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Objects="none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1_{20DF629B-211E-4B7C-8D18-EC2B0E168F2B}" xr6:coauthVersionLast="45" xr6:coauthVersionMax="45" xr10:uidLastSave="{00000000-0000-0000-0000-000000000000}"/>
  <bookViews>
    <workbookView xWindow="624" yWindow="-108" windowWidth="30204" windowHeight="17496" tabRatio="872" xr2:uid="{76A7A5CA-0E08-423E-A6CA-8240103AE293}"/>
  </bookViews>
  <sheets>
    <sheet name="Efforts" sheetId="1" r:id="rId1"/>
    <sheet name="Template" sheetId="23" r:id="rId2"/>
    <sheet name="My 21" sheetId="69" r:id="rId3"/>
    <sheet name="My 20" sheetId="68" r:id="rId4"/>
    <sheet name="My 19" sheetId="67" r:id="rId5"/>
    <sheet name="My 18" sheetId="66" r:id="rId6"/>
    <sheet name="My 17" sheetId="63" r:id="rId7"/>
    <sheet name="My 14" sheetId="58" r:id="rId8"/>
    <sheet name="My 16" sheetId="62" r:id="rId9"/>
    <sheet name="My 15" sheetId="60" r:id="rId10"/>
    <sheet name="My 11" sheetId="56" r:id="rId11"/>
    <sheet name="My 13" sheetId="57" r:id="rId12"/>
    <sheet name="My 12" sheetId="55" r:id="rId13"/>
    <sheet name="My 9" sheetId="52" r:id="rId14"/>
    <sheet name="My 7" sheetId="46" r:id="rId15"/>
    <sheet name="My 10" sheetId="53" r:id="rId16"/>
    <sheet name="My 8" sheetId="47" r:id="rId17"/>
    <sheet name="My 7.1" sheetId="54" r:id="rId18"/>
    <sheet name="My 4" sheetId="40" r:id="rId19"/>
    <sheet name="My 5.0" sheetId="41" r:id="rId20"/>
    <sheet name="My 3" sheetId="39" r:id="rId21"/>
    <sheet name="My 1" sheetId="26" r:id="rId22"/>
    <sheet name="My 2" sheetId="27" r:id="rId23"/>
    <sheet name="My 6" sheetId="45" r:id="rId24"/>
    <sheet name="Arensito" sheetId="30" r:id="rId25"/>
    <sheet name="Capewell 9.3" sheetId="64" r:id="rId26"/>
    <sheet name="Capewell 9.2" sheetId="34" r:id="rId27"/>
    <sheet name="Workman" sheetId="10" r:id="rId28"/>
    <sheet name="Asset" sheetId="35" r:id="rId29"/>
    <sheet name="Arensito.2" sheetId="48" r:id="rId30"/>
    <sheet name="Collemak" sheetId="4" r:id="rId31"/>
    <sheet name="Norman" sheetId="21" r:id="rId32"/>
    <sheet name="Mtgap2" sheetId="8" r:id="rId33"/>
    <sheet name="QWERF" sheetId="65" r:id="rId34"/>
    <sheet name="Capewell.ex" sheetId="49" r:id="rId35"/>
    <sheet name="Norman L" sheetId="36" r:id="rId36"/>
    <sheet name="Soul" sheetId="13" r:id="rId37"/>
    <sheet name="Niro" sheetId="12" r:id="rId38"/>
    <sheet name="Breakl15" sheetId="6" r:id="rId39"/>
    <sheet name="QGMLWB" sheetId="16" r:id="rId40"/>
    <sheet name="QGMLWY" sheetId="18" r:id="rId41"/>
    <sheet name="QFMLWY" sheetId="15" r:id="rId42"/>
    <sheet name="Gelatin" sheetId="20" r:id="rId43"/>
    <sheet name="Kaehi" sheetId="14" r:id="rId44"/>
    <sheet name="Mtgap1" sheetId="5" r:id="rId45"/>
    <sheet name="Qwerty" sheetId="3" r:id="rId46"/>
    <sheet name="C-Qwerty" sheetId="31" r:id="rId47"/>
    <sheet name="TNWMLC" sheetId="19" r:id="rId48"/>
    <sheet name="Dvorak" sheetId="9" r:id="rId49"/>
    <sheet name="Capewell-Dvorak" sheetId="28" r:id="rId50"/>
    <sheet name="Klausler" sheetId="29" r:id="rId51"/>
    <sheet name="C-Qwerty 1-2" sheetId="32" r:id="rId52"/>
    <sheet name="C-Qwerty N" sheetId="33" r:id="rId53"/>
    <sheet name="Norman LR" sheetId="37" r:id="rId54"/>
    <sheet name="Keys" sheetId="2" r:id="rId5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69" l="1"/>
  <c r="I13" i="69"/>
  <c r="J13" i="69" s="1"/>
  <c r="X3" i="69"/>
  <c r="F18" i="69"/>
  <c r="G18" i="69" s="1"/>
  <c r="F15" i="69"/>
  <c r="G15" i="69" s="1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7" i="69"/>
  <c r="D26" i="69"/>
  <c r="I25" i="69"/>
  <c r="J25" i="69" s="1"/>
  <c r="D25" i="69"/>
  <c r="I24" i="69"/>
  <c r="J24" i="69" s="1"/>
  <c r="D24" i="69"/>
  <c r="D23" i="69"/>
  <c r="D22" i="69"/>
  <c r="D21" i="69"/>
  <c r="D20" i="69"/>
  <c r="D19" i="69"/>
  <c r="D18" i="69"/>
  <c r="I17" i="69"/>
  <c r="J17" i="69" s="1"/>
  <c r="D17" i="69"/>
  <c r="I16" i="69"/>
  <c r="J16" i="69" s="1"/>
  <c r="D16" i="69"/>
  <c r="D15" i="69"/>
  <c r="D14" i="69"/>
  <c r="D13" i="69"/>
  <c r="AC7" i="69"/>
  <c r="AA7" i="69"/>
  <c r="AJ6" i="69"/>
  <c r="AI6" i="69"/>
  <c r="AH6" i="69"/>
  <c r="AG6" i="69"/>
  <c r="AF6" i="69"/>
  <c r="AE6" i="69"/>
  <c r="AD6" i="69"/>
  <c r="AC6" i="69"/>
  <c r="AA6" i="69"/>
  <c r="Z6" i="69"/>
  <c r="Y6" i="69"/>
  <c r="X6" i="69"/>
  <c r="W6" i="69"/>
  <c r="V6" i="69"/>
  <c r="U6" i="69"/>
  <c r="T6" i="69"/>
  <c r="AJ5" i="69"/>
  <c r="AH5" i="69"/>
  <c r="AF5" i="69"/>
  <c r="AD5" i="69"/>
  <c r="AC5" i="69"/>
  <c r="AA5" i="69"/>
  <c r="Z5" i="69"/>
  <c r="T5" i="69"/>
  <c r="AI5" i="69"/>
  <c r="I23" i="69"/>
  <c r="J23" i="69" s="1"/>
  <c r="I20" i="69"/>
  <c r="J20" i="69" s="1"/>
  <c r="F23" i="69"/>
  <c r="G23" i="69" s="1"/>
  <c r="F20" i="69"/>
  <c r="G20" i="69" s="1"/>
  <c r="F17" i="69"/>
  <c r="G17" i="69" s="1"/>
  <c r="F14" i="69"/>
  <c r="G14" i="69" s="1"/>
  <c r="AJ4" i="69"/>
  <c r="AI4" i="69"/>
  <c r="AH4" i="69"/>
  <c r="AG4" i="69"/>
  <c r="AE4" i="69"/>
  <c r="AD4" i="69"/>
  <c r="Z4" i="69"/>
  <c r="T4" i="69"/>
  <c r="I22" i="69"/>
  <c r="J22" i="69" s="1"/>
  <c r="I19" i="69"/>
  <c r="J19" i="69" s="1"/>
  <c r="AF4" i="69"/>
  <c r="F22" i="69"/>
  <c r="G22" i="69" s="1"/>
  <c r="W4" i="69"/>
  <c r="F16" i="69"/>
  <c r="G16" i="69" s="1"/>
  <c r="F13" i="69"/>
  <c r="G13" i="69" s="1"/>
  <c r="AJ3" i="69"/>
  <c r="AI3" i="69"/>
  <c r="AH3" i="69"/>
  <c r="AG3" i="69"/>
  <c r="AE3" i="69"/>
  <c r="AD3" i="69"/>
  <c r="Z3" i="69"/>
  <c r="T3" i="69"/>
  <c r="I21" i="69"/>
  <c r="J21" i="69" s="1"/>
  <c r="I18" i="69"/>
  <c r="J18" i="69" s="1"/>
  <c r="I15" i="69"/>
  <c r="J15" i="69" s="1"/>
  <c r="I12" i="69"/>
  <c r="J12" i="69" s="1"/>
  <c r="Y3" i="69"/>
  <c r="F12" i="69"/>
  <c r="G12" i="69" s="1"/>
  <c r="AJ2" i="69"/>
  <c r="AI2" i="69"/>
  <c r="AH2" i="69"/>
  <c r="AG2" i="69"/>
  <c r="AF2" i="69"/>
  <c r="AE2" i="69"/>
  <c r="AD2" i="69"/>
  <c r="Z2" i="69"/>
  <c r="Y2" i="69"/>
  <c r="X2" i="69"/>
  <c r="W2" i="69"/>
  <c r="V2" i="69"/>
  <c r="U2" i="69"/>
  <c r="T2" i="69"/>
  <c r="D41" i="68"/>
  <c r="D40" i="68"/>
  <c r="D39" i="68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I25" i="68"/>
  <c r="J25" i="68" s="1"/>
  <c r="D25" i="68"/>
  <c r="I24" i="68"/>
  <c r="J24" i="68" s="1"/>
  <c r="D24" i="68"/>
  <c r="D23" i="68"/>
  <c r="I22" i="68"/>
  <c r="J22" i="68" s="1"/>
  <c r="D22" i="68"/>
  <c r="I21" i="68"/>
  <c r="J21" i="68" s="1"/>
  <c r="D21" i="68"/>
  <c r="D20" i="68"/>
  <c r="D19" i="68"/>
  <c r="D18" i="68"/>
  <c r="D17" i="68"/>
  <c r="D16" i="68"/>
  <c r="D15" i="68"/>
  <c r="D14" i="68"/>
  <c r="D13" i="68"/>
  <c r="AC7" i="68"/>
  <c r="AA7" i="68"/>
  <c r="AJ6" i="68"/>
  <c r="AI6" i="68"/>
  <c r="AH6" i="68"/>
  <c r="AG6" i="68"/>
  <c r="AF6" i="68"/>
  <c r="AE6" i="68"/>
  <c r="AD6" i="68"/>
  <c r="AC6" i="68"/>
  <c r="AA6" i="68"/>
  <c r="Z6" i="68"/>
  <c r="Y6" i="68"/>
  <c r="X6" i="68"/>
  <c r="W6" i="68"/>
  <c r="V6" i="68"/>
  <c r="U6" i="68"/>
  <c r="T6" i="68"/>
  <c r="AJ5" i="68"/>
  <c r="AI5" i="68"/>
  <c r="AH5" i="68"/>
  <c r="AG5" i="68"/>
  <c r="AF5" i="68"/>
  <c r="AD5" i="68"/>
  <c r="AC5" i="68"/>
  <c r="AA5" i="68"/>
  <c r="Z5" i="68"/>
  <c r="T5" i="68"/>
  <c r="I26" i="68"/>
  <c r="J26" i="68" s="1"/>
  <c r="I20" i="68"/>
  <c r="J20" i="68" s="1"/>
  <c r="AE5" i="68"/>
  <c r="F20" i="68"/>
  <c r="G20" i="68" s="1"/>
  <c r="F14" i="68"/>
  <c r="G14" i="68" s="1"/>
  <c r="AJ4" i="68"/>
  <c r="AI4" i="68"/>
  <c r="AH4" i="68"/>
  <c r="AE4" i="68"/>
  <c r="AD4" i="68"/>
  <c r="Z4" i="68"/>
  <c r="T4" i="68"/>
  <c r="I19" i="68"/>
  <c r="J19" i="68" s="1"/>
  <c r="I16" i="68"/>
  <c r="J16" i="68" s="1"/>
  <c r="I13" i="68"/>
  <c r="J13" i="68" s="1"/>
  <c r="F22" i="68"/>
  <c r="G22" i="68" s="1"/>
  <c r="W4" i="68"/>
  <c r="F13" i="68"/>
  <c r="G13" i="68" s="1"/>
  <c r="AJ3" i="68"/>
  <c r="AI3" i="68"/>
  <c r="AH3" i="68"/>
  <c r="AF3" i="68"/>
  <c r="AE3" i="68"/>
  <c r="AD3" i="68"/>
  <c r="Z3" i="68"/>
  <c r="T3" i="68"/>
  <c r="I18" i="68"/>
  <c r="J18" i="68" s="1"/>
  <c r="I15" i="68"/>
  <c r="J15" i="68" s="1"/>
  <c r="I12" i="68"/>
  <c r="J12" i="68" s="1"/>
  <c r="X3" i="68"/>
  <c r="W3" i="68"/>
  <c r="F12" i="68"/>
  <c r="G12" i="68" s="1"/>
  <c r="AJ2" i="68"/>
  <c r="AI2" i="68"/>
  <c r="AH2" i="68"/>
  <c r="AG2" i="68"/>
  <c r="AF2" i="68"/>
  <c r="AE2" i="68"/>
  <c r="AD2" i="68"/>
  <c r="Z2" i="68"/>
  <c r="Y2" i="68"/>
  <c r="X2" i="68"/>
  <c r="W2" i="68"/>
  <c r="V2" i="68"/>
  <c r="U2" i="68"/>
  <c r="T2" i="68"/>
  <c r="V3" i="69" l="1"/>
  <c r="V5" i="69"/>
  <c r="U4" i="69"/>
  <c r="V4" i="69"/>
  <c r="U5" i="69"/>
  <c r="U3" i="69"/>
  <c r="F19" i="69"/>
  <c r="G19" i="69" s="1"/>
  <c r="AF3" i="69"/>
  <c r="I14" i="69"/>
  <c r="J14" i="69" s="1"/>
  <c r="F24" i="69"/>
  <c r="G24" i="69" s="1"/>
  <c r="F21" i="69"/>
  <c r="G21" i="69" s="1"/>
  <c r="W5" i="69"/>
  <c r="X4" i="69"/>
  <c r="X5" i="69"/>
  <c r="AG5" i="69"/>
  <c r="W3" i="69"/>
  <c r="I26" i="69"/>
  <c r="J26" i="69" s="1"/>
  <c r="U3" i="68"/>
  <c r="U5" i="68"/>
  <c r="U4" i="68"/>
  <c r="V4" i="68"/>
  <c r="F16" i="68"/>
  <c r="G16" i="68" s="1"/>
  <c r="X5" i="68"/>
  <c r="F23" i="68"/>
  <c r="G23" i="68" s="1"/>
  <c r="F15" i="68"/>
  <c r="G15" i="68" s="1"/>
  <c r="V3" i="68"/>
  <c r="F17" i="68"/>
  <c r="G17" i="68" s="1"/>
  <c r="V5" i="68"/>
  <c r="I17" i="68"/>
  <c r="J17" i="68" s="1"/>
  <c r="F19" i="68"/>
  <c r="G19" i="68" s="1"/>
  <c r="AF4" i="68"/>
  <c r="I14" i="68"/>
  <c r="J14" i="68" s="1"/>
  <c r="AG3" i="68"/>
  <c r="AG4" i="68"/>
  <c r="F21" i="68"/>
  <c r="G21" i="68" s="1"/>
  <c r="F18" i="68"/>
  <c r="G18" i="68" s="1"/>
  <c r="W5" i="68"/>
  <c r="X4" i="68"/>
  <c r="I23" i="68"/>
  <c r="J23" i="68" s="1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I25" i="4"/>
  <c r="J25" i="4" s="1"/>
  <c r="F25" i="4"/>
  <c r="G25" i="4" s="1"/>
  <c r="D25" i="4"/>
  <c r="I24" i="4"/>
  <c r="J24" i="4" s="1"/>
  <c r="F24" i="4"/>
  <c r="G24" i="4" s="1"/>
  <c r="D24" i="4"/>
  <c r="I23" i="4"/>
  <c r="J23" i="4" s="1"/>
  <c r="F23" i="4"/>
  <c r="G23" i="4" s="1"/>
  <c r="D23" i="4"/>
  <c r="I22" i="4"/>
  <c r="J22" i="4" s="1"/>
  <c r="F22" i="4"/>
  <c r="G22" i="4" s="1"/>
  <c r="D22" i="4"/>
  <c r="I21" i="4"/>
  <c r="J21" i="4" s="1"/>
  <c r="F21" i="4"/>
  <c r="G21" i="4" s="1"/>
  <c r="D21" i="4"/>
  <c r="I20" i="4"/>
  <c r="J20" i="4" s="1"/>
  <c r="F20" i="4"/>
  <c r="G20" i="4" s="1"/>
  <c r="D20" i="4"/>
  <c r="I19" i="4"/>
  <c r="J19" i="4" s="1"/>
  <c r="F19" i="4"/>
  <c r="G19" i="4" s="1"/>
  <c r="D19" i="4"/>
  <c r="I18" i="4"/>
  <c r="J18" i="4" s="1"/>
  <c r="F18" i="4"/>
  <c r="G18" i="4" s="1"/>
  <c r="D18" i="4"/>
  <c r="J17" i="4"/>
  <c r="I17" i="4"/>
  <c r="F17" i="4"/>
  <c r="G17" i="4" s="1"/>
  <c r="D17" i="4"/>
  <c r="I16" i="4"/>
  <c r="J16" i="4" s="1"/>
  <c r="F16" i="4"/>
  <c r="G16" i="4" s="1"/>
  <c r="D16" i="4"/>
  <c r="I15" i="4"/>
  <c r="J15" i="4" s="1"/>
  <c r="F15" i="4"/>
  <c r="G15" i="4" s="1"/>
  <c r="D15" i="4"/>
  <c r="I14" i="4"/>
  <c r="J14" i="4" s="1"/>
  <c r="F14" i="4"/>
  <c r="G14" i="4" s="1"/>
  <c r="D14" i="4"/>
  <c r="I13" i="4"/>
  <c r="J13" i="4" s="1"/>
  <c r="F13" i="4"/>
  <c r="G13" i="4" s="1"/>
  <c r="D13" i="4"/>
  <c r="I12" i="4"/>
  <c r="J12" i="4" s="1"/>
  <c r="F12" i="4"/>
  <c r="G12" i="4" s="1"/>
  <c r="D12" i="4"/>
  <c r="I11" i="4"/>
  <c r="J11" i="4" s="1"/>
  <c r="F11" i="4"/>
  <c r="G11" i="4" s="1"/>
  <c r="J27" i="69" l="1"/>
  <c r="T9" i="69"/>
  <c r="F25" i="69"/>
  <c r="G25" i="69" s="1"/>
  <c r="Y4" i="69"/>
  <c r="F26" i="69"/>
  <c r="G26" i="69" s="1"/>
  <c r="Y5" i="69"/>
  <c r="T9" i="68"/>
  <c r="J27" i="68"/>
  <c r="Y3" i="68"/>
  <c r="F24" i="68"/>
  <c r="G24" i="68" s="1"/>
  <c r="Y5" i="68"/>
  <c r="F26" i="68"/>
  <c r="G26" i="68" s="1"/>
  <c r="F25" i="68"/>
  <c r="G25" i="68" s="1"/>
  <c r="Y4" i="68"/>
  <c r="J26" i="4"/>
  <c r="G26" i="4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I17" i="67"/>
  <c r="J17" i="67" s="1"/>
  <c r="D17" i="67"/>
  <c r="I16" i="67"/>
  <c r="J16" i="67" s="1"/>
  <c r="D16" i="67"/>
  <c r="D15" i="67"/>
  <c r="D14" i="67"/>
  <c r="D13" i="67"/>
  <c r="AC7" i="67"/>
  <c r="AA7" i="67"/>
  <c r="AJ6" i="67"/>
  <c r="AI6" i="67"/>
  <c r="AH6" i="67"/>
  <c r="AG6" i="67"/>
  <c r="AF6" i="67"/>
  <c r="AE6" i="67"/>
  <c r="AD6" i="67"/>
  <c r="AC6" i="67"/>
  <c r="AA6" i="67"/>
  <c r="Z6" i="67"/>
  <c r="Y6" i="67"/>
  <c r="X6" i="67"/>
  <c r="W6" i="67"/>
  <c r="V6" i="67"/>
  <c r="U6" i="67"/>
  <c r="T6" i="67"/>
  <c r="AJ5" i="67"/>
  <c r="AH5" i="67"/>
  <c r="AF5" i="67"/>
  <c r="AD5" i="67"/>
  <c r="AC5" i="67"/>
  <c r="AA5" i="67"/>
  <c r="Z5" i="67"/>
  <c r="T5" i="67"/>
  <c r="AI5" i="67"/>
  <c r="I23" i="67"/>
  <c r="J23" i="67" s="1"/>
  <c r="I20" i="67"/>
  <c r="J20" i="67" s="1"/>
  <c r="AE5" i="67"/>
  <c r="F23" i="67"/>
  <c r="G23" i="67" s="1"/>
  <c r="F20" i="67"/>
  <c r="G20" i="67" s="1"/>
  <c r="F17" i="67"/>
  <c r="G17" i="67" s="1"/>
  <c r="AJ4" i="67"/>
  <c r="AH4" i="67"/>
  <c r="AF4" i="67"/>
  <c r="AD4" i="67"/>
  <c r="Z4" i="67"/>
  <c r="T4" i="67"/>
  <c r="I22" i="67"/>
  <c r="J22" i="67" s="1"/>
  <c r="I19" i="67"/>
  <c r="J19" i="67" s="1"/>
  <c r="I13" i="67"/>
  <c r="J13" i="67" s="1"/>
  <c r="X4" i="67"/>
  <c r="F19" i="67"/>
  <c r="G19" i="67" s="1"/>
  <c r="V4" i="67"/>
  <c r="AJ3" i="67"/>
  <c r="AH3" i="67"/>
  <c r="AF3" i="67"/>
  <c r="AD3" i="67"/>
  <c r="Z3" i="67"/>
  <c r="T3" i="67"/>
  <c r="I21" i="67"/>
  <c r="J21" i="67" s="1"/>
  <c r="I18" i="67"/>
  <c r="J18" i="67" s="1"/>
  <c r="I15" i="67"/>
  <c r="J15" i="67" s="1"/>
  <c r="I12" i="67"/>
  <c r="J12" i="67" s="1"/>
  <c r="X3" i="67"/>
  <c r="F18" i="67"/>
  <c r="G18" i="67" s="1"/>
  <c r="F15" i="67"/>
  <c r="G15" i="67" s="1"/>
  <c r="AJ2" i="67"/>
  <c r="AI2" i="67"/>
  <c r="AH2" i="67"/>
  <c r="AG2" i="67"/>
  <c r="AF2" i="67"/>
  <c r="AE2" i="67"/>
  <c r="AD2" i="67"/>
  <c r="Z2" i="67"/>
  <c r="Y2" i="67"/>
  <c r="X2" i="67"/>
  <c r="W2" i="67"/>
  <c r="V2" i="67"/>
  <c r="U2" i="67"/>
  <c r="T2" i="67"/>
  <c r="T8" i="69" l="1"/>
  <c r="A9" i="69" s="1"/>
  <c r="G27" i="69"/>
  <c r="T8" i="68"/>
  <c r="A9" i="68" s="1"/>
  <c r="G27" i="68"/>
  <c r="W4" i="67"/>
  <c r="W3" i="67"/>
  <c r="F22" i="67"/>
  <c r="G22" i="67" s="1"/>
  <c r="F13" i="67"/>
  <c r="G13" i="67" s="1"/>
  <c r="U4" i="67"/>
  <c r="F12" i="67"/>
  <c r="G12" i="67" s="1"/>
  <c r="U3" i="67"/>
  <c r="I25" i="67"/>
  <c r="J25" i="67" s="1"/>
  <c r="AE3" i="67"/>
  <c r="AE4" i="67"/>
  <c r="I14" i="67"/>
  <c r="J14" i="67" s="1"/>
  <c r="F16" i="67"/>
  <c r="G16" i="67" s="1"/>
  <c r="V3" i="67"/>
  <c r="AG3" i="67"/>
  <c r="AG4" i="67"/>
  <c r="V5" i="67"/>
  <c r="F21" i="67"/>
  <c r="G21" i="67" s="1"/>
  <c r="W5" i="67"/>
  <c r="I24" i="67"/>
  <c r="J24" i="67" s="1"/>
  <c r="AI3" i="67"/>
  <c r="AI4" i="67"/>
  <c r="X5" i="67"/>
  <c r="AG5" i="67"/>
  <c r="I26" i="67"/>
  <c r="J26" i="67" s="1"/>
  <c r="I26" i="66"/>
  <c r="J26" i="66" s="1"/>
  <c r="F26" i="66"/>
  <c r="G26" i="66" s="1"/>
  <c r="I25" i="66"/>
  <c r="J25" i="66" s="1"/>
  <c r="F25" i="66"/>
  <c r="G25" i="66" s="1"/>
  <c r="I24" i="66"/>
  <c r="J24" i="66" s="1"/>
  <c r="F24" i="66"/>
  <c r="G24" i="66" s="1"/>
  <c r="I23" i="66"/>
  <c r="J23" i="66" s="1"/>
  <c r="F23" i="66"/>
  <c r="G23" i="66" s="1"/>
  <c r="I22" i="66"/>
  <c r="J22" i="66" s="1"/>
  <c r="F22" i="66"/>
  <c r="G22" i="66" s="1"/>
  <c r="I21" i="66"/>
  <c r="J21" i="66" s="1"/>
  <c r="F21" i="66"/>
  <c r="G21" i="66" s="1"/>
  <c r="I20" i="66"/>
  <c r="J20" i="66" s="1"/>
  <c r="F20" i="66"/>
  <c r="G20" i="66" s="1"/>
  <c r="I19" i="66"/>
  <c r="J19" i="66" s="1"/>
  <c r="F19" i="66"/>
  <c r="G19" i="66" s="1"/>
  <c r="I18" i="66"/>
  <c r="J18" i="66" s="1"/>
  <c r="F18" i="66"/>
  <c r="G18" i="66" s="1"/>
  <c r="I17" i="66"/>
  <c r="J17" i="66" s="1"/>
  <c r="F17" i="66"/>
  <c r="G17" i="66" s="1"/>
  <c r="I16" i="66"/>
  <c r="J16" i="66" s="1"/>
  <c r="F16" i="66"/>
  <c r="G16" i="66" s="1"/>
  <c r="I15" i="66"/>
  <c r="J15" i="66" s="1"/>
  <c r="F15" i="66"/>
  <c r="G15" i="66" s="1"/>
  <c r="I14" i="66"/>
  <c r="J14" i="66" s="1"/>
  <c r="F14" i="66"/>
  <c r="G14" i="66" s="1"/>
  <c r="I13" i="66"/>
  <c r="J13" i="66" s="1"/>
  <c r="F13" i="66"/>
  <c r="G13" i="66" s="1"/>
  <c r="I12" i="66"/>
  <c r="J12" i="66" s="1"/>
  <c r="F12" i="66"/>
  <c r="G12" i="66" s="1"/>
  <c r="V5" i="66"/>
  <c r="U3" i="66"/>
  <c r="D41" i="66"/>
  <c r="D40" i="66"/>
  <c r="D39" i="66"/>
  <c r="D38" i="66"/>
  <c r="D37" i="66"/>
  <c r="D36" i="66"/>
  <c r="D35" i="66"/>
  <c r="D34" i="66"/>
  <c r="D33" i="66"/>
  <c r="D32" i="66"/>
  <c r="D31" i="66"/>
  <c r="D30" i="66"/>
  <c r="D29" i="66"/>
  <c r="D28" i="66"/>
  <c r="D27" i="66"/>
  <c r="D26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AC7" i="66"/>
  <c r="AA7" i="66"/>
  <c r="AJ6" i="66"/>
  <c r="AI6" i="66"/>
  <c r="AH6" i="66"/>
  <c r="AG6" i="66"/>
  <c r="AF6" i="66"/>
  <c r="AE6" i="66"/>
  <c r="AD6" i="66"/>
  <c r="AC6" i="66"/>
  <c r="AA6" i="66"/>
  <c r="Z6" i="66"/>
  <c r="Y6" i="66"/>
  <c r="X6" i="66"/>
  <c r="W6" i="66"/>
  <c r="V6" i="66"/>
  <c r="U6" i="66"/>
  <c r="T6" i="66"/>
  <c r="AJ5" i="66"/>
  <c r="AI5" i="66"/>
  <c r="AH5" i="66"/>
  <c r="AG5" i="66"/>
  <c r="AF5" i="66"/>
  <c r="AE5" i="66"/>
  <c r="AD5" i="66"/>
  <c r="AC5" i="66"/>
  <c r="AA5" i="66"/>
  <c r="Z5" i="66"/>
  <c r="Y5" i="66"/>
  <c r="X5" i="66"/>
  <c r="W5" i="66"/>
  <c r="T5" i="66"/>
  <c r="AJ4" i="66"/>
  <c r="AI4" i="66"/>
  <c r="AH4" i="66"/>
  <c r="AG4" i="66"/>
  <c r="AF4" i="66"/>
  <c r="AE4" i="66"/>
  <c r="AD4" i="66"/>
  <c r="Z4" i="66"/>
  <c r="T4" i="66"/>
  <c r="AJ3" i="66"/>
  <c r="AI3" i="66"/>
  <c r="AH3" i="66"/>
  <c r="AG3" i="66"/>
  <c r="AE3" i="66"/>
  <c r="AD3" i="66"/>
  <c r="Z3" i="66"/>
  <c r="W3" i="66"/>
  <c r="T3" i="66"/>
  <c r="AJ2" i="66"/>
  <c r="AI2" i="66"/>
  <c r="AH2" i="66"/>
  <c r="AG2" i="66"/>
  <c r="AF2" i="66"/>
  <c r="AE2" i="66"/>
  <c r="AD2" i="66"/>
  <c r="Z2" i="66"/>
  <c r="Y2" i="66"/>
  <c r="X2" i="66"/>
  <c r="W2" i="66"/>
  <c r="V2" i="66"/>
  <c r="U2" i="66"/>
  <c r="T2" i="66"/>
  <c r="L5" i="1"/>
  <c r="J35" i="65"/>
  <c r="G35" i="65"/>
  <c r="J34" i="65"/>
  <c r="G34" i="65"/>
  <c r="J33" i="65"/>
  <c r="G33" i="65"/>
  <c r="J32" i="65"/>
  <c r="G32" i="65"/>
  <c r="J31" i="65"/>
  <c r="G31" i="65"/>
  <c r="J30" i="65"/>
  <c r="G30" i="65"/>
  <c r="J29" i="65"/>
  <c r="G29" i="65"/>
  <c r="J28" i="65"/>
  <c r="G28" i="65"/>
  <c r="J27" i="65"/>
  <c r="G27" i="65"/>
  <c r="J26" i="65"/>
  <c r="G26" i="65"/>
  <c r="J25" i="65"/>
  <c r="G25" i="65"/>
  <c r="J24" i="65"/>
  <c r="G24" i="65"/>
  <c r="J23" i="65"/>
  <c r="G23" i="65"/>
  <c r="J22" i="65"/>
  <c r="G22" i="65"/>
  <c r="J21" i="65"/>
  <c r="G21" i="65"/>
  <c r="J13" i="65"/>
  <c r="H13" i="65"/>
  <c r="Q12" i="65"/>
  <c r="P12" i="65"/>
  <c r="O12" i="65"/>
  <c r="N12" i="65"/>
  <c r="M12" i="65"/>
  <c r="L12" i="65"/>
  <c r="K12" i="65"/>
  <c r="J12" i="65"/>
  <c r="H12" i="65"/>
  <c r="G12" i="65"/>
  <c r="F12" i="65"/>
  <c r="E12" i="65"/>
  <c r="D12" i="65"/>
  <c r="C12" i="65"/>
  <c r="B12" i="65"/>
  <c r="A12" i="65"/>
  <c r="Q11" i="65"/>
  <c r="P11" i="65"/>
  <c r="O11" i="65"/>
  <c r="N11" i="65"/>
  <c r="M11" i="65"/>
  <c r="L11" i="65"/>
  <c r="K11" i="65"/>
  <c r="J11" i="65"/>
  <c r="H11" i="65"/>
  <c r="G11" i="65"/>
  <c r="F11" i="65"/>
  <c r="E11" i="65"/>
  <c r="D11" i="65"/>
  <c r="C11" i="65"/>
  <c r="B11" i="65"/>
  <c r="A11" i="65"/>
  <c r="Q10" i="65"/>
  <c r="P10" i="65"/>
  <c r="O10" i="65"/>
  <c r="N10" i="65"/>
  <c r="M10" i="65"/>
  <c r="L10" i="65"/>
  <c r="K10" i="65"/>
  <c r="G10" i="65"/>
  <c r="F10" i="65"/>
  <c r="E10" i="65"/>
  <c r="D10" i="65"/>
  <c r="C10" i="65"/>
  <c r="B10" i="65"/>
  <c r="A10" i="65"/>
  <c r="Q9" i="65"/>
  <c r="P9" i="65"/>
  <c r="O9" i="65"/>
  <c r="N9" i="65"/>
  <c r="M9" i="65"/>
  <c r="L9" i="65"/>
  <c r="K9" i="65"/>
  <c r="G9" i="65"/>
  <c r="F9" i="65"/>
  <c r="E9" i="65"/>
  <c r="D9" i="65"/>
  <c r="C9" i="65"/>
  <c r="B9" i="65"/>
  <c r="A9" i="65"/>
  <c r="Q8" i="65"/>
  <c r="P8" i="65"/>
  <c r="O8" i="65"/>
  <c r="N8" i="65"/>
  <c r="M8" i="65"/>
  <c r="L8" i="65"/>
  <c r="K8" i="65"/>
  <c r="G8" i="65"/>
  <c r="F8" i="65"/>
  <c r="E8" i="65"/>
  <c r="D8" i="65"/>
  <c r="C8" i="65"/>
  <c r="B8" i="65"/>
  <c r="A8" i="65"/>
  <c r="J35" i="64"/>
  <c r="G35" i="64"/>
  <c r="J34" i="64"/>
  <c r="G34" i="64"/>
  <c r="J33" i="64"/>
  <c r="G33" i="64"/>
  <c r="J32" i="64"/>
  <c r="G32" i="64"/>
  <c r="J31" i="64"/>
  <c r="G31" i="64"/>
  <c r="J30" i="64"/>
  <c r="G30" i="64"/>
  <c r="J29" i="64"/>
  <c r="G29" i="64"/>
  <c r="J28" i="64"/>
  <c r="G28" i="64"/>
  <c r="J27" i="64"/>
  <c r="G27" i="64"/>
  <c r="J26" i="64"/>
  <c r="G26" i="64"/>
  <c r="J25" i="64"/>
  <c r="G25" i="64"/>
  <c r="J24" i="64"/>
  <c r="G24" i="64"/>
  <c r="J23" i="64"/>
  <c r="G23" i="64"/>
  <c r="J22" i="64"/>
  <c r="G22" i="64"/>
  <c r="J21" i="64"/>
  <c r="G21" i="64"/>
  <c r="J13" i="64"/>
  <c r="H13" i="64"/>
  <c r="Q12" i="64"/>
  <c r="P12" i="64"/>
  <c r="O12" i="64"/>
  <c r="N12" i="64"/>
  <c r="M12" i="64"/>
  <c r="L12" i="64"/>
  <c r="K12" i="64"/>
  <c r="J12" i="64"/>
  <c r="H12" i="64"/>
  <c r="G12" i="64"/>
  <c r="F12" i="64"/>
  <c r="E12" i="64"/>
  <c r="D12" i="64"/>
  <c r="C12" i="64"/>
  <c r="B12" i="64"/>
  <c r="A12" i="64"/>
  <c r="Q11" i="64"/>
  <c r="P11" i="64"/>
  <c r="O11" i="64"/>
  <c r="N11" i="64"/>
  <c r="M11" i="64"/>
  <c r="L11" i="64"/>
  <c r="K11" i="64"/>
  <c r="J11" i="64"/>
  <c r="H11" i="64"/>
  <c r="G11" i="64"/>
  <c r="F11" i="64"/>
  <c r="E11" i="64"/>
  <c r="D11" i="64"/>
  <c r="C11" i="64"/>
  <c r="B11" i="64"/>
  <c r="A11" i="64"/>
  <c r="Q10" i="64"/>
  <c r="P10" i="64"/>
  <c r="O10" i="64"/>
  <c r="N10" i="64"/>
  <c r="M10" i="64"/>
  <c r="L10" i="64"/>
  <c r="K10" i="64"/>
  <c r="G10" i="64"/>
  <c r="F10" i="64"/>
  <c r="E10" i="64"/>
  <c r="D10" i="64"/>
  <c r="C10" i="64"/>
  <c r="B10" i="64"/>
  <c r="A10" i="64"/>
  <c r="Q9" i="64"/>
  <c r="P9" i="64"/>
  <c r="O9" i="64"/>
  <c r="N9" i="64"/>
  <c r="M9" i="64"/>
  <c r="L9" i="64"/>
  <c r="K9" i="64"/>
  <c r="G9" i="64"/>
  <c r="F9" i="64"/>
  <c r="E9" i="64"/>
  <c r="D9" i="64"/>
  <c r="C9" i="64"/>
  <c r="B9" i="64"/>
  <c r="A9" i="64"/>
  <c r="Q8" i="64"/>
  <c r="P8" i="64"/>
  <c r="O8" i="64"/>
  <c r="N8" i="64"/>
  <c r="M8" i="64"/>
  <c r="L8" i="64"/>
  <c r="K8" i="64"/>
  <c r="G8" i="64"/>
  <c r="F8" i="64"/>
  <c r="E8" i="64"/>
  <c r="D8" i="64"/>
  <c r="C8" i="64"/>
  <c r="B8" i="64"/>
  <c r="A8" i="64"/>
  <c r="D41" i="63"/>
  <c r="D40" i="63"/>
  <c r="D39" i="63"/>
  <c r="D38" i="63"/>
  <c r="D37" i="63"/>
  <c r="D36" i="63"/>
  <c r="D35" i="63"/>
  <c r="D34" i="63"/>
  <c r="D33" i="63"/>
  <c r="D32" i="63"/>
  <c r="D31" i="63"/>
  <c r="D30" i="63"/>
  <c r="D29" i="63"/>
  <c r="D28" i="63"/>
  <c r="D27" i="63"/>
  <c r="J26" i="63"/>
  <c r="F26" i="63"/>
  <c r="G26" i="63" s="1"/>
  <c r="D26" i="63"/>
  <c r="J25" i="63"/>
  <c r="F25" i="63"/>
  <c r="G25" i="63" s="1"/>
  <c r="D25" i="63"/>
  <c r="J24" i="63"/>
  <c r="F24" i="63"/>
  <c r="G24" i="63" s="1"/>
  <c r="D24" i="63"/>
  <c r="J23" i="63"/>
  <c r="F23" i="63"/>
  <c r="G23" i="63" s="1"/>
  <c r="D23" i="63"/>
  <c r="J22" i="63"/>
  <c r="F22" i="63"/>
  <c r="G22" i="63" s="1"/>
  <c r="D22" i="63"/>
  <c r="J21" i="63"/>
  <c r="F21" i="63"/>
  <c r="G21" i="63" s="1"/>
  <c r="D21" i="63"/>
  <c r="J20" i="63"/>
  <c r="F20" i="63"/>
  <c r="G20" i="63" s="1"/>
  <c r="D20" i="63"/>
  <c r="J19" i="63"/>
  <c r="F19" i="63"/>
  <c r="G19" i="63" s="1"/>
  <c r="D19" i="63"/>
  <c r="J18" i="63"/>
  <c r="F18" i="63"/>
  <c r="G18" i="63" s="1"/>
  <c r="D18" i="63"/>
  <c r="J17" i="63"/>
  <c r="F17" i="63"/>
  <c r="G17" i="63" s="1"/>
  <c r="D17" i="63"/>
  <c r="J16" i="63"/>
  <c r="F16" i="63"/>
  <c r="G16" i="63" s="1"/>
  <c r="D16" i="63"/>
  <c r="J15" i="63"/>
  <c r="F15" i="63"/>
  <c r="G15" i="63" s="1"/>
  <c r="D15" i="63"/>
  <c r="J14" i="63"/>
  <c r="F14" i="63"/>
  <c r="G14" i="63" s="1"/>
  <c r="D14" i="63"/>
  <c r="J13" i="63"/>
  <c r="F13" i="63"/>
  <c r="G13" i="63" s="1"/>
  <c r="D13" i="63"/>
  <c r="J12" i="63"/>
  <c r="F12" i="63"/>
  <c r="G12" i="63" s="1"/>
  <c r="AC7" i="63"/>
  <c r="AA7" i="63"/>
  <c r="AJ6" i="63"/>
  <c r="AI6" i="63"/>
  <c r="AH6" i="63"/>
  <c r="AG6" i="63"/>
  <c r="AF6" i="63"/>
  <c r="AE6" i="63"/>
  <c r="AD6" i="63"/>
  <c r="AC6" i="63"/>
  <c r="AA6" i="63"/>
  <c r="Z6" i="63"/>
  <c r="Y6" i="63"/>
  <c r="X6" i="63"/>
  <c r="W6" i="63"/>
  <c r="V6" i="63"/>
  <c r="U6" i="63"/>
  <c r="T6" i="63"/>
  <c r="AJ5" i="63"/>
  <c r="AI5" i="63"/>
  <c r="AH5" i="63"/>
  <c r="AG5" i="63"/>
  <c r="AF5" i="63"/>
  <c r="AE5" i="63"/>
  <c r="AD5" i="63"/>
  <c r="AC5" i="63"/>
  <c r="AA5" i="63"/>
  <c r="Z5" i="63"/>
  <c r="Y5" i="63"/>
  <c r="X5" i="63"/>
  <c r="W5" i="63"/>
  <c r="V5" i="63"/>
  <c r="U5" i="63"/>
  <c r="T5" i="63"/>
  <c r="AJ4" i="63"/>
  <c r="AI4" i="63"/>
  <c r="AH4" i="63"/>
  <c r="AG4" i="63"/>
  <c r="AF4" i="63"/>
  <c r="AE4" i="63"/>
  <c r="AD4" i="63"/>
  <c r="Z4" i="63"/>
  <c r="Y4" i="63"/>
  <c r="X4" i="63"/>
  <c r="W4" i="63"/>
  <c r="V4" i="63"/>
  <c r="U4" i="63"/>
  <c r="T4" i="63"/>
  <c r="AJ3" i="63"/>
  <c r="AI3" i="63"/>
  <c r="AH3" i="63"/>
  <c r="AG3" i="63"/>
  <c r="AF3" i="63"/>
  <c r="AE3" i="63"/>
  <c r="AD3" i="63"/>
  <c r="Z3" i="63"/>
  <c r="Y3" i="63"/>
  <c r="X3" i="63"/>
  <c r="W3" i="63"/>
  <c r="V3" i="63"/>
  <c r="U3" i="63"/>
  <c r="T3" i="63"/>
  <c r="AJ2" i="63"/>
  <c r="AI2" i="63"/>
  <c r="AH2" i="63"/>
  <c r="AG2" i="63"/>
  <c r="AF2" i="63"/>
  <c r="AE2" i="63"/>
  <c r="AD2" i="63"/>
  <c r="Z2" i="63"/>
  <c r="Y2" i="63"/>
  <c r="X2" i="63"/>
  <c r="W2" i="63"/>
  <c r="V2" i="63"/>
  <c r="U2" i="63"/>
  <c r="T2" i="63"/>
  <c r="J27" i="67" l="1"/>
  <c r="T9" i="67"/>
  <c r="F25" i="67"/>
  <c r="G25" i="67" s="1"/>
  <c r="Y4" i="67"/>
  <c r="Y3" i="67"/>
  <c r="F24" i="67"/>
  <c r="G24" i="67" s="1"/>
  <c r="F14" i="67"/>
  <c r="G14" i="67" s="1"/>
  <c r="U5" i="67"/>
  <c r="Y5" i="67"/>
  <c r="F26" i="67"/>
  <c r="G26" i="67" s="1"/>
  <c r="G36" i="65"/>
  <c r="J36" i="65"/>
  <c r="J27" i="63"/>
  <c r="G36" i="64"/>
  <c r="J36" i="64"/>
  <c r="J27" i="66"/>
  <c r="U4" i="66"/>
  <c r="X4" i="66"/>
  <c r="Y3" i="66"/>
  <c r="X3" i="66"/>
  <c r="V3" i="66"/>
  <c r="V4" i="66"/>
  <c r="U5" i="66"/>
  <c r="AF3" i="66"/>
  <c r="T9" i="66" s="1"/>
  <c r="W4" i="66"/>
  <c r="Y4" i="66"/>
  <c r="A16" i="65"/>
  <c r="A15" i="65"/>
  <c r="A16" i="64"/>
  <c r="A15" i="64"/>
  <c r="T9" i="63"/>
  <c r="T8" i="63"/>
  <c r="G27" i="63"/>
  <c r="D41" i="62"/>
  <c r="D40" i="62"/>
  <c r="D39" i="62"/>
  <c r="D38" i="62"/>
  <c r="D37" i="62"/>
  <c r="D36" i="62"/>
  <c r="D35" i="62"/>
  <c r="D34" i="62"/>
  <c r="D33" i="62"/>
  <c r="D32" i="62"/>
  <c r="D31" i="62"/>
  <c r="D30" i="62"/>
  <c r="D29" i="62"/>
  <c r="D28" i="62"/>
  <c r="D27" i="62"/>
  <c r="J26" i="62"/>
  <c r="F26" i="62"/>
  <c r="G26" i="62" s="1"/>
  <c r="D26" i="62"/>
  <c r="J25" i="62"/>
  <c r="F25" i="62"/>
  <c r="G25" i="62" s="1"/>
  <c r="D25" i="62"/>
  <c r="J24" i="62"/>
  <c r="F24" i="62"/>
  <c r="G24" i="62" s="1"/>
  <c r="D24" i="62"/>
  <c r="J23" i="62"/>
  <c r="F23" i="62"/>
  <c r="G23" i="62" s="1"/>
  <c r="D23" i="62"/>
  <c r="J22" i="62"/>
  <c r="F22" i="62"/>
  <c r="G22" i="62" s="1"/>
  <c r="D22" i="62"/>
  <c r="J21" i="62"/>
  <c r="F21" i="62"/>
  <c r="G21" i="62" s="1"/>
  <c r="D21" i="62"/>
  <c r="J20" i="62"/>
  <c r="F20" i="62"/>
  <c r="G20" i="62" s="1"/>
  <c r="D20" i="62"/>
  <c r="J19" i="62"/>
  <c r="F19" i="62"/>
  <c r="G19" i="62" s="1"/>
  <c r="D19" i="62"/>
  <c r="J18" i="62"/>
  <c r="F18" i="62"/>
  <c r="G18" i="62" s="1"/>
  <c r="D18" i="62"/>
  <c r="J17" i="62"/>
  <c r="F17" i="62"/>
  <c r="G17" i="62" s="1"/>
  <c r="D17" i="62"/>
  <c r="J16" i="62"/>
  <c r="F16" i="62"/>
  <c r="G16" i="62" s="1"/>
  <c r="D16" i="62"/>
  <c r="J15" i="62"/>
  <c r="F15" i="62"/>
  <c r="G15" i="62" s="1"/>
  <c r="D15" i="62"/>
  <c r="J14" i="62"/>
  <c r="F14" i="62"/>
  <c r="G14" i="62" s="1"/>
  <c r="D14" i="62"/>
  <c r="J13" i="62"/>
  <c r="F13" i="62"/>
  <c r="G13" i="62" s="1"/>
  <c r="D13" i="62"/>
  <c r="J12" i="62"/>
  <c r="F12" i="62"/>
  <c r="G12" i="62" s="1"/>
  <c r="AC7" i="62"/>
  <c r="AA7" i="62"/>
  <c r="AJ6" i="62"/>
  <c r="AI6" i="62"/>
  <c r="AH6" i="62"/>
  <c r="AG6" i="62"/>
  <c r="AF6" i="62"/>
  <c r="AE6" i="62"/>
  <c r="AD6" i="62"/>
  <c r="AC6" i="62"/>
  <c r="AA6" i="62"/>
  <c r="Z6" i="62"/>
  <c r="Y6" i="62"/>
  <c r="X6" i="62"/>
  <c r="W6" i="62"/>
  <c r="V6" i="62"/>
  <c r="U6" i="62"/>
  <c r="T6" i="62"/>
  <c r="AJ5" i="62"/>
  <c r="AI5" i="62"/>
  <c r="AH5" i="62"/>
  <c r="AG5" i="62"/>
  <c r="AF5" i="62"/>
  <c r="AE5" i="62"/>
  <c r="AD5" i="62"/>
  <c r="AC5" i="62"/>
  <c r="AA5" i="62"/>
  <c r="Z5" i="62"/>
  <c r="Y5" i="62"/>
  <c r="X5" i="62"/>
  <c r="W5" i="62"/>
  <c r="V5" i="62"/>
  <c r="U5" i="62"/>
  <c r="T5" i="62"/>
  <c r="AJ4" i="62"/>
  <c r="AI4" i="62"/>
  <c r="AH4" i="62"/>
  <c r="AG4" i="62"/>
  <c r="AF4" i="62"/>
  <c r="AE4" i="62"/>
  <c r="AD4" i="62"/>
  <c r="Z4" i="62"/>
  <c r="Y4" i="62"/>
  <c r="X4" i="62"/>
  <c r="W4" i="62"/>
  <c r="V4" i="62"/>
  <c r="U4" i="62"/>
  <c r="T4" i="62"/>
  <c r="AJ3" i="62"/>
  <c r="AI3" i="62"/>
  <c r="AH3" i="62"/>
  <c r="AG3" i="62"/>
  <c r="AF3" i="62"/>
  <c r="AE3" i="62"/>
  <c r="AD3" i="62"/>
  <c r="Z3" i="62"/>
  <c r="Y3" i="62"/>
  <c r="X3" i="62"/>
  <c r="W3" i="62"/>
  <c r="V3" i="62"/>
  <c r="U3" i="62"/>
  <c r="T3" i="62"/>
  <c r="AJ2" i="62"/>
  <c r="AI2" i="62"/>
  <c r="AH2" i="62"/>
  <c r="AG2" i="62"/>
  <c r="AF2" i="62"/>
  <c r="AE2" i="62"/>
  <c r="AD2" i="62"/>
  <c r="Z2" i="62"/>
  <c r="Y2" i="62"/>
  <c r="X2" i="62"/>
  <c r="W2" i="62"/>
  <c r="V2" i="62"/>
  <c r="U2" i="62"/>
  <c r="T2" i="62"/>
  <c r="T2" i="60"/>
  <c r="U2" i="60"/>
  <c r="V2" i="60"/>
  <c r="W2" i="60"/>
  <c r="X2" i="60"/>
  <c r="Y2" i="60"/>
  <c r="Z2" i="60"/>
  <c r="AD2" i="60"/>
  <c r="AE2" i="60"/>
  <c r="AF2" i="60"/>
  <c r="AG2" i="60"/>
  <c r="AH2" i="60"/>
  <c r="AI2" i="60"/>
  <c r="AJ2" i="60"/>
  <c r="T3" i="60"/>
  <c r="U3" i="60"/>
  <c r="V3" i="60"/>
  <c r="W3" i="60"/>
  <c r="X3" i="60"/>
  <c r="Y3" i="60"/>
  <c r="Z3" i="60"/>
  <c r="AD3" i="60"/>
  <c r="AE3" i="60"/>
  <c r="AF3" i="60"/>
  <c r="AG3" i="60"/>
  <c r="AH3" i="60"/>
  <c r="AI3" i="60"/>
  <c r="AJ3" i="60"/>
  <c r="T4" i="60"/>
  <c r="U4" i="60"/>
  <c r="V4" i="60"/>
  <c r="W4" i="60"/>
  <c r="X4" i="60"/>
  <c r="Y4" i="60"/>
  <c r="Z4" i="60"/>
  <c r="AD4" i="60"/>
  <c r="AE4" i="60"/>
  <c r="AF4" i="60"/>
  <c r="AG4" i="60"/>
  <c r="AH4" i="60"/>
  <c r="AI4" i="60"/>
  <c r="AJ4" i="60"/>
  <c r="T5" i="60"/>
  <c r="U5" i="60"/>
  <c r="V5" i="60"/>
  <c r="W5" i="60"/>
  <c r="X5" i="60"/>
  <c r="Y5" i="60"/>
  <c r="Z5" i="60"/>
  <c r="AA5" i="60"/>
  <c r="AC5" i="60"/>
  <c r="AD5" i="60"/>
  <c r="AE5" i="60"/>
  <c r="AF5" i="60"/>
  <c r="AG5" i="60"/>
  <c r="AH5" i="60"/>
  <c r="AI5" i="60"/>
  <c r="AJ5" i="60"/>
  <c r="T6" i="60"/>
  <c r="U6" i="60"/>
  <c r="V6" i="60"/>
  <c r="W6" i="60"/>
  <c r="X6" i="60"/>
  <c r="Y6" i="60"/>
  <c r="Z6" i="60"/>
  <c r="AA6" i="60"/>
  <c r="AC6" i="60"/>
  <c r="AD6" i="60"/>
  <c r="AE6" i="60"/>
  <c r="AF6" i="60"/>
  <c r="AG6" i="60"/>
  <c r="AH6" i="60"/>
  <c r="AI6" i="60"/>
  <c r="AJ6" i="60"/>
  <c r="AA7" i="60"/>
  <c r="AC7" i="60"/>
  <c r="G12" i="60"/>
  <c r="J12" i="60"/>
  <c r="D13" i="60"/>
  <c r="G13" i="60"/>
  <c r="J13" i="60"/>
  <c r="D14" i="60"/>
  <c r="G14" i="60"/>
  <c r="J14" i="60"/>
  <c r="D15" i="60"/>
  <c r="G15" i="60"/>
  <c r="J15" i="60"/>
  <c r="D16" i="60"/>
  <c r="G16" i="60"/>
  <c r="J16" i="60"/>
  <c r="D17" i="60"/>
  <c r="G17" i="60"/>
  <c r="J17" i="60"/>
  <c r="D18" i="60"/>
  <c r="G18" i="60"/>
  <c r="J18" i="60"/>
  <c r="D19" i="60"/>
  <c r="G19" i="60"/>
  <c r="J19" i="60"/>
  <c r="D20" i="60"/>
  <c r="G20" i="60"/>
  <c r="J20" i="60"/>
  <c r="D21" i="60"/>
  <c r="G21" i="60"/>
  <c r="J21" i="60"/>
  <c r="D22" i="60"/>
  <c r="G22" i="60"/>
  <c r="J22" i="60"/>
  <c r="D23" i="60"/>
  <c r="G23" i="60"/>
  <c r="J23" i="60"/>
  <c r="D24" i="60"/>
  <c r="G24" i="60"/>
  <c r="J24" i="60"/>
  <c r="D25" i="60"/>
  <c r="G25" i="60"/>
  <c r="J25" i="60"/>
  <c r="D26" i="60"/>
  <c r="G26" i="60"/>
  <c r="J26" i="60"/>
  <c r="D27" i="60"/>
  <c r="D28" i="60"/>
  <c r="D29" i="60"/>
  <c r="D30" i="60"/>
  <c r="D31" i="60"/>
  <c r="D32" i="60"/>
  <c r="D33" i="60"/>
  <c r="D34" i="60"/>
  <c r="D35" i="60"/>
  <c r="D36" i="60"/>
  <c r="D37" i="60"/>
  <c r="D38" i="60"/>
  <c r="D39" i="60"/>
  <c r="D40" i="60"/>
  <c r="D41" i="60"/>
  <c r="G27" i="67" l="1"/>
  <c r="T8" i="67"/>
  <c r="A9" i="67" s="1"/>
  <c r="T8" i="60"/>
  <c r="T9" i="60"/>
  <c r="A9" i="60" s="1"/>
  <c r="T8" i="66"/>
  <c r="A9" i="66" s="1"/>
  <c r="G27" i="66"/>
  <c r="A18" i="65"/>
  <c r="A18" i="64"/>
  <c r="A9" i="63"/>
  <c r="J27" i="62"/>
  <c r="G27" i="60"/>
  <c r="J27" i="60"/>
  <c r="T9" i="62"/>
  <c r="T8" i="62"/>
  <c r="G27" i="62"/>
  <c r="J26" i="58"/>
  <c r="F26" i="58"/>
  <c r="G26" i="58" s="1"/>
  <c r="J25" i="58"/>
  <c r="F25" i="58"/>
  <c r="G25" i="58" s="1"/>
  <c r="J24" i="58"/>
  <c r="F24" i="58"/>
  <c r="G24" i="58" s="1"/>
  <c r="J23" i="58"/>
  <c r="F23" i="58"/>
  <c r="G23" i="58" s="1"/>
  <c r="J22" i="58"/>
  <c r="F22" i="58"/>
  <c r="G22" i="58" s="1"/>
  <c r="J21" i="58"/>
  <c r="F21" i="58"/>
  <c r="G21" i="58" s="1"/>
  <c r="J20" i="58"/>
  <c r="F20" i="58"/>
  <c r="G20" i="58" s="1"/>
  <c r="J19" i="58"/>
  <c r="F19" i="58"/>
  <c r="G19" i="58" s="1"/>
  <c r="J18" i="58"/>
  <c r="F18" i="58"/>
  <c r="G18" i="58" s="1"/>
  <c r="J17" i="58"/>
  <c r="F17" i="58"/>
  <c r="G17" i="58" s="1"/>
  <c r="J16" i="58"/>
  <c r="F16" i="58"/>
  <c r="G16" i="58" s="1"/>
  <c r="J15" i="58"/>
  <c r="F15" i="58"/>
  <c r="G15" i="58" s="1"/>
  <c r="J14" i="58"/>
  <c r="F14" i="58"/>
  <c r="G14" i="58" s="1"/>
  <c r="J13" i="58"/>
  <c r="F13" i="58"/>
  <c r="G13" i="58" s="1"/>
  <c r="J12" i="58"/>
  <c r="F12" i="58"/>
  <c r="G12" i="58" s="1"/>
  <c r="A9" i="62" l="1"/>
  <c r="D41" i="58"/>
  <c r="D40" i="58"/>
  <c r="D39" i="58"/>
  <c r="D38" i="58"/>
  <c r="D37" i="58"/>
  <c r="D36" i="58"/>
  <c r="D35" i="58"/>
  <c r="D34" i="58"/>
  <c r="D33" i="58"/>
  <c r="D32" i="58"/>
  <c r="D31" i="58"/>
  <c r="D30" i="58"/>
  <c r="D29" i="58"/>
  <c r="D28" i="58"/>
  <c r="J27" i="58"/>
  <c r="D27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AC7" i="58"/>
  <c r="AA7" i="58"/>
  <c r="AJ6" i="58"/>
  <c r="AI6" i="58"/>
  <c r="AH6" i="58"/>
  <c r="AG6" i="58"/>
  <c r="AF6" i="58"/>
  <c r="AE6" i="58"/>
  <c r="AD6" i="58"/>
  <c r="AC6" i="58"/>
  <c r="AA6" i="58"/>
  <c r="Z6" i="58"/>
  <c r="Y6" i="58"/>
  <c r="X6" i="58"/>
  <c r="W6" i="58"/>
  <c r="V6" i="58"/>
  <c r="U6" i="58"/>
  <c r="T6" i="58"/>
  <c r="AJ5" i="58"/>
  <c r="AI5" i="58"/>
  <c r="AH5" i="58"/>
  <c r="AG5" i="58"/>
  <c r="AF5" i="58"/>
  <c r="AE5" i="58"/>
  <c r="AD5" i="58"/>
  <c r="AC5" i="58"/>
  <c r="AA5" i="58"/>
  <c r="Z5" i="58"/>
  <c r="Y5" i="58"/>
  <c r="X5" i="58"/>
  <c r="W5" i="58"/>
  <c r="V5" i="58"/>
  <c r="U5" i="58"/>
  <c r="T5" i="58"/>
  <c r="AJ4" i="58"/>
  <c r="AI4" i="58"/>
  <c r="AH4" i="58"/>
  <c r="AG4" i="58"/>
  <c r="AF4" i="58"/>
  <c r="AE4" i="58"/>
  <c r="AD4" i="58"/>
  <c r="Z4" i="58"/>
  <c r="Y4" i="58"/>
  <c r="X4" i="58"/>
  <c r="W4" i="58"/>
  <c r="V4" i="58"/>
  <c r="U4" i="58"/>
  <c r="T4" i="58"/>
  <c r="AJ3" i="58"/>
  <c r="AI3" i="58"/>
  <c r="AH3" i="58"/>
  <c r="AG3" i="58"/>
  <c r="AF3" i="58"/>
  <c r="AE3" i="58"/>
  <c r="AD3" i="58"/>
  <c r="Z3" i="58"/>
  <c r="Y3" i="58"/>
  <c r="X3" i="58"/>
  <c r="W3" i="58"/>
  <c r="V3" i="58"/>
  <c r="U3" i="58"/>
  <c r="T3" i="58"/>
  <c r="AJ2" i="58"/>
  <c r="AI2" i="58"/>
  <c r="AH2" i="58"/>
  <c r="AG2" i="58"/>
  <c r="AF2" i="58"/>
  <c r="AE2" i="58"/>
  <c r="AD2" i="58"/>
  <c r="Z2" i="58"/>
  <c r="Y2" i="58"/>
  <c r="X2" i="58"/>
  <c r="W2" i="58"/>
  <c r="V2" i="58"/>
  <c r="U2" i="58"/>
  <c r="T2" i="58"/>
  <c r="T2" i="57"/>
  <c r="U2" i="57"/>
  <c r="V2" i="57"/>
  <c r="W2" i="57"/>
  <c r="X2" i="57"/>
  <c r="Y2" i="57"/>
  <c r="Z2" i="57"/>
  <c r="AD2" i="57"/>
  <c r="AE2" i="57"/>
  <c r="AF2" i="57"/>
  <c r="AG2" i="57"/>
  <c r="AH2" i="57"/>
  <c r="AI2" i="57"/>
  <c r="AJ2" i="57"/>
  <c r="T3" i="57"/>
  <c r="U3" i="57"/>
  <c r="V3" i="57"/>
  <c r="W3" i="57"/>
  <c r="X3" i="57"/>
  <c r="Y3" i="57"/>
  <c r="Z3" i="57"/>
  <c r="AD3" i="57"/>
  <c r="AE3" i="57"/>
  <c r="AF3" i="57"/>
  <c r="AG3" i="57"/>
  <c r="AH3" i="57"/>
  <c r="AI3" i="57"/>
  <c r="AJ3" i="57"/>
  <c r="T4" i="57"/>
  <c r="U4" i="57"/>
  <c r="V4" i="57"/>
  <c r="W4" i="57"/>
  <c r="X4" i="57"/>
  <c r="Y4" i="57"/>
  <c r="Z4" i="57"/>
  <c r="AD4" i="57"/>
  <c r="AE4" i="57"/>
  <c r="AF4" i="57"/>
  <c r="AG4" i="57"/>
  <c r="AH4" i="57"/>
  <c r="AI4" i="57"/>
  <c r="AJ4" i="57"/>
  <c r="T5" i="57"/>
  <c r="U5" i="57"/>
  <c r="V5" i="57"/>
  <c r="W5" i="57"/>
  <c r="X5" i="57"/>
  <c r="Y5" i="57"/>
  <c r="Z5" i="57"/>
  <c r="AA5" i="57"/>
  <c r="AC5" i="57"/>
  <c r="AD5" i="57"/>
  <c r="AE5" i="57"/>
  <c r="AF5" i="57"/>
  <c r="AG5" i="57"/>
  <c r="AH5" i="57"/>
  <c r="AI5" i="57"/>
  <c r="AJ5" i="57"/>
  <c r="T6" i="57"/>
  <c r="U6" i="57"/>
  <c r="V6" i="57"/>
  <c r="W6" i="57"/>
  <c r="X6" i="57"/>
  <c r="Y6" i="57"/>
  <c r="Z6" i="57"/>
  <c r="AA6" i="57"/>
  <c r="AC6" i="57"/>
  <c r="AD6" i="57"/>
  <c r="AE6" i="57"/>
  <c r="AF6" i="57"/>
  <c r="AG6" i="57"/>
  <c r="AH6" i="57"/>
  <c r="AI6" i="57"/>
  <c r="AJ6" i="57"/>
  <c r="AA7" i="57"/>
  <c r="AC7" i="57"/>
  <c r="F12" i="57"/>
  <c r="G12" i="57" s="1"/>
  <c r="J12" i="57"/>
  <c r="D13" i="57"/>
  <c r="F13" i="57"/>
  <c r="G13" i="57" s="1"/>
  <c r="J13" i="57"/>
  <c r="D14" i="57"/>
  <c r="F14" i="57"/>
  <c r="G14" i="57" s="1"/>
  <c r="J14" i="57"/>
  <c r="D15" i="57"/>
  <c r="F15" i="57"/>
  <c r="G15" i="57" s="1"/>
  <c r="J15" i="57"/>
  <c r="D16" i="57"/>
  <c r="F16" i="57"/>
  <c r="G16" i="57" s="1"/>
  <c r="J16" i="57"/>
  <c r="D17" i="57"/>
  <c r="F17" i="57"/>
  <c r="G17" i="57" s="1"/>
  <c r="J17" i="57"/>
  <c r="D18" i="57"/>
  <c r="F18" i="57"/>
  <c r="G18" i="57" s="1"/>
  <c r="J18" i="57"/>
  <c r="D19" i="57"/>
  <c r="F19" i="57"/>
  <c r="G19" i="57" s="1"/>
  <c r="J19" i="57"/>
  <c r="D20" i="57"/>
  <c r="F20" i="57"/>
  <c r="G20" i="57" s="1"/>
  <c r="J20" i="57"/>
  <c r="D21" i="57"/>
  <c r="F21" i="57"/>
  <c r="G21" i="57" s="1"/>
  <c r="J21" i="57"/>
  <c r="D22" i="57"/>
  <c r="F22" i="57"/>
  <c r="G22" i="57" s="1"/>
  <c r="J22" i="57"/>
  <c r="D23" i="57"/>
  <c r="F23" i="57"/>
  <c r="G23" i="57" s="1"/>
  <c r="J23" i="57"/>
  <c r="D24" i="57"/>
  <c r="F24" i="57"/>
  <c r="G24" i="57" s="1"/>
  <c r="J24" i="57"/>
  <c r="D25" i="57"/>
  <c r="F25" i="57"/>
  <c r="G25" i="57" s="1"/>
  <c r="J25" i="57"/>
  <c r="D26" i="57"/>
  <c r="F26" i="57"/>
  <c r="G26" i="57" s="1"/>
  <c r="J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40" i="57"/>
  <c r="D41" i="57"/>
  <c r="M5" i="1"/>
  <c r="T9" i="57" l="1"/>
  <c r="T8" i="57"/>
  <c r="J27" i="57"/>
  <c r="T9" i="58"/>
  <c r="T8" i="58"/>
  <c r="G27" i="58"/>
  <c r="G27" i="57"/>
  <c r="D41" i="56"/>
  <c r="D40" i="56"/>
  <c r="D39" i="56"/>
  <c r="D38" i="56"/>
  <c r="D37" i="56"/>
  <c r="D36" i="56"/>
  <c r="D35" i="56"/>
  <c r="D34" i="56"/>
  <c r="D33" i="56"/>
  <c r="D32" i="56"/>
  <c r="D31" i="56"/>
  <c r="D30" i="56"/>
  <c r="D29" i="56"/>
  <c r="D28" i="56"/>
  <c r="D27" i="56"/>
  <c r="I26" i="56"/>
  <c r="J26" i="56" s="1"/>
  <c r="F26" i="56"/>
  <c r="G26" i="56" s="1"/>
  <c r="D26" i="56"/>
  <c r="I25" i="56"/>
  <c r="J25" i="56" s="1"/>
  <c r="F25" i="56"/>
  <c r="G25" i="56" s="1"/>
  <c r="D25" i="56"/>
  <c r="I24" i="56"/>
  <c r="J24" i="56" s="1"/>
  <c r="F24" i="56"/>
  <c r="G24" i="56" s="1"/>
  <c r="D24" i="56"/>
  <c r="I23" i="56"/>
  <c r="J23" i="56" s="1"/>
  <c r="F23" i="56"/>
  <c r="G23" i="56" s="1"/>
  <c r="D23" i="56"/>
  <c r="I22" i="56"/>
  <c r="J22" i="56" s="1"/>
  <c r="F22" i="56"/>
  <c r="G22" i="56" s="1"/>
  <c r="D22" i="56"/>
  <c r="I21" i="56"/>
  <c r="J21" i="56" s="1"/>
  <c r="F21" i="56"/>
  <c r="G21" i="56" s="1"/>
  <c r="D21" i="56"/>
  <c r="I20" i="56"/>
  <c r="J20" i="56" s="1"/>
  <c r="F20" i="56"/>
  <c r="G20" i="56" s="1"/>
  <c r="D20" i="56"/>
  <c r="I19" i="56"/>
  <c r="J19" i="56" s="1"/>
  <c r="F19" i="56"/>
  <c r="G19" i="56" s="1"/>
  <c r="D19" i="56"/>
  <c r="I18" i="56"/>
  <c r="J18" i="56" s="1"/>
  <c r="F18" i="56"/>
  <c r="G18" i="56" s="1"/>
  <c r="D18" i="56"/>
  <c r="I17" i="56"/>
  <c r="J17" i="56" s="1"/>
  <c r="F17" i="56"/>
  <c r="G17" i="56" s="1"/>
  <c r="D17" i="56"/>
  <c r="I16" i="56"/>
  <c r="J16" i="56" s="1"/>
  <c r="F16" i="56"/>
  <c r="G16" i="56" s="1"/>
  <c r="D16" i="56"/>
  <c r="I15" i="56"/>
  <c r="J15" i="56" s="1"/>
  <c r="F15" i="56"/>
  <c r="G15" i="56" s="1"/>
  <c r="D15" i="56"/>
  <c r="I14" i="56"/>
  <c r="J14" i="56" s="1"/>
  <c r="F14" i="56"/>
  <c r="G14" i="56" s="1"/>
  <c r="D14" i="56"/>
  <c r="I13" i="56"/>
  <c r="J13" i="56" s="1"/>
  <c r="F13" i="56"/>
  <c r="G13" i="56" s="1"/>
  <c r="D13" i="56"/>
  <c r="I12" i="56"/>
  <c r="J12" i="56" s="1"/>
  <c r="F12" i="56"/>
  <c r="G12" i="56" s="1"/>
  <c r="AC7" i="56"/>
  <c r="AA7" i="56"/>
  <c r="AJ6" i="56"/>
  <c r="AI6" i="56"/>
  <c r="AH6" i="56"/>
  <c r="AG6" i="56"/>
  <c r="AF6" i="56"/>
  <c r="AE6" i="56"/>
  <c r="AD6" i="56"/>
  <c r="AC6" i="56"/>
  <c r="AA6" i="56"/>
  <c r="Z6" i="56"/>
  <c r="Y6" i="56"/>
  <c r="X6" i="56"/>
  <c r="W6" i="56"/>
  <c r="V6" i="56"/>
  <c r="U6" i="56"/>
  <c r="T6" i="56"/>
  <c r="AJ5" i="56"/>
  <c r="AI5" i="56"/>
  <c r="AH5" i="56"/>
  <c r="AG5" i="56"/>
  <c r="AF5" i="56"/>
  <c r="AE5" i="56"/>
  <c r="AD5" i="56"/>
  <c r="AC5" i="56"/>
  <c r="AA5" i="56"/>
  <c r="Z5" i="56"/>
  <c r="Y5" i="56"/>
  <c r="X5" i="56"/>
  <c r="W5" i="56"/>
  <c r="V5" i="56"/>
  <c r="U5" i="56"/>
  <c r="T5" i="56"/>
  <c r="AJ4" i="56"/>
  <c r="AI4" i="56"/>
  <c r="AH4" i="56"/>
  <c r="AG4" i="56"/>
  <c r="AF4" i="56"/>
  <c r="AE4" i="56"/>
  <c r="AD4" i="56"/>
  <c r="Z4" i="56"/>
  <c r="Y4" i="56"/>
  <c r="X4" i="56"/>
  <c r="W4" i="56"/>
  <c r="V4" i="56"/>
  <c r="U4" i="56"/>
  <c r="T4" i="56"/>
  <c r="AJ3" i="56"/>
  <c r="AI3" i="56"/>
  <c r="AH3" i="56"/>
  <c r="AG3" i="56"/>
  <c r="AF3" i="56"/>
  <c r="AE3" i="56"/>
  <c r="AD3" i="56"/>
  <c r="Z3" i="56"/>
  <c r="Y3" i="56"/>
  <c r="X3" i="56"/>
  <c r="W3" i="56"/>
  <c r="V3" i="56"/>
  <c r="U3" i="56"/>
  <c r="T3" i="56"/>
  <c r="AJ2" i="56"/>
  <c r="AI2" i="56"/>
  <c r="AH2" i="56"/>
  <c r="AG2" i="56"/>
  <c r="AF2" i="56"/>
  <c r="AE2" i="56"/>
  <c r="AD2" i="56"/>
  <c r="Z2" i="56"/>
  <c r="Y2" i="56"/>
  <c r="X2" i="56"/>
  <c r="W2" i="56"/>
  <c r="V2" i="56"/>
  <c r="U2" i="56"/>
  <c r="T2" i="56"/>
  <c r="A9" i="58" l="1"/>
  <c r="A9" i="57"/>
  <c r="T9" i="56"/>
  <c r="T8" i="56"/>
  <c r="G27" i="56"/>
  <c r="J27" i="56"/>
  <c r="F26" i="55"/>
  <c r="G26" i="55" s="1"/>
  <c r="F25" i="55"/>
  <c r="G25" i="55" s="1"/>
  <c r="F24" i="55"/>
  <c r="G24" i="55" s="1"/>
  <c r="F23" i="55"/>
  <c r="G23" i="55" s="1"/>
  <c r="F22" i="55"/>
  <c r="G22" i="55" s="1"/>
  <c r="F21" i="55"/>
  <c r="G21" i="55" s="1"/>
  <c r="F20" i="55"/>
  <c r="G20" i="55" s="1"/>
  <c r="F19" i="55"/>
  <c r="G19" i="55" s="1"/>
  <c r="F18" i="55"/>
  <c r="G18" i="55" s="1"/>
  <c r="F17" i="55"/>
  <c r="G17" i="55" s="1"/>
  <c r="F16" i="55"/>
  <c r="G16" i="55" s="1"/>
  <c r="F15" i="55"/>
  <c r="G15" i="55" s="1"/>
  <c r="F14" i="55"/>
  <c r="G14" i="55" s="1"/>
  <c r="F13" i="55"/>
  <c r="G13" i="55" s="1"/>
  <c r="F12" i="55"/>
  <c r="G12" i="55" s="1"/>
  <c r="AI4" i="55"/>
  <c r="D41" i="55"/>
  <c r="D40" i="55"/>
  <c r="D39" i="55"/>
  <c r="D38" i="55"/>
  <c r="D37" i="55"/>
  <c r="D36" i="55"/>
  <c r="D35" i="55"/>
  <c r="D34" i="55"/>
  <c r="D33" i="55"/>
  <c r="D32" i="55"/>
  <c r="D31" i="55"/>
  <c r="D30" i="55"/>
  <c r="D29" i="55"/>
  <c r="D28" i="55"/>
  <c r="D27" i="55"/>
  <c r="D26" i="55"/>
  <c r="D25" i="55"/>
  <c r="D24" i="55"/>
  <c r="D23" i="55"/>
  <c r="D22" i="55"/>
  <c r="D21" i="55"/>
  <c r="D20" i="55"/>
  <c r="D19" i="55"/>
  <c r="D18" i="55"/>
  <c r="D17" i="55"/>
  <c r="D16" i="55"/>
  <c r="D15" i="55"/>
  <c r="D14" i="55"/>
  <c r="D13" i="55"/>
  <c r="AC7" i="55"/>
  <c r="AA7" i="55"/>
  <c r="AJ6" i="55"/>
  <c r="AI6" i="55"/>
  <c r="AH6" i="55"/>
  <c r="AG6" i="55"/>
  <c r="AF6" i="55"/>
  <c r="AE6" i="55"/>
  <c r="AD6" i="55"/>
  <c r="AC6" i="55"/>
  <c r="AA6" i="55"/>
  <c r="Z6" i="55"/>
  <c r="Y6" i="55"/>
  <c r="X6" i="55"/>
  <c r="W6" i="55"/>
  <c r="V6" i="55"/>
  <c r="U6" i="55"/>
  <c r="T6" i="55"/>
  <c r="AJ5" i="55"/>
  <c r="AE5" i="55"/>
  <c r="AD5" i="55"/>
  <c r="AC5" i="55"/>
  <c r="AA5" i="55"/>
  <c r="Z5" i="55"/>
  <c r="T5" i="55"/>
  <c r="AH5" i="55"/>
  <c r="AJ4" i="55"/>
  <c r="AE4" i="55"/>
  <c r="AD4" i="55"/>
  <c r="Z4" i="55"/>
  <c r="T4" i="55"/>
  <c r="AH4" i="55"/>
  <c r="AJ3" i="55"/>
  <c r="AE3" i="55"/>
  <c r="AD3" i="55"/>
  <c r="Z3" i="55"/>
  <c r="T3" i="55"/>
  <c r="AF3" i="55"/>
  <c r="AJ2" i="55"/>
  <c r="AI2" i="55"/>
  <c r="AH2" i="55"/>
  <c r="AG2" i="55"/>
  <c r="AF2" i="55"/>
  <c r="AE2" i="55"/>
  <c r="AD2" i="55"/>
  <c r="Z2" i="55"/>
  <c r="Y2" i="55"/>
  <c r="X2" i="55"/>
  <c r="W2" i="55"/>
  <c r="V2" i="55"/>
  <c r="U2" i="55"/>
  <c r="T2" i="55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J26" i="54"/>
  <c r="G26" i="54"/>
  <c r="D26" i="54"/>
  <c r="J25" i="54"/>
  <c r="G25" i="54"/>
  <c r="D25" i="54"/>
  <c r="J24" i="54"/>
  <c r="G24" i="54"/>
  <c r="D24" i="54"/>
  <c r="J23" i="54"/>
  <c r="G23" i="54"/>
  <c r="D23" i="54"/>
  <c r="J22" i="54"/>
  <c r="G22" i="54"/>
  <c r="D22" i="54"/>
  <c r="J21" i="54"/>
  <c r="G21" i="54"/>
  <c r="D21" i="54"/>
  <c r="J20" i="54"/>
  <c r="G20" i="54"/>
  <c r="D20" i="54"/>
  <c r="J19" i="54"/>
  <c r="G19" i="54"/>
  <c r="D19" i="54"/>
  <c r="J18" i="54"/>
  <c r="G18" i="54"/>
  <c r="D18" i="54"/>
  <c r="J17" i="54"/>
  <c r="G17" i="54"/>
  <c r="D17" i="54"/>
  <c r="J16" i="54"/>
  <c r="G16" i="54"/>
  <c r="D16" i="54"/>
  <c r="J15" i="54"/>
  <c r="G15" i="54"/>
  <c r="D15" i="54"/>
  <c r="J14" i="54"/>
  <c r="G14" i="54"/>
  <c r="D14" i="54"/>
  <c r="J13" i="54"/>
  <c r="G13" i="54"/>
  <c r="D13" i="54"/>
  <c r="J12" i="54"/>
  <c r="G12" i="54"/>
  <c r="AC7" i="54"/>
  <c r="AA7" i="54"/>
  <c r="AJ6" i="54"/>
  <c r="AI6" i="54"/>
  <c r="AH6" i="54"/>
  <c r="AG6" i="54"/>
  <c r="AF6" i="54"/>
  <c r="AE6" i="54"/>
  <c r="AD6" i="54"/>
  <c r="AC6" i="54"/>
  <c r="AA6" i="54"/>
  <c r="Z6" i="54"/>
  <c r="Y6" i="54"/>
  <c r="X6" i="54"/>
  <c r="W6" i="54"/>
  <c r="V6" i="54"/>
  <c r="U6" i="54"/>
  <c r="T6" i="54"/>
  <c r="AJ5" i="54"/>
  <c r="AI5" i="54"/>
  <c r="AH5" i="54"/>
  <c r="AG5" i="54"/>
  <c r="AF5" i="54"/>
  <c r="AE5" i="54"/>
  <c r="AD5" i="54"/>
  <c r="AC5" i="54"/>
  <c r="AA5" i="54"/>
  <c r="Z5" i="54"/>
  <c r="Y5" i="54"/>
  <c r="X5" i="54"/>
  <c r="W5" i="54"/>
  <c r="V5" i="54"/>
  <c r="U5" i="54"/>
  <c r="T5" i="54"/>
  <c r="AJ4" i="54"/>
  <c r="AI4" i="54"/>
  <c r="AH4" i="54"/>
  <c r="AG4" i="54"/>
  <c r="AF4" i="54"/>
  <c r="AE4" i="54"/>
  <c r="AD4" i="54"/>
  <c r="Z4" i="54"/>
  <c r="Y4" i="54"/>
  <c r="X4" i="54"/>
  <c r="W4" i="54"/>
  <c r="V4" i="54"/>
  <c r="U4" i="54"/>
  <c r="T4" i="54"/>
  <c r="AJ3" i="54"/>
  <c r="AI3" i="54"/>
  <c r="AH3" i="54"/>
  <c r="AG3" i="54"/>
  <c r="AF3" i="54"/>
  <c r="AE3" i="54"/>
  <c r="AD3" i="54"/>
  <c r="Z3" i="54"/>
  <c r="Y3" i="54"/>
  <c r="X3" i="54"/>
  <c r="W3" i="54"/>
  <c r="V3" i="54"/>
  <c r="U3" i="54"/>
  <c r="T3" i="54"/>
  <c r="AJ2" i="54"/>
  <c r="AI2" i="54"/>
  <c r="AH2" i="54"/>
  <c r="AG2" i="54"/>
  <c r="AF2" i="54"/>
  <c r="AE2" i="54"/>
  <c r="AD2" i="54"/>
  <c r="Z2" i="54"/>
  <c r="Y2" i="54"/>
  <c r="X2" i="54"/>
  <c r="W2" i="54"/>
  <c r="V2" i="54"/>
  <c r="U2" i="54"/>
  <c r="T2" i="54"/>
  <c r="A9" i="56" l="1"/>
  <c r="Y5" i="55"/>
  <c r="W3" i="55"/>
  <c r="X5" i="55"/>
  <c r="V3" i="55"/>
  <c r="Y4" i="55"/>
  <c r="Y3" i="55"/>
  <c r="W4" i="55"/>
  <c r="AH3" i="55"/>
  <c r="AF5" i="55"/>
  <c r="AI5" i="55"/>
  <c r="AF4" i="55"/>
  <c r="AG4" i="55"/>
  <c r="AI3" i="55"/>
  <c r="AG5" i="55"/>
  <c r="AG3" i="55"/>
  <c r="T9" i="54"/>
  <c r="J27" i="54"/>
  <c r="G27" i="54"/>
  <c r="T8" i="54"/>
  <c r="L6" i="1"/>
  <c r="I14" i="53"/>
  <c r="J14" i="53" s="1"/>
  <c r="F23" i="53"/>
  <c r="G23" i="53" s="1"/>
  <c r="F20" i="53"/>
  <c r="G20" i="53" s="1"/>
  <c r="F17" i="53"/>
  <c r="G17" i="53" s="1"/>
  <c r="I22" i="53"/>
  <c r="J22" i="53" s="1"/>
  <c r="F19" i="53"/>
  <c r="G19" i="53" s="1"/>
  <c r="F22" i="53"/>
  <c r="G22" i="53" s="1"/>
  <c r="I13" i="53"/>
  <c r="J13" i="53" s="1"/>
  <c r="F18" i="53"/>
  <c r="G18" i="53" s="1"/>
  <c r="F15" i="53"/>
  <c r="G15" i="53" s="1"/>
  <c r="D41" i="53"/>
  <c r="D40" i="53"/>
  <c r="D39" i="53"/>
  <c r="D38" i="53"/>
  <c r="D37" i="53"/>
  <c r="D36" i="53"/>
  <c r="D35" i="53"/>
  <c r="D34" i="53"/>
  <c r="D33" i="53"/>
  <c r="D32" i="53"/>
  <c r="D31" i="53"/>
  <c r="D30" i="53"/>
  <c r="D29" i="53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AC7" i="53"/>
  <c r="AA7" i="53"/>
  <c r="AJ6" i="53"/>
  <c r="AI6" i="53"/>
  <c r="AH6" i="53"/>
  <c r="AG6" i="53"/>
  <c r="AF6" i="53"/>
  <c r="AE6" i="53"/>
  <c r="AD6" i="53"/>
  <c r="AC6" i="53"/>
  <c r="AA6" i="53"/>
  <c r="Z6" i="53"/>
  <c r="Y6" i="53"/>
  <c r="X6" i="53"/>
  <c r="W6" i="53"/>
  <c r="V6" i="53"/>
  <c r="U6" i="53"/>
  <c r="T6" i="53"/>
  <c r="AJ5" i="53"/>
  <c r="AG5" i="53"/>
  <c r="AF5" i="53"/>
  <c r="AD5" i="53"/>
  <c r="AC5" i="53"/>
  <c r="AA5" i="53"/>
  <c r="Z5" i="53"/>
  <c r="T5" i="53"/>
  <c r="AI5" i="53"/>
  <c r="I23" i="53"/>
  <c r="J23" i="53" s="1"/>
  <c r="I20" i="53"/>
  <c r="J20" i="53" s="1"/>
  <c r="I17" i="53"/>
  <c r="J17" i="53" s="1"/>
  <c r="AE5" i="53"/>
  <c r="AJ4" i="53"/>
  <c r="AH4" i="53"/>
  <c r="AG4" i="53"/>
  <c r="AF4" i="53"/>
  <c r="AD4" i="53"/>
  <c r="Z4" i="53"/>
  <c r="T4" i="53"/>
  <c r="I19" i="53"/>
  <c r="J19" i="53" s="1"/>
  <c r="I16" i="53"/>
  <c r="J16" i="53" s="1"/>
  <c r="AJ3" i="53"/>
  <c r="AH3" i="53"/>
  <c r="AG3" i="53"/>
  <c r="AD3" i="53"/>
  <c r="Z3" i="53"/>
  <c r="T3" i="53"/>
  <c r="I21" i="53"/>
  <c r="J21" i="53" s="1"/>
  <c r="I18" i="53"/>
  <c r="J18" i="53" s="1"/>
  <c r="I12" i="53"/>
  <c r="J12" i="53" s="1"/>
  <c r="AJ2" i="53"/>
  <c r="AI2" i="53"/>
  <c r="AH2" i="53"/>
  <c r="AG2" i="53"/>
  <c r="AF2" i="53"/>
  <c r="AE2" i="53"/>
  <c r="AD2" i="53"/>
  <c r="Z2" i="53"/>
  <c r="Y2" i="53"/>
  <c r="X2" i="53"/>
  <c r="W2" i="53"/>
  <c r="V2" i="53"/>
  <c r="U2" i="53"/>
  <c r="T2" i="53"/>
  <c r="D13" i="52"/>
  <c r="D14" i="52"/>
  <c r="D15" i="52"/>
  <c r="D16" i="52"/>
  <c r="D17" i="52"/>
  <c r="T9" i="55" l="1"/>
  <c r="W5" i="55"/>
  <c r="U5" i="55"/>
  <c r="U4" i="55"/>
  <c r="U3" i="55"/>
  <c r="J27" i="55"/>
  <c r="X4" i="55"/>
  <c r="X3" i="55"/>
  <c r="V5" i="55"/>
  <c r="V4" i="55"/>
  <c r="A9" i="54"/>
  <c r="AF3" i="53"/>
  <c r="V4" i="53"/>
  <c r="X3" i="53"/>
  <c r="I15" i="53"/>
  <c r="J15" i="53" s="1"/>
  <c r="W4" i="53"/>
  <c r="F16" i="53"/>
  <c r="G16" i="53" s="1"/>
  <c r="W5" i="53"/>
  <c r="W3" i="53"/>
  <c r="F12" i="53"/>
  <c r="G12" i="53" s="1"/>
  <c r="U3" i="53"/>
  <c r="U4" i="53"/>
  <c r="F13" i="53"/>
  <c r="G13" i="53" s="1"/>
  <c r="AE3" i="53"/>
  <c r="AE4" i="53"/>
  <c r="I25" i="53"/>
  <c r="J25" i="53" s="1"/>
  <c r="V3" i="53"/>
  <c r="V5" i="53"/>
  <c r="F21" i="53"/>
  <c r="G21" i="53" s="1"/>
  <c r="I24" i="53"/>
  <c r="J24" i="53" s="1"/>
  <c r="AI3" i="53"/>
  <c r="X4" i="53"/>
  <c r="AI4" i="53"/>
  <c r="X5" i="53"/>
  <c r="AH5" i="53"/>
  <c r="I26" i="53"/>
  <c r="J26" i="53" s="1"/>
  <c r="F23" i="52"/>
  <c r="G23" i="52" s="1"/>
  <c r="AE5" i="52"/>
  <c r="F14" i="52"/>
  <c r="G14" i="52" s="1"/>
  <c r="I19" i="52"/>
  <c r="J19" i="52" s="1"/>
  <c r="F22" i="52"/>
  <c r="G22" i="52" s="1"/>
  <c r="F13" i="52"/>
  <c r="G13" i="52" s="1"/>
  <c r="F12" i="52"/>
  <c r="G12" i="52" s="1"/>
  <c r="X3" i="52"/>
  <c r="AE4" i="52"/>
  <c r="AI4" i="52"/>
  <c r="I26" i="52"/>
  <c r="J26" i="52" s="1"/>
  <c r="AF3" i="52"/>
  <c r="AE3" i="52"/>
  <c r="AF5" i="52"/>
  <c r="D41" i="52"/>
  <c r="D40" i="52"/>
  <c r="D39" i="52"/>
  <c r="D38" i="52"/>
  <c r="D37" i="52"/>
  <c r="D36" i="52"/>
  <c r="D35" i="52"/>
  <c r="D34" i="52"/>
  <c r="D33" i="52"/>
  <c r="D32" i="52"/>
  <c r="D31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AC7" i="52"/>
  <c r="AA7" i="52"/>
  <c r="AJ6" i="52"/>
  <c r="AI6" i="52"/>
  <c r="AH6" i="52"/>
  <c r="AG6" i="52"/>
  <c r="AF6" i="52"/>
  <c r="AE6" i="52"/>
  <c r="AD6" i="52"/>
  <c r="AC6" i="52"/>
  <c r="AA6" i="52"/>
  <c r="Z6" i="52"/>
  <c r="Y6" i="52"/>
  <c r="X6" i="52"/>
  <c r="W6" i="52"/>
  <c r="V6" i="52"/>
  <c r="U6" i="52"/>
  <c r="T6" i="52"/>
  <c r="AJ5" i="52"/>
  <c r="AD5" i="52"/>
  <c r="AC5" i="52"/>
  <c r="AA5" i="52"/>
  <c r="Z5" i="52"/>
  <c r="T5" i="52"/>
  <c r="I20" i="52"/>
  <c r="J20" i="52" s="1"/>
  <c r="AJ4" i="52"/>
  <c r="AF4" i="52"/>
  <c r="AD4" i="52"/>
  <c r="Z4" i="52"/>
  <c r="T4" i="52"/>
  <c r="I16" i="52"/>
  <c r="J16" i="52" s="1"/>
  <c r="AJ3" i="52"/>
  <c r="AD3" i="52"/>
  <c r="Z3" i="52"/>
  <c r="T3" i="52"/>
  <c r="Y3" i="52"/>
  <c r="AJ2" i="52"/>
  <c r="AI2" i="52"/>
  <c r="AH2" i="52"/>
  <c r="AG2" i="52"/>
  <c r="AF2" i="52"/>
  <c r="AE2" i="52"/>
  <c r="AD2" i="52"/>
  <c r="Z2" i="52"/>
  <c r="Y2" i="52"/>
  <c r="X2" i="52"/>
  <c r="W2" i="52"/>
  <c r="V2" i="52"/>
  <c r="U2" i="52"/>
  <c r="T2" i="52"/>
  <c r="F15" i="47"/>
  <c r="G15" i="47" s="1"/>
  <c r="Y5" i="47"/>
  <c r="F21" i="47"/>
  <c r="G21" i="47" s="1"/>
  <c r="U5" i="47"/>
  <c r="X4" i="47"/>
  <c r="I13" i="47"/>
  <c r="J13" i="47" s="1"/>
  <c r="Y4" i="47"/>
  <c r="W4" i="47"/>
  <c r="F14" i="47"/>
  <c r="G14" i="47" s="1"/>
  <c r="F22" i="47"/>
  <c r="G22" i="47" s="1"/>
  <c r="F13" i="47"/>
  <c r="G13" i="47" s="1"/>
  <c r="I20" i="47"/>
  <c r="J20" i="47" s="1"/>
  <c r="I18" i="47"/>
  <c r="J18" i="47" s="1"/>
  <c r="AG5" i="47"/>
  <c r="J35" i="49"/>
  <c r="G35" i="49"/>
  <c r="J34" i="49"/>
  <c r="G34" i="49"/>
  <c r="J33" i="49"/>
  <c r="G33" i="49"/>
  <c r="J32" i="49"/>
  <c r="G32" i="49"/>
  <c r="J31" i="49"/>
  <c r="G31" i="49"/>
  <c r="J30" i="49"/>
  <c r="G30" i="49"/>
  <c r="J29" i="49"/>
  <c r="G29" i="49"/>
  <c r="J28" i="49"/>
  <c r="G28" i="49"/>
  <c r="J27" i="49"/>
  <c r="G27" i="49"/>
  <c r="J26" i="49"/>
  <c r="G26" i="49"/>
  <c r="J25" i="49"/>
  <c r="G25" i="49"/>
  <c r="J24" i="49"/>
  <c r="G24" i="49"/>
  <c r="J23" i="49"/>
  <c r="G23" i="49"/>
  <c r="J22" i="49"/>
  <c r="G22" i="49"/>
  <c r="J21" i="49"/>
  <c r="G21" i="49"/>
  <c r="J13" i="49"/>
  <c r="H13" i="49"/>
  <c r="Q12" i="49"/>
  <c r="P12" i="49"/>
  <c r="O12" i="49"/>
  <c r="N12" i="49"/>
  <c r="M12" i="49"/>
  <c r="L12" i="49"/>
  <c r="K12" i="49"/>
  <c r="J12" i="49"/>
  <c r="H12" i="49"/>
  <c r="G12" i="49"/>
  <c r="F12" i="49"/>
  <c r="E12" i="49"/>
  <c r="D12" i="49"/>
  <c r="C12" i="49"/>
  <c r="B12" i="49"/>
  <c r="A12" i="49"/>
  <c r="Q11" i="49"/>
  <c r="P11" i="49"/>
  <c r="O11" i="49"/>
  <c r="N11" i="49"/>
  <c r="M11" i="49"/>
  <c r="L11" i="49"/>
  <c r="K11" i="49"/>
  <c r="J11" i="49"/>
  <c r="H11" i="49"/>
  <c r="G11" i="49"/>
  <c r="F11" i="49"/>
  <c r="E11" i="49"/>
  <c r="D11" i="49"/>
  <c r="C11" i="49"/>
  <c r="B11" i="49"/>
  <c r="A11" i="49"/>
  <c r="Q10" i="49"/>
  <c r="P10" i="49"/>
  <c r="O10" i="49"/>
  <c r="N10" i="49"/>
  <c r="M10" i="49"/>
  <c r="L10" i="49"/>
  <c r="K10" i="49"/>
  <c r="G10" i="49"/>
  <c r="F10" i="49"/>
  <c r="E10" i="49"/>
  <c r="D10" i="49"/>
  <c r="C10" i="49"/>
  <c r="B10" i="49"/>
  <c r="A10" i="49"/>
  <c r="Q9" i="49"/>
  <c r="P9" i="49"/>
  <c r="O9" i="49"/>
  <c r="N9" i="49"/>
  <c r="M9" i="49"/>
  <c r="L9" i="49"/>
  <c r="K9" i="49"/>
  <c r="G9" i="49"/>
  <c r="F9" i="49"/>
  <c r="E9" i="49"/>
  <c r="D9" i="49"/>
  <c r="C9" i="49"/>
  <c r="B9" i="49"/>
  <c r="A9" i="49"/>
  <c r="Q8" i="49"/>
  <c r="P8" i="49"/>
  <c r="O8" i="49"/>
  <c r="N8" i="49"/>
  <c r="M8" i="49"/>
  <c r="L8" i="49"/>
  <c r="K8" i="49"/>
  <c r="G8" i="49"/>
  <c r="F8" i="49"/>
  <c r="E8" i="49"/>
  <c r="D8" i="49"/>
  <c r="C8" i="49"/>
  <c r="B8" i="49"/>
  <c r="A8" i="49"/>
  <c r="AG4" i="47"/>
  <c r="AE3" i="47"/>
  <c r="O4" i="1"/>
  <c r="O4" i="23" s="1"/>
  <c r="N4" i="1"/>
  <c r="N4" i="23" s="1"/>
  <c r="M4" i="1"/>
  <c r="M4" i="23" s="1"/>
  <c r="K26" i="48"/>
  <c r="H26" i="48"/>
  <c r="K25" i="48"/>
  <c r="H25" i="48"/>
  <c r="K24" i="48"/>
  <c r="H24" i="48"/>
  <c r="K23" i="48"/>
  <c r="H23" i="48"/>
  <c r="K22" i="48"/>
  <c r="H22" i="48"/>
  <c r="K21" i="48"/>
  <c r="H21" i="48"/>
  <c r="K20" i="48"/>
  <c r="H20" i="48"/>
  <c r="K19" i="48"/>
  <c r="H19" i="48"/>
  <c r="K18" i="48"/>
  <c r="H18" i="48"/>
  <c r="K17" i="48"/>
  <c r="H17" i="48"/>
  <c r="K16" i="48"/>
  <c r="H16" i="48"/>
  <c r="K15" i="48"/>
  <c r="H15" i="48"/>
  <c r="K14" i="48"/>
  <c r="H14" i="48"/>
  <c r="K13" i="48"/>
  <c r="H13" i="48"/>
  <c r="K12" i="48"/>
  <c r="H12" i="48"/>
  <c r="AC7" i="48"/>
  <c r="AA7" i="48"/>
  <c r="AJ6" i="48"/>
  <c r="AI6" i="48"/>
  <c r="AH6" i="48"/>
  <c r="AG6" i="48"/>
  <c r="AF6" i="48"/>
  <c r="AE6" i="48"/>
  <c r="AD6" i="48"/>
  <c r="AC6" i="48"/>
  <c r="AA6" i="48"/>
  <c r="Z6" i="48"/>
  <c r="Y6" i="48"/>
  <c r="X6" i="48"/>
  <c r="W6" i="48"/>
  <c r="V6" i="48"/>
  <c r="U6" i="48"/>
  <c r="T6" i="48"/>
  <c r="AJ5" i="48"/>
  <c r="AI5" i="48"/>
  <c r="AH5" i="48"/>
  <c r="AG5" i="48"/>
  <c r="AF5" i="48"/>
  <c r="AE5" i="48"/>
  <c r="AD5" i="48"/>
  <c r="AC5" i="48"/>
  <c r="AA5" i="48"/>
  <c r="Z5" i="48"/>
  <c r="Y5" i="48"/>
  <c r="X5" i="48"/>
  <c r="W5" i="48"/>
  <c r="V5" i="48"/>
  <c r="U5" i="48"/>
  <c r="T5" i="48"/>
  <c r="AJ4" i="48"/>
  <c r="AI4" i="48"/>
  <c r="AH4" i="48"/>
  <c r="AG4" i="48"/>
  <c r="AF4" i="48"/>
  <c r="AE4" i="48"/>
  <c r="AD4" i="48"/>
  <c r="Z4" i="48"/>
  <c r="Y4" i="48"/>
  <c r="X4" i="48"/>
  <c r="W4" i="48"/>
  <c r="V4" i="48"/>
  <c r="U4" i="48"/>
  <c r="T4" i="48"/>
  <c r="AJ3" i="48"/>
  <c r="AI3" i="48"/>
  <c r="AH3" i="48"/>
  <c r="AG3" i="48"/>
  <c r="AF3" i="48"/>
  <c r="AE3" i="48"/>
  <c r="AD3" i="48"/>
  <c r="Z3" i="48"/>
  <c r="Y3" i="48"/>
  <c r="X3" i="48"/>
  <c r="W3" i="48"/>
  <c r="V3" i="48"/>
  <c r="U3" i="48"/>
  <c r="T3" i="48"/>
  <c r="AJ2" i="48"/>
  <c r="AI2" i="48"/>
  <c r="AH2" i="48"/>
  <c r="AG2" i="48"/>
  <c r="AF2" i="48"/>
  <c r="AE2" i="48"/>
  <c r="AD2" i="48"/>
  <c r="Z2" i="48"/>
  <c r="Y2" i="48"/>
  <c r="X2" i="48"/>
  <c r="W2" i="48"/>
  <c r="V2" i="48"/>
  <c r="U2" i="48"/>
  <c r="T2" i="48"/>
  <c r="D41" i="47"/>
  <c r="D40" i="47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AC7" i="47"/>
  <c r="AA7" i="47"/>
  <c r="AJ6" i="47"/>
  <c r="AI6" i="47"/>
  <c r="AH6" i="47"/>
  <c r="AG6" i="47"/>
  <c r="AF6" i="47"/>
  <c r="AE6" i="47"/>
  <c r="AD6" i="47"/>
  <c r="AC6" i="47"/>
  <c r="AA6" i="47"/>
  <c r="Z6" i="47"/>
  <c r="Y6" i="47"/>
  <c r="X6" i="47"/>
  <c r="W6" i="47"/>
  <c r="V6" i="47"/>
  <c r="U6" i="47"/>
  <c r="T6" i="47"/>
  <c r="AJ5" i="47"/>
  <c r="AI5" i="47"/>
  <c r="AF5" i="47"/>
  <c r="AE5" i="47"/>
  <c r="AD5" i="47"/>
  <c r="AC5" i="47"/>
  <c r="AA5" i="47"/>
  <c r="Z5" i="47"/>
  <c r="T5" i="47"/>
  <c r="I26" i="47"/>
  <c r="J26" i="47" s="1"/>
  <c r="I17" i="47"/>
  <c r="J17" i="47" s="1"/>
  <c r="I14" i="47"/>
  <c r="J14" i="47" s="1"/>
  <c r="AJ4" i="47"/>
  <c r="AI4" i="47"/>
  <c r="AH4" i="47"/>
  <c r="AD4" i="47"/>
  <c r="Z4" i="47"/>
  <c r="T4" i="47"/>
  <c r="I25" i="47"/>
  <c r="J25" i="47" s="1"/>
  <c r="I19" i="47"/>
  <c r="J19" i="47" s="1"/>
  <c r="I16" i="47"/>
  <c r="J16" i="47" s="1"/>
  <c r="AJ3" i="47"/>
  <c r="AG3" i="47"/>
  <c r="AD3" i="47"/>
  <c r="Z3" i="47"/>
  <c r="T3" i="47"/>
  <c r="I15" i="47"/>
  <c r="J15" i="47" s="1"/>
  <c r="AJ2" i="47"/>
  <c r="AI2" i="47"/>
  <c r="AH2" i="47"/>
  <c r="AG2" i="47"/>
  <c r="AF2" i="47"/>
  <c r="AE2" i="47"/>
  <c r="AD2" i="47"/>
  <c r="Z2" i="47"/>
  <c r="Y2" i="47"/>
  <c r="X2" i="47"/>
  <c r="W2" i="47"/>
  <c r="V2" i="47"/>
  <c r="U2" i="47"/>
  <c r="T2" i="47"/>
  <c r="T8" i="55" l="1"/>
  <c r="A9" i="55" s="1"/>
  <c r="G27" i="55"/>
  <c r="J27" i="53"/>
  <c r="T9" i="53"/>
  <c r="F14" i="53"/>
  <c r="G14" i="53" s="1"/>
  <c r="U5" i="53"/>
  <c r="Y5" i="53"/>
  <c r="F26" i="53"/>
  <c r="G26" i="53" s="1"/>
  <c r="F25" i="53"/>
  <c r="G25" i="53" s="1"/>
  <c r="Y4" i="53"/>
  <c r="F24" i="53"/>
  <c r="G24" i="53" s="1"/>
  <c r="Y3" i="53"/>
  <c r="G36" i="49"/>
  <c r="J36" i="49"/>
  <c r="K27" i="48"/>
  <c r="H27" i="48"/>
  <c r="AI3" i="52"/>
  <c r="Y5" i="52"/>
  <c r="I14" i="52"/>
  <c r="J14" i="52" s="1"/>
  <c r="AG4" i="52"/>
  <c r="I18" i="52"/>
  <c r="J18" i="52" s="1"/>
  <c r="I13" i="52"/>
  <c r="J13" i="52" s="1"/>
  <c r="F25" i="52"/>
  <c r="G25" i="52" s="1"/>
  <c r="AI5" i="52"/>
  <c r="I15" i="52"/>
  <c r="J15" i="52" s="1"/>
  <c r="I12" i="52"/>
  <c r="J12" i="52" s="1"/>
  <c r="U3" i="52"/>
  <c r="V4" i="52"/>
  <c r="F16" i="52"/>
  <c r="G16" i="52" s="1"/>
  <c r="F15" i="52"/>
  <c r="G15" i="52" s="1"/>
  <c r="V3" i="52"/>
  <c r="F17" i="52"/>
  <c r="G17" i="52" s="1"/>
  <c r="V5" i="52"/>
  <c r="I17" i="52"/>
  <c r="J17" i="52" s="1"/>
  <c r="I25" i="52"/>
  <c r="J25" i="52" s="1"/>
  <c r="U4" i="52"/>
  <c r="U5" i="52"/>
  <c r="I22" i="52"/>
  <c r="J22" i="52" s="1"/>
  <c r="F24" i="52"/>
  <c r="G24" i="52" s="1"/>
  <c r="AG3" i="52"/>
  <c r="F21" i="52"/>
  <c r="G21" i="52" s="1"/>
  <c r="AH3" i="52"/>
  <c r="AH4" i="52"/>
  <c r="I24" i="52"/>
  <c r="J24" i="52" s="1"/>
  <c r="X4" i="52"/>
  <c r="X5" i="52"/>
  <c r="AG5" i="52"/>
  <c r="I21" i="52"/>
  <c r="J21" i="52" s="1"/>
  <c r="Y4" i="52"/>
  <c r="AH5" i="52"/>
  <c r="I23" i="52"/>
  <c r="J23" i="52" s="1"/>
  <c r="AH3" i="47"/>
  <c r="AF3" i="47"/>
  <c r="AF4" i="47"/>
  <c r="F12" i="47"/>
  <c r="G12" i="47" s="1"/>
  <c r="V5" i="47"/>
  <c r="X5" i="47"/>
  <c r="AE4" i="47"/>
  <c r="F24" i="47"/>
  <c r="G24" i="47" s="1"/>
  <c r="F16" i="47"/>
  <c r="G16" i="47" s="1"/>
  <c r="W3" i="47"/>
  <c r="A16" i="49"/>
  <c r="A15" i="49"/>
  <c r="F25" i="47"/>
  <c r="G25" i="47" s="1"/>
  <c r="I12" i="47"/>
  <c r="J12" i="47" s="1"/>
  <c r="T9" i="48"/>
  <c r="T8" i="48"/>
  <c r="U3" i="47"/>
  <c r="U4" i="47"/>
  <c r="F17" i="47"/>
  <c r="G17" i="47" s="1"/>
  <c r="V4" i="47"/>
  <c r="I22" i="47"/>
  <c r="J22" i="47" s="1"/>
  <c r="F26" i="47"/>
  <c r="G26" i="47" s="1"/>
  <c r="I21" i="47"/>
  <c r="J21" i="47" s="1"/>
  <c r="F23" i="47"/>
  <c r="G23" i="47" s="1"/>
  <c r="X3" i="47"/>
  <c r="Y3" i="47"/>
  <c r="AH5" i="47"/>
  <c r="F20" i="47"/>
  <c r="G20" i="47" s="1"/>
  <c r="I23" i="47"/>
  <c r="J23" i="47" s="1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J24" i="46"/>
  <c r="G25" i="46"/>
  <c r="D24" i="46"/>
  <c r="D23" i="46"/>
  <c r="D22" i="46"/>
  <c r="G21" i="46"/>
  <c r="D21" i="46"/>
  <c r="J18" i="46"/>
  <c r="D20" i="46"/>
  <c r="D19" i="46"/>
  <c r="G18" i="46"/>
  <c r="D18" i="46"/>
  <c r="J15" i="46"/>
  <c r="D17" i="46"/>
  <c r="J12" i="46"/>
  <c r="D16" i="46"/>
  <c r="G14" i="46"/>
  <c r="D15" i="46"/>
  <c r="D14" i="46"/>
  <c r="D13" i="46"/>
  <c r="J13" i="46"/>
  <c r="G12" i="46"/>
  <c r="AC7" i="46"/>
  <c r="AA7" i="46"/>
  <c r="AJ6" i="46"/>
  <c r="AI6" i="46"/>
  <c r="AH6" i="46"/>
  <c r="AG6" i="46"/>
  <c r="AF6" i="46"/>
  <c r="AE6" i="46"/>
  <c r="AD6" i="46"/>
  <c r="AC6" i="46"/>
  <c r="AA6" i="46"/>
  <c r="Z6" i="46"/>
  <c r="Y6" i="46"/>
  <c r="X6" i="46"/>
  <c r="W6" i="46"/>
  <c r="V6" i="46"/>
  <c r="U6" i="46"/>
  <c r="T6" i="46"/>
  <c r="AJ5" i="46"/>
  <c r="AH5" i="46"/>
  <c r="AF5" i="46"/>
  <c r="AD5" i="46"/>
  <c r="AC5" i="46"/>
  <c r="AA5" i="46"/>
  <c r="Z5" i="46"/>
  <c r="T5" i="46"/>
  <c r="AI5" i="46"/>
  <c r="J23" i="46"/>
  <c r="AG5" i="46"/>
  <c r="Y5" i="46"/>
  <c r="X5" i="46"/>
  <c r="W5" i="46"/>
  <c r="V5" i="46"/>
  <c r="AJ4" i="46"/>
  <c r="AH4" i="46"/>
  <c r="AG4" i="46"/>
  <c r="AD4" i="46"/>
  <c r="Z4" i="46"/>
  <c r="T4" i="46"/>
  <c r="J22" i="46"/>
  <c r="J17" i="46"/>
  <c r="AF4" i="46"/>
  <c r="G23" i="46"/>
  <c r="G20" i="46"/>
  <c r="G17" i="46"/>
  <c r="AJ3" i="46"/>
  <c r="AH3" i="46"/>
  <c r="AG3" i="46"/>
  <c r="AD3" i="46"/>
  <c r="Z3" i="46"/>
  <c r="T3" i="46"/>
  <c r="J20" i="46"/>
  <c r="J16" i="46"/>
  <c r="J21" i="46"/>
  <c r="X3" i="46"/>
  <c r="G19" i="46"/>
  <c r="V3" i="46"/>
  <c r="AJ2" i="46"/>
  <c r="AI2" i="46"/>
  <c r="AH2" i="46"/>
  <c r="AG2" i="46"/>
  <c r="AF2" i="46"/>
  <c r="AE2" i="46"/>
  <c r="AD2" i="46"/>
  <c r="Z2" i="46"/>
  <c r="Y2" i="46"/>
  <c r="X2" i="46"/>
  <c r="W2" i="46"/>
  <c r="V2" i="46"/>
  <c r="U2" i="46"/>
  <c r="T2" i="46"/>
  <c r="J26" i="39"/>
  <c r="I25" i="39"/>
  <c r="J25" i="39" s="1"/>
  <c r="I24" i="39"/>
  <c r="J24" i="39" s="1"/>
  <c r="J23" i="39"/>
  <c r="I22" i="39"/>
  <c r="J22" i="39" s="1"/>
  <c r="I21" i="39"/>
  <c r="J21" i="39" s="1"/>
  <c r="I19" i="39"/>
  <c r="J19" i="39" s="1"/>
  <c r="I18" i="39"/>
  <c r="J18" i="39" s="1"/>
  <c r="J17" i="39"/>
  <c r="I16" i="39"/>
  <c r="J16" i="39" s="1"/>
  <c r="I15" i="39"/>
  <c r="J15" i="39" s="1"/>
  <c r="I13" i="39"/>
  <c r="J13" i="39" s="1"/>
  <c r="I12" i="39"/>
  <c r="J12" i="39" s="1"/>
  <c r="F25" i="39"/>
  <c r="G25" i="39" s="1"/>
  <c r="F26" i="39"/>
  <c r="G26" i="39" s="1"/>
  <c r="F24" i="39"/>
  <c r="G24" i="39" s="1"/>
  <c r="F22" i="39"/>
  <c r="G22" i="39" s="1"/>
  <c r="F23" i="39"/>
  <c r="G23" i="39" s="1"/>
  <c r="F21" i="39"/>
  <c r="G21" i="39" s="1"/>
  <c r="F19" i="39"/>
  <c r="G19" i="39" s="1"/>
  <c r="F20" i="39"/>
  <c r="G20" i="39" s="1"/>
  <c r="F18" i="39"/>
  <c r="G18" i="39" s="1"/>
  <c r="F16" i="39"/>
  <c r="G16" i="39" s="1"/>
  <c r="F17" i="39"/>
  <c r="G17" i="39" s="1"/>
  <c r="F15" i="39"/>
  <c r="G15" i="39" s="1"/>
  <c r="F13" i="39"/>
  <c r="G13" i="39" s="1"/>
  <c r="F14" i="39"/>
  <c r="G14" i="39" s="1"/>
  <c r="F12" i="39"/>
  <c r="G12" i="39" s="1"/>
  <c r="J20" i="39"/>
  <c r="J14" i="39"/>
  <c r="J14" i="30"/>
  <c r="J22" i="30"/>
  <c r="J13" i="30"/>
  <c r="J17" i="30"/>
  <c r="J15" i="30"/>
  <c r="J20" i="30"/>
  <c r="J16" i="30"/>
  <c r="J21" i="30"/>
  <c r="J19" i="30"/>
  <c r="J23" i="30"/>
  <c r="J12" i="30"/>
  <c r="J25" i="30"/>
  <c r="J18" i="30"/>
  <c r="J24" i="30"/>
  <c r="J11" i="30"/>
  <c r="G19" i="30"/>
  <c r="G13" i="30"/>
  <c r="G21" i="30"/>
  <c r="G11" i="30"/>
  <c r="G14" i="30"/>
  <c r="G23" i="30"/>
  <c r="G16" i="30"/>
  <c r="G20" i="30"/>
  <c r="G15" i="30"/>
  <c r="G25" i="30"/>
  <c r="G24" i="30"/>
  <c r="G12" i="30"/>
  <c r="G17" i="30"/>
  <c r="G18" i="30"/>
  <c r="G22" i="30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J23" i="34"/>
  <c r="J35" i="34"/>
  <c r="J25" i="34"/>
  <c r="J22" i="34"/>
  <c r="J21" i="34"/>
  <c r="J27" i="34"/>
  <c r="J33" i="34"/>
  <c r="J29" i="34"/>
  <c r="J26" i="34"/>
  <c r="J30" i="34"/>
  <c r="J24" i="34"/>
  <c r="J31" i="34"/>
  <c r="J28" i="34"/>
  <c r="J34" i="34"/>
  <c r="J32" i="34"/>
  <c r="G21" i="34"/>
  <c r="G29" i="34"/>
  <c r="G34" i="34"/>
  <c r="G24" i="34"/>
  <c r="G27" i="34"/>
  <c r="G22" i="34"/>
  <c r="G30" i="34"/>
  <c r="G25" i="34"/>
  <c r="G31" i="34"/>
  <c r="G26" i="34"/>
  <c r="G33" i="34"/>
  <c r="G23" i="34"/>
  <c r="G35" i="34"/>
  <c r="G32" i="34"/>
  <c r="G28" i="34"/>
  <c r="J26" i="45"/>
  <c r="G24" i="45"/>
  <c r="J25" i="45"/>
  <c r="G25" i="45"/>
  <c r="J24" i="45"/>
  <c r="G23" i="45"/>
  <c r="J23" i="45"/>
  <c r="G21" i="45"/>
  <c r="J22" i="45"/>
  <c r="G19" i="45"/>
  <c r="J21" i="45"/>
  <c r="G20" i="45"/>
  <c r="J20" i="45"/>
  <c r="G13" i="45"/>
  <c r="J19" i="45"/>
  <c r="G16" i="45"/>
  <c r="J18" i="45"/>
  <c r="G15" i="45"/>
  <c r="J17" i="45"/>
  <c r="G18" i="45"/>
  <c r="J16" i="45"/>
  <c r="G22" i="45"/>
  <c r="J15" i="45"/>
  <c r="G17" i="45"/>
  <c r="J14" i="45"/>
  <c r="G26" i="45"/>
  <c r="J13" i="45"/>
  <c r="G12" i="45"/>
  <c r="J12" i="45"/>
  <c r="G14" i="45"/>
  <c r="AC7" i="45"/>
  <c r="AA7" i="45"/>
  <c r="AJ6" i="45"/>
  <c r="AI6" i="45"/>
  <c r="AH6" i="45"/>
  <c r="AG6" i="45"/>
  <c r="AF6" i="45"/>
  <c r="AE6" i="45"/>
  <c r="AD6" i="45"/>
  <c r="AC6" i="45"/>
  <c r="AA6" i="45"/>
  <c r="Z6" i="45"/>
  <c r="Y6" i="45"/>
  <c r="X6" i="45"/>
  <c r="W6" i="45"/>
  <c r="V6" i="45"/>
  <c r="U6" i="45"/>
  <c r="T6" i="45"/>
  <c r="AJ5" i="45"/>
  <c r="AD5" i="45"/>
  <c r="AC5" i="45"/>
  <c r="AA5" i="45"/>
  <c r="Z5" i="45"/>
  <c r="T5" i="45"/>
  <c r="AI5" i="45"/>
  <c r="V5" i="45"/>
  <c r="W5" i="45"/>
  <c r="AF5" i="45"/>
  <c r="AE5" i="45"/>
  <c r="AJ4" i="45"/>
  <c r="AD4" i="45"/>
  <c r="Z4" i="45"/>
  <c r="T4" i="45"/>
  <c r="U4" i="45"/>
  <c r="V4" i="45"/>
  <c r="W4" i="45"/>
  <c r="AF4" i="45"/>
  <c r="AE4" i="45"/>
  <c r="AJ3" i="45"/>
  <c r="AD3" i="45"/>
  <c r="Z3" i="45"/>
  <c r="T3" i="45"/>
  <c r="U3" i="45"/>
  <c r="V3" i="45"/>
  <c r="W3" i="45"/>
  <c r="AF3" i="45"/>
  <c r="AE3" i="45"/>
  <c r="AJ2" i="45"/>
  <c r="AI2" i="45"/>
  <c r="AH2" i="45"/>
  <c r="AG2" i="45"/>
  <c r="AF2" i="45"/>
  <c r="AE2" i="45"/>
  <c r="AD2" i="45"/>
  <c r="Z2" i="45"/>
  <c r="Y2" i="45"/>
  <c r="X2" i="45"/>
  <c r="W2" i="45"/>
  <c r="V2" i="45"/>
  <c r="U2" i="45"/>
  <c r="T2" i="45"/>
  <c r="K18" i="41"/>
  <c r="K13" i="41"/>
  <c r="K14" i="41"/>
  <c r="K16" i="41"/>
  <c r="K17" i="41"/>
  <c r="K15" i="41"/>
  <c r="K24" i="41"/>
  <c r="K25" i="41"/>
  <c r="K19" i="41"/>
  <c r="K20" i="41"/>
  <c r="K21" i="41"/>
  <c r="K22" i="41"/>
  <c r="K23" i="41"/>
  <c r="K26" i="41"/>
  <c r="K12" i="41"/>
  <c r="H14" i="41"/>
  <c r="H13" i="41"/>
  <c r="H15" i="41"/>
  <c r="H16" i="41"/>
  <c r="H26" i="41"/>
  <c r="H17" i="41"/>
  <c r="H18" i="41"/>
  <c r="H19" i="41"/>
  <c r="H24" i="41"/>
  <c r="H25" i="41"/>
  <c r="H20" i="41"/>
  <c r="H21" i="41"/>
  <c r="H22" i="41"/>
  <c r="H23" i="41"/>
  <c r="H12" i="41"/>
  <c r="T8" i="53" l="1"/>
  <c r="A9" i="53" s="1"/>
  <c r="G27" i="53"/>
  <c r="F26" i="52"/>
  <c r="G26" i="52" s="1"/>
  <c r="J27" i="52"/>
  <c r="T9" i="52"/>
  <c r="F20" i="52"/>
  <c r="G20" i="52" s="1"/>
  <c r="W5" i="52"/>
  <c r="W4" i="52"/>
  <c r="F19" i="52"/>
  <c r="G19" i="52" s="1"/>
  <c r="F18" i="52"/>
  <c r="G18" i="52" s="1"/>
  <c r="W3" i="52"/>
  <c r="V3" i="47"/>
  <c r="F19" i="47"/>
  <c r="G19" i="47" s="1"/>
  <c r="F18" i="47"/>
  <c r="G18" i="47" s="1"/>
  <c r="W5" i="47"/>
  <c r="A18" i="49"/>
  <c r="A9" i="48"/>
  <c r="W4" i="46"/>
  <c r="X4" i="46"/>
  <c r="G22" i="46"/>
  <c r="W3" i="46"/>
  <c r="U4" i="46"/>
  <c r="G15" i="46"/>
  <c r="G26" i="46"/>
  <c r="Y3" i="46"/>
  <c r="G13" i="46"/>
  <c r="U3" i="46"/>
  <c r="Y4" i="46"/>
  <c r="G24" i="46"/>
  <c r="AE3" i="46"/>
  <c r="J25" i="46"/>
  <c r="AE4" i="46"/>
  <c r="J14" i="46"/>
  <c r="AF3" i="46"/>
  <c r="G16" i="46"/>
  <c r="AE5" i="46"/>
  <c r="AI3" i="46"/>
  <c r="AI4" i="46"/>
  <c r="J19" i="46"/>
  <c r="J26" i="46"/>
  <c r="V4" i="46"/>
  <c r="U5" i="46"/>
  <c r="J27" i="39"/>
  <c r="G27" i="39"/>
  <c r="J26" i="30"/>
  <c r="G26" i="30"/>
  <c r="J26" i="8"/>
  <c r="G26" i="8"/>
  <c r="J27" i="45"/>
  <c r="G27" i="45"/>
  <c r="X3" i="45"/>
  <c r="X4" i="45"/>
  <c r="X5" i="45"/>
  <c r="Y3" i="45"/>
  <c r="Y4" i="45"/>
  <c r="Y5" i="45"/>
  <c r="AH4" i="45"/>
  <c r="AI3" i="45"/>
  <c r="AI4" i="45"/>
  <c r="AG5" i="45"/>
  <c r="AH3" i="45"/>
  <c r="AH5" i="45"/>
  <c r="U5" i="45"/>
  <c r="AG3" i="45"/>
  <c r="AG4" i="45"/>
  <c r="K27" i="41"/>
  <c r="H27" i="41"/>
  <c r="AC7" i="41"/>
  <c r="AA7" i="41"/>
  <c r="AJ6" i="41"/>
  <c r="AI6" i="41"/>
  <c r="AH6" i="41"/>
  <c r="AG6" i="41"/>
  <c r="AF6" i="41"/>
  <c r="AE6" i="41"/>
  <c r="AD6" i="41"/>
  <c r="AC6" i="41"/>
  <c r="AA6" i="41"/>
  <c r="Z6" i="41"/>
  <c r="Y6" i="41"/>
  <c r="X6" i="41"/>
  <c r="W6" i="41"/>
  <c r="V6" i="41"/>
  <c r="U6" i="41"/>
  <c r="T6" i="41"/>
  <c r="AJ5" i="41"/>
  <c r="AE5" i="41"/>
  <c r="AD5" i="41"/>
  <c r="AC5" i="41"/>
  <c r="AA5" i="41"/>
  <c r="Z5" i="41"/>
  <c r="T5" i="41"/>
  <c r="AI5" i="41"/>
  <c r="AH5" i="41"/>
  <c r="AG5" i="41"/>
  <c r="AF5" i="41"/>
  <c r="Y5" i="41"/>
  <c r="X5" i="41"/>
  <c r="W5" i="41"/>
  <c r="V5" i="41"/>
  <c r="AJ4" i="41"/>
  <c r="AD4" i="41"/>
  <c r="Z4" i="41"/>
  <c r="T4" i="41"/>
  <c r="AI4" i="41"/>
  <c r="AH4" i="41"/>
  <c r="AG4" i="41"/>
  <c r="AF4" i="41"/>
  <c r="AE4" i="41"/>
  <c r="X4" i="41"/>
  <c r="V4" i="41"/>
  <c r="AJ3" i="41"/>
  <c r="AD3" i="41"/>
  <c r="Z3" i="41"/>
  <c r="T3" i="41"/>
  <c r="AI3" i="41"/>
  <c r="AH3" i="41"/>
  <c r="AG3" i="41"/>
  <c r="AF3" i="41"/>
  <c r="AE3" i="41"/>
  <c r="Y3" i="41"/>
  <c r="X3" i="41"/>
  <c r="AJ2" i="41"/>
  <c r="AI2" i="41"/>
  <c r="AH2" i="41"/>
  <c r="AG2" i="41"/>
  <c r="AF2" i="41"/>
  <c r="AE2" i="41"/>
  <c r="AD2" i="41"/>
  <c r="Z2" i="41"/>
  <c r="Y2" i="41"/>
  <c r="X2" i="41"/>
  <c r="W2" i="41"/>
  <c r="V2" i="41"/>
  <c r="U2" i="41"/>
  <c r="T2" i="41"/>
  <c r="I22" i="23"/>
  <c r="J22" i="23" s="1"/>
  <c r="I19" i="23"/>
  <c r="J19" i="23" s="1"/>
  <c r="I16" i="23"/>
  <c r="J16" i="23" s="1"/>
  <c r="P3" i="1"/>
  <c r="F11" i="40"/>
  <c r="E11" i="40"/>
  <c r="D11" i="40"/>
  <c r="C11" i="40"/>
  <c r="F10" i="40"/>
  <c r="E10" i="40"/>
  <c r="D10" i="40"/>
  <c r="C10" i="40"/>
  <c r="B10" i="40"/>
  <c r="E9" i="40"/>
  <c r="C9" i="40"/>
  <c r="B9" i="40"/>
  <c r="J13" i="40"/>
  <c r="Q12" i="40"/>
  <c r="P12" i="40"/>
  <c r="O12" i="40"/>
  <c r="N12" i="40"/>
  <c r="M12" i="40"/>
  <c r="L12" i="40"/>
  <c r="K12" i="40"/>
  <c r="J12" i="40"/>
  <c r="Q11" i="40"/>
  <c r="P11" i="40"/>
  <c r="O11" i="40"/>
  <c r="N11" i="40"/>
  <c r="M11" i="40"/>
  <c r="L11" i="40"/>
  <c r="K11" i="40"/>
  <c r="J11" i="40"/>
  <c r="Q10" i="40"/>
  <c r="P10" i="40"/>
  <c r="O10" i="40"/>
  <c r="N10" i="40"/>
  <c r="M10" i="40"/>
  <c r="L10" i="40"/>
  <c r="K10" i="40"/>
  <c r="Q9" i="40"/>
  <c r="P9" i="40"/>
  <c r="O9" i="40"/>
  <c r="N9" i="40"/>
  <c r="M9" i="40"/>
  <c r="L9" i="40"/>
  <c r="K9" i="40"/>
  <c r="Q8" i="40"/>
  <c r="P8" i="40"/>
  <c r="O8" i="40"/>
  <c r="N8" i="40"/>
  <c r="M8" i="40"/>
  <c r="L8" i="40"/>
  <c r="K8" i="40"/>
  <c r="H13" i="40"/>
  <c r="H12" i="40"/>
  <c r="G12" i="40"/>
  <c r="F12" i="40"/>
  <c r="E12" i="40"/>
  <c r="D12" i="40"/>
  <c r="C12" i="40"/>
  <c r="B12" i="40"/>
  <c r="A12" i="40"/>
  <c r="H11" i="40"/>
  <c r="G11" i="40"/>
  <c r="B11" i="40"/>
  <c r="A11" i="40"/>
  <c r="G10" i="40"/>
  <c r="A10" i="40"/>
  <c r="G9" i="40"/>
  <c r="F9" i="40"/>
  <c r="D9" i="40"/>
  <c r="A9" i="40"/>
  <c r="G8" i="40"/>
  <c r="F8" i="40"/>
  <c r="E8" i="40"/>
  <c r="D8" i="40"/>
  <c r="C8" i="40"/>
  <c r="B8" i="40"/>
  <c r="A8" i="40"/>
  <c r="W7" i="39"/>
  <c r="W6" i="39"/>
  <c r="AB9" i="39"/>
  <c r="AI8" i="39"/>
  <c r="AH8" i="39"/>
  <c r="AG8" i="39"/>
  <c r="AF8" i="39"/>
  <c r="AE8" i="39"/>
  <c r="AD8" i="39"/>
  <c r="AC8" i="39"/>
  <c r="AB8" i="39"/>
  <c r="AI7" i="39"/>
  <c r="AH7" i="39"/>
  <c r="AG7" i="39"/>
  <c r="AF7" i="39"/>
  <c r="AE7" i="39"/>
  <c r="AD7" i="39"/>
  <c r="AC7" i="39"/>
  <c r="AB7" i="39"/>
  <c r="AI6" i="39"/>
  <c r="AH6" i="39"/>
  <c r="AG6" i="39"/>
  <c r="AF6" i="39"/>
  <c r="AE6" i="39"/>
  <c r="AD6" i="39"/>
  <c r="AC6" i="39"/>
  <c r="AI5" i="39"/>
  <c r="AH5" i="39"/>
  <c r="AG5" i="39"/>
  <c r="AF5" i="39"/>
  <c r="AE5" i="39"/>
  <c r="AD5" i="39"/>
  <c r="AC5" i="39"/>
  <c r="AI4" i="39"/>
  <c r="AH4" i="39"/>
  <c r="AG4" i="39"/>
  <c r="AF4" i="39"/>
  <c r="AE4" i="39"/>
  <c r="AD4" i="39"/>
  <c r="AC4" i="39"/>
  <c r="Z9" i="39"/>
  <c r="F6" i="39"/>
  <c r="Z8" i="39"/>
  <c r="Y8" i="39"/>
  <c r="F5" i="39"/>
  <c r="X8" i="39" s="1"/>
  <c r="W8" i="39"/>
  <c r="V8" i="39"/>
  <c r="U8" i="39"/>
  <c r="T8" i="39"/>
  <c r="S8" i="39"/>
  <c r="Z7" i="39"/>
  <c r="Y7" i="39"/>
  <c r="X7" i="39"/>
  <c r="V7" i="39"/>
  <c r="U7" i="39"/>
  <c r="T7" i="39"/>
  <c r="S7" i="39"/>
  <c r="Y6" i="39"/>
  <c r="X6" i="39"/>
  <c r="V6" i="39"/>
  <c r="U6" i="39"/>
  <c r="T6" i="39"/>
  <c r="S6" i="39"/>
  <c r="Y5" i="39"/>
  <c r="X5" i="39"/>
  <c r="W5" i="39"/>
  <c r="V5" i="39"/>
  <c r="U5" i="39"/>
  <c r="T5" i="39"/>
  <c r="S5" i="39"/>
  <c r="Y4" i="39"/>
  <c r="X4" i="39"/>
  <c r="W4" i="39"/>
  <c r="V4" i="39"/>
  <c r="U4" i="39"/>
  <c r="T4" i="39"/>
  <c r="S4" i="39"/>
  <c r="T8" i="52" l="1"/>
  <c r="A9" i="52" s="1"/>
  <c r="G27" i="52"/>
  <c r="T8" i="47"/>
  <c r="G27" i="47"/>
  <c r="P3" i="23"/>
  <c r="I24" i="23" s="1"/>
  <c r="J24" i="23" s="1"/>
  <c r="T9" i="46"/>
  <c r="J27" i="46"/>
  <c r="G27" i="46"/>
  <c r="T8" i="46"/>
  <c r="T9" i="45"/>
  <c r="T8" i="45"/>
  <c r="Y4" i="41"/>
  <c r="V3" i="41"/>
  <c r="W3" i="41"/>
  <c r="W4" i="41"/>
  <c r="T9" i="41"/>
  <c r="U3" i="41"/>
  <c r="U4" i="41"/>
  <c r="U5" i="41"/>
  <c r="A16" i="40"/>
  <c r="A15" i="40"/>
  <c r="S12" i="39"/>
  <c r="S11" i="39"/>
  <c r="J13" i="37"/>
  <c r="H13" i="37"/>
  <c r="Q12" i="37"/>
  <c r="P12" i="37"/>
  <c r="O12" i="37"/>
  <c r="N12" i="37"/>
  <c r="M12" i="37"/>
  <c r="L12" i="37"/>
  <c r="K12" i="37"/>
  <c r="J12" i="37"/>
  <c r="H12" i="37"/>
  <c r="G12" i="37"/>
  <c r="F12" i="37"/>
  <c r="E12" i="37"/>
  <c r="D12" i="37"/>
  <c r="C12" i="37"/>
  <c r="B12" i="37"/>
  <c r="A12" i="37"/>
  <c r="Q11" i="37"/>
  <c r="P11" i="37"/>
  <c r="O11" i="37"/>
  <c r="N11" i="37"/>
  <c r="M11" i="37"/>
  <c r="L11" i="37"/>
  <c r="K11" i="37"/>
  <c r="J11" i="37"/>
  <c r="H11" i="37"/>
  <c r="G11" i="37"/>
  <c r="F11" i="37"/>
  <c r="E11" i="37"/>
  <c r="D11" i="37"/>
  <c r="C11" i="37"/>
  <c r="B11" i="37"/>
  <c r="A11" i="37"/>
  <c r="Q10" i="37"/>
  <c r="P10" i="37"/>
  <c r="O10" i="37"/>
  <c r="N10" i="37"/>
  <c r="M10" i="37"/>
  <c r="L10" i="37"/>
  <c r="K10" i="37"/>
  <c r="G10" i="37"/>
  <c r="F10" i="37"/>
  <c r="E10" i="37"/>
  <c r="D10" i="37"/>
  <c r="C10" i="37"/>
  <c r="B10" i="37"/>
  <c r="A10" i="37"/>
  <c r="Q9" i="37"/>
  <c r="P9" i="37"/>
  <c r="O9" i="37"/>
  <c r="N9" i="37"/>
  <c r="M9" i="37"/>
  <c r="L9" i="37"/>
  <c r="K9" i="37"/>
  <c r="G9" i="37"/>
  <c r="F9" i="37"/>
  <c r="E9" i="37"/>
  <c r="D9" i="37"/>
  <c r="C9" i="37"/>
  <c r="B9" i="37"/>
  <c r="A9" i="37"/>
  <c r="Q8" i="37"/>
  <c r="P8" i="37"/>
  <c r="O8" i="37"/>
  <c r="N8" i="37"/>
  <c r="M8" i="37"/>
  <c r="L8" i="37"/>
  <c r="K8" i="37"/>
  <c r="G8" i="37"/>
  <c r="F8" i="37"/>
  <c r="E8" i="37"/>
  <c r="D8" i="37"/>
  <c r="C8" i="37"/>
  <c r="B8" i="37"/>
  <c r="A8" i="37"/>
  <c r="E9" i="36"/>
  <c r="J13" i="36"/>
  <c r="H13" i="36"/>
  <c r="Q12" i="36"/>
  <c r="P12" i="36"/>
  <c r="O12" i="36"/>
  <c r="N12" i="36"/>
  <c r="M12" i="36"/>
  <c r="L12" i="36"/>
  <c r="K12" i="36"/>
  <c r="J12" i="36"/>
  <c r="H12" i="36"/>
  <c r="G12" i="36"/>
  <c r="F12" i="36"/>
  <c r="E12" i="36"/>
  <c r="D12" i="36"/>
  <c r="C12" i="36"/>
  <c r="B12" i="36"/>
  <c r="A12" i="36"/>
  <c r="Q11" i="36"/>
  <c r="P11" i="36"/>
  <c r="O11" i="36"/>
  <c r="N11" i="36"/>
  <c r="M11" i="36"/>
  <c r="L11" i="36"/>
  <c r="K11" i="36"/>
  <c r="J11" i="36"/>
  <c r="H11" i="36"/>
  <c r="G11" i="36"/>
  <c r="F11" i="36"/>
  <c r="E11" i="36"/>
  <c r="D11" i="36"/>
  <c r="C11" i="36"/>
  <c r="B11" i="36"/>
  <c r="A11" i="36"/>
  <c r="Q10" i="36"/>
  <c r="P10" i="36"/>
  <c r="O10" i="36"/>
  <c r="N10" i="36"/>
  <c r="M10" i="36"/>
  <c r="L10" i="36"/>
  <c r="K10" i="36"/>
  <c r="G10" i="36"/>
  <c r="F10" i="36"/>
  <c r="E10" i="36"/>
  <c r="D10" i="36"/>
  <c r="C10" i="36"/>
  <c r="B10" i="36"/>
  <c r="A10" i="36"/>
  <c r="Q9" i="36"/>
  <c r="P9" i="36"/>
  <c r="O9" i="36"/>
  <c r="N9" i="36"/>
  <c r="M9" i="36"/>
  <c r="L9" i="36"/>
  <c r="K9" i="36"/>
  <c r="G9" i="36"/>
  <c r="F9" i="36"/>
  <c r="D9" i="36"/>
  <c r="C9" i="36"/>
  <c r="B9" i="36"/>
  <c r="A9" i="36"/>
  <c r="Q8" i="36"/>
  <c r="P8" i="36"/>
  <c r="O8" i="36"/>
  <c r="N8" i="36"/>
  <c r="M8" i="36"/>
  <c r="L8" i="36"/>
  <c r="K8" i="36"/>
  <c r="G8" i="36"/>
  <c r="F8" i="36"/>
  <c r="E8" i="36"/>
  <c r="D8" i="36"/>
  <c r="C8" i="36"/>
  <c r="B8" i="36"/>
  <c r="A8" i="36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AC12" i="30"/>
  <c r="AA12" i="30"/>
  <c r="AJ11" i="30"/>
  <c r="AI11" i="30"/>
  <c r="AH11" i="30"/>
  <c r="AG11" i="30"/>
  <c r="AF11" i="30"/>
  <c r="AE11" i="30"/>
  <c r="AD11" i="30"/>
  <c r="AC11" i="30"/>
  <c r="AA11" i="30"/>
  <c r="Z11" i="30"/>
  <c r="Y11" i="30"/>
  <c r="X11" i="30"/>
  <c r="W11" i="30"/>
  <c r="V11" i="30"/>
  <c r="U11" i="30"/>
  <c r="T11" i="30"/>
  <c r="AJ10" i="30"/>
  <c r="AI10" i="30"/>
  <c r="AH10" i="30"/>
  <c r="AG10" i="30"/>
  <c r="AF10" i="30"/>
  <c r="AE10" i="30"/>
  <c r="AD10" i="30"/>
  <c r="AC10" i="30"/>
  <c r="AA10" i="30"/>
  <c r="Z10" i="30"/>
  <c r="Y10" i="30"/>
  <c r="X10" i="30"/>
  <c r="W10" i="30"/>
  <c r="V10" i="30"/>
  <c r="U10" i="30"/>
  <c r="T10" i="30"/>
  <c r="AJ9" i="30"/>
  <c r="AI9" i="30"/>
  <c r="AH9" i="30"/>
  <c r="AG9" i="30"/>
  <c r="AF9" i="30"/>
  <c r="AE9" i="30"/>
  <c r="AD9" i="30"/>
  <c r="Z9" i="30"/>
  <c r="Y9" i="30"/>
  <c r="X9" i="30"/>
  <c r="W9" i="30"/>
  <c r="V9" i="30"/>
  <c r="U9" i="30"/>
  <c r="T9" i="30"/>
  <c r="AJ8" i="30"/>
  <c r="AI8" i="30"/>
  <c r="AH8" i="30"/>
  <c r="AG8" i="30"/>
  <c r="AF8" i="30"/>
  <c r="AE8" i="30"/>
  <c r="AD8" i="30"/>
  <c r="Z8" i="30"/>
  <c r="Y8" i="30"/>
  <c r="X8" i="30"/>
  <c r="W8" i="30"/>
  <c r="V8" i="30"/>
  <c r="U8" i="30"/>
  <c r="T8" i="30"/>
  <c r="AJ7" i="30"/>
  <c r="AI7" i="30"/>
  <c r="AH7" i="30"/>
  <c r="AG7" i="30"/>
  <c r="AF7" i="30"/>
  <c r="AE7" i="30"/>
  <c r="AD7" i="30"/>
  <c r="Z7" i="30"/>
  <c r="Y7" i="30"/>
  <c r="X7" i="30"/>
  <c r="W7" i="30"/>
  <c r="V7" i="30"/>
  <c r="U7" i="30"/>
  <c r="T7" i="30"/>
  <c r="J13" i="29"/>
  <c r="H13" i="29"/>
  <c r="Q12" i="29"/>
  <c r="P12" i="29"/>
  <c r="O12" i="29"/>
  <c r="N12" i="29"/>
  <c r="M12" i="29"/>
  <c r="L12" i="29"/>
  <c r="K12" i="29"/>
  <c r="J12" i="29"/>
  <c r="H12" i="29"/>
  <c r="G12" i="29"/>
  <c r="F12" i="29"/>
  <c r="E12" i="29"/>
  <c r="D12" i="29"/>
  <c r="C12" i="29"/>
  <c r="B12" i="29"/>
  <c r="A12" i="29"/>
  <c r="Q11" i="29"/>
  <c r="P11" i="29"/>
  <c r="O11" i="29"/>
  <c r="N11" i="29"/>
  <c r="M11" i="29"/>
  <c r="L11" i="29"/>
  <c r="K11" i="29"/>
  <c r="J11" i="29"/>
  <c r="H11" i="29"/>
  <c r="G11" i="29"/>
  <c r="F11" i="29"/>
  <c r="E11" i="29"/>
  <c r="D11" i="29"/>
  <c r="C11" i="29"/>
  <c r="B11" i="29"/>
  <c r="A11" i="29"/>
  <c r="Q10" i="29"/>
  <c r="P10" i="29"/>
  <c r="O10" i="29"/>
  <c r="N10" i="29"/>
  <c r="M10" i="29"/>
  <c r="L10" i="29"/>
  <c r="K10" i="29"/>
  <c r="G10" i="29"/>
  <c r="F10" i="29"/>
  <c r="E10" i="29"/>
  <c r="D10" i="29"/>
  <c r="C10" i="29"/>
  <c r="B10" i="29"/>
  <c r="A10" i="29"/>
  <c r="Q9" i="29"/>
  <c r="P9" i="29"/>
  <c r="O9" i="29"/>
  <c r="N9" i="29"/>
  <c r="M9" i="29"/>
  <c r="L9" i="29"/>
  <c r="K9" i="29"/>
  <c r="G9" i="29"/>
  <c r="F9" i="29"/>
  <c r="E9" i="29"/>
  <c r="D9" i="29"/>
  <c r="C9" i="29"/>
  <c r="B9" i="29"/>
  <c r="A9" i="29"/>
  <c r="Q8" i="29"/>
  <c r="P8" i="29"/>
  <c r="O8" i="29"/>
  <c r="N8" i="29"/>
  <c r="M8" i="29"/>
  <c r="L8" i="29"/>
  <c r="K8" i="29"/>
  <c r="G8" i="29"/>
  <c r="F8" i="29"/>
  <c r="E8" i="29"/>
  <c r="D8" i="29"/>
  <c r="C8" i="29"/>
  <c r="B8" i="29"/>
  <c r="A8" i="29"/>
  <c r="J13" i="28"/>
  <c r="H13" i="28"/>
  <c r="Q12" i="28"/>
  <c r="P12" i="28"/>
  <c r="O12" i="28"/>
  <c r="N12" i="28"/>
  <c r="M12" i="28"/>
  <c r="L12" i="28"/>
  <c r="K12" i="28"/>
  <c r="J12" i="28"/>
  <c r="H12" i="28"/>
  <c r="G12" i="28"/>
  <c r="F12" i="28"/>
  <c r="E12" i="28"/>
  <c r="D12" i="28"/>
  <c r="C12" i="28"/>
  <c r="B12" i="28"/>
  <c r="A12" i="28"/>
  <c r="Q11" i="28"/>
  <c r="P11" i="28"/>
  <c r="O11" i="28"/>
  <c r="N11" i="28"/>
  <c r="M11" i="28"/>
  <c r="L11" i="28"/>
  <c r="K11" i="28"/>
  <c r="J11" i="28"/>
  <c r="H11" i="28"/>
  <c r="G11" i="28"/>
  <c r="F11" i="28"/>
  <c r="E11" i="28"/>
  <c r="D11" i="28"/>
  <c r="C11" i="28"/>
  <c r="B11" i="28"/>
  <c r="A11" i="28"/>
  <c r="Q10" i="28"/>
  <c r="P10" i="28"/>
  <c r="O10" i="28"/>
  <c r="N10" i="28"/>
  <c r="M10" i="28"/>
  <c r="L10" i="28"/>
  <c r="K10" i="28"/>
  <c r="G10" i="28"/>
  <c r="F10" i="28"/>
  <c r="E10" i="28"/>
  <c r="D10" i="28"/>
  <c r="C10" i="28"/>
  <c r="B10" i="28"/>
  <c r="A10" i="28"/>
  <c r="Q9" i="28"/>
  <c r="P9" i="28"/>
  <c r="O9" i="28"/>
  <c r="N9" i="28"/>
  <c r="M9" i="28"/>
  <c r="L9" i="28"/>
  <c r="K9" i="28"/>
  <c r="G9" i="28"/>
  <c r="F9" i="28"/>
  <c r="E9" i="28"/>
  <c r="D9" i="28"/>
  <c r="C9" i="28"/>
  <c r="B9" i="28"/>
  <c r="A9" i="28"/>
  <c r="Q8" i="28"/>
  <c r="P8" i="28"/>
  <c r="O8" i="28"/>
  <c r="N8" i="28"/>
  <c r="M8" i="28"/>
  <c r="L8" i="28"/>
  <c r="K8" i="28"/>
  <c r="G8" i="28"/>
  <c r="F8" i="28"/>
  <c r="E8" i="28"/>
  <c r="D8" i="28"/>
  <c r="C8" i="28"/>
  <c r="B8" i="28"/>
  <c r="A8" i="28"/>
  <c r="AI3" i="47" l="1"/>
  <c r="T9" i="47" s="1"/>
  <c r="A9" i="47" s="1"/>
  <c r="I24" i="47"/>
  <c r="J24" i="47" s="1"/>
  <c r="J27" i="47" s="1"/>
  <c r="A9" i="46"/>
  <c r="A9" i="45"/>
  <c r="T8" i="41"/>
  <c r="A9" i="41" s="1"/>
  <c r="A15" i="33"/>
  <c r="A18" i="40"/>
  <c r="A8" i="39"/>
  <c r="A16" i="36"/>
  <c r="A15" i="37"/>
  <c r="A16" i="37"/>
  <c r="A15" i="36"/>
  <c r="A16" i="35"/>
  <c r="A15" i="35"/>
  <c r="A16" i="34"/>
  <c r="A15" i="34"/>
  <c r="A16" i="33"/>
  <c r="A16" i="32"/>
  <c r="A15" i="32"/>
  <c r="A16" i="31"/>
  <c r="A15" i="31"/>
  <c r="T15" i="30"/>
  <c r="T14" i="30"/>
  <c r="A16" i="29"/>
  <c r="A15" i="29"/>
  <c r="A15" i="28"/>
  <c r="A16" i="28"/>
  <c r="AC7" i="23"/>
  <c r="AJ6" i="23"/>
  <c r="AI6" i="23"/>
  <c r="AH6" i="23"/>
  <c r="AG6" i="23"/>
  <c r="AF6" i="23"/>
  <c r="AE6" i="23"/>
  <c r="AD6" i="23"/>
  <c r="AC6" i="23"/>
  <c r="AJ5" i="23"/>
  <c r="AD5" i="23"/>
  <c r="AC5" i="23"/>
  <c r="AJ4" i="23"/>
  <c r="AD4" i="23"/>
  <c r="AJ3" i="23"/>
  <c r="AI3" i="23"/>
  <c r="AD3" i="23"/>
  <c r="AJ2" i="23"/>
  <c r="AI2" i="23"/>
  <c r="AH2" i="23"/>
  <c r="AG2" i="23"/>
  <c r="AF2" i="23"/>
  <c r="AE2" i="23"/>
  <c r="AD2" i="23"/>
  <c r="G36" i="34" l="1"/>
  <c r="A18" i="37"/>
  <c r="A18" i="36"/>
  <c r="A18" i="33"/>
  <c r="A18" i="35"/>
  <c r="A18" i="34"/>
  <c r="A18" i="32"/>
  <c r="A18" i="31"/>
  <c r="A8" i="30"/>
  <c r="A18" i="29"/>
  <c r="A18" i="28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5" i="23" s="1"/>
  <c r="P6" i="1"/>
  <c r="P4" i="1"/>
  <c r="P4" i="23" s="1"/>
  <c r="Q5" i="1"/>
  <c r="Q6" i="1"/>
  <c r="Q4" i="1"/>
  <c r="Q3" i="1"/>
  <c r="O5" i="1"/>
  <c r="O5" i="23" s="1"/>
  <c r="I23" i="23" s="1"/>
  <c r="J23" i="23" s="1"/>
  <c r="O6" i="1"/>
  <c r="O3" i="1"/>
  <c r="O3" i="23" s="1"/>
  <c r="I21" i="23" s="1"/>
  <c r="J21" i="23" s="1"/>
  <c r="O2" i="1"/>
  <c r="P2" i="1"/>
  <c r="Q2" i="1"/>
  <c r="N2" i="1"/>
  <c r="N3" i="1"/>
  <c r="N3" i="23" s="1"/>
  <c r="I18" i="23" s="1"/>
  <c r="J18" i="23" s="1"/>
  <c r="N5" i="1"/>
  <c r="N5" i="23" s="1"/>
  <c r="I20" i="23" s="1"/>
  <c r="J20" i="23" s="1"/>
  <c r="N6" i="1"/>
  <c r="L5" i="23"/>
  <c r="I14" i="23" s="1"/>
  <c r="J14" i="23" s="1"/>
  <c r="M5" i="23"/>
  <c r="I17" i="23" s="1"/>
  <c r="J17" i="23" s="1"/>
  <c r="I25" i="23" l="1"/>
  <c r="J25" i="23" s="1"/>
  <c r="AI4" i="23"/>
  <c r="I26" i="23"/>
  <c r="J26" i="23" s="1"/>
  <c r="AI5" i="23"/>
  <c r="A16" i="27"/>
  <c r="A15" i="27"/>
  <c r="A16" i="26"/>
  <c r="A15" i="26"/>
  <c r="K5" i="1"/>
  <c r="C43" i="1" s="1"/>
  <c r="C50" i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4" i="1"/>
  <c r="L3" i="1"/>
  <c r="M3" i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N27" i="1" s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N16" i="1" s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Q21" i="1" l="1"/>
  <c r="C27" i="1"/>
  <c r="M3" i="23"/>
  <c r="I15" i="23" s="1"/>
  <c r="J15" i="23" s="1"/>
  <c r="C28" i="1"/>
  <c r="L3" i="23"/>
  <c r="I12" i="23" s="1"/>
  <c r="J12" i="23" s="1"/>
  <c r="C35" i="1"/>
  <c r="L4" i="23"/>
  <c r="I13" i="23" s="1"/>
  <c r="J13" i="23" s="1"/>
  <c r="Q27" i="1"/>
  <c r="N50" i="1"/>
  <c r="N34" i="1"/>
  <c r="Q16" i="1"/>
  <c r="N32" i="1"/>
  <c r="Q53" i="1"/>
  <c r="Q35" i="1"/>
  <c r="N18" i="1"/>
  <c r="Q29" i="1"/>
  <c r="J36" i="34"/>
  <c r="Q19" i="1"/>
  <c r="N24" i="1"/>
  <c r="N51" i="1"/>
  <c r="N48" i="1"/>
  <c r="N43" i="1"/>
  <c r="Q45" i="1"/>
  <c r="N42" i="1"/>
  <c r="N40" i="1"/>
  <c r="Q37" i="1"/>
  <c r="N26" i="1"/>
  <c r="A18" i="27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AD6" i="8"/>
  <c r="AB6" i="8"/>
  <c r="AK5" i="8"/>
  <c r="AJ5" i="8"/>
  <c r="AI5" i="8"/>
  <c r="AH5" i="8"/>
  <c r="AG5" i="8"/>
  <c r="AF5" i="8"/>
  <c r="AE5" i="8"/>
  <c r="AD5" i="8"/>
  <c r="AB5" i="8"/>
  <c r="AA5" i="8"/>
  <c r="Z5" i="8"/>
  <c r="Y5" i="8"/>
  <c r="X5" i="8"/>
  <c r="W5" i="8"/>
  <c r="V5" i="8"/>
  <c r="U5" i="8"/>
  <c r="AK4" i="8"/>
  <c r="AJ4" i="8"/>
  <c r="AI4" i="8"/>
  <c r="AH4" i="8"/>
  <c r="AG4" i="8"/>
  <c r="AF4" i="8"/>
  <c r="AE4" i="8"/>
  <c r="AD4" i="8"/>
  <c r="AB4" i="8"/>
  <c r="AA4" i="8"/>
  <c r="Z4" i="8"/>
  <c r="Y4" i="8"/>
  <c r="X4" i="8"/>
  <c r="W4" i="8"/>
  <c r="V4" i="8"/>
  <c r="U4" i="8"/>
  <c r="AK3" i="8"/>
  <c r="AJ3" i="8"/>
  <c r="AI3" i="8"/>
  <c r="AH3" i="8"/>
  <c r="AG3" i="8"/>
  <c r="AF3" i="8"/>
  <c r="AE3" i="8"/>
  <c r="AA3" i="8"/>
  <c r="Z3" i="8"/>
  <c r="Y3" i="8"/>
  <c r="X3" i="8"/>
  <c r="W3" i="8"/>
  <c r="V3" i="8"/>
  <c r="U3" i="8"/>
  <c r="AK2" i="8"/>
  <c r="AJ2" i="8"/>
  <c r="AI2" i="8"/>
  <c r="AH2" i="8"/>
  <c r="AG2" i="8"/>
  <c r="AF2" i="8"/>
  <c r="AE2" i="8"/>
  <c r="AA2" i="8"/>
  <c r="Z2" i="8"/>
  <c r="Y2" i="8"/>
  <c r="X2" i="8"/>
  <c r="W2" i="8"/>
  <c r="V2" i="8"/>
  <c r="U2" i="8"/>
  <c r="AK1" i="8"/>
  <c r="AJ1" i="8"/>
  <c r="AI1" i="8"/>
  <c r="AH1" i="8"/>
  <c r="AG1" i="8"/>
  <c r="AF1" i="8"/>
  <c r="AE1" i="8"/>
  <c r="AA1" i="8"/>
  <c r="Z1" i="8"/>
  <c r="Y1" i="8"/>
  <c r="X1" i="8"/>
  <c r="W1" i="8"/>
  <c r="V1" i="8"/>
  <c r="U1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AC6" i="4"/>
  <c r="AA6" i="4"/>
  <c r="AJ5" i="4"/>
  <c r="AI5" i="4"/>
  <c r="AH5" i="4"/>
  <c r="AG5" i="4"/>
  <c r="AF5" i="4"/>
  <c r="AE5" i="4"/>
  <c r="AD5" i="4"/>
  <c r="AC5" i="4"/>
  <c r="AA5" i="4"/>
  <c r="Z5" i="4"/>
  <c r="Y5" i="4"/>
  <c r="X5" i="4"/>
  <c r="W5" i="4"/>
  <c r="V5" i="4"/>
  <c r="U5" i="4"/>
  <c r="T5" i="4"/>
  <c r="AJ4" i="4"/>
  <c r="AI4" i="4"/>
  <c r="AH4" i="4"/>
  <c r="AG4" i="4"/>
  <c r="AF4" i="4"/>
  <c r="AE4" i="4"/>
  <c r="AD4" i="4"/>
  <c r="AC4" i="4"/>
  <c r="AA4" i="4"/>
  <c r="Z4" i="4"/>
  <c r="Y4" i="4"/>
  <c r="X4" i="4"/>
  <c r="W4" i="4"/>
  <c r="V4" i="4"/>
  <c r="U4" i="4"/>
  <c r="T4" i="4"/>
  <c r="AJ3" i="4"/>
  <c r="AI3" i="4"/>
  <c r="AH3" i="4"/>
  <c r="AG3" i="4"/>
  <c r="AF3" i="4"/>
  <c r="AE3" i="4"/>
  <c r="AD3" i="4"/>
  <c r="Z3" i="4"/>
  <c r="Y3" i="4"/>
  <c r="X3" i="4"/>
  <c r="W3" i="4"/>
  <c r="V3" i="4"/>
  <c r="U3" i="4"/>
  <c r="T3" i="4"/>
  <c r="AJ2" i="4"/>
  <c r="AI2" i="4"/>
  <c r="AH2" i="4"/>
  <c r="AG2" i="4"/>
  <c r="AF2" i="4"/>
  <c r="AE2" i="4"/>
  <c r="AD2" i="4"/>
  <c r="Z2" i="4"/>
  <c r="Y2" i="4"/>
  <c r="X2" i="4"/>
  <c r="W2" i="4"/>
  <c r="V2" i="4"/>
  <c r="U2" i="4"/>
  <c r="T2" i="4"/>
  <c r="AJ1" i="4"/>
  <c r="AI1" i="4"/>
  <c r="AH1" i="4"/>
  <c r="AG1" i="4"/>
  <c r="AF1" i="4"/>
  <c r="AE1" i="4"/>
  <c r="AD1" i="4"/>
  <c r="Z1" i="4"/>
  <c r="Y1" i="4"/>
  <c r="X1" i="4"/>
  <c r="W1" i="4"/>
  <c r="V1" i="4"/>
  <c r="U1" i="4"/>
  <c r="T1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J27" i="23" l="1"/>
  <c r="U21" i="1"/>
  <c r="U22" i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U9" i="8"/>
  <c r="U8" i="8"/>
  <c r="A16" i="6"/>
  <c r="A15" i="6"/>
  <c r="A16" i="5"/>
  <c r="A15" i="5"/>
  <c r="T9" i="4"/>
  <c r="T8" i="4"/>
  <c r="A16" i="3"/>
  <c r="A15" i="3"/>
  <c r="A13" i="1" l="1"/>
  <c r="A18" i="10"/>
  <c r="A8" i="4"/>
  <c r="A18" i="9"/>
  <c r="A18" i="14"/>
  <c r="A18" i="12"/>
  <c r="A18" i="3"/>
  <c r="A18" i="13"/>
  <c r="A18" i="5"/>
  <c r="A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Z4" i="23"/>
  <c r="B4" i="23"/>
  <c r="F13" i="23" s="1"/>
  <c r="Y6" i="23"/>
  <c r="V6" i="23"/>
  <c r="AA7" i="23"/>
  <c r="Z3" i="23"/>
  <c r="B3" i="23"/>
  <c r="F12" i="23" s="1"/>
  <c r="G12" i="23" s="1"/>
  <c r="T5" i="23"/>
  <c r="AA5" i="23"/>
  <c r="Z6" i="23"/>
  <c r="U6" i="23"/>
  <c r="Z5" i="23"/>
  <c r="B5" i="23"/>
  <c r="T2" i="23"/>
  <c r="W2" i="23"/>
  <c r="X2" i="23"/>
  <c r="T4" i="23"/>
  <c r="U2" i="23"/>
  <c r="Z2" i="23"/>
  <c r="T6" i="23"/>
  <c r="AA6" i="23"/>
  <c r="T3" i="23"/>
  <c r="V2" i="23"/>
  <c r="Y2" i="23"/>
  <c r="W6" i="23"/>
  <c r="X6" i="23"/>
  <c r="U5" i="23" l="1"/>
  <c r="F14" i="23"/>
  <c r="G14" i="23" s="1"/>
  <c r="U4" i="23"/>
  <c r="U3" i="23"/>
  <c r="G13" i="23"/>
  <c r="AE3" i="23"/>
  <c r="F3" i="23"/>
  <c r="F24" i="23" s="1"/>
  <c r="G24" i="23" s="1"/>
  <c r="AH3" i="23"/>
  <c r="AF3" i="23"/>
  <c r="E3" i="23"/>
  <c r="F21" i="23" s="1"/>
  <c r="G21" i="23" s="1"/>
  <c r="Y3" i="23" l="1"/>
  <c r="X3" i="23"/>
  <c r="C3" i="23"/>
  <c r="F15" i="23" s="1"/>
  <c r="G15" i="23" s="1"/>
  <c r="AG3" i="23"/>
  <c r="D3" i="23"/>
  <c r="F18" i="23" s="1"/>
  <c r="G18" i="23" s="1"/>
  <c r="AE4" i="23"/>
  <c r="F4" i="23"/>
  <c r="F25" i="23" s="1"/>
  <c r="G25" i="23" s="1"/>
  <c r="W3" i="23" l="1"/>
  <c r="V3" i="23"/>
  <c r="Y4" i="23"/>
  <c r="C4" i="23"/>
  <c r="F16" i="23" s="1"/>
  <c r="G16" i="23" s="1"/>
  <c r="AH4" i="23"/>
  <c r="AF4" i="23"/>
  <c r="E4" i="23"/>
  <c r="F22" i="23" s="1"/>
  <c r="G22" i="23" s="1"/>
  <c r="X4" i="23" l="1"/>
  <c r="V4" i="23"/>
  <c r="D4" i="23"/>
  <c r="AG4" i="23"/>
  <c r="AE5" i="23"/>
  <c r="F5" i="23"/>
  <c r="AF5" i="23"/>
  <c r="E5" i="23"/>
  <c r="F23" i="23" s="1"/>
  <c r="G23" i="23" s="1"/>
  <c r="Y5" i="23" l="1"/>
  <c r="F26" i="23"/>
  <c r="G26" i="23" s="1"/>
  <c r="F19" i="23"/>
  <c r="G19" i="23" s="1"/>
  <c r="W4" i="23"/>
  <c r="C5" i="23"/>
  <c r="AG5" i="23"/>
  <c r="D5" i="23"/>
  <c r="X5" i="23"/>
  <c r="AH5" i="23"/>
  <c r="W5" i="23" l="1"/>
  <c r="F20" i="23"/>
  <c r="G20" i="23" s="1"/>
  <c r="V5" i="23"/>
  <c r="F17" i="23"/>
  <c r="G17" i="23" s="1"/>
  <c r="T9" i="23"/>
  <c r="T8" i="23" l="1"/>
  <c r="A9" i="23" s="1"/>
  <c r="G27" i="23"/>
</calcChain>
</file>

<file path=xl/sharedStrings.xml><?xml version="1.0" encoding="utf-8"?>
<sst xmlns="http://schemas.openxmlformats.org/spreadsheetml/2006/main" count="4634" uniqueCount="185">
  <si>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</si>
  <si>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</si>
  <si>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</si>
  <si>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</si>
  <si>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</si>
  <si>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</si>
  <si>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</si>
  <si>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</si>
  <si>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</si>
  <si>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</si>
  <si>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</si>
  <si>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</si>
  <si>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</si>
  <si>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</si>
  <si>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</si>
  <si>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</si>
  <si>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</si>
  <si>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</si>
  <si>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</si>
  <si>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</si>
  <si>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</si>
  <si>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</si>
  <si>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</si>
  <si>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</si>
  <si>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</si>
  <si>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</si>
  <si>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</si>
  <si>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</si>
  <si>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</si>
  <si>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</si>
  <si>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</si>
  <si>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</si>
  <si>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</si>
  <si>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</si>
  <si>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</si>
  <si>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</si>
  <si>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</si>
  <si>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</si>
  <si>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</si>
  <si>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</si>
  <si>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</si>
  <si>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</si>
  <si>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</si>
  <si>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</si>
  <si>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</si>
  <si>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</si>
  <si>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</si>
  <si>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</si>
  <si>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</si>
  <si>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</si>
  <si>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</si>
  <si>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</si>
  <si>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</si>
  <si>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</si>
  <si>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</si>
  <si>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</si>
  <si>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</si>
  <si>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</si>
  <si>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</si>
  <si>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</si>
  <si>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</si>
  <si>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</si>
  <si>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</si>
  <si>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</si>
  <si>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</si>
  <si>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</si>
  <si>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</si>
  <si>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</si>
  <si>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</si>
  <si>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</si>
  <si>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</si>
  <si>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</si>
  <si>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</si>
  <si>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</si>
  <si>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</si>
  <si>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</si>
  <si>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</si>
  <si>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</si>
  <si>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</si>
  <si>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</si>
  <si>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</si>
  <si>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</si>
  <si>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</si>
  <si>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</si>
  <si>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</si>
  <si>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</si>
  <si>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</si>
  <si>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</si>
  <si>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</si>
  <si>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</si>
  <si>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Layout</t>
  </si>
  <si>
    <t>First attempt.</t>
  </si>
  <si>
    <t>Tried to place vowels on better places.</t>
  </si>
  <si>
    <t>Optimization for left hand.</t>
  </si>
  <si>
    <t>Use digraph statistics only.</t>
  </si>
  <si>
    <t>start from worst.</t>
  </si>
  <si>
    <t>Template</t>
  </si>
  <si>
    <t>My 5</t>
  </si>
  <si>
    <t>&gt;</t>
  </si>
  <si>
    <t>&lt;</t>
  </si>
  <si>
    <t>:</t>
  </si>
  <si>
    <t>"</t>
  </si>
  <si>
    <t>%</t>
  </si>
  <si>
    <t>Characters</t>
  </si>
  <si>
    <t>c1</t>
  </si>
  <si>
    <t>c2</t>
  </si>
  <si>
    <t>Delta</t>
  </si>
  <si>
    <t>vowels are spreaded that allows good space for fingers</t>
  </si>
  <si>
    <t>dot and comma make e be used with other fingers only</t>
  </si>
  <si>
    <t>similar with Arensito but y and z instead of ,.</t>
  </si>
  <si>
    <t>very good balance</t>
  </si>
  <si>
    <t>m7</t>
  </si>
  <si>
    <t>temp</t>
  </si>
  <si>
    <t>Hand switch: 45.16</t>
  </si>
  <si>
    <t>Same finger: 05.82</t>
  </si>
  <si>
    <t>Result     : 36,703,933.73</t>
  </si>
  <si>
    <t>Hand switch: 42.75</t>
  </si>
  <si>
    <t>Same finger: 04.42</t>
  </si>
  <si>
    <t>Result     : 28,745,714.08</t>
  </si>
  <si>
    <t>Hand switch: 49.44</t>
  </si>
  <si>
    <t>Same finger: 04.48</t>
  </si>
  <si>
    <t>Result     : 27,409,445.49</t>
  </si>
  <si>
    <t>Hand switch: 45.51</t>
  </si>
  <si>
    <t>Same finger: 04.39</t>
  </si>
  <si>
    <t>Result     : 24,858,072.71</t>
  </si>
  <si>
    <t>Hand switch: 45.15</t>
  </si>
  <si>
    <t>Same finger: 04.72</t>
  </si>
  <si>
    <t>Result     : 25,341,946.27</t>
  </si>
  <si>
    <t>Hand switch: 43.94</t>
  </si>
  <si>
    <t>Same finger: 03.66</t>
  </si>
  <si>
    <t>Result     : 24,847,054.76</t>
  </si>
  <si>
    <t>Hand switch: 45.81</t>
  </si>
  <si>
    <t>Same finger: 04.12</t>
  </si>
  <si>
    <t>Result     : 25,537,957.48</t>
  </si>
  <si>
    <t>Hand switch: 42.97</t>
  </si>
  <si>
    <t>Hand switch: 42.85</t>
  </si>
  <si>
    <t>Same finger: 04.66</t>
  </si>
  <si>
    <t>fp</t>
  </si>
  <si>
    <t>Result     : 24,154,986.9</t>
  </si>
  <si>
    <t>ck</t>
  </si>
  <si>
    <t>Result     : 24,421,289.75</t>
  </si>
  <si>
    <t>Coordinates (y, x)</t>
  </si>
  <si>
    <t>Hand switch: 42.56</t>
  </si>
  <si>
    <t>Same finger: 04.97</t>
  </si>
  <si>
    <t>Result     : 16,102,221.38</t>
  </si>
  <si>
    <t>Same finger: 02.99</t>
  </si>
  <si>
    <t>Same finger: 05.33</t>
  </si>
  <si>
    <t>Result     : 12,124,377.36</t>
  </si>
  <si>
    <t>bu</t>
  </si>
  <si>
    <t>Hand switch: 42.47</t>
  </si>
  <si>
    <t>Same finger: 04.43</t>
  </si>
  <si>
    <t>Result     : 12,560,285.94</t>
  </si>
  <si>
    <t>Same finger: 04.74</t>
  </si>
  <si>
    <t>Result     : 12,200,328.99</t>
  </si>
  <si>
    <t>Same finger: 04.34</t>
  </si>
  <si>
    <t>Result     : 12,330,230.1</t>
  </si>
  <si>
    <t>Result     : 12,835,539.57</t>
  </si>
  <si>
    <t>Result     : 12,789,079.22</t>
  </si>
  <si>
    <t>Outward rolls: 00.79</t>
  </si>
  <si>
    <t>Inward rolls: 01.71</t>
  </si>
  <si>
    <t>Hand switch: 50.74</t>
  </si>
  <si>
    <t>Same finger: 05.05</t>
  </si>
  <si>
    <t>Result     : 14,594,922.82</t>
  </si>
  <si>
    <t>kg</t>
  </si>
  <si>
    <t>Outward rolls: 00.91</t>
  </si>
  <si>
    <t>Inward rolls: 02.32</t>
  </si>
  <si>
    <t>Hand switch: 49.47</t>
  </si>
  <si>
    <t>Same finger: 05.78</t>
  </si>
  <si>
    <t>Result     : 13,998,561.33</t>
  </si>
  <si>
    <t>Same finger: 04.83</t>
  </si>
  <si>
    <t>Hand switch: 43.04</t>
  </si>
  <si>
    <t>Result     : 12,698,638.15</t>
  </si>
  <si>
    <t>Hand switch: 44.67</t>
  </si>
  <si>
    <t>Same finger: 05.67</t>
  </si>
  <si>
    <t>Result     : 12,752,249.52</t>
  </si>
  <si>
    <t>Hand switch: 46.76</t>
  </si>
  <si>
    <t>Same finger: 02.34</t>
  </si>
  <si>
    <t>Result     : 14,608,887.27</t>
  </si>
  <si>
    <t>Hand switch: 44.68</t>
  </si>
  <si>
    <t>Same finger: 03.09</t>
  </si>
  <si>
    <t>Result     : 13,722,875.92</t>
  </si>
  <si>
    <t>original</t>
  </si>
  <si>
    <t>Hand switch: 43.89</t>
  </si>
  <si>
    <t>Same finger: 03.63</t>
  </si>
  <si>
    <t>Result     : 13,030,004.86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</si>
</sst>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8"/>
      <color rgb="FF242729"/>
      <name val="Consolas"/>
      <family val="3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4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 vertical="center"/>
    </xf>
    <xf numFmtId="164" fontId="1" fillId="4" borderId="3" xfId="3" applyNumberFormat="1" applyBorder="1" applyAlignment="1">
      <alignment horizontal="center" vertical="center"/>
    </xf>
    <xf numFmtId="164" fontId="1" fillId="6" borderId="2" xfId="5" applyNumberFormat="1" applyFont="1" applyBorder="1" applyAlignment="1">
      <alignment horizontal="center" vertical="center"/>
    </xf>
    <xf numFmtId="164" fontId="1" fillId="6" borderId="31" xfId="5" quotePrefix="1" applyNumberFormat="1" applyBorder="1" applyAlignment="1">
      <alignment horizontal="center" vertical="center"/>
    </xf>
    <xf numFmtId="164" fontId="3" fillId="3" borderId="2" xfId="2" applyNumberFormat="1" applyFont="1" applyBorder="1" applyAlignment="1">
      <alignment horizontal="center" vertical="center"/>
    </xf>
    <xf numFmtId="164" fontId="1" fillId="4" borderId="25" xfId="3" quotePrefix="1" applyNumberFormat="1" applyFont="1" applyBorder="1" applyAlignment="1">
      <alignment horizontal="center" vertical="center"/>
    </xf>
    <xf numFmtId="164" fontId="2" fillId="2" borderId="25" xfId="1" applyNumberFormat="1" applyFont="1" applyBorder="1" applyAlignment="1">
      <alignment horizontal="center" vertical="center"/>
    </xf>
    <xf numFmtId="164" fontId="3" fillId="3" borderId="33" xfId="2" applyNumberFormat="1" applyFont="1" applyBorder="1" applyAlignment="1">
      <alignment horizontal="center" vertical="center"/>
    </xf>
    <xf numFmtId="164" fontId="1" fillId="5" borderId="30" xfId="4" applyNumberFormat="1" applyFont="1" applyBorder="1" applyAlignment="1">
      <alignment horizontal="center" vertical="center"/>
    </xf>
    <xf numFmtId="164" fontId="1" fillId="4" borderId="30" xfId="3" quotePrefix="1" applyNumberFormat="1" applyFont="1" applyBorder="1" applyAlignment="1">
      <alignment horizontal="center" vertical="center"/>
    </xf>
    <xf numFmtId="164" fontId="2" fillId="2" borderId="30" xfId="1" applyNumberFormat="1" applyFont="1" applyBorder="1" applyAlignment="1">
      <alignment horizontal="center" vertical="center"/>
    </xf>
    <xf numFmtId="0" fontId="2" fillId="2" borderId="23" xfId="1" applyNumberFormat="1" applyBorder="1" applyAlignment="1">
      <alignment horizontal="center" vertical="center"/>
    </xf>
    <xf numFmtId="49" fontId="1" fillId="6" borderId="25" xfId="5" applyNumberFormat="1" applyBorder="1" applyAlignment="1">
      <alignment horizontal="center" vertical="center"/>
    </xf>
    <xf numFmtId="164" fontId="6" fillId="6" borderId="1" xfId="5" applyNumberFormat="1" applyFont="1" applyBorder="1" applyAlignment="1">
      <alignment horizontal="center" vertical="center"/>
    </xf>
    <xf numFmtId="164" fontId="6" fillId="5" borderId="1" xfId="4" applyNumberFormat="1" applyFont="1" applyBorder="1" applyAlignment="1">
      <alignment horizontal="center" vertical="center"/>
    </xf>
    <xf numFmtId="164" fontId="6" fillId="4" borderId="1" xfId="3" applyNumberFormat="1" applyFont="1" applyBorder="1" applyAlignment="1">
      <alignment horizontal="center" vertical="center"/>
    </xf>
    <xf numFmtId="164" fontId="7" fillId="4" borderId="1" xfId="3" applyNumberFormat="1" applyFont="1" applyBorder="1" applyAlignment="1">
      <alignment horizontal="center" vertical="center"/>
    </xf>
    <xf numFmtId="164" fontId="8" fillId="2" borderId="1" xfId="1" applyNumberFormat="1" applyFont="1" applyBorder="1" applyAlignment="1">
      <alignment horizontal="center" vertical="center"/>
    </xf>
    <xf numFmtId="164" fontId="7" fillId="6" borderId="1" xfId="5" applyNumberFormat="1" applyFont="1" applyBorder="1" applyAlignment="1">
      <alignment horizontal="center" vertical="center"/>
    </xf>
    <xf numFmtId="164" fontId="7" fillId="6" borderId="3" xfId="5" applyNumberFormat="1" applyFont="1" applyBorder="1" applyAlignment="1">
      <alignment horizontal="center" vertical="center"/>
    </xf>
    <xf numFmtId="164" fontId="7" fillId="6" borderId="2" xfId="5" applyNumberFormat="1" applyFont="1" applyBorder="1" applyAlignment="1">
      <alignment horizontal="center" vertical="center"/>
    </xf>
    <xf numFmtId="164" fontId="1" fillId="6" borderId="1" xfId="5" quotePrefix="1" applyNumberFormat="1" applyBorder="1" applyAlignment="1">
      <alignment horizontal="center" vertical="center"/>
    </xf>
    <xf numFmtId="164" fontId="1" fillId="6" borderId="1" xfId="5" quotePrefix="1" applyNumberFormat="1" applyFont="1" applyBorder="1" applyAlignment="1">
      <alignment horizontal="center" vertical="center"/>
    </xf>
    <xf numFmtId="164" fontId="1" fillId="6" borderId="2" xfId="5" quotePrefix="1" applyNumberFormat="1" applyBorder="1" applyAlignment="1">
      <alignment horizontal="center" vertical="center"/>
    </xf>
    <xf numFmtId="0" fontId="1" fillId="6" borderId="1" xfId="5" quotePrefix="1" applyNumberForma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0" fillId="0" borderId="0" xfId="0" quotePrefix="1" applyNumberFormat="1"/>
    <xf numFmtId="49" fontId="0" fillId="0" borderId="0" xfId="0" quotePrefix="1" applyNumberFormat="1"/>
    <xf numFmtId="0" fontId="9" fillId="0" borderId="0" xfId="0" applyFont="1" applyAlignment="1">
      <alignment horizontal="left" vertical="center"/>
    </xf>
    <xf numFmtId="2" fontId="0" fillId="0" borderId="0" xfId="0" applyNumberFormat="1"/>
    <xf numFmtId="164" fontId="6" fillId="0" borderId="0" xfId="0" applyNumberFormat="1" applyFont="1"/>
    <xf numFmtId="164" fontId="0" fillId="0" borderId="0" xfId="0" pivotButton="1" applyNumberFormat="1"/>
    <xf numFmtId="164" fontId="1" fillId="6" borderId="0" xfId="5" applyNumberFormat="1"/>
    <xf numFmtId="49" fontId="1" fillId="6" borderId="0" xfId="5" applyNumberFormat="1"/>
    <xf numFmtId="49" fontId="1" fillId="5" borderId="0" xfId="4" applyNumberFormat="1"/>
    <xf numFmtId="164" fontId="1" fillId="5" borderId="0" xfId="4" applyNumberFormat="1"/>
    <xf numFmtId="49" fontId="1" fillId="4" borderId="0" xfId="3" applyNumberFormat="1"/>
    <xf numFmtId="164" fontId="1" fillId="4" borderId="0" xfId="3" applyNumberFormat="1"/>
    <xf numFmtId="49" fontId="1" fillId="4" borderId="0" xfId="3" applyNumberFormat="1" applyAlignment="1">
      <alignment wrapText="1"/>
    </xf>
    <xf numFmtId="49" fontId="1" fillId="4" borderId="0" xfId="3" quotePrefix="1" applyNumberFormat="1" applyAlignment="1">
      <alignment wrapText="1"/>
    </xf>
    <xf numFmtId="49" fontId="3" fillId="3" borderId="0" xfId="2" applyNumberFormat="1"/>
    <xf numFmtId="164" fontId="3" fillId="3" borderId="0" xfId="2" applyNumberFormat="1"/>
    <xf numFmtId="2" fontId="0" fillId="0" borderId="0" xfId="0" applyNumberFormat="1" applyAlignment="1">
      <alignment horizontal="center" vertical="center"/>
    </xf>
    <xf numFmtId="2" fontId="3" fillId="3" borderId="1" xfId="2" applyNumberFormat="1" applyBorder="1" applyAlignment="1">
      <alignment horizontal="center" vertical="center"/>
    </xf>
    <xf numFmtId="2" fontId="3" fillId="3" borderId="0" xfId="2" applyNumberFormat="1"/>
    <xf numFmtId="2" fontId="1" fillId="6" borderId="0" xfId="5" applyNumberFormat="1"/>
    <xf numFmtId="2" fontId="1" fillId="5" borderId="0" xfId="4" applyNumberFormat="1"/>
    <xf numFmtId="2" fontId="1" fillId="4" borderId="0" xfId="3" applyNumberFormat="1"/>
    <xf numFmtId="164" fontId="7" fillId="6" borderId="2" xfId="5" quotePrefix="1" applyNumberFormat="1" applyFont="1" applyBorder="1" applyAlignment="1">
      <alignment horizontal="center" vertical="center"/>
    </xf>
    <xf numFmtId="164" fontId="1" fillId="4" borderId="0" xfId="3" quotePrefix="1" applyNumberFormat="1"/>
    <xf numFmtId="49" fontId="0" fillId="0" borderId="0" xfId="0" pivotButton="1" applyNumberFormat="1"/>
    <xf numFmtId="2" fontId="0" fillId="0" borderId="0" xfId="0" pivotButton="1" applyNumberFormat="1"/>
    <xf numFmtId="0" fontId="0" fillId="0" borderId="0" xfId="0" quotePrefix="1"/>
    <xf numFmtId="49" fontId="1" fillId="6" borderId="0" xfId="5" quotePrefix="1" applyNumberFormat="1"/>
    <xf numFmtId="164" fontId="7" fillId="6" borderId="3" xfId="5" quotePrefix="1" applyNumberFormat="1" applyFont="1" applyBorder="1" applyAlignment="1">
      <alignment horizontal="center" vertical="center"/>
    </xf>
    <xf numFmtId="0" fontId="0" fillId="0" borderId="0" xfId="0" applyFill="1"/>
    <xf numFmtId="0" fontId="9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49" fontId="6" fillId="3" borderId="0" xfId="2" applyNumberFormat="1" applyFont="1"/>
    <xf numFmtId="2" fontId="6" fillId="3" borderId="0" xfId="2" applyNumberFormat="1" applyFont="1"/>
    <xf numFmtId="49" fontId="6" fillId="6" borderId="0" xfId="5" applyNumberFormat="1" applyFont="1"/>
    <xf numFmtId="2" fontId="6" fillId="6" borderId="0" xfId="5" applyNumberFormat="1" applyFont="1"/>
    <xf numFmtId="164" fontId="6" fillId="3" borderId="0" xfId="2" applyNumberFormat="1" applyFont="1"/>
    <xf numFmtId="164" fontId="6" fillId="6" borderId="0" xfId="5" applyNumberFormat="1" applyFont="1"/>
    <xf numFmtId="164" fontId="8" fillId="2" borderId="1" xfId="1" quotePrefix="1" applyNumberFormat="1" applyFont="1" applyBorder="1" applyAlignment="1">
      <alignment horizontal="center" vertical="center"/>
    </xf>
    <xf numFmtId="164" fontId="7" fillId="6" borderId="1" xfId="5" quotePrefix="1" applyNumberFormat="1" applyFont="1" applyBorder="1" applyAlignment="1">
      <alignment horizontal="center" vertical="center"/>
    </xf>
    <xf numFmtId="49" fontId="6" fillId="3" borderId="34" xfId="2" applyNumberFormat="1" applyFont="1" applyBorder="1"/>
    <xf numFmtId="49" fontId="6" fillId="3" borderId="35" xfId="2" applyNumberFormat="1" applyFont="1" applyBorder="1"/>
    <xf numFmtId="49" fontId="6" fillId="3" borderId="37" xfId="2" applyNumberFormat="1" applyFont="1" applyBorder="1"/>
    <xf numFmtId="49" fontId="6" fillId="3" borderId="0" xfId="2" applyNumberFormat="1" applyFont="1" applyBorder="1"/>
    <xf numFmtId="49" fontId="3" fillId="3" borderId="37" xfId="2" applyNumberFormat="1" applyBorder="1"/>
    <xf numFmtId="49" fontId="3" fillId="3" borderId="0" xfId="2" applyNumberFormat="1" applyBorder="1"/>
    <xf numFmtId="49" fontId="6" fillId="6" borderId="37" xfId="5" applyNumberFormat="1" applyFont="1" applyBorder="1"/>
    <xf numFmtId="49" fontId="6" fillId="6" borderId="0" xfId="5" applyNumberFormat="1" applyFont="1" applyBorder="1"/>
    <xf numFmtId="49" fontId="1" fillId="6" borderId="39" xfId="5" applyNumberFormat="1" applyBorder="1"/>
    <xf numFmtId="49" fontId="1" fillId="6" borderId="40" xfId="5" applyNumberFormat="1" applyBorder="1"/>
    <xf numFmtId="49" fontId="1" fillId="6" borderId="37" xfId="5" applyNumberFormat="1" applyBorder="1"/>
    <xf numFmtId="49" fontId="1" fillId="6" borderId="0" xfId="5" applyNumberFormat="1" applyBorder="1"/>
    <xf numFmtId="49" fontId="1" fillId="5" borderId="34" xfId="4" applyNumberFormat="1" applyBorder="1"/>
    <xf numFmtId="49" fontId="1" fillId="5" borderId="35" xfId="4" applyNumberFormat="1" applyBorder="1"/>
    <xf numFmtId="49" fontId="1" fillId="4" borderId="37" xfId="3" applyNumberFormat="1" applyBorder="1"/>
    <xf numFmtId="49" fontId="1" fillId="4" borderId="0" xfId="3" applyNumberFormat="1" applyBorder="1"/>
    <xf numFmtId="49" fontId="1" fillId="4" borderId="37" xfId="3" applyNumberFormat="1" applyBorder="1" applyAlignment="1">
      <alignment wrapText="1"/>
    </xf>
    <xf numFmtId="49" fontId="1" fillId="4" borderId="0" xfId="3" quotePrefix="1" applyNumberFormat="1" applyBorder="1" applyAlignment="1">
      <alignment wrapText="1"/>
    </xf>
    <xf numFmtId="49" fontId="1" fillId="4" borderId="39" xfId="3" applyNumberFormat="1" applyBorder="1"/>
    <xf numFmtId="49" fontId="1" fillId="4" borderId="40" xfId="3" applyNumberFormat="1" applyBorder="1"/>
    <xf numFmtId="2" fontId="6" fillId="3" borderId="36" xfId="2" applyNumberFormat="1" applyFont="1" applyBorder="1"/>
    <xf numFmtId="2" fontId="6" fillId="3" borderId="38" xfId="2" applyNumberFormat="1" applyFont="1" applyBorder="1"/>
    <xf numFmtId="2" fontId="3" fillId="3" borderId="38" xfId="2" applyNumberFormat="1" applyBorder="1"/>
    <xf numFmtId="2" fontId="6" fillId="6" borderId="38" xfId="5" applyNumberFormat="1" applyFont="1" applyBorder="1"/>
    <xf numFmtId="2" fontId="1" fillId="6" borderId="38" xfId="5" applyNumberFormat="1" applyBorder="1"/>
    <xf numFmtId="2" fontId="1" fillId="6" borderId="41" xfId="5" applyNumberFormat="1" applyBorder="1"/>
    <xf numFmtId="2" fontId="1" fillId="5" borderId="36" xfId="4" applyNumberFormat="1" applyBorder="1"/>
    <xf numFmtId="2" fontId="1" fillId="4" borderId="38" xfId="3" applyNumberFormat="1" applyBorder="1"/>
    <xf numFmtId="2" fontId="1" fillId="4" borderId="41" xfId="3" applyNumberFormat="1" applyBorder="1"/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164" fontId="6" fillId="6" borderId="4" xfId="5" applyNumberFormat="1" applyFont="1" applyBorder="1" applyAlignment="1">
      <alignment horizontal="center" vertical="center"/>
    </xf>
    <xf numFmtId="164" fontId="6" fillId="5" borderId="4" xfId="4" applyNumberFormat="1" applyFont="1" applyBorder="1" applyAlignment="1">
      <alignment horizontal="center" vertical="center"/>
    </xf>
    <xf numFmtId="164" fontId="6" fillId="5" borderId="11" xfId="4" applyNumberFormat="1" applyFont="1" applyBorder="1" applyAlignment="1">
      <alignment horizontal="center" vertical="center"/>
    </xf>
    <xf numFmtId="164" fontId="6" fillId="4" borderId="4" xfId="3" applyNumberFormat="1" applyFont="1" applyBorder="1" applyAlignment="1">
      <alignment horizontal="center" vertical="center"/>
    </xf>
    <xf numFmtId="164" fontId="10" fillId="2" borderId="9" xfId="1" applyNumberFormat="1" applyFont="1" applyBorder="1" applyAlignment="1">
      <alignment horizontal="center" vertical="center"/>
    </xf>
    <xf numFmtId="164" fontId="6" fillId="6" borderId="8" xfId="5" applyNumberFormat="1" applyFont="1" applyBorder="1" applyAlignment="1">
      <alignment horizontal="center" vertical="center"/>
    </xf>
    <xf numFmtId="164" fontId="6" fillId="6" borderId="10" xfId="5" applyNumberFormat="1" applyFont="1" applyBorder="1" applyAlignment="1">
      <alignment horizontal="center" vertical="center"/>
    </xf>
    <xf numFmtId="164" fontId="6" fillId="4" borderId="11" xfId="3" applyNumberFormat="1" applyFont="1" applyBorder="1" applyAlignment="1">
      <alignment horizontal="center" vertical="center"/>
    </xf>
    <xf numFmtId="164" fontId="2" fillId="2" borderId="9" xfId="1" applyNumberFormat="1" applyFont="1" applyBorder="1" applyAlignment="1">
      <alignment horizontal="center" vertical="center"/>
    </xf>
    <xf numFmtId="164" fontId="2" fillId="2" borderId="12" xfId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164" fontId="3" fillId="3" borderId="32" xfId="2" quotePrefix="1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3" fillId="3" borderId="30" xfId="2" quotePrefix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3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2" formatCode="0.00"/>
    </dxf>
    <dxf>
      <numFmt numFmtId="164" formatCode="0.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4AF88A9-3044-4F2F-AF12-78AFF697DAFF}" name="Table915" displayName="Table91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F29E6BD3-B439-41C4-BE8F-610AFC5E9738}" name="c1" dataDxfId="333"/>
    <tableColumn id="2" xr3:uid="{CC0C47B8-0C79-4E2C-9EB5-F5E9CB958EC3}" name="c2" dataDxfId="332"/>
    <tableColumn id="3" xr3:uid="{1C35617F-3908-4F7A-9945-9522916F89AC}" name="%" dataDxfId="331"/>
    <tableColumn id="4" xr3:uid="{7636CD5E-584B-4813-A688-6D7BE5ED99A1}" name="Delta" dataDxfId="330">
      <calculatedColumnFormula>C11-Table915[[#This Row],[%]]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EE884AF8-EEB4-4E34-86F9-EE034FADF57F}" name="Table91565" displayName="Table9156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3F4C49A3-E4AF-4ADF-B597-E8BB7F94DFB1}" name="c1" dataDxfId="291"/>
    <tableColumn id="2" xr3:uid="{D8697385-910C-4AE9-B2DB-AC82B310ABAA}" name="c2" dataDxfId="290"/>
    <tableColumn id="3" xr3:uid="{BBF88BD0-2352-4740-A357-92533A19AFE9}" name="%" dataDxfId="289"/>
    <tableColumn id="4" xr3:uid="{F3070687-FF69-4513-9247-72C7123CA56B}" name="Delta" dataDxfId="288">
      <calculatedColumnFormula>C11-Table91565[[#This Row],[%]]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94FD8054-2A3B-46DD-A65A-205908600BC5}" name="Table111666" displayName="Table111666" ref="F11:G27" totalsRowCount="1" headerRowDxfId="287">
  <autoFilter ref="F11:G26" xr:uid="{9BBF2816-FEF6-42E6-8C30-00E202F2187A}"/>
  <tableColumns count="2">
    <tableColumn id="1" xr3:uid="{212C44CE-4D58-4DA4-8796-79D8B90C8628}" name="L" dataDxfId="286" totalsRowDxfId="285" dataCellStyle="Normal"/>
    <tableColumn id="3" xr3:uid="{A07AE810-9DA5-4997-9073-463CF41A06F7}" name="Characters" totalsRowFunction="custom" dataDxfId="284" totalsRowDxfId="28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98BEBD1E-A315-4DD8-838B-F4A1AABC0234}" name="Table121767" displayName="Table121767" ref="I11:J27" totalsRowCount="1" headerRowDxfId="282">
  <autoFilter ref="I11:J26" xr:uid="{E1556DEA-95E4-4A4E-9C8D-3ECC0250BFAA}"/>
  <tableColumns count="2">
    <tableColumn id="1" xr3:uid="{53BD45A1-E3FF-428D-966B-9D1B4D3A9E48}" name="R" dataDxfId="281" totalsRowDxfId="280" dataCellStyle="Normal">
      <calculatedColumnFormula>L3</calculatedColumnFormula>
    </tableColumn>
    <tableColumn id="3" xr3:uid="{86728CC0-7489-4E84-99C0-0EB1F5421DFC}" name="Characters" totalsRowFunction="custom" dataDxfId="279" totalsRowDxfId="27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CCD0DB75-1827-4DC6-8811-1AE344D95BE4}" name="Table9153252554662" displayName="Table9153252554662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3928FF3D-E63A-476D-BC67-90CBB9E27F61}" name="c1" dataDxfId="277"/>
    <tableColumn id="2" xr3:uid="{102A34DA-37F4-4C70-9FF1-855B2044E225}" name="c2" dataDxfId="276"/>
    <tableColumn id="3" xr3:uid="{40BB9496-A153-4386-B01F-5569BC539711}" name="%" dataDxfId="275"/>
    <tableColumn id="4" xr3:uid="{EA37D2A8-FD77-4925-A369-D23ADD59E2E2}" name="Delta" dataDxfId="274">
      <calculatedColumnFormula>C11-Table9153252554662[[#This Row],[%]]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0A54A22-A2F9-4A0C-982B-1F778EBAC48D}" name="Table11163853564763" displayName="Table11163853564763" ref="F11:G27" totalsRowCount="1" headerRowDxfId="273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FCA99418-DE04-46ED-8F46-EE776581819C}" name="L" dataDxfId="272" totalsRowDxfId="271" dataCellStyle="Normal"/>
    <tableColumn id="3" xr3:uid="{0D5778A4-C374-491F-9103-CCD4C492870F}" name="Characters" totalsRowFunction="custom" dataDxfId="270" totalsRowDxfId="26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3E349848-D649-4475-8CF8-211EF27968F3}" name="Table12173954574864" displayName="Table12173954574864" ref="I11:J27" totalsRowCount="1" headerRowDxfId="268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03C2CE0C-4BA9-45A5-A677-88673C46A6F0}" name="R" dataDxfId="267" totalsRowDxfId="266" dataCellStyle="Normal"/>
    <tableColumn id="3" xr3:uid="{A655FE00-092D-4EA8-9DE8-553E456DF08F}" name="Characters" totalsRowFunction="custom" dataDxfId="265" totalsRowDxfId="26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F23F08E-F2F8-4E9F-93A7-C553327CA150}" name="Table91532525546" displayName="Table91532525546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958F3CCC-0EBC-427E-B89D-4C20F417966B}" name="c1" dataDxfId="263"/>
    <tableColumn id="2" xr3:uid="{0E889890-3395-4786-867C-D5B0411BDAD3}" name="c2" dataDxfId="262"/>
    <tableColumn id="3" xr3:uid="{0CF16A5D-D733-4C3C-97BC-ED2148A6CE04}" name="%" dataDxfId="261"/>
    <tableColumn id="4" xr3:uid="{F3935C02-283B-4A2E-BFA8-53F52A405E3D}" name="Delta" dataDxfId="260">
      <calculatedColumnFormula>C11-Table91532525546[[#This Row],[%]]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B46514A-42EE-4940-9C89-9F5BBE367984}" name="Table111638535647" displayName="Table111638535647" ref="F11:G27" totalsRowCount="1" headerRowDxfId="259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58B63029-7E87-41B4-B0B4-238DE07E7573}" name="L" dataDxfId="258" totalsRowDxfId="257" dataCellStyle="Normal"/>
    <tableColumn id="3" xr3:uid="{E4B6D35B-4029-47C8-A455-782AB20A2EA6}" name="Characters" totalsRowFunction="custom" dataDxfId="256" totalsRowDxfId="25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65161E8-3111-4815-A7CC-C24A0D287863}" name="Table121739545748" displayName="Table121739545748" ref="I11:J27" totalsRowCount="1" headerRowDxfId="254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982259F9-47B6-4CB6-B7FB-9F276D956768}" name="R" dataDxfId="253" totalsRowDxfId="252" dataCellStyle="Normal"/>
    <tableColumn id="3" xr3:uid="{17DBF590-1004-44CE-8E07-5FBF3864A141}" name="Characters" totalsRowFunction="custom" dataDxfId="251" totalsRowDxfId="25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6FAE379-F156-4D9E-98C1-4D82295E443C}" name="Table9153252" displayName="Table9153252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DD4B8AAA-F1E0-44BF-8B49-24A39D603383}" name="c1" dataDxfId="249"/>
    <tableColumn id="2" xr3:uid="{E952E737-9CA4-463F-8B52-CC330E44064F}" name="c2" dataDxfId="248"/>
    <tableColumn id="3" xr3:uid="{78A960BE-A961-4F60-9EEA-736D774608E7}" name="%" dataDxfId="247"/>
    <tableColumn id="4" xr3:uid="{831E2BAC-040E-45C7-9FB5-6F87215CFE3A}" name="Delta" dataDxfId="246">
      <calculatedColumnFormula>C11-Table9153252[[#This Row],[%]]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63858C-56A8-4ACF-BF9B-463A880F9011}" name="Table1116" displayName="Table1116" ref="F11:G27" totalsRowCount="1" headerRowDxfId="329">
  <autoFilter ref="F11:G26" xr:uid="{9BBF2816-FEF6-42E6-8C30-00E202F2187A}"/>
  <tableColumns count="2">
    <tableColumn id="1" xr3:uid="{F07C97E3-D441-424B-902C-FA6DCD6D3AA3}" name="L" dataDxfId="328" totalsRowDxfId="327" dataCellStyle="Normal"/>
    <tableColumn id="3" xr3:uid="{3B1CBEC1-D435-40A3-B638-76D4FB4AAE90}" name="Characters" totalsRowFunction="custom" dataDxfId="326" totalsRowDxfId="32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C390E18-5D1F-4BEB-BA22-E6C432F2C768}" name="Table11163853" displayName="Table11163853" ref="F11:G27" totalsRowCount="1" headerRowDxfId="245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88BD04B6-296E-4C74-B0E4-BE2B69C2FBC7}" name="L" dataDxfId="244" totalsRowDxfId="243" dataCellStyle="Normal"/>
    <tableColumn id="3" xr3:uid="{673E6627-4904-4EBA-97E7-E8AAC96E473A}" name="Characters" totalsRowFunction="custom" dataDxfId="242" totalsRowDxfId="24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181C8DD-C25E-4E30-9AC0-EC7942B8B515}" name="Table12173954" displayName="Table12173954" ref="I11:J27" totalsRowCount="1" headerRowDxfId="240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E7288ABB-C42F-4969-88FD-0DF509A6186D}" name="R" dataDxfId="239" totalsRowDxfId="238" dataCellStyle="Normal"/>
    <tableColumn id="3" xr3:uid="{14CD27DA-D07D-4172-BA48-C50A93E33FA4}" name="Characters" totalsRowFunction="custom" dataDxfId="237" totalsRowDxfId="236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74716B8-A3CC-46A1-933A-247174009FF5}" name="Table915325255" displayName="Table915325255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F45FE88B-3EC0-4D38-B87A-1150B7C87E89}" name="c1" dataDxfId="235"/>
    <tableColumn id="2" xr3:uid="{DD46AD62-FCF8-4A09-BC16-4D25779BF5C8}" name="c2" dataDxfId="234"/>
    <tableColumn id="3" xr3:uid="{745D144E-5E51-4D2C-BD26-0985E331B483}" name="%" dataDxfId="233"/>
    <tableColumn id="4" xr3:uid="{067750DB-E9CA-4EE9-AB91-A8DF1552B251}" name="Delta" dataDxfId="232">
      <calculatedColumnFormula>C11-Table915325255[[#This Row],[%]]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84D29E2-80A9-44B6-AA62-0B5A1BB5A8BE}" name="Table1116385356" displayName="Table1116385356" ref="F11:G27" totalsRowCount="1" headerRowDxfId="231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C94F8088-A0A1-4D35-BB3F-840869388EF3}" name="L" dataDxfId="230" totalsRowDxfId="229" dataCellStyle="Normal"/>
    <tableColumn id="3" xr3:uid="{F2751770-188F-4D9D-9F41-CA2F05377792}" name="Characters" totalsRowFunction="custom" dataDxfId="228" totalsRowDxfId="22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6FBB2F62-26BB-44AC-9245-B39163A3A9FE}" name="Table1217395457" displayName="Table1217395457" ref="I11:J27" totalsRowCount="1" headerRowDxfId="226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8176C5EC-EBCD-460E-B1E7-35790FFDBEF6}" name="R" dataDxfId="225" totalsRowDxfId="224" dataCellStyle="Normal"/>
    <tableColumn id="3" xr3:uid="{02E1CE29-57BE-464B-934A-99CF57B44CEA}" name="Characters" totalsRowFunction="custom" dataDxfId="223" totalsRowDxfId="222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5C82E1A-6DE7-410B-A3DE-6D7A94F20075}" name="Table91549" displayName="Table91549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EA03C403-C1BE-4153-9602-A8D16CCE3033}" name="c1" dataDxfId="221"/>
    <tableColumn id="2" xr3:uid="{458486CE-2208-43AB-A08A-7FDF37DB86F1}" name="c2" dataDxfId="220"/>
    <tableColumn id="3" xr3:uid="{E13B4635-CC0A-4073-8FD5-68537647C366}" name="%" dataDxfId="219"/>
    <tableColumn id="4" xr3:uid="{5AFD3DC4-4100-4BA1-A836-7DB567011380}" name="Delta" dataDxfId="218">
      <calculatedColumnFormula>C11-Table91549[[#This Row],[%]]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C5446B8-8F51-4261-B7D0-04A2C2641A50}" name="Table111650" displayName="Table111650" ref="F11:G27" totalsRowCount="1" headerRowDxfId="217">
  <autoFilter ref="F11:G26" xr:uid="{9BBF2816-FEF6-42E6-8C30-00E202F2187A}"/>
  <tableColumns count="2">
    <tableColumn id="1" xr3:uid="{D2D985A3-4602-4290-8039-B14858253570}" name="L" dataDxfId="216" totalsRowDxfId="215" dataCellStyle="Normal"/>
    <tableColumn id="3" xr3:uid="{2BBE7CF8-7787-49E7-BBDA-D1E387CD6E6F}" name="Characters" totalsRowFunction="custom" dataDxfId="214" totalsRowDxfId="21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D9677CD-D0A0-46FC-97B0-B7828A6F29B8}" name="Table121751" displayName="Table121751" ref="I11:J27" totalsRowCount="1" headerRowDxfId="212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02A755D9-EB03-45C9-9F74-7B61D8D764F4}" name="R" dataDxfId="211" totalsRowDxfId="210" dataCellStyle="Normal">
      <calculatedColumnFormula>L3</calculatedColumnFormula>
    </tableColumn>
    <tableColumn id="3" xr3:uid="{B6A01E0D-3E30-4D6F-A61B-83F22C0E9C7E}" name="Characters" totalsRowFunction="custom" dataDxfId="209" totalsRowDxfId="20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1E6E30C-069B-4721-A484-9EF5C3258F3A}" name="Table9153240" displayName="Table9153240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6FE4DC1D-3D41-479D-89DE-A5B53630008E}" name="c1" dataDxfId="207"/>
    <tableColumn id="2" xr3:uid="{F81AE7D3-DF65-40FE-B226-3BC1DEE7F3FC}" name="c2" dataDxfId="206"/>
    <tableColumn id="3" xr3:uid="{A4072B2C-6F9E-48A6-AE25-188E34241F40}" name="%" dataDxfId="205"/>
    <tableColumn id="4" xr3:uid="{C7D48C68-C89E-4600-92B2-C519842F77C1}" name="Delta" dataDxfId="204">
      <calculatedColumnFormula>C11-Table9153240[[#This Row],[%]]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2825A59-A55B-446C-9C93-993698E1607F}" name="Table11163841" displayName="Table11163841" ref="F11:G27" totalsRowCount="1" headerRowDxfId="203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E1E70A73-2987-4DEE-B0CF-7F5486810998}" name="L" dataDxfId="202" dataCellStyle="Normal"/>
    <tableColumn id="3" xr3:uid="{C4AD150E-76E6-43FF-8BF4-D7EEBFA7396B}" name="Characters" totalsRowFunction="custom" dataDxfId="20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5FC4FC-77D2-4C0C-9C6E-4B2C99F39375}" name="Table1217" displayName="Table1217" ref="I11:J27" totalsRowCount="1" headerRowDxfId="324">
  <autoFilter ref="I11:J26" xr:uid="{E1556DEA-95E4-4A4E-9C8D-3ECC0250BFAA}"/>
  <tableColumns count="2">
    <tableColumn id="1" xr3:uid="{AC40B6B4-4043-4128-B28A-BE60EAEEFE5D}" name="R" dataDxfId="323" totalsRowDxfId="322" dataCellStyle="Normal">
      <calculatedColumnFormula>L3</calculatedColumnFormula>
    </tableColumn>
    <tableColumn id="3" xr3:uid="{958E73B1-C39F-40AB-8002-2DCB2826C151}" name="Characters" totalsRowFunction="custom" dataDxfId="321" totalsRowDxfId="32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F566B4C-B8E7-4378-A946-F5E93631D52E}" name="Table12173942" displayName="Table12173942" ref="I11:J27" totalsRowCount="1" headerRowDxfId="200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B449F5ED-96CB-462D-B42B-18988F5A2DA9}" name="R" dataDxfId="199" dataCellStyle="Normal"/>
    <tableColumn id="3" xr3:uid="{74B64529-6563-438C-89BF-07A76528350A}" name="Characters" totalsRowFunction="custom" dataDxfId="19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80A98CA-667E-4E7C-B428-FB6E84806F61}" name="Table91543" displayName="Table91543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15A7CAE1-BAAF-455A-8357-B7673CB36713}" name="c1" dataDxfId="197"/>
    <tableColumn id="2" xr3:uid="{E31B137D-2131-4CB4-854E-0A5D570AD320}" name="c2" dataDxfId="196"/>
    <tableColumn id="3" xr3:uid="{C82DEA1E-DB38-489C-9BB2-6826E26582C1}" name="%" dataDxfId="195"/>
    <tableColumn id="4" xr3:uid="{2052EBC1-97C1-4C04-B09B-FFE0C1DE33B8}" name="Delta" dataDxfId="194">
      <calculatedColumnFormula>C11-Table91543[[#This Row],[%]]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FAF8DCE-23BD-4485-BA87-5CE257087DF2}" name="Table111644" displayName="Table111644" ref="F11:G27" totalsRowCount="1" headerRowDxfId="193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CFB4E6FF-B8BA-493E-818A-3435490D5CE3}" name="L" dataDxfId="192" totalsRowDxfId="191" dataCellStyle="Normal"/>
    <tableColumn id="3" xr3:uid="{A712AFB1-D83C-4D89-95C2-67D0E474CF3D}" name="Characters" totalsRowFunction="custom" dataDxfId="190" totalsRowDxfId="18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C0B1F31-A4DF-4EAF-8053-EAC604A3AAE4}" name="Table121745" displayName="Table121745" ref="I11:J27" totalsRowCount="1" headerRowDxfId="188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454AA13B-FD7E-425B-BA41-B5499901510F}" name="R" dataDxfId="187" totalsRowDxfId="186" dataCellStyle="Normal"/>
    <tableColumn id="3" xr3:uid="{4083C95E-5C6B-4C72-AB8C-53E0E1CF253B}" name="Characters" totalsRowFunction="custom" dataDxfId="185" totalsRowDxfId="18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8E8172F-CE5A-4785-84BE-06A9E5468903}" name="Table91532" displayName="Table91532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F6E6CE71-04BF-4D2A-8BAE-2F88ACCB7A3B}" name="c1" dataDxfId="183"/>
    <tableColumn id="2" xr3:uid="{8734C07A-7813-49A3-B193-43867922239A}" name="c2" dataDxfId="182"/>
    <tableColumn id="3" xr3:uid="{4A6B2112-B23B-420A-846E-679674859207}" name="%" dataDxfId="181"/>
    <tableColumn id="4" xr3:uid="{3713BDCE-094A-4502-BB88-025E02D5D9A0}" name="Delta" dataDxfId="180">
      <calculatedColumnFormula>C11-Table91532[[#This Row],[%]]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DE80D07-A14C-4D58-A32D-B77A9001BCA2}" name="Table111638" displayName="Table111638" ref="F11:G27" totalsRowCount="1" headerRowDxfId="179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2E80BC3B-3BEC-4E1E-88D6-85B0EE82F0A9}" name="L" dataDxfId="178" dataCellStyle="Normal"/>
    <tableColumn id="3" xr3:uid="{B468D0C7-F1B2-4B14-89F7-A4D6B6B705CA}" name="Characters" totalsRowFunction="custom" dataDxfId="17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D57B29F-E2C0-4439-A461-1FE021F9F634}" name="Table121739" displayName="Table121739" ref="I11:J27" totalsRowCount="1" headerRowDxfId="176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7C4898F5-B478-45E7-B5FC-7DA8D177DB5B}" name="R" dataDxfId="175" totalsRowDxfId="174" dataCellStyle="Normal"/>
    <tableColumn id="3" xr3:uid="{C98E500F-11C6-4075-B55B-4F604D86C30A}" name="Characters" totalsRowFunction="custom" dataDxfId="173" totalsRowDxfId="172">
      <totalsRowFormula>SUM(J12:J26)</totalsRow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67FB5F-F6A8-4FD8-8F43-EC8EC0CCAECD}" name="Table91519" displayName="Table91519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1F9774E5-C19A-4A29-A661-C2B9B973E80C}" name="c1" dataDxfId="171"/>
    <tableColumn id="2" xr3:uid="{A4ABDCC5-1DF3-464A-9F07-66295969DC1D}" name="c2" dataDxfId="170"/>
    <tableColumn id="3" xr3:uid="{5754F05B-3F6D-48E2-AD0C-22448C1ACF02}" name="%" dataDxfId="169"/>
    <tableColumn id="4" xr3:uid="{CF3EAA31-A114-40B5-B5B5-6F98919EE8A8}" name="Delta" dataDxfId="168">
      <calculatedColumnFormula>C11-Table91519[[#This Row],[%]]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97E558-DC8B-4979-8DB9-BBE435135C24}" name="Table111622" displayName="Table111622" ref="F11:G27" totalsRowCount="1" headerRowDxfId="167">
  <autoFilter ref="F11:G26" xr:uid="{9BBF2816-FEF6-42E6-8C30-00E202F2187A}"/>
  <tableColumns count="2">
    <tableColumn id="1" xr3:uid="{6B2AC3FA-17A3-4DD2-89F5-EB3DD0FC8FE2}" name="L" dataDxfId="166" totalsRowDxfId="165" dataCellStyle="Normal"/>
    <tableColumn id="3" xr3:uid="{66371E2E-001C-4B87-8C60-92095B041941}" name="Characters" totalsRowFunction="custom" dataDxfId="164" totalsRowDxfId="16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27D229-A7F8-474F-91F1-3B5B373CAF65}" name="Table121723" displayName="Table121723" ref="I11:J27" totalsRowCount="1" headerRowDxfId="162">
  <autoFilter ref="I11:J26" xr:uid="{E1556DEA-95E4-4A4E-9C8D-3ECC0250BFAA}"/>
  <tableColumns count="2">
    <tableColumn id="1" xr3:uid="{9352826B-2605-4A2E-A893-8F188B4B0D58}" name="R" dataDxfId="161" totalsRowDxfId="160" dataCellStyle="Normal">
      <calculatedColumnFormula>L3</calculatedColumnFormula>
    </tableColumn>
    <tableColumn id="3" xr3:uid="{36D6916B-E2FF-4550-AA50-3A0487A1FDB6}" name="Characters" totalsRowFunction="custom" dataDxfId="159" totalsRowDxfId="15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1602630-9F23-4B33-A4E8-90C5D112D153}" name="Table91571" displayName="Table91571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B91FC116-16EF-48FA-983C-67655EFE307F}" name="c1" dataDxfId="319"/>
    <tableColumn id="2" xr3:uid="{216D89A2-2557-4995-87C3-89D198FE70F9}" name="c2" dataDxfId="318"/>
    <tableColumn id="3" xr3:uid="{3E433D05-3945-4B9C-BCC3-FF97AAEF784A}" name="%" dataDxfId="317"/>
    <tableColumn id="4" xr3:uid="{947D0DCA-1B0B-4B97-8C1F-44B09A5411FC}" name="Delta" dataDxfId="316">
      <calculatedColumnFormula>C11-Table91571[[#This Row],[%]]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F01A939-0E59-4769-A9C9-08276EA2BAA9}" name="Table91535" displayName="Table9153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9E524159-1C8E-4918-B940-8F204F3AEE44}" name="c1" dataDxfId="157"/>
    <tableColumn id="2" xr3:uid="{9D32383C-FAA5-4ADA-AF63-218E414A8474}" name="c2" dataDxfId="156"/>
    <tableColumn id="3" xr3:uid="{A8BE2683-57F1-4CA0-B857-1FBC7BA734AD}" name="%" dataDxfId="155"/>
    <tableColumn id="4" xr3:uid="{9D226BD4-E12F-4507-BBCA-A623974F5C4B}" name="Delta" dataDxfId="154">
      <calculatedColumnFormula>C11-Table91535[[#This Row],[%]]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CC8E5A-02CA-4E23-9C83-8B785FCE677E}" name="Table111636" displayName="Table111636" ref="F11:G27" totalsRowCount="1" headerRowDxfId="153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DB0EED87-EE81-492A-91E1-BF153C252950}" name="L" dataDxfId="152" totalsRowDxfId="151" dataCellStyle="Normal"/>
    <tableColumn id="3" xr3:uid="{1FB5212E-C672-4325-B0D6-E42F144A1388}" name="Characters" totalsRowFunction="custom" dataDxfId="150" totalsRowDxfId="14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8AA7EC0-2FF0-49F9-B87C-975319728529}" name="Table121737" displayName="Table121737" ref="I11:J27" totalsRowCount="1" headerRowDxfId="148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EBFAA898-C322-494E-B9AF-B3728C08AC25}" name="R" dataDxfId="147" totalsRowDxfId="146" dataCellStyle="Normal"/>
    <tableColumn id="3" xr3:uid="{A7644E4B-8754-45AA-B661-BD0E37D378F2}" name="Characters" totalsRowFunction="custom" dataDxfId="145" totalsRowDxfId="14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C9950E-283A-4B0C-8EC6-DC160D62ABEC}" name="Table9159" displayName="Table9159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648620A0-FA86-40BD-BEEC-4E7A1F588153}" name="c1" dataDxfId="143"/>
    <tableColumn id="2" xr3:uid="{165B688D-84DC-4FE9-A2F0-44830DCE8119}" name="c2" dataDxfId="142"/>
    <tableColumn id="3" xr3:uid="{BE6378E9-E7DF-404F-9B90-49C9E9D1F6D9}" name="%" dataDxfId="141"/>
    <tableColumn id="4" xr3:uid="{330B9307-4471-4EA3-9800-08A7651CDD2B}" name="Delta" dataDxfId="140">
      <calculatedColumnFormula>C11-Table9159[[#This Row],[%]]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B52336-7E3A-4C79-8C3F-84D67F352512}" name="Table111610" displayName="Table111610" ref="F11:G27" totalsRowCount="1" headerRowDxfId="139">
  <autoFilter ref="F11:G26" xr:uid="{9BBF2816-FEF6-42E6-8C30-00E202F2187A}"/>
  <tableColumns count="2">
    <tableColumn id="1" xr3:uid="{CDF160C1-3C2A-4336-88AF-5FAEE4FD70C5}" name="L" dataDxfId="138" totalsRowDxfId="137" dataCellStyle="Normal"/>
    <tableColumn id="3" xr3:uid="{5E696068-F2C0-484D-BF8D-ADA350084538}" name="Characters" totalsRowFunction="custom" dataDxfId="136" totalsRowDxfId="13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179D39-2E5B-475D-8611-7F6FDB77AC3E}" name="Table121711" displayName="Table121711" ref="I11:J27" totalsRowCount="1" headerRowDxfId="134">
  <autoFilter ref="I11:J26" xr:uid="{E1556DEA-95E4-4A4E-9C8D-3ECC0250BFAA}"/>
  <tableColumns count="2">
    <tableColumn id="1" xr3:uid="{0E8B3C8B-C6CA-4C7D-BA3D-E8C0BDE2C396}" name="R" dataDxfId="133" totalsRowDxfId="132" dataCellStyle="Normal">
      <calculatedColumnFormula>L3</calculatedColumnFormula>
    </tableColumn>
    <tableColumn id="3" xr3:uid="{A5FCC560-783A-4AAE-A7A5-746D038CEB14}" name="Characters" totalsRowFunction="custom" dataDxfId="131" totalsRowDxfId="13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39D9E-D267-4775-AF56-C3C5CF207E74}" name="Table9152" displayName="Table9152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2A92BCCA-3E8A-4A0B-9BC0-D6B2DCE56011}" name="c1" dataDxfId="129"/>
    <tableColumn id="2" xr3:uid="{C0E92BCC-C252-4C64-B4A8-659038B78B42}" name="c2" dataDxfId="128"/>
    <tableColumn id="3" xr3:uid="{7AE1731E-0A17-4C78-950B-24478F4E1471}" name="%" dataDxfId="127"/>
    <tableColumn id="4" xr3:uid="{F015ECE6-9FBB-4D1B-A81F-F205FCCFB8F5}" name="Delta" dataDxfId="126">
      <calculatedColumnFormula>C11-Table9152[[#This Row],[%]]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55811-1E45-43EC-AC2D-045CB960A448}" name="Table11163" displayName="Table11163" ref="F11:G27" totalsRowCount="1" headerRowDxfId="125" totalsRowDxfId="124">
  <autoFilter ref="F11:G26" xr:uid="{9BBF2816-FEF6-42E6-8C30-00E202F2187A}"/>
  <tableColumns count="2">
    <tableColumn id="1" xr3:uid="{519F03BF-BD4E-4061-A922-DDB7663CA313}" name="L" dataDxfId="123" totalsRowDxfId="122" dataCellStyle="Normal"/>
    <tableColumn id="3" xr3:uid="{B83CAEC9-BA42-49D0-907E-26D470EF0271}" name="Characters" totalsRowFunction="custom" dataDxfId="121" totalsRowDxfId="120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BBE157-9DA1-4780-8026-A01C5C17FDEA}" name="Table12174" displayName="Table12174" ref="I11:J27" totalsRowCount="1" headerRowDxfId="119" totalsRowDxfId="118">
  <autoFilter ref="I11:J26" xr:uid="{E1556DEA-95E4-4A4E-9C8D-3ECC0250BFAA}"/>
  <tableColumns count="2">
    <tableColumn id="1" xr3:uid="{876BCBFD-92A9-402F-8D7C-DF6D0BA891EB}" name="R" dataDxfId="117" totalsRowDxfId="116" dataCellStyle="Normal">
      <calculatedColumnFormula>L3</calculatedColumnFormula>
    </tableColumn>
    <tableColumn id="3" xr3:uid="{61336A47-05A8-47B3-9460-9609C58AB6A2}" name="Characters" totalsRowFunction="custom" dataDxfId="115" totalsRowDxfId="11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3604BF-5B7D-4BA0-BE5C-0570CDF9335F}" name="Table9153514" displayName="Table9153514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CC57E7AA-10F8-4321-B8DC-1C148447F9BC}" name="c1" dataDxfId="113"/>
    <tableColumn id="2" xr3:uid="{DCB1421B-2FF8-41C8-922B-C9F6A00480E6}" name="c2" dataDxfId="112"/>
    <tableColumn id="3" xr3:uid="{CAB97080-280B-4C5B-8E09-6DBD561C68BD}" name="%" dataDxfId="111"/>
    <tableColumn id="4" xr3:uid="{B2097204-8BB6-435F-B103-C12B6B948900}" name="Delta" dataDxfId="110">
      <calculatedColumnFormula>C11-Table9153514[[#This Row],[%]]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80A6F3A-1804-4CB7-9928-514AB425F20E}" name="Table111672" displayName="Table111672" ref="F11:G27" totalsRowCount="1" headerRowDxfId="315">
  <autoFilter ref="F11:G26" xr:uid="{9BBF2816-FEF6-42E6-8C30-00E202F2187A}"/>
  <tableColumns count="2">
    <tableColumn id="1" xr3:uid="{7C179AC8-2656-4F21-9DBF-8986AE4E4240}" name="L" dataDxfId="314" totalsRowDxfId="313" dataCellStyle="Normal"/>
    <tableColumn id="3" xr3:uid="{57C354F4-D3EF-42FD-910A-F478010D369A}" name="Characters" totalsRowFunction="custom" dataDxfId="312" totalsRowDxfId="31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CE34DEC-4735-48C7-A661-8A391B122CE4}" name="Table11163618" displayName="Table11163618" ref="F11:G27" totalsRowCount="1" headerRowDxfId="109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A4437ED6-697E-492A-A3CD-98D132831190}" name="L" dataDxfId="108" totalsRowDxfId="107" dataCellStyle="Normal"/>
    <tableColumn id="3" xr3:uid="{C4F24BFA-FAA0-4EF7-8DF8-E4704EE1FDDC}" name="Characters" totalsRowFunction="custom" dataDxfId="106" totalsRowDxfId="10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AF91D54-E06A-466F-8F0E-292C525CD451}" name="Table12173731" displayName="Table12173731" ref="I11:J27" totalsRowCount="1" headerRowDxfId="104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773C2679-333C-4A81-87F3-19F46A3A1212}" name="R" dataDxfId="103" totalsRowDxfId="102" dataCellStyle="Normal"/>
    <tableColumn id="3" xr3:uid="{BDF5A136-94F5-4C63-81A2-4C26A5D76E6A}" name="Characters" totalsRowFunction="custom" dataDxfId="101" totalsRowDxfId="10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D3F0E-F0C6-4C3C-B3EB-6553A5E64F64}" name="Table11" displayName="Table11" ref="G11:H27" totalsRowCount="1" headerRowDxfId="99">
  <autoFilter ref="G11:H26" xr:uid="{204B7A7D-0379-49CB-AB47-0A95A0533E66}"/>
  <sortState xmlns:xlrd2="http://schemas.microsoft.com/office/spreadsheetml/2017/richdata2" ref="G12:H26">
    <sortCondition descending="1" ref="H11:H26"/>
  </sortState>
  <tableColumns count="2">
    <tableColumn id="1" xr3:uid="{4D1491E6-6597-4CEF-8F89-87EAAF1AD717}" name="L" dataDxfId="98" totalsRowDxfId="97" dataCellStyle="40% - Accent6" totalsRowCellStyle="40% - Accent6"/>
    <tableColumn id="3" xr3:uid="{B3CD8E42-C117-4845-AB1E-A2B2304F50BD}" name="Characters" totalsRowFunction="custom" dataDxfId="96" totalsRowDxfId="95">
      <calculatedColumnFormula>_xlfn.IFNA(_xlfn.IFNA(INDEX($D$12:$D$58, MATCH(G12,$B$12:$B$58,0)), INDEX($D$12:$D$58, MATCH(G12,$C$12:$C$58,0))),0)</calculatedColumnFormula>
      <totalsRowFormula>SUM(H12:H26)</totalsRow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43AE59-D5E0-4C63-A2C7-F293F7CD1D47}" name="Table12" displayName="Table12" ref="J11:K27" totalsRowCount="1" headerRowDxfId="94">
  <autoFilter ref="J11:K26" xr:uid="{AE3F666F-C964-4D64-9BE4-B39F4868036D}"/>
  <tableColumns count="2">
    <tableColumn id="1" xr3:uid="{27E953C0-C9FF-46C3-AD3A-BA9809F9F110}" name="R" dataDxfId="93" totalsRowDxfId="92" dataCellStyle="20% - Accent6" totalsRowCellStyle="20% - Accent6"/>
    <tableColumn id="3" xr3:uid="{2AC931FA-076D-4478-BD62-BB3E92BF9CE4}" name="Characters" totalsRowFunction="custom" dataDxfId="91" totalsRowDxfId="90">
      <calculatedColumnFormula>_xlfn.IFNA(_xlfn.IFNA(INDEX($D$12:$D$58, MATCH(J12,$B$12:$B$58,0)), INDEX($D$12:$D$58, MATCH(J12,$C$12:$C$58,0))),0)</calculatedColumnFormula>
      <totalsRowFormula>SUM(K12:K26)</totalsRow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D28122-F58A-4691-B11C-FDB580210BB2}" name="Table11162033" displayName="Table11162033" ref="F11:G27" totalsRowCount="1" headerRowDxfId="89">
  <autoFilter ref="F11:G26" xr:uid="{FE7304A3-1BF1-46D5-A147-49932F56DB7F}"/>
  <tableColumns count="2">
    <tableColumn id="1" xr3:uid="{470CA4E5-006A-45A5-B10D-B3A400C2B6D8}" name="L" dataDxfId="88" totalsRowDxfId="87" dataCellStyle="Normal">
      <calculatedColumnFormula>B2</calculatedColumnFormula>
    </tableColumn>
    <tableColumn id="3" xr3:uid="{F736DCF1-2493-47B0-ABFE-016475EAB754}" name="Characters" totalsRowFunction="custom" dataDxfId="86" totalsRowDxfId="85">
      <calculatedColumnFormula>_xlfn.IFNA(_xlfn.IFNA(INDEX($D$12:$D$58, MATCH(F12,$B$12:$B$58,0)), INDEX($D$12:$D$58, MATCH(F12,$C$12:$C$58,0))),0)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69AB769-FD53-4BBA-8873-A656FD0D7973}" name="Table12172134" displayName="Table12172134" ref="I11:J26" totalsRowShown="0" headerRowDxfId="84">
  <autoFilter ref="I11:J26" xr:uid="{FD6E5E5E-BE57-4B8A-BFA2-B51F0402A6E2}"/>
  <tableColumns count="2">
    <tableColumn id="1" xr3:uid="{7004B7C0-0F97-44F8-9EE6-EDCB9E4B4F0C}" name="R" dataDxfId="83" dataCellStyle="Normal"/>
    <tableColumn id="3" xr3:uid="{8E8A30B1-84E3-46CF-814E-442127043008}" name="Characters" dataDxfId="82">
      <calculatedColumnFormula>_xlfn.IFNA(_xlfn.IFNA(INDEX($D$12:$D$58, MATCH(I12,$B$12:$B$58,0)), INDEX($D$12:$D$58, MATCH(I12,$C$12:$C$58,0))),0)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FAAAC6-1536-4D13-B6C6-2CBB51913CF5}" name="Table111620" displayName="Table111620" ref="F11:G27" totalsRowCount="1" headerRowDxfId="81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22BA3739-3AC4-4C0F-9AA4-02A096863ADF}" name="L" totalsRowDxfId="80" dataCellStyle="Normal"/>
    <tableColumn id="3" xr3:uid="{395F4A4D-191C-463C-8960-1BCC4FAE2C2D}" name="Characters" totalsRowFunction="custom" dataDxfId="79" totalsRowDxfId="78">
      <calculatedColumnFormula>_xlfn.IFNA(_xlfn.IFNA(INDEX($D$12:$D$58, MATCH(F12,$B$12:$B$58,0)), INDEX($D$12:$D$58, MATCH(F12,$C$12:$C$58,0))),0)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7FFACA-DA7A-45A6-90F0-39C10958BD12}" name="Table121721" displayName="Table121721" ref="I11:J26" totalsRowShown="0" headerRowDxfId="77">
  <autoFilter ref="I11:J26" xr:uid="{E1556DEA-95E4-4A4E-9C8D-3ECC0250BFAA}"/>
  <tableColumns count="2">
    <tableColumn id="1" xr3:uid="{253E32FB-24BA-4279-A31F-072A5CA8F8DF}" name="R" dataCellStyle="Normal"/>
    <tableColumn id="3" xr3:uid="{9136403B-9280-49CB-9EF0-F347889F295D}" name="Characters" dataDxfId="76">
      <calculatedColumnFormula>_xlfn.IFNA(_xlfn.IFNA(INDEX($D$12:$D$58, MATCH(I12,$B$12:$B$58,0)), INDEX($D$12:$D$58, MATCH(I12,$C$12:$C$58,0))),0)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FB3AE52-CD03-4EC8-B085-AB31DF19B334}" name="Table1116202429" displayName="Table1116202429" ref="F10:G26" totalsRowCount="1" headerRowDxfId="75">
  <autoFilter ref="F10:G25" xr:uid="{9BB734BD-E9A0-4CF8-BDD5-019C176E3F08}"/>
  <sortState xmlns:xlrd2="http://schemas.microsoft.com/office/spreadsheetml/2017/richdata2" ref="F11:G25">
    <sortCondition ref="F10:F25"/>
  </sortState>
  <tableColumns count="2">
    <tableColumn id="1" xr3:uid="{39F230C1-877F-4377-9D0C-A7D127415D90}" name="L" totalsRowDxfId="74" dataCellStyle="Normal"/>
    <tableColumn id="3" xr3:uid="{389DA35E-1B5E-42A2-9444-1B62ADA6D064}" name="Characters" totalsRowFunction="custom" dataDxfId="73" totalsRowDxfId="72">
      <calculatedColumnFormula>_xlfn.IFNA(_xlfn.IFNA(INDEX($D$11:$D$57, MATCH(F11,$B$11:$B$57,0)), INDEX($D$11:$D$57, MATCH(F11,$C$11:$C$57,0))),0)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5B5A74C-863E-4A19-8397-AB27AD77CCD8}" name="Table1217212530" displayName="Table1217212530" ref="I10:J26" totalsRowCount="1" headerRowDxfId="71">
  <autoFilter ref="I10:J25" xr:uid="{2D6FBF4D-D190-4386-8A21-4AB3305B10D8}"/>
  <sortState xmlns:xlrd2="http://schemas.microsoft.com/office/spreadsheetml/2017/richdata2" ref="I11:J25">
    <sortCondition ref="I10:I25"/>
  </sortState>
  <tableColumns count="2">
    <tableColumn id="1" xr3:uid="{E998FEFC-48B7-4288-AAC5-165ECF294658}" name="R" totalsRowDxfId="70" dataCellStyle="Normal"/>
    <tableColumn id="3" xr3:uid="{ECCB8CD1-2072-4C96-A1A7-9A7AE7D89945}" name="Characters" totalsRowFunction="custom" dataDxfId="69" totalsRowDxfId="68">
      <calculatedColumnFormula>_xlfn.IFNA(_xlfn.IFNA(INDEX($D$11:$D$57, MATCH(I11,$B$11:$B$57,0)), INDEX($D$11:$D$57, MATCH(I11,$C$11:$C$57,0))),0)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A0B2A9B-CC01-487F-8CA3-2AC3C9B22FE4}" name="Table121773" displayName="Table121773" ref="I11:J27" totalsRowCount="1" headerRowDxfId="310">
  <autoFilter ref="I11:J26" xr:uid="{E1556DEA-95E4-4A4E-9C8D-3ECC0250BFAA}"/>
  <tableColumns count="2">
    <tableColumn id="1" xr3:uid="{0CE855AD-97E1-42BE-8BD3-94C5B1ED28E7}" name="R" dataDxfId="309" totalsRowDxfId="308" dataCellStyle="Normal">
      <calculatedColumnFormula>L3</calculatedColumnFormula>
    </tableColumn>
    <tableColumn id="3" xr3:uid="{A5A584E7-E29B-43F6-8BEE-4AE9B29AC5EC}" name="Characters" totalsRowFunction="custom" dataDxfId="307" totalsRowDxfId="306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36608F2-712C-426C-BBF3-D25D5972FEEF}" name="Table1116202458" displayName="Table1116202458" ref="F20:G36" totalsRowCount="1" headerRowDxfId="67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B7BE0EFF-21D9-4550-8EED-9ABC6F3FB529}" name="L" totalsRowDxfId="66" dataCellStyle="Normal"/>
    <tableColumn id="3" xr3:uid="{12D705A2-AC96-42D4-A948-2AA0ED6E25F8}" name="Characters" totalsRowFunction="custom" dataDxfId="65" totalsRowDxfId="64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F3AF232-6451-46E3-9FF8-D0366505971B}" name="Table1217212559" displayName="Table1217212559" ref="I20:J36" totalsRowCount="1" headerRowDxfId="63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FA6B6380-B6AD-4491-892A-F5FD7BCCBDB4}" name="R" totalsRowDxfId="62" dataCellStyle="Normal"/>
    <tableColumn id="3" xr3:uid="{FCA1C853-0617-4032-A8E6-A7CFB1A7EAA5}" name="Characters" totalsRowFunction="custom" dataDxfId="61" totalsRowDxfId="60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1418991-BD6F-4CCC-80F4-9234BF3347D8}" name="Table11162024" displayName="Table11162024" ref="F20:G36" totalsRowCount="1" headerRowDxfId="59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67E83A0F-43B3-4554-BDC5-173DA01CFDCE}" name="L" totalsRowDxfId="58" dataCellStyle="Normal"/>
    <tableColumn id="3" xr3:uid="{83B55EDC-2467-409E-9337-908B13664195}" name="Characters" totalsRowFunction="custom" dataDxfId="57" totalsRowDxfId="56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316CFB5-B3D6-4CB6-8DC5-7E90172BB8AD}" name="Table12172125" displayName="Table12172125" ref="I20:J36" totalsRowCount="1" headerRowDxfId="55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F47058BD-34C7-4A9C-BCDB-EA38A852A7FE}" name="R" totalsRowDxfId="54" dataCellStyle="Normal"/>
    <tableColumn id="3" xr3:uid="{8E3AAFF3-57ED-4C5A-8418-45349EB5C3B8}" name="Characters" totalsRowFunction="custom" dataDxfId="53" totalsRowDxfId="52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912EEA-3283-4636-8A6F-B509459D0660}" name="Table115" displayName="Table115" ref="G11:H27" totalsRowCount="1" headerRowDxfId="51">
  <autoFilter ref="G11:H26" xr:uid="{204B7A7D-0379-49CB-AB47-0A95A0533E66}"/>
  <sortState xmlns:xlrd2="http://schemas.microsoft.com/office/spreadsheetml/2017/richdata2" ref="G12:H26">
    <sortCondition descending="1" ref="H11:H26"/>
  </sortState>
  <tableColumns count="2">
    <tableColumn id="1" xr3:uid="{164D9695-20FA-472C-AE31-5C3520654A9C}" name="L" dataDxfId="50" totalsRowDxfId="49" dataCellStyle="40% - Accent6" totalsRowCellStyle="40% - Accent6"/>
    <tableColumn id="3" xr3:uid="{D22D46E3-AF70-469F-B745-3AD36F69393C}" name="Characters" totalsRowFunction="custom" dataDxfId="48" totalsRowDxfId="47">
      <calculatedColumnFormula>_xlfn.IFNA(_xlfn.IFNA(INDEX($D$12:$D$58, MATCH(G12,$B$12:$B$58,0)), INDEX($D$12:$D$58, MATCH(G12,$C$12:$C$58,0))),0)</calculatedColumnFormula>
      <totalsRowFormula>SUM(H12:H26)</totalsRow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B45F5A-8E3F-47BA-9817-20C79F141F5E}" name="Table126" displayName="Table126" ref="J11:K27" totalsRowCount="1" headerRowDxfId="46">
  <autoFilter ref="J11:K26" xr:uid="{AE3F666F-C964-4D64-9BE4-B39F4868036D}"/>
  <tableColumns count="2">
    <tableColumn id="1" xr3:uid="{70DB7E0E-DEB8-4285-9829-7FCEB0178A7A}" name="R" dataDxfId="45" totalsRowDxfId="44" dataCellStyle="20% - Accent6" totalsRowCellStyle="20% - Accent6"/>
    <tableColumn id="3" xr3:uid="{E0AC0A8A-CA0E-4ACA-80E1-575616536B5F}" name="Characters" totalsRowFunction="custom" dataDxfId="43" totalsRowDxfId="42">
      <calculatedColumnFormula>_xlfn.IFNA(_xlfn.IFNA(INDEX($D$12:$D$58, MATCH(J12,$B$12:$B$58,0)), INDEX($D$12:$D$58, MATCH(J12,$C$12:$C$58,0))),0)</calculatedColumnFormula>
      <totalsRowFormula>SUM(K12:K26)</totalsRow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1661D11-6532-474E-84DE-833088A2055B}" name="Table9156574" displayName="Table9156574" ref="A10:D40" totalsRowShown="0">
  <autoFilter ref="A10:D40" xr:uid="{EFDF1323-2695-4DF1-BAFC-38682635B2C8}"/>
  <sortState xmlns:xlrd2="http://schemas.microsoft.com/office/spreadsheetml/2017/richdata2" ref="A11:C40">
    <sortCondition descending="1" ref="C11:C41"/>
  </sortState>
  <tableColumns count="4">
    <tableColumn id="1" xr3:uid="{6013FE81-4F01-444E-8C46-6664109F3D3E}" name="c1" dataDxfId="41"/>
    <tableColumn id="2" xr3:uid="{5416E6A7-08B8-4620-BCFE-8CCA44EB7E73}" name="c2" dataDxfId="40"/>
    <tableColumn id="3" xr3:uid="{87337718-430B-4655-8CFB-BDD19E51A265}" name="%" dataDxfId="39"/>
    <tableColumn id="4" xr3:uid="{0B48335C-6CCD-45ED-8B67-DAC4309BB804}" name="Delta" dataDxfId="38">
      <calculatedColumnFormula>C10-Table9156574[[#This Row],[%]]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335AB2B-8B8D-4E00-982D-163822FED1E6}" name="Table11166675" displayName="Table11166675" ref="F10:G26" totalsRowCount="1" headerRowDxfId="37">
  <autoFilter ref="F10:G25" xr:uid="{6EB26451-2E58-40B7-BDC9-5E0E8FC082F3}"/>
  <tableColumns count="2">
    <tableColumn id="1" xr3:uid="{A84B15FA-0F63-4293-AD2B-EA84F74CB29C}" name="L" dataDxfId="36" totalsRowDxfId="35" dataCellStyle="Normal"/>
    <tableColumn id="3" xr3:uid="{98888D73-FD30-4967-9EEE-815B0E66D7A9}" name="Characters" totalsRowFunction="custom" dataDxfId="34" totalsRowDxfId="33">
      <calculatedColumnFormula>_xlfn.IFNA(_xlfn.IFNA(INDEX($C$12:$C$58, MATCH(F11,$A$12:$A$58,0)), INDEX($C$12:$C$58, MATCH(F11,$B$12:$B$58,0))),0)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6985FA9-22B8-4347-82A2-41045907B02D}" name="Table12176776" displayName="Table12176776" ref="I10:J26" totalsRowCount="1" headerRowDxfId="32">
  <autoFilter ref="I10:J25" xr:uid="{9133C948-A385-49E9-AAB3-FCFDFC4786D6}"/>
  <tableColumns count="2">
    <tableColumn id="1" xr3:uid="{A759FBFF-374E-4E48-9007-DCB76399A186}" name="R" dataDxfId="31" totalsRowDxfId="30" dataCellStyle="Normal">
      <calculatedColumnFormula>L2</calculatedColumnFormula>
    </tableColumn>
    <tableColumn id="3" xr3:uid="{52216C37-06F3-46B2-B7F8-E07937454577}" name="Characters" totalsRowFunction="custom" dataDxfId="29" totalsRowDxfId="28">
      <calculatedColumnFormula>_xlfn.IFNA(_xlfn.IFNA(INDEX($C$12:$C$58, MATCH(I11,$A$12:$A$58,0)), INDEX($C$12:$C$58, MATCH(I11,$B$12:$B$58,0))),0)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07AECD1-E0A1-4EBD-BDC9-9A3C625664FC}" name="Table91526" displayName="Table91526" ref="A10:D40" totalsRowShown="0">
  <autoFilter ref="A10:D40" xr:uid="{2579E11C-9C5A-4E0C-BAF2-292B1F426D17}"/>
  <sortState xmlns:xlrd2="http://schemas.microsoft.com/office/spreadsheetml/2017/richdata2" ref="A11:C40">
    <sortCondition descending="1" ref="C11:C41"/>
  </sortState>
  <tableColumns count="4">
    <tableColumn id="1" xr3:uid="{F5A98B3A-F9CF-481E-9B69-9B0BAB6822C2}" name="c1" dataDxfId="27"/>
    <tableColumn id="2" xr3:uid="{3FF7502C-B933-4B15-9AAC-DE1A32564953}" name="c2" dataDxfId="26"/>
    <tableColumn id="3" xr3:uid="{9E172DE5-9784-4CE7-86FA-E2B2FC3B49F9}" name="%" dataDxfId="25"/>
    <tableColumn id="4" xr3:uid="{E7548396-FA2D-4ECC-BBA4-7BC19EDC5FED}" name="Delta" dataDxfId="24">
      <calculatedColumnFormula>C10-Table91526[[#This Row],[%]]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7EFFF90-286A-4E77-85BF-FAC4FB0C4DF6}" name="Table91568" displayName="Table91568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00044545-CB47-413A-AEAB-14262B64BA84}" name="c1" dataDxfId="305"/>
    <tableColumn id="2" xr3:uid="{B4A1A8C9-F700-47BC-A9C7-49B430E79D7D}" name="c2" dataDxfId="304"/>
    <tableColumn id="3" xr3:uid="{BD0870DD-B768-4124-9661-D6B3A03444C6}" name="%" dataDxfId="303"/>
    <tableColumn id="4" xr3:uid="{3315187C-AC28-4616-84F2-28DD1990CCC8}" name="Delta" dataDxfId="302">
      <calculatedColumnFormula>C11-Table91568[[#This Row],[%]]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C99717D-34A2-492F-BDEC-B7194CDC5602}" name="Table111627" displayName="Table111627" ref="F10:G26" totalsRowCount="1" headerRowDxfId="23">
  <autoFilter ref="F10:G25" xr:uid="{E16E8991-7763-47B3-AAA4-63A773CB04C8}"/>
  <tableColumns count="2">
    <tableColumn id="1" xr3:uid="{80DD0064-8F48-419E-83DD-F11688A0258C}" name="L" totalsRowDxfId="22" dataCellStyle="Normal"/>
    <tableColumn id="3" xr3:uid="{66B0076D-6A3E-458F-98B4-ED0C28D528D2}" name="Characters" totalsRowFunction="custom" dataDxfId="21" totalsRowDxfId="20">
      <calculatedColumnFormula>_xlfn.IFNA(_xlfn.IFNA(INDEX($C$11:$C$57, MATCH(F11,$A$11:$A$57,0)), INDEX($C$11:$C$57, MATCH(F11,$B$11:$B$57,0))),0)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A1AB1E0-0DCA-496D-938F-DD79AD71C3DE}" name="Table121728" displayName="Table121728" ref="I10:J26" totalsRowCount="1" headerRowDxfId="19">
  <autoFilter ref="I10:J25" xr:uid="{85D3C603-0BBD-48E5-BB06-9A74DF3C5421}"/>
  <tableColumns count="2">
    <tableColumn id="1" xr3:uid="{C8FF1B02-EB81-4D16-837B-FE9EEB47036D}" name="R" totalsRowDxfId="18" dataCellStyle="Normal"/>
    <tableColumn id="3" xr3:uid="{3AE2D5D2-B0CC-4A42-B46A-D5EBAB5DB517}" name="Characters" totalsRowFunction="custom" dataDxfId="17" totalsRowDxfId="16">
      <calculatedColumnFormula>_xlfn.IFNA(_xlfn.IFNA(INDEX($C$11:$C$57, MATCH(I11,$A$11:$A$57,0)), INDEX($C$11:$C$57, MATCH(I11,$B$11:$B$57,0))),0)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A0C58904-3F2A-4846-87F1-267DA89A0367}" name="Table11162024760" displayName="Table11162024760" ref="F20:G36" totalsRowCount="1" headerRowDxfId="15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799FA7F5-2595-4338-80A7-8ED5D0613C32}" name="L" totalsRowDxfId="14" dataCellStyle="Normal"/>
    <tableColumn id="3" xr3:uid="{1D8CA417-A31E-4D53-9E33-4766C54F76A2}" name="Characters" totalsRowFunction="custom" dataDxfId="13" totalsRowDxfId="12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D323484-C7BE-4FD8-A5D5-F45813FFA565}" name="Table12172125861" displayName="Table12172125861" ref="I20:J36" totalsRowCount="1" headerRowDxfId="11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CCA2DC5D-B307-4C3E-AA7C-9857EABF1998}" name="R" totalsRowDxfId="10" dataCellStyle="Normal"/>
    <tableColumn id="3" xr3:uid="{3498901B-0CBB-444C-A0DD-E23EDB03B45A}" name="Characters" totalsRowFunction="custom" dataDxfId="9" totalsRowDxfId="8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3BF112-6313-4C17-BF93-D8DF942B1009}" name="Table111620247" displayName="Table111620247" ref="F20:G36" totalsRowCount="1" headerRowDxfId="7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7B3267BB-25AC-43F9-8ED8-30175350EB44}" name="L" totalsRowDxfId="6" dataCellStyle="Normal"/>
    <tableColumn id="3" xr3:uid="{D969708D-5C35-424E-8B45-C5BBBF43607E}" name="Characters" totalsRowFunction="custom" dataDxfId="5" totalsRowDxfId="4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272AE3-B0C0-42EF-88C1-F4D99A2EAD0B}" name="Table121721258" displayName="Table121721258" ref="I20:J36" totalsRowCount="1" headerRowDxfId="3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38D65E6A-2CC2-495E-8054-2D2A3553C82B}" name="R" totalsRowDxfId="2" dataCellStyle="Normal"/>
    <tableColumn id="3" xr3:uid="{E91E77BE-91AD-4FDB-8164-86A37839E031}" name="Characters" totalsRowFunction="custom" dataDxfId="1" totalsRowDxfId="0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C3FD748-E1E5-418A-AA17-DE4A8CC6AB0B}" name="Table111669" displayName="Table111669" ref="F11:G27" totalsRowCount="1" headerRowDxfId="301">
  <autoFilter ref="F11:G26" xr:uid="{9BBF2816-FEF6-42E6-8C30-00E202F2187A}"/>
  <tableColumns count="2">
    <tableColumn id="1" xr3:uid="{C9F7C650-B956-4F1E-83A0-211C61B4CB4E}" name="L" dataDxfId="300" totalsRowDxfId="299" dataCellStyle="Normal"/>
    <tableColumn id="3" xr3:uid="{BA23E1BF-463B-4FF0-8AE6-610ED4783E62}" name="Characters" totalsRowFunction="custom" dataDxfId="298" totalsRowDxfId="29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89CBCAC-3280-4737-A99E-D73B3F47770B}" name="Table121770" displayName="Table121770" ref="I11:J27" totalsRowCount="1" headerRowDxfId="296">
  <autoFilter ref="I11:J26" xr:uid="{E1556DEA-95E4-4A4E-9C8D-3ECC0250BFAA}"/>
  <tableColumns count="2">
    <tableColumn id="1" xr3:uid="{DBCF5B9A-6106-4876-A455-5370D24FF092}" name="R" dataDxfId="295" totalsRowDxfId="294" dataCellStyle="Normal">
      <calculatedColumnFormula>L3</calculatedColumnFormula>
    </tableColumn>
    <tableColumn id="3" xr3:uid="{B29B8B23-93EE-41B9-9CFC-2210D8DB9DAC}" name="Characters" totalsRowFunction="custom" dataDxfId="293" totalsRowDxfId="292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2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3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3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3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4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4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4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18.bin"/><Relationship Id="rId4" Type="http://schemas.openxmlformats.org/officeDocument/2006/relationships/table" Target="../tables/table5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5.xml"/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7.xml"/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31.bin"/><Relationship Id="rId4" Type="http://schemas.openxmlformats.org/officeDocument/2006/relationships/table" Target="../tables/table6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https://mathematicalmulticore.wordpress.com/2010/06/21/mtgaps-keyboard-layout-2-0/" TargetMode="Externa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table" Target="../tables/table7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https://configure.ergodox-ez.com/ergodox-ez/layouts/BNpaO/latest/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tabSelected="1" zoomScale="160" zoomScaleNormal="160" workbookViewId="0">
      <pane ySplit="7" topLeftCell="A8" activePane="bottomLeft" state="frozen"/>
      <selection pane="bottomLeft" activeCell="Q3" sqref="Q3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3" width="4.77734375" style="4"/>
    <col min="14" max="14" width="4.77734375" style="4" customWidth="1"/>
    <col min="15" max="17" width="4.77734375" style="4"/>
  </cols>
  <sheetData>
    <row r="1" spans="1:35" ht="15" thickBot="1" x14ac:dyDescent="0.35">
      <c r="A1" s="62"/>
      <c r="B1" s="62"/>
      <c r="C1" s="108">
        <v>1</v>
      </c>
      <c r="D1" s="109">
        <v>1</v>
      </c>
      <c r="E1" s="110">
        <v>1</v>
      </c>
      <c r="F1" s="111">
        <v>1</v>
      </c>
      <c r="G1" s="112">
        <v>1</v>
      </c>
      <c r="H1" s="62">
        <v>4</v>
      </c>
      <c r="J1" s="4" t="s">
        <v>88</v>
      </c>
      <c r="T1" t="s">
        <v>141</v>
      </c>
    </row>
    <row r="2" spans="1:35" ht="15" thickTop="1" x14ac:dyDescent="0.3">
      <c r="A2" s="17"/>
      <c r="B2" s="18">
        <v>8</v>
      </c>
      <c r="C2" s="19">
        <v>7</v>
      </c>
      <c r="D2" s="20">
        <v>7</v>
      </c>
      <c r="E2" s="21">
        <v>5</v>
      </c>
      <c r="F2" s="21">
        <v>6</v>
      </c>
      <c r="G2" s="22">
        <v>7</v>
      </c>
      <c r="H2" s="46">
        <v>6</v>
      </c>
      <c r="K2" s="7">
        <f>B2*$D$1/$H$1</f>
        <v>2</v>
      </c>
      <c r="L2" s="5">
        <f t="shared" ref="L2:M4" si="0">C2*$D$1/$H$1</f>
        <v>1.75</v>
      </c>
      <c r="M2" s="6">
        <f t="shared" si="0"/>
        <v>1.75</v>
      </c>
      <c r="N2" s="10">
        <f>E2*$E$1/$H$1</f>
        <v>1.25</v>
      </c>
      <c r="O2" s="10">
        <f>F2*$E$1/$H$1</f>
        <v>1.5</v>
      </c>
      <c r="P2" s="16">
        <f>G2*$E$1/$H$1</f>
        <v>1.75</v>
      </c>
      <c r="Q2" s="45">
        <f>H2*$E$1/$H$1</f>
        <v>1.5</v>
      </c>
      <c r="T2" s="69" t="s">
        <v>50</v>
      </c>
      <c r="U2" s="69" t="s">
        <v>51</v>
      </c>
      <c r="V2" s="74" t="s">
        <v>52</v>
      </c>
      <c r="W2" s="70" t="s">
        <v>53</v>
      </c>
      <c r="X2" s="70" t="s">
        <v>54</v>
      </c>
      <c r="Y2" s="70" t="s">
        <v>55</v>
      </c>
      <c r="Z2" s="70" t="s">
        <v>59</v>
      </c>
      <c r="AB2" t="s">
        <v>44</v>
      </c>
      <c r="AC2" s="69">
        <v>7</v>
      </c>
      <c r="AD2" s="69">
        <v>6</v>
      </c>
      <c r="AE2" s="74">
        <v>5</v>
      </c>
      <c r="AF2" s="70">
        <v>4</v>
      </c>
      <c r="AG2" s="70">
        <v>3</v>
      </c>
      <c r="AH2" s="70">
        <v>2</v>
      </c>
      <c r="AI2" s="70">
        <v>1</v>
      </c>
    </row>
    <row r="3" spans="1:35" x14ac:dyDescent="0.3">
      <c r="A3" s="17"/>
      <c r="B3" s="23">
        <v>8</v>
      </c>
      <c r="C3" s="24">
        <v>6</v>
      </c>
      <c r="D3" s="25">
        <v>4.8</v>
      </c>
      <c r="E3" s="26">
        <v>4</v>
      </c>
      <c r="F3" s="28">
        <v>4.4000000000000004</v>
      </c>
      <c r="G3" s="130">
        <v>7.2</v>
      </c>
      <c r="H3" s="27">
        <v>7</v>
      </c>
      <c r="K3" s="8">
        <f>B3*$D$1/$H$1</f>
        <v>2</v>
      </c>
      <c r="L3" s="224">
        <f t="shared" si="0"/>
        <v>1.5</v>
      </c>
      <c r="M3" s="219">
        <f t="shared" si="0"/>
        <v>1.2</v>
      </c>
      <c r="N3" s="220">
        <f>E3*$E$1/$H$1</f>
        <v>1</v>
      </c>
      <c r="O3" s="222">
        <f>F3*$F$1/$H$1</f>
        <v>1.1000000000000001</v>
      </c>
      <c r="P3" s="227">
        <f>G3*$G$1/$H$1</f>
        <v>1.8</v>
      </c>
      <c r="Q3" s="15">
        <f>H3*$F$1/$H$1</f>
        <v>1.75</v>
      </c>
      <c r="S3" s="17"/>
      <c r="T3" s="69" t="s">
        <v>68</v>
      </c>
      <c r="U3" s="69" t="s">
        <v>69</v>
      </c>
      <c r="V3" s="74" t="s">
        <v>70</v>
      </c>
      <c r="W3" s="70" t="s">
        <v>71</v>
      </c>
      <c r="X3" s="71" t="s">
        <v>72</v>
      </c>
      <c r="Y3" s="1" t="s">
        <v>73</v>
      </c>
      <c r="Z3" s="71" t="s">
        <v>74</v>
      </c>
      <c r="AB3" s="17"/>
      <c r="AC3" s="69">
        <v>14</v>
      </c>
      <c r="AD3" s="69">
        <v>13</v>
      </c>
      <c r="AE3" s="74">
        <v>12</v>
      </c>
      <c r="AF3" s="70">
        <v>11</v>
      </c>
      <c r="AG3" s="71">
        <v>10</v>
      </c>
      <c r="AH3" s="1">
        <v>9</v>
      </c>
      <c r="AI3" s="71">
        <v>8</v>
      </c>
    </row>
    <row r="4" spans="1:35" ht="15" thickBot="1" x14ac:dyDescent="0.35">
      <c r="A4" s="17"/>
      <c r="B4" s="47">
        <v>7</v>
      </c>
      <c r="C4" s="24">
        <v>5.2</v>
      </c>
      <c r="D4" s="25">
        <v>1</v>
      </c>
      <c r="E4" s="26">
        <v>1</v>
      </c>
      <c r="F4" s="28">
        <v>1</v>
      </c>
      <c r="G4" s="29">
        <v>4.4000000000000004</v>
      </c>
      <c r="H4" s="30">
        <v>4.5999999999999996</v>
      </c>
      <c r="K4" s="58">
        <f>B4*$D$1/$H$1</f>
        <v>1.75</v>
      </c>
      <c r="L4" s="224">
        <f t="shared" si="0"/>
        <v>1.3</v>
      </c>
      <c r="M4" s="219">
        <f>MAX(D4*$D$1/$H$1,1)</f>
        <v>1</v>
      </c>
      <c r="N4" s="220">
        <f>MAX(E4*$E$1/$H$1,1)</f>
        <v>1</v>
      </c>
      <c r="O4" s="222">
        <f>MAX(F4*$F$1/$H$1,1)</f>
        <v>1</v>
      </c>
      <c r="P4" s="223">
        <f>G4*$G$1/$H$1</f>
        <v>1.1000000000000001</v>
      </c>
      <c r="Q4" s="12">
        <f>H4*$G$1/$H$1</f>
        <v>1.1499999999999999</v>
      </c>
      <c r="S4" s="17"/>
      <c r="T4" s="69" t="s">
        <v>75</v>
      </c>
      <c r="U4" s="69" t="s">
        <v>76</v>
      </c>
      <c r="V4" s="74" t="s">
        <v>77</v>
      </c>
      <c r="W4" s="70" t="s">
        <v>78</v>
      </c>
      <c r="X4" s="71" t="s">
        <v>79</v>
      </c>
      <c r="Y4" s="72" t="s">
        <v>80</v>
      </c>
      <c r="Z4" s="72" t="s">
        <v>81</v>
      </c>
      <c r="AB4" s="17"/>
      <c r="AC4" s="69">
        <v>21</v>
      </c>
      <c r="AD4" s="69">
        <v>20</v>
      </c>
      <c r="AE4" s="74">
        <v>19</v>
      </c>
      <c r="AF4" s="70">
        <v>18</v>
      </c>
      <c r="AG4" s="71">
        <v>17</v>
      </c>
      <c r="AH4" s="72">
        <v>16</v>
      </c>
      <c r="AI4" s="72">
        <v>15</v>
      </c>
    </row>
    <row r="5" spans="1:35" ht="15.6" thickTop="1" thickBot="1" x14ac:dyDescent="0.35">
      <c r="A5" s="48">
        <v>10</v>
      </c>
      <c r="B5" s="49">
        <v>9</v>
      </c>
      <c r="C5" s="50">
        <v>5.4</v>
      </c>
      <c r="D5" s="31">
        <v>2</v>
      </c>
      <c r="E5" s="32">
        <v>4.4000000000000004</v>
      </c>
      <c r="F5" s="33">
        <v>5.2</v>
      </c>
      <c r="G5" s="34">
        <v>7.8</v>
      </c>
      <c r="H5" s="35">
        <v>8</v>
      </c>
      <c r="J5" s="54">
        <f>A5*$C$1/$H$1</f>
        <v>2.5</v>
      </c>
      <c r="K5" s="55">
        <f>B5*$C$1/$H$1</f>
        <v>2.25</v>
      </c>
      <c r="L5" s="225">
        <f>C5*$D$1/$H$1</f>
        <v>1.35</v>
      </c>
      <c r="M5" s="219">
        <f>MAX(D5*$D$1/$H$1,1)</f>
        <v>1</v>
      </c>
      <c r="N5" s="221">
        <f>E5*$E$1/$H$1</f>
        <v>1.1000000000000001</v>
      </c>
      <c r="O5" s="226">
        <f>F5*$F$1/$H$1</f>
        <v>1.3</v>
      </c>
      <c r="P5" s="228">
        <f>G5*$G$1/$H$1</f>
        <v>1.95</v>
      </c>
      <c r="Q5" s="13">
        <f>H5*$G$1/$H$1</f>
        <v>2</v>
      </c>
      <c r="S5" s="73" t="s">
        <v>57</v>
      </c>
      <c r="T5" s="73" t="s">
        <v>58</v>
      </c>
      <c r="U5" s="69" t="s">
        <v>82</v>
      </c>
      <c r="V5" s="74" t="s">
        <v>83</v>
      </c>
      <c r="W5" s="70" t="s">
        <v>84</v>
      </c>
      <c r="X5" s="71" t="s">
        <v>85</v>
      </c>
      <c r="Y5" s="72" t="s">
        <v>86</v>
      </c>
      <c r="Z5" s="72" t="s">
        <v>87</v>
      </c>
      <c r="AB5" s="73">
        <v>29</v>
      </c>
      <c r="AC5" s="73">
        <v>28</v>
      </c>
      <c r="AD5" s="69">
        <v>27</v>
      </c>
      <c r="AE5" s="74">
        <v>26</v>
      </c>
      <c r="AF5" s="70">
        <v>25</v>
      </c>
      <c r="AG5" s="71">
        <v>24</v>
      </c>
      <c r="AH5" s="72">
        <v>23</v>
      </c>
      <c r="AI5" s="72">
        <v>22</v>
      </c>
    </row>
    <row r="6" spans="1:35" ht="15.6" thickTop="1" thickBot="1" x14ac:dyDescent="0.35">
      <c r="A6" s="51">
        <v>9</v>
      </c>
      <c r="B6" s="235">
        <v>3</v>
      </c>
      <c r="C6" s="237">
        <v>1</v>
      </c>
      <c r="D6" s="52">
        <v>5</v>
      </c>
      <c r="E6" s="68">
        <v>7</v>
      </c>
      <c r="F6" s="36">
        <v>7</v>
      </c>
      <c r="G6" s="37">
        <v>8</v>
      </c>
      <c r="H6" s="38">
        <v>10</v>
      </c>
      <c r="J6" s="56">
        <f>A6*$C$1/$H$1</f>
        <v>2.25</v>
      </c>
      <c r="K6" s="231">
        <f>B6*$C$1/$H$1</f>
        <v>0.75</v>
      </c>
      <c r="L6" s="233">
        <f>MAX(C6*$C$1/$H$1,1)</f>
        <v>1</v>
      </c>
      <c r="M6" s="57">
        <f>D6*$C$1/$H$1</f>
        <v>1.25</v>
      </c>
      <c r="N6" s="66">
        <f>E6*$E$1/$H$1</f>
        <v>1.75</v>
      </c>
      <c r="O6" s="11">
        <f>F6*$F$1/$H$1</f>
        <v>1.75</v>
      </c>
      <c r="P6" s="9">
        <f>G6*$G$1/$H$1</f>
        <v>2</v>
      </c>
      <c r="Q6" s="14">
        <f>H6*$G$1/$H$1</f>
        <v>2.5</v>
      </c>
      <c r="S6" s="73" t="s">
        <v>60</v>
      </c>
      <c r="T6" s="239" t="s">
        <v>61</v>
      </c>
      <c r="U6" s="241" t="s">
        <v>62</v>
      </c>
      <c r="V6" s="75" t="s">
        <v>63</v>
      </c>
      <c r="W6" s="70" t="s">
        <v>64</v>
      </c>
      <c r="X6" s="71" t="s">
        <v>65</v>
      </c>
      <c r="Y6" s="72" t="s">
        <v>66</v>
      </c>
      <c r="Z6" s="72" t="s">
        <v>67</v>
      </c>
      <c r="AB6" s="73">
        <v>37</v>
      </c>
      <c r="AC6" s="229">
        <v>36</v>
      </c>
      <c r="AD6" s="229">
        <v>35</v>
      </c>
      <c r="AE6" s="75">
        <v>34</v>
      </c>
      <c r="AF6" s="70">
        <v>33</v>
      </c>
      <c r="AG6" s="71">
        <v>32</v>
      </c>
      <c r="AH6" s="72">
        <v>31</v>
      </c>
      <c r="AI6" s="72">
        <v>30</v>
      </c>
    </row>
    <row r="7" spans="1:35" ht="15.6" thickTop="1" thickBot="1" x14ac:dyDescent="0.35">
      <c r="A7" s="67">
        <v>6</v>
      </c>
      <c r="B7" s="236"/>
      <c r="C7" s="238"/>
      <c r="D7" s="17"/>
      <c r="E7" s="17"/>
      <c r="F7" s="17"/>
      <c r="G7" s="17"/>
      <c r="H7" s="17"/>
      <c r="J7" s="65">
        <f>A7*$C$1/$H$1</f>
        <v>1.5</v>
      </c>
      <c r="K7" s="232"/>
      <c r="L7" s="234"/>
      <c r="S7" s="73" t="s">
        <v>56</v>
      </c>
      <c r="T7" s="240"/>
      <c r="U7" s="242"/>
      <c r="V7" s="17"/>
      <c r="W7" s="17"/>
      <c r="X7" s="17"/>
      <c r="Y7" s="17"/>
      <c r="Z7" s="17"/>
      <c r="AB7" s="73">
        <v>38</v>
      </c>
      <c r="AC7" s="230"/>
      <c r="AD7" s="230"/>
      <c r="AE7" s="17"/>
      <c r="AF7" s="17"/>
      <c r="AG7" s="17"/>
      <c r="AH7" s="17"/>
      <c r="AI7" s="17"/>
    </row>
    <row r="8" spans="1:35" ht="15" thickTop="1" x14ac:dyDescent="0.3">
      <c r="J8" s="62"/>
    </row>
    <row r="9" spans="1:35" x14ac:dyDescent="0.3">
      <c r="A9" s="39" t="s">
        <v>88</v>
      </c>
      <c r="J9" s="62"/>
    </row>
    <row r="10" spans="1:35" x14ac:dyDescent="0.3">
      <c r="A10" s="39" t="str">
        <f>_xlfn.CONCAT("{",U16,",",U17,"}")</f>
        <v>{"L1":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1.5,"R1":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1.5}</v>
      </c>
    </row>
    <row r="11" spans="1:35" x14ac:dyDescent="0.3">
      <c r="A11" s="39"/>
    </row>
    <row r="12" spans="1:35" x14ac:dyDescent="0.3">
      <c r="A12" s="39" t="s">
        <v>49</v>
      </c>
    </row>
    <row r="13" spans="1:35" x14ac:dyDescent="0.3">
      <c r="A13" s="39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39"/>
    </row>
    <row r="15" spans="1:35" x14ac:dyDescent="0.3">
      <c r="A15" s="39"/>
      <c r="C15" s="39" t="s">
        <v>89</v>
      </c>
      <c r="L15" s="39" t="s">
        <v>49</v>
      </c>
      <c r="U15" t="s">
        <v>88</v>
      </c>
    </row>
    <row r="16" spans="1:35" x14ac:dyDescent="0.3">
      <c r="A16" s="2">
        <v>1</v>
      </c>
      <c r="C16" s="4">
        <f>Q2</f>
        <v>1.5</v>
      </c>
      <c r="E16" s="63" t="str">
        <f t="shared" ref="E16:E53" si="1">SUBSTITUTE(_xlfn.CONCAT("""L",$A16,""": ",$C16),",",".")</f>
        <v>"L1": 1.5</v>
      </c>
      <c r="H16" s="39" t="str">
        <f t="shared" ref="H16:H53" si="2">SUBSTITUTE(_xlfn.CONCAT("""R",$A16,""": ",$C16),",",".")</f>
        <v>"R1": 1.5</v>
      </c>
      <c r="I16" s="4"/>
      <c r="J16" s="2"/>
      <c r="L16" s="84" t="str">
        <f>Z2</f>
        <v>0, 8</v>
      </c>
      <c r="N16" s="63" t="str">
        <f>_xlfn.CONCAT("""L",$A16,""": """,$L16,"""")</f>
        <v>"L1": "0, 8"</v>
      </c>
      <c r="Q16" s="63" t="str">
        <f>_xlfn.CONCAT("""R",$A16,""": """,$L16,"""")</f>
        <v>"R1": "0, 8"</v>
      </c>
      <c r="U16" s="39" t="str">
        <f>_xlfn.TEXTJOIN(",",TRUE,E16:E53,)</f>
        <v>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</v>
      </c>
    </row>
    <row r="17" spans="1:21" x14ac:dyDescent="0.3">
      <c r="A17" s="2">
        <v>2</v>
      </c>
      <c r="C17" s="4">
        <f>P2</f>
        <v>1.75</v>
      </c>
      <c r="E17" s="63" t="str">
        <f t="shared" si="1"/>
        <v>"L2": 1.75</v>
      </c>
      <c r="H17" s="39" t="str">
        <f t="shared" si="2"/>
        <v>"R2": 1.75</v>
      </c>
      <c r="I17" s="4"/>
      <c r="J17" s="2"/>
      <c r="L17" s="84" t="str">
        <f>Y2</f>
        <v>0, 7</v>
      </c>
      <c r="N17" s="63" t="str">
        <f t="shared" ref="N17:N53" si="3">_xlfn.CONCAT("""L",$A17,""": """,$L17,"""")</f>
        <v>"L2": "0, 7"</v>
      </c>
      <c r="Q17" s="63" t="str">
        <f t="shared" ref="Q17:Q53" si="4">_xlfn.CONCAT("""R",$A17,""": """,$L17,"""")</f>
        <v>"R2": "0, 7"</v>
      </c>
      <c r="U17" s="39" t="str">
        <f>_xlfn.TEXTJOIN(",",TRUE,H16:H53,)</f>
        <v>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</v>
      </c>
    </row>
    <row r="18" spans="1:21" x14ac:dyDescent="0.3">
      <c r="A18" s="2">
        <v>3</v>
      </c>
      <c r="C18" s="4">
        <f>O2</f>
        <v>1.5</v>
      </c>
      <c r="E18" s="63" t="str">
        <f t="shared" si="1"/>
        <v>"L3": 1.5</v>
      </c>
      <c r="H18" s="39" t="str">
        <f t="shared" si="2"/>
        <v>"R3": 1.5</v>
      </c>
      <c r="I18" s="4"/>
      <c r="J18" s="2"/>
      <c r="L18" s="84" t="str">
        <f>X2</f>
        <v>0, 6</v>
      </c>
      <c r="N18" s="63" t="str">
        <f t="shared" si="3"/>
        <v>"L3": "0, 6"</v>
      </c>
      <c r="Q18" s="63" t="str">
        <f t="shared" si="4"/>
        <v>"R3": "0, 6"</v>
      </c>
      <c r="U18" s="4"/>
    </row>
    <row r="19" spans="1:21" x14ac:dyDescent="0.3">
      <c r="A19" s="2">
        <v>4</v>
      </c>
      <c r="C19" s="4">
        <f>N2</f>
        <v>1.25</v>
      </c>
      <c r="E19" s="63" t="str">
        <f t="shared" si="1"/>
        <v>"L4": 1.25</v>
      </c>
      <c r="H19" s="39" t="str">
        <f t="shared" si="2"/>
        <v>"R4": 1.25</v>
      </c>
      <c r="I19" s="4"/>
      <c r="J19" s="2"/>
      <c r="L19" s="84" t="str">
        <f>W2</f>
        <v>0, 5</v>
      </c>
      <c r="N19" s="63" t="str">
        <f t="shared" si="3"/>
        <v>"L4": "0, 5"</v>
      </c>
      <c r="Q19" s="63" t="str">
        <f t="shared" si="4"/>
        <v>"R4": "0, 5"</v>
      </c>
    </row>
    <row r="20" spans="1:21" x14ac:dyDescent="0.3">
      <c r="A20" s="2">
        <v>5</v>
      </c>
      <c r="C20" s="4">
        <f>M2</f>
        <v>1.75</v>
      </c>
      <c r="E20" s="63" t="str">
        <f t="shared" si="1"/>
        <v>"L5": 1.75</v>
      </c>
      <c r="G20" s="40"/>
      <c r="H20" s="39" t="str">
        <f t="shared" si="2"/>
        <v>"R5": 1.75</v>
      </c>
      <c r="I20" s="4"/>
      <c r="J20" s="2"/>
      <c r="L20" s="84" t="str">
        <f>V2</f>
        <v>0, 4</v>
      </c>
      <c r="N20" s="63" t="str">
        <f t="shared" si="3"/>
        <v>"L5": "0, 4"</v>
      </c>
      <c r="P20" s="40"/>
      <c r="Q20" s="63" t="str">
        <f t="shared" si="4"/>
        <v>"R5": "0, 4"</v>
      </c>
      <c r="U20" t="s">
        <v>49</v>
      </c>
    </row>
    <row r="21" spans="1:21" x14ac:dyDescent="0.3">
      <c r="A21" s="2">
        <v>6</v>
      </c>
      <c r="C21" s="4">
        <f>L2</f>
        <v>1.75</v>
      </c>
      <c r="E21" s="63" t="str">
        <f t="shared" si="1"/>
        <v>"L6": 1.75</v>
      </c>
      <c r="H21" s="39" t="str">
        <f t="shared" si="2"/>
        <v>"R6": 1.75</v>
      </c>
      <c r="I21" s="4"/>
      <c r="J21" s="2"/>
      <c r="L21" s="84" t="str">
        <f>U2</f>
        <v>0, 3</v>
      </c>
      <c r="N21" s="63" t="str">
        <f t="shared" si="3"/>
        <v>"L6": "0, 3"</v>
      </c>
      <c r="Q21" s="63" t="str">
        <f t="shared" si="4"/>
        <v>"R6": "0, 3"</v>
      </c>
      <c r="U21" s="39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2</v>
      </c>
      <c r="E22" s="63" t="str">
        <f t="shared" si="1"/>
        <v>"L7": 2</v>
      </c>
      <c r="H22" s="39" t="str">
        <f t="shared" si="2"/>
        <v>"R7": 2</v>
      </c>
      <c r="I22" s="4"/>
      <c r="J22" s="2"/>
      <c r="L22" s="84" t="str">
        <f>T2</f>
        <v>0, 2</v>
      </c>
      <c r="N22" s="63" t="str">
        <f t="shared" si="3"/>
        <v>"L7": "0, 2"</v>
      </c>
      <c r="Q22" s="63" t="str">
        <f t="shared" si="4"/>
        <v>"R7": "0, 2"</v>
      </c>
      <c r="U22" s="39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1.75</v>
      </c>
      <c r="E23" s="63" t="str">
        <f t="shared" si="1"/>
        <v>"L8": 1.75</v>
      </c>
      <c r="H23" s="39" t="str">
        <f t="shared" si="2"/>
        <v>"R8": 1.75</v>
      </c>
      <c r="I23" s="4"/>
      <c r="J23" s="2"/>
      <c r="L23" s="84" t="str">
        <f>Z3</f>
        <v>1, 8</v>
      </c>
      <c r="N23" s="63" t="str">
        <f t="shared" si="3"/>
        <v>"L8": "1, 8"</v>
      </c>
      <c r="Q23" s="63" t="str">
        <f t="shared" si="4"/>
        <v>"R8": "1, 8"</v>
      </c>
    </row>
    <row r="24" spans="1:21" x14ac:dyDescent="0.3">
      <c r="A24" s="2">
        <v>9</v>
      </c>
      <c r="C24" s="4">
        <f>P3</f>
        <v>1.8</v>
      </c>
      <c r="E24" s="63" t="str">
        <f t="shared" si="1"/>
        <v>"L9": 1.8</v>
      </c>
      <c r="H24" s="39" t="str">
        <f t="shared" si="2"/>
        <v>"R9": 1.8</v>
      </c>
      <c r="I24" s="4"/>
      <c r="J24" s="2"/>
      <c r="L24" s="84" t="str">
        <f>Y3</f>
        <v>1, 7</v>
      </c>
      <c r="N24" s="63" t="str">
        <f t="shared" si="3"/>
        <v>"L9": "1, 7"</v>
      </c>
      <c r="Q24" s="63" t="str">
        <f t="shared" si="4"/>
        <v>"R9": "1, 7"</v>
      </c>
    </row>
    <row r="25" spans="1:21" x14ac:dyDescent="0.3">
      <c r="A25" s="2">
        <v>10</v>
      </c>
      <c r="C25" s="4">
        <f>O3</f>
        <v>1.1000000000000001</v>
      </c>
      <c r="E25" s="63" t="str">
        <f t="shared" si="1"/>
        <v>"L10": 1.1</v>
      </c>
      <c r="H25" s="39" t="str">
        <f t="shared" si="2"/>
        <v>"R10": 1.1</v>
      </c>
      <c r="I25" s="4"/>
      <c r="J25" s="2"/>
      <c r="L25" s="84" t="str">
        <f>X3</f>
        <v>1, 6</v>
      </c>
      <c r="N25" s="63" t="str">
        <f t="shared" si="3"/>
        <v>"L10": "1, 6"</v>
      </c>
      <c r="Q25" s="63" t="str">
        <f t="shared" si="4"/>
        <v>"R10": "1, 6"</v>
      </c>
      <c r="U25" t="s">
        <v>0</v>
      </c>
    </row>
    <row r="26" spans="1:21" x14ac:dyDescent="0.3">
      <c r="A26" s="2">
        <v>11</v>
      </c>
      <c r="C26" s="4">
        <f>N3</f>
        <v>1</v>
      </c>
      <c r="E26" s="63" t="str">
        <f t="shared" si="1"/>
        <v>"L11": 1</v>
      </c>
      <c r="H26" s="39" t="str">
        <f t="shared" si="2"/>
        <v>"R11": 1</v>
      </c>
      <c r="I26" s="4"/>
      <c r="J26" s="2"/>
      <c r="L26" s="84" t="str">
        <f>W3</f>
        <v>1, 5</v>
      </c>
      <c r="N26" s="63" t="str">
        <f t="shared" si="3"/>
        <v>"L11": "1, 5"</v>
      </c>
      <c r="Q26" s="63" t="str">
        <f t="shared" si="4"/>
        <v>"R11": "1, 5"</v>
      </c>
      <c r="U26" s="53" t="s">
        <v>38</v>
      </c>
    </row>
    <row r="27" spans="1:21" x14ac:dyDescent="0.3">
      <c r="A27" s="2">
        <v>12</v>
      </c>
      <c r="C27" s="4">
        <f>M3</f>
        <v>1.2</v>
      </c>
      <c r="E27" s="63" t="str">
        <f t="shared" si="1"/>
        <v>"L12": 1.2</v>
      </c>
      <c r="H27" s="39" t="str">
        <f t="shared" si="2"/>
        <v>"R12": 1.2</v>
      </c>
      <c r="I27" s="4"/>
      <c r="J27" s="2"/>
      <c r="L27" s="84" t="str">
        <f>V3</f>
        <v>1, 4</v>
      </c>
      <c r="N27" s="63" t="str">
        <f t="shared" si="3"/>
        <v>"L12": "1, 4"</v>
      </c>
      <c r="Q27" s="63" t="str">
        <f t="shared" si="4"/>
        <v>"R12": "1, 4"</v>
      </c>
      <c r="U27" s="53" t="s">
        <v>40</v>
      </c>
    </row>
    <row r="28" spans="1:21" x14ac:dyDescent="0.3">
      <c r="A28" s="2">
        <v>13</v>
      </c>
      <c r="C28" s="4">
        <f>L3</f>
        <v>1.5</v>
      </c>
      <c r="E28" s="63" t="str">
        <f t="shared" si="1"/>
        <v>"L13": 1.5</v>
      </c>
      <c r="H28" s="39" t="str">
        <f t="shared" si="2"/>
        <v>"R13": 1.5</v>
      </c>
      <c r="I28" s="4"/>
      <c r="J28" s="2"/>
      <c r="L28" s="84" t="str">
        <f>U3</f>
        <v>1, 3</v>
      </c>
      <c r="N28" s="63" t="str">
        <f t="shared" si="3"/>
        <v>"L13": "1, 3"</v>
      </c>
      <c r="Q28" s="63" t="str">
        <f t="shared" si="4"/>
        <v>"R13": "1, 3"</v>
      </c>
      <c r="U28" s="53" t="s">
        <v>42</v>
      </c>
    </row>
    <row r="29" spans="1:21" x14ac:dyDescent="0.3">
      <c r="A29" s="2">
        <v>14</v>
      </c>
      <c r="C29" s="4">
        <f>K3</f>
        <v>2</v>
      </c>
      <c r="E29" s="63" t="str">
        <f t="shared" si="1"/>
        <v>"L14": 2</v>
      </c>
      <c r="H29" s="39" t="str">
        <f t="shared" si="2"/>
        <v>"R14": 2</v>
      </c>
      <c r="I29" s="4"/>
      <c r="J29" s="2"/>
      <c r="L29" s="84" t="str">
        <f>T3</f>
        <v>1.5, 2</v>
      </c>
      <c r="N29" s="63" t="str">
        <f t="shared" si="3"/>
        <v>"L14": "1.5, 2"</v>
      </c>
      <c r="Q29" s="63" t="str">
        <f t="shared" si="4"/>
        <v>"R14": "1.5, 2"</v>
      </c>
      <c r="U29" s="53" t="s">
        <v>41</v>
      </c>
    </row>
    <row r="30" spans="1:21" x14ac:dyDescent="0.3">
      <c r="A30" s="2">
        <v>15</v>
      </c>
      <c r="C30" s="4">
        <f>Q4</f>
        <v>1.1499999999999999</v>
      </c>
      <c r="E30" s="63" t="str">
        <f t="shared" si="1"/>
        <v>"L15": 1.15</v>
      </c>
      <c r="H30" s="39" t="str">
        <f t="shared" si="2"/>
        <v>"R15": 1.15</v>
      </c>
      <c r="I30" s="4"/>
      <c r="J30" s="2"/>
      <c r="L30" s="84" t="str">
        <f>Z4</f>
        <v>2, 8</v>
      </c>
      <c r="N30" s="63" t="str">
        <f t="shared" si="3"/>
        <v>"L15": "2, 8"</v>
      </c>
      <c r="Q30" s="63" t="str">
        <f t="shared" si="4"/>
        <v>"R15": "2, 8"</v>
      </c>
      <c r="U30" s="53" t="s">
        <v>39</v>
      </c>
    </row>
    <row r="31" spans="1:21" x14ac:dyDescent="0.3">
      <c r="A31" s="2">
        <v>16</v>
      </c>
      <c r="C31" s="4">
        <f>P4</f>
        <v>1.1000000000000001</v>
      </c>
      <c r="E31" s="63" t="str">
        <f t="shared" si="1"/>
        <v>"L16": 1.1</v>
      </c>
      <c r="H31" s="39" t="str">
        <f t="shared" si="2"/>
        <v>"R16": 1.1</v>
      </c>
      <c r="I31" s="4"/>
      <c r="J31" s="2"/>
      <c r="L31" s="84" t="str">
        <f>Y4</f>
        <v>2, 7</v>
      </c>
      <c r="N31" s="63" t="str">
        <f t="shared" si="3"/>
        <v>"L16": "2, 7"</v>
      </c>
      <c r="Q31" s="63" t="str">
        <f t="shared" si="4"/>
        <v>"R16": "2, 7"</v>
      </c>
    </row>
    <row r="32" spans="1:21" x14ac:dyDescent="0.3">
      <c r="A32" s="2">
        <v>17</v>
      </c>
      <c r="C32" s="4">
        <f>O4</f>
        <v>1</v>
      </c>
      <c r="E32" s="63" t="str">
        <f t="shared" si="1"/>
        <v>"L17": 1</v>
      </c>
      <c r="H32" s="39" t="str">
        <f t="shared" si="2"/>
        <v>"R17": 1</v>
      </c>
      <c r="I32" s="4"/>
      <c r="J32" s="2"/>
      <c r="L32" s="84" t="str">
        <f>X4</f>
        <v>2, 6</v>
      </c>
      <c r="N32" s="63" t="str">
        <f t="shared" si="3"/>
        <v>"L17": "2, 6"</v>
      </c>
      <c r="Q32" s="63" t="str">
        <f t="shared" si="4"/>
        <v>"R17": "2, 6"</v>
      </c>
    </row>
    <row r="33" spans="1:17" x14ac:dyDescent="0.3">
      <c r="A33" s="2">
        <v>18</v>
      </c>
      <c r="C33" s="4">
        <f>N4</f>
        <v>1</v>
      </c>
      <c r="E33" s="63" t="str">
        <f t="shared" si="1"/>
        <v>"L18": 1</v>
      </c>
      <c r="H33" s="39" t="str">
        <f t="shared" si="2"/>
        <v>"R18": 1</v>
      </c>
      <c r="I33" s="4"/>
      <c r="J33" s="2"/>
      <c r="L33" s="84" t="str">
        <f>W4</f>
        <v>2, 5</v>
      </c>
      <c r="N33" s="63" t="str">
        <f t="shared" si="3"/>
        <v>"L18": "2, 5"</v>
      </c>
      <c r="Q33" s="63" t="str">
        <f t="shared" si="4"/>
        <v>"R18": "2, 5"</v>
      </c>
    </row>
    <row r="34" spans="1:17" x14ac:dyDescent="0.3">
      <c r="A34" s="2">
        <v>19</v>
      </c>
      <c r="C34" s="4">
        <f>M4</f>
        <v>1</v>
      </c>
      <c r="E34" s="63" t="str">
        <f t="shared" si="1"/>
        <v>"L19": 1</v>
      </c>
      <c r="H34" s="39" t="str">
        <f t="shared" si="2"/>
        <v>"R19": 1</v>
      </c>
      <c r="I34" s="4"/>
      <c r="J34" s="2"/>
      <c r="L34" s="84" t="str">
        <f>V4</f>
        <v>2, 4</v>
      </c>
      <c r="N34" s="63" t="str">
        <f t="shared" si="3"/>
        <v>"L19": "2, 4"</v>
      </c>
      <c r="Q34" s="63" t="str">
        <f t="shared" si="4"/>
        <v>"R19": "2, 4"</v>
      </c>
    </row>
    <row r="35" spans="1:17" x14ac:dyDescent="0.3">
      <c r="A35" s="2">
        <v>20</v>
      </c>
      <c r="C35" s="4">
        <f>L4</f>
        <v>1.3</v>
      </c>
      <c r="E35" s="63" t="str">
        <f t="shared" si="1"/>
        <v>"L20": 1.3</v>
      </c>
      <c r="H35" s="39" t="str">
        <f t="shared" si="2"/>
        <v>"R20": 1.3</v>
      </c>
      <c r="I35" s="4"/>
      <c r="J35" s="2"/>
      <c r="L35" s="84" t="str">
        <f>U4</f>
        <v>2, 3</v>
      </c>
      <c r="N35" s="63" t="str">
        <f t="shared" si="3"/>
        <v>"L20": "2, 3"</v>
      </c>
      <c r="Q35" s="63" t="str">
        <f t="shared" si="4"/>
        <v>"R20": "2, 3"</v>
      </c>
    </row>
    <row r="36" spans="1:17" x14ac:dyDescent="0.3">
      <c r="A36" s="2">
        <v>21</v>
      </c>
      <c r="C36" s="4">
        <f>K4</f>
        <v>1.75</v>
      </c>
      <c r="E36" s="63" t="str">
        <f t="shared" si="1"/>
        <v>"L21": 1.75</v>
      </c>
      <c r="H36" s="39" t="str">
        <f t="shared" si="2"/>
        <v>"R21": 1.75</v>
      </c>
      <c r="I36" s="4"/>
      <c r="J36" s="2"/>
      <c r="L36" s="84" t="str">
        <f>T4</f>
        <v>3, 2</v>
      </c>
      <c r="N36" s="63" t="str">
        <f t="shared" si="3"/>
        <v>"L21": "3, 2"</v>
      </c>
      <c r="Q36" s="63" t="str">
        <f t="shared" si="4"/>
        <v>"R21": "3, 2"</v>
      </c>
    </row>
    <row r="37" spans="1:17" x14ac:dyDescent="0.3">
      <c r="A37" s="2">
        <v>22</v>
      </c>
      <c r="C37" s="4">
        <f>Q5</f>
        <v>2</v>
      </c>
      <c r="E37" s="63" t="str">
        <f t="shared" si="1"/>
        <v>"L22": 2</v>
      </c>
      <c r="H37" s="39" t="str">
        <f t="shared" si="2"/>
        <v>"R22": 2</v>
      </c>
      <c r="I37" s="4"/>
      <c r="J37" s="2"/>
      <c r="L37" s="84" t="str">
        <f>Z5</f>
        <v>3, 8</v>
      </c>
      <c r="N37" s="63" t="str">
        <f t="shared" si="3"/>
        <v>"L22": "3, 8"</v>
      </c>
      <c r="Q37" s="63" t="str">
        <f t="shared" si="4"/>
        <v>"R22": "3, 8"</v>
      </c>
    </row>
    <row r="38" spans="1:17" x14ac:dyDescent="0.3">
      <c r="A38" s="2">
        <v>23</v>
      </c>
      <c r="C38" s="4">
        <f>P5</f>
        <v>1.95</v>
      </c>
      <c r="E38" s="63" t="str">
        <f t="shared" si="1"/>
        <v>"L23": 1.95</v>
      </c>
      <c r="H38" s="39" t="str">
        <f t="shared" si="2"/>
        <v>"R23": 1.95</v>
      </c>
      <c r="I38" s="4"/>
      <c r="J38" s="2"/>
      <c r="L38" s="84" t="str">
        <f>Y5</f>
        <v>3, 7</v>
      </c>
      <c r="N38" s="63" t="str">
        <f t="shared" si="3"/>
        <v>"L23": "3, 7"</v>
      </c>
      <c r="Q38" s="63" t="str">
        <f t="shared" si="4"/>
        <v>"R23": "3, 7"</v>
      </c>
    </row>
    <row r="39" spans="1:17" x14ac:dyDescent="0.3">
      <c r="A39" s="2">
        <v>24</v>
      </c>
      <c r="C39" s="4">
        <f>O5</f>
        <v>1.3</v>
      </c>
      <c r="E39" s="63" t="str">
        <f t="shared" si="1"/>
        <v>"L24": 1.3</v>
      </c>
      <c r="H39" s="39" t="str">
        <f t="shared" si="2"/>
        <v>"R24": 1.3</v>
      </c>
      <c r="I39" s="4"/>
      <c r="J39" s="2"/>
      <c r="L39" s="84" t="str">
        <f>X5</f>
        <v>3, 6</v>
      </c>
      <c r="N39" s="63" t="str">
        <f t="shared" si="3"/>
        <v>"L24": "3, 6"</v>
      </c>
      <c r="Q39" s="63" t="str">
        <f t="shared" si="4"/>
        <v>"R24": "3, 6"</v>
      </c>
    </row>
    <row r="40" spans="1:17" x14ac:dyDescent="0.3">
      <c r="A40" s="2">
        <v>25</v>
      </c>
      <c r="C40" s="4">
        <f>N5</f>
        <v>1.1000000000000001</v>
      </c>
      <c r="E40" s="63" t="str">
        <f t="shared" si="1"/>
        <v>"L25": 1.1</v>
      </c>
      <c r="H40" s="39" t="str">
        <f t="shared" si="2"/>
        <v>"R25": 1.1</v>
      </c>
      <c r="I40" s="4"/>
      <c r="J40" s="2"/>
      <c r="L40" s="84" t="str">
        <f>W5</f>
        <v>3, 5</v>
      </c>
      <c r="N40" s="63" t="str">
        <f t="shared" si="3"/>
        <v>"L25": "3, 5"</v>
      </c>
      <c r="Q40" s="63" t="str">
        <f t="shared" si="4"/>
        <v>"R25": "3, 5"</v>
      </c>
    </row>
    <row r="41" spans="1:17" x14ac:dyDescent="0.3">
      <c r="A41" s="2">
        <v>26</v>
      </c>
      <c r="C41" s="4">
        <f>M5</f>
        <v>1</v>
      </c>
      <c r="E41" s="63" t="str">
        <f t="shared" si="1"/>
        <v>"L26": 1</v>
      </c>
      <c r="H41" s="39" t="str">
        <f t="shared" si="2"/>
        <v>"R26": 1</v>
      </c>
      <c r="I41" s="4"/>
      <c r="J41" s="2"/>
      <c r="L41" s="84" t="str">
        <f>V5</f>
        <v>3, 4</v>
      </c>
      <c r="N41" s="63" t="str">
        <f t="shared" si="3"/>
        <v>"L26": "3, 4"</v>
      </c>
      <c r="Q41" s="63" t="str">
        <f t="shared" si="4"/>
        <v>"R26": "3, 4"</v>
      </c>
    </row>
    <row r="42" spans="1:17" x14ac:dyDescent="0.3">
      <c r="A42" s="2">
        <v>27</v>
      </c>
      <c r="C42" s="4">
        <f>L5</f>
        <v>1.35</v>
      </c>
      <c r="E42" s="63" t="str">
        <f t="shared" si="1"/>
        <v>"L27": 1.35</v>
      </c>
      <c r="H42" s="39" t="str">
        <f t="shared" si="2"/>
        <v>"R27": 1.35</v>
      </c>
      <c r="I42" s="4"/>
      <c r="J42" s="2"/>
      <c r="L42" s="84" t="str">
        <f>U5</f>
        <v>3, 3</v>
      </c>
      <c r="N42" s="63" t="str">
        <f t="shared" si="3"/>
        <v>"L27": "3, 3"</v>
      </c>
      <c r="Q42" s="63" t="str">
        <f t="shared" si="4"/>
        <v>"R27": "3, 3"</v>
      </c>
    </row>
    <row r="43" spans="1:17" x14ac:dyDescent="0.3">
      <c r="A43" s="2">
        <v>28</v>
      </c>
      <c r="C43" s="4">
        <f>K5</f>
        <v>2.25</v>
      </c>
      <c r="E43" s="63" t="str">
        <f t="shared" si="1"/>
        <v>"L28": 2.25</v>
      </c>
      <c r="H43" s="39" t="str">
        <f t="shared" si="2"/>
        <v>"R28": 2.25</v>
      </c>
      <c r="I43" s="4"/>
      <c r="J43" s="2"/>
      <c r="L43" s="84" t="str">
        <f>T5</f>
        <v>4, 1</v>
      </c>
      <c r="N43" s="63" t="str">
        <f t="shared" si="3"/>
        <v>"L28": "4, 1"</v>
      </c>
      <c r="Q43" s="63" t="str">
        <f t="shared" si="4"/>
        <v>"R28": "4, 1"</v>
      </c>
    </row>
    <row r="44" spans="1:17" x14ac:dyDescent="0.3">
      <c r="A44" s="2">
        <v>29</v>
      </c>
      <c r="C44" s="4">
        <f>J5</f>
        <v>2.5</v>
      </c>
      <c r="E44" s="63" t="str">
        <f t="shared" si="1"/>
        <v>"L29": 2.5</v>
      </c>
      <c r="H44" s="39" t="str">
        <f t="shared" si="2"/>
        <v>"R29": 2.5</v>
      </c>
      <c r="I44" s="4"/>
      <c r="J44" s="2"/>
      <c r="L44" s="84" t="str">
        <f>S5</f>
        <v>4, 0</v>
      </c>
      <c r="N44" s="63" t="str">
        <f t="shared" si="3"/>
        <v>"L29": "4, 0"</v>
      </c>
      <c r="Q44" s="63" t="str">
        <f t="shared" si="4"/>
        <v>"R29": "4, 0"</v>
      </c>
    </row>
    <row r="45" spans="1:17" x14ac:dyDescent="0.3">
      <c r="A45" s="2">
        <v>30</v>
      </c>
      <c r="C45" s="4">
        <f>Q6</f>
        <v>2.5</v>
      </c>
      <c r="E45" s="63" t="str">
        <f t="shared" si="1"/>
        <v>"L30": 2.5</v>
      </c>
      <c r="H45" s="39" t="str">
        <f t="shared" si="2"/>
        <v>"R30": 2.5</v>
      </c>
      <c r="I45" s="4"/>
      <c r="J45" s="2"/>
      <c r="L45" s="84" t="str">
        <f>Z6</f>
        <v>4, 8</v>
      </c>
      <c r="N45" s="63" t="str">
        <f t="shared" si="3"/>
        <v>"L30": "4, 8"</v>
      </c>
      <c r="Q45" s="63" t="str">
        <f t="shared" si="4"/>
        <v>"R30": "4, 8"</v>
      </c>
    </row>
    <row r="46" spans="1:17" x14ac:dyDescent="0.3">
      <c r="A46" s="2">
        <v>31</v>
      </c>
      <c r="C46" s="4">
        <f>P6</f>
        <v>2</v>
      </c>
      <c r="E46" s="63" t="str">
        <f t="shared" si="1"/>
        <v>"L31": 2</v>
      </c>
      <c r="H46" s="39" t="str">
        <f t="shared" si="2"/>
        <v>"R31": 2</v>
      </c>
      <c r="I46" s="4"/>
      <c r="J46" s="2"/>
      <c r="L46" s="84" t="str">
        <f>Y6</f>
        <v>4, 7</v>
      </c>
      <c r="N46" s="63" t="str">
        <f t="shared" si="3"/>
        <v>"L31": "4, 7"</v>
      </c>
      <c r="Q46" s="63" t="str">
        <f t="shared" si="4"/>
        <v>"R31": "4, 7"</v>
      </c>
    </row>
    <row r="47" spans="1:17" x14ac:dyDescent="0.3">
      <c r="A47" s="2">
        <v>32</v>
      </c>
      <c r="C47" s="4">
        <f>O6</f>
        <v>1.75</v>
      </c>
      <c r="E47" s="63" t="str">
        <f t="shared" si="1"/>
        <v>"L32": 1.75</v>
      </c>
      <c r="H47" s="39" t="str">
        <f t="shared" si="2"/>
        <v>"R32": 1.75</v>
      </c>
      <c r="I47" s="4"/>
      <c r="J47" s="2"/>
      <c r="L47" s="84" t="str">
        <f>X6</f>
        <v>4, 6</v>
      </c>
      <c r="N47" s="63" t="str">
        <f t="shared" si="3"/>
        <v>"L32": "4, 6"</v>
      </c>
      <c r="Q47" s="63" t="str">
        <f t="shared" si="4"/>
        <v>"R32": "4, 6"</v>
      </c>
    </row>
    <row r="48" spans="1:17" x14ac:dyDescent="0.3">
      <c r="A48" s="2">
        <v>33</v>
      </c>
      <c r="C48" s="4">
        <f>N6</f>
        <v>1.75</v>
      </c>
      <c r="E48" s="63" t="str">
        <f t="shared" si="1"/>
        <v>"L33": 1.75</v>
      </c>
      <c r="H48" s="39" t="str">
        <f t="shared" si="2"/>
        <v>"R33": 1.75</v>
      </c>
      <c r="I48" s="4"/>
      <c r="J48" s="2"/>
      <c r="L48" s="84" t="str">
        <f>W6</f>
        <v>4, 5</v>
      </c>
      <c r="N48" s="63" t="str">
        <f t="shared" si="3"/>
        <v>"L33": "4, 5"</v>
      </c>
      <c r="Q48" s="63" t="str">
        <f t="shared" si="4"/>
        <v>"R33": "4, 5"</v>
      </c>
    </row>
    <row r="49" spans="1:17" x14ac:dyDescent="0.3">
      <c r="A49" s="2">
        <v>34</v>
      </c>
      <c r="C49" s="4">
        <f>M6</f>
        <v>1.25</v>
      </c>
      <c r="E49" s="63" t="str">
        <f t="shared" si="1"/>
        <v>"L34": 1.25</v>
      </c>
      <c r="H49" s="39" t="str">
        <f t="shared" si="2"/>
        <v>"R34": 1.25</v>
      </c>
      <c r="I49" s="4"/>
      <c r="J49" s="2"/>
      <c r="L49" s="84" t="str">
        <f>V6</f>
        <v>4, 4</v>
      </c>
      <c r="N49" s="63" t="str">
        <f t="shared" si="3"/>
        <v>"L34": "4, 4"</v>
      </c>
      <c r="Q49" s="63" t="str">
        <f t="shared" si="4"/>
        <v>"R34": "4, 4"</v>
      </c>
    </row>
    <row r="50" spans="1:17" x14ac:dyDescent="0.3">
      <c r="A50" s="2">
        <v>35</v>
      </c>
      <c r="C50" s="4">
        <f>L6</f>
        <v>1</v>
      </c>
      <c r="E50" s="63" t="str">
        <f t="shared" si="1"/>
        <v>"L35": 1</v>
      </c>
      <c r="H50" s="39" t="str">
        <f t="shared" si="2"/>
        <v>"R35": 1</v>
      </c>
      <c r="I50" s="4"/>
      <c r="J50" s="2"/>
      <c r="L50" s="84" t="str">
        <f>U6</f>
        <v>5, 2.5</v>
      </c>
      <c r="N50" s="63" t="str">
        <f t="shared" si="3"/>
        <v>"L35": "5, 2.5"</v>
      </c>
      <c r="Q50" s="63" t="str">
        <f t="shared" si="4"/>
        <v>"R35": "5, 2.5"</v>
      </c>
    </row>
    <row r="51" spans="1:17" x14ac:dyDescent="0.3">
      <c r="A51" s="2">
        <v>36</v>
      </c>
      <c r="C51" s="4">
        <f>K6</f>
        <v>0.75</v>
      </c>
      <c r="E51" s="63" t="str">
        <f t="shared" si="1"/>
        <v>"L36": 0.75</v>
      </c>
      <c r="H51" s="39" t="str">
        <f t="shared" si="2"/>
        <v>"R36": 0.75</v>
      </c>
      <c r="I51" s="4"/>
      <c r="J51" s="2"/>
      <c r="L51" s="84" t="str">
        <f>T6</f>
        <v>5.5, 1.5</v>
      </c>
      <c r="N51" s="63" t="str">
        <f t="shared" si="3"/>
        <v>"L36": "5.5, 1.5"</v>
      </c>
      <c r="Q51" s="63" t="str">
        <f t="shared" si="4"/>
        <v>"R36": "5.5, 1.5"</v>
      </c>
    </row>
    <row r="52" spans="1:17" x14ac:dyDescent="0.3">
      <c r="A52" s="2">
        <v>37</v>
      </c>
      <c r="C52" s="4">
        <f>J6</f>
        <v>2.25</v>
      </c>
      <c r="E52" s="63" t="str">
        <f t="shared" si="1"/>
        <v>"L37": 2.25</v>
      </c>
      <c r="H52" s="39" t="str">
        <f t="shared" si="2"/>
        <v>"R37": 2.25</v>
      </c>
      <c r="I52" s="4"/>
      <c r="J52" s="2"/>
      <c r="L52" s="84" t="str">
        <f>S6</f>
        <v>5, 0.5</v>
      </c>
      <c r="N52" s="63" t="str">
        <f t="shared" si="3"/>
        <v>"L37": "5, 0.5"</v>
      </c>
      <c r="Q52" s="63" t="str">
        <f t="shared" si="4"/>
        <v>"R37": "5, 0.5"</v>
      </c>
    </row>
    <row r="53" spans="1:17" x14ac:dyDescent="0.3">
      <c r="A53" s="2">
        <v>38</v>
      </c>
      <c r="C53" s="4">
        <f>J7</f>
        <v>1.5</v>
      </c>
      <c r="E53" s="63" t="str">
        <f t="shared" si="1"/>
        <v>"L38": 1.5</v>
      </c>
      <c r="H53" s="39" t="str">
        <f t="shared" si="2"/>
        <v>"R38": 1.5</v>
      </c>
      <c r="I53" s="4"/>
      <c r="J53" s="2"/>
      <c r="L53" s="84" t="str">
        <f>S7</f>
        <v>6, 1</v>
      </c>
      <c r="N53" s="63" t="str">
        <f t="shared" si="3"/>
        <v>"L38": "6, 1"</v>
      </c>
      <c r="Q53" s="63" t="str">
        <f t="shared" si="4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  <ignoredError sqref="P3 M4:O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127-A127-4A8C-9036-04F3C6FE89BB}">
  <dimension ref="A1:AJ319"/>
  <sheetViews>
    <sheetView zoomScale="145" zoomScaleNormal="14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26</v>
      </c>
      <c r="C3" s="134" t="s">
        <v>21</v>
      </c>
      <c r="D3" s="133" t="s">
        <v>25</v>
      </c>
      <c r="E3" s="86" t="s">
        <v>8</v>
      </c>
      <c r="F3" s="186" t="s">
        <v>36</v>
      </c>
      <c r="G3" s="90"/>
      <c r="H3" s="4"/>
      <c r="J3" s="4"/>
      <c r="K3" s="86"/>
      <c r="L3" s="137" t="s">
        <v>17</v>
      </c>
      <c r="M3" s="86" t="s">
        <v>24</v>
      </c>
      <c r="N3" s="133" t="s">
        <v>23</v>
      </c>
      <c r="O3" s="134" t="s">
        <v>29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"k"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"w"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"x"</v>
      </c>
      <c r="AF3" t="str">
        <f>_xlfn.CONCAT("""",Keys!M2,""": ", """",M3,"""")</f>
        <v>"12": "m"</v>
      </c>
      <c r="AG3" t="str">
        <f>_xlfn.CONCAT("""",Keys!N2,""": ", """",N3,"""")</f>
        <v>"11": "u"</v>
      </c>
      <c r="AH3" t="str">
        <f>_xlfn.CONCAT("""",Keys!O2,""": ", """",O3,"""")</f>
        <v>"10": "l"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15</v>
      </c>
      <c r="C4" s="134" t="s">
        <v>22</v>
      </c>
      <c r="D4" s="133" t="s">
        <v>11</v>
      </c>
      <c r="E4" s="132" t="s">
        <v>2</v>
      </c>
      <c r="F4" s="86" t="s">
        <v>14</v>
      </c>
      <c r="G4" s="115"/>
      <c r="H4" s="4"/>
      <c r="J4" s="4"/>
      <c r="K4" s="90" t="s">
        <v>4</v>
      </c>
      <c r="L4" s="132" t="s">
        <v>30</v>
      </c>
      <c r="M4" s="132" t="s">
        <v>12</v>
      </c>
      <c r="N4" s="133" t="s">
        <v>9</v>
      </c>
      <c r="O4" s="134" t="s">
        <v>10</v>
      </c>
      <c r="P4" s="89" t="s">
        <v>20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"g"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"."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"y"</v>
      </c>
      <c r="AJ4" t="str">
        <f>_xlfn.CONCAT("""",Keys!Q3,""": ", """",Q4,"""")</f>
        <v>"15": "-"</v>
      </c>
    </row>
    <row r="5" spans="1:36" x14ac:dyDescent="0.3">
      <c r="A5" s="89"/>
      <c r="B5" s="136" t="s">
        <v>7</v>
      </c>
      <c r="C5" s="88" t="s">
        <v>3</v>
      </c>
      <c r="D5" s="85" t="s">
        <v>19</v>
      </c>
      <c r="E5" s="132" t="s">
        <v>28</v>
      </c>
      <c r="F5" s="139" t="s">
        <v>32</v>
      </c>
      <c r="G5" s="92"/>
      <c r="H5" s="92"/>
      <c r="J5" s="105"/>
      <c r="K5" s="105"/>
      <c r="L5" s="138" t="s">
        <v>27</v>
      </c>
      <c r="M5" s="132" t="s">
        <v>18</v>
      </c>
      <c r="N5" s="85" t="s">
        <v>31</v>
      </c>
      <c r="O5" s="88" t="s">
        <v>13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"b"</v>
      </c>
      <c r="W5" t="str">
        <f>_xlfn.CONCAT("""",Keys!D4,""": ", """",D5,"""")</f>
        <v>"25": "v"</v>
      </c>
      <c r="X5" t="str">
        <f>_xlfn.CONCAT("""",Keys!E4,""": ", """",E5,"""")</f>
        <v>"26": "o"</v>
      </c>
      <c r="Y5" t="str">
        <f>_xlfn.CONCAT("""",Keys!F4,""": ", """",F5,"""")</f>
        <v>"27": ";"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"c"</v>
      </c>
      <c r="AG5" t="str">
        <f>_xlfn.CONCAT("""",Keys!N4,""": ", """",N5,"""")</f>
        <v>"25": "p"</v>
      </c>
      <c r="AH5" t="str">
        <f>_xlfn.CONCAT("""",Keys!O4,""": ", """",O5,"""")</f>
        <v>"24": "d"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"k","10": "h","11": "i","12": "w","13": "'","14": "","15": "/","16": "g","17": "n","18": "a","19": "t","20": "f","21": "","22": "","23": "q","24": "b","25": "v","26": "o","27": ";","28":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"k","10": "h","11": "i","12": "w","13": "'","14": "","15": "/","16": "g","17": "n","18": "a","19": "t","20": "f","21": "","22": "","23": "q","24": "b","25": "v","26": "o","27": ";","28": "","29": "","30": "","31": "","32": "[","33": "]","34": "","35": "","36": "","37": "","38": ""}, "right": {"7": "","6": "6","5": "7","4": "8","3": "9","2": "0","1": "","14": "","13": "x","12": "m","11": "u","10": "l","9": "z","8": "=","21": "`","20": ".","19": "s","18": "e","17": "r","16": "y","15": "-","29": "","28": "","27": ",","26": "c","25": "p","24": "d","23":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"x","12": "m","11": "u","10": "l","9": "z","8": "=","21": "`","20": ".","19": "s","18": "e","17": "r","16": "y","15": "-","29": "","28": "","27": ",","26": "c","25": "p","24": "d","23":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2</v>
      </c>
      <c r="G12" s="87">
        <f t="shared" ref="G12:G26" si="0">_xlfn.IFNA(_xlfn.IFNA(INDEX($C$12:$C$58, MATCH(F12,$A$12:$A$58,0)), INDEX($C$12:$C$58, MATCH(F12,$B$12:$B$58,0))),0)</f>
        <v>9.1489999999999991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C12-Table91549[[#This Row],[%]]</f>
        <v>2.543000000000001</v>
      </c>
      <c r="F13" s="87" t="s">
        <v>21</v>
      </c>
      <c r="G13" s="87">
        <f t="shared" si="0"/>
        <v>3.2429999999999999</v>
      </c>
      <c r="I13" s="87" t="s">
        <v>12</v>
      </c>
      <c r="J13" s="87">
        <f t="shared" si="1"/>
        <v>6.3739999999999997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C13-Table91549[[#This Row],[%]]</f>
        <v>1.9269999999999987</v>
      </c>
      <c r="F14" s="87" t="s">
        <v>11</v>
      </c>
      <c r="G14" s="87">
        <f t="shared" si="0"/>
        <v>7.2220000000000004</v>
      </c>
      <c r="I14" s="87" t="s">
        <v>10</v>
      </c>
      <c r="J14" s="87">
        <f t="shared" si="1"/>
        <v>5.7329999999999997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C14-Table91549[[#This Row],[%]]</f>
        <v>0.4870000000000001</v>
      </c>
      <c r="F15" s="87" t="s">
        <v>25</v>
      </c>
      <c r="G15" s="87">
        <f t="shared" si="0"/>
        <v>6.7350000000000003</v>
      </c>
      <c r="I15" s="87" t="s">
        <v>29</v>
      </c>
      <c r="J15" s="87">
        <f t="shared" si="1"/>
        <v>3.9790000000000001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C15-Table91549[[#This Row],[%]]</f>
        <v>3.2000000000000028E-2</v>
      </c>
      <c r="F16" s="87" t="s">
        <v>22</v>
      </c>
      <c r="G16" s="87">
        <f t="shared" si="0"/>
        <v>6.49</v>
      </c>
      <c r="I16" s="87" t="s">
        <v>18</v>
      </c>
      <c r="J16" s="87">
        <f t="shared" si="1"/>
        <v>3.9359999999999999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C16-Table91549[[#This Row],[%]]</f>
        <v>0.21300000000000008</v>
      </c>
      <c r="F17" s="87" t="s">
        <v>28</v>
      </c>
      <c r="G17" s="87">
        <f t="shared" si="0"/>
        <v>6.7030000000000003</v>
      </c>
      <c r="I17" s="87" t="s">
        <v>13</v>
      </c>
      <c r="J17" s="87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C17-Table91549[[#This Row],[%]]</f>
        <v>0.11600000000000055</v>
      </c>
      <c r="F18" s="87" t="s">
        <v>15</v>
      </c>
      <c r="G18" s="87">
        <f t="shared" si="0"/>
        <v>1.597</v>
      </c>
      <c r="I18" s="87" t="s">
        <v>30</v>
      </c>
      <c r="J18" s="87">
        <f t="shared" si="1"/>
        <v>3.0430000000000001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C18-Table91549[[#This Row],[%]]</f>
        <v>0.64100000000000001</v>
      </c>
      <c r="F19" s="147" t="s">
        <v>36</v>
      </c>
      <c r="G19" s="87">
        <f t="shared" si="0"/>
        <v>0.26900000000000002</v>
      </c>
      <c r="I19" s="87" t="s">
        <v>23</v>
      </c>
      <c r="J19" s="87">
        <f t="shared" si="1"/>
        <v>2.6539999999999999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C19-Table91549[[#This Row],[%]]</f>
        <v>1.7539999999999996</v>
      </c>
      <c r="F20" s="87" t="s">
        <v>32</v>
      </c>
      <c r="G20" s="87">
        <f t="shared" si="0"/>
        <v>0.39800000000000002</v>
      </c>
      <c r="I20" s="87" t="s">
        <v>31</v>
      </c>
      <c r="J20" s="87">
        <f t="shared" si="1"/>
        <v>2.54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C20-Table91549[[#This Row],[%]]</f>
        <v>4.3000000000000149E-2</v>
      </c>
      <c r="F21" s="87" t="s">
        <v>14</v>
      </c>
      <c r="G21" s="87">
        <f t="shared" si="0"/>
        <v>1.756</v>
      </c>
      <c r="I21" s="87" t="s">
        <v>24</v>
      </c>
      <c r="J21" s="87">
        <f t="shared" si="1"/>
        <v>2.4380000000000002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C21-Table91549[[#This Row],[%]]</f>
        <v>0.69300000000000006</v>
      </c>
      <c r="F22" s="87" t="s">
        <v>3</v>
      </c>
      <c r="G22" s="87">
        <f t="shared" si="0"/>
        <v>1.5489999999999999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C22-Table91549[[#This Row],[%]]</f>
        <v>6.899999999999995E-2</v>
      </c>
      <c r="F23" s="87" t="s">
        <v>8</v>
      </c>
      <c r="G23" s="87">
        <f t="shared" si="0"/>
        <v>1.278</v>
      </c>
      <c r="I23" s="87" t="s">
        <v>27</v>
      </c>
      <c r="J23" s="87">
        <f t="shared" si="1"/>
        <v>1.0269999999999999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C23-Table91549[[#This Row],[%]]</f>
        <v>0.13099999999999978</v>
      </c>
      <c r="F24" s="87" t="s">
        <v>26</v>
      </c>
      <c r="G24" s="87">
        <f t="shared" si="0"/>
        <v>0.51900000000000002</v>
      </c>
      <c r="I24" s="87" t="s">
        <v>17</v>
      </c>
      <c r="J24" s="87">
        <f t="shared" si="1"/>
        <v>0.43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C24-Table91549[[#This Row],[%]]</f>
        <v>0.38900000000000023</v>
      </c>
      <c r="F25" s="87" t="s">
        <v>19</v>
      </c>
      <c r="G25" s="87">
        <f t="shared" si="0"/>
        <v>0.90100000000000002</v>
      </c>
      <c r="I25" s="87" t="s">
        <v>1</v>
      </c>
      <c r="J25" s="87">
        <f t="shared" si="1"/>
        <v>0.18099999999999999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C25-Table91549[[#This Row],[%]]</f>
        <v>0.11399999999999988</v>
      </c>
      <c r="F26" s="87" t="s">
        <v>7</v>
      </c>
      <c r="G26" s="87">
        <f t="shared" si="0"/>
        <v>0.23799999999999999</v>
      </c>
      <c r="I26" s="87" t="s">
        <v>16</v>
      </c>
      <c r="J26" s="87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C26-Table91549[[#This Row],[%]]</f>
        <v>0.10199999999999987</v>
      </c>
      <c r="F27" s="176"/>
      <c r="G27" s="177">
        <f>SUM(G12:G26)</f>
        <v>48.047000000000004</v>
      </c>
      <c r="I27" s="176"/>
      <c r="J27" s="178">
        <f>SUM(J12:J26)</f>
        <v>48.85499999999999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C27-Table91549[[#This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C28-Table91549[[#This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C29-Table91549[[#This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C30-Table91549[[#This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C31-Table91549[[#This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C32-Table91549[[#This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C33-Table91549[[#This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C34-Table91549[[#This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C35-Table91549[[#This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C36-Table91549[[#This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C37-Table91549[[#This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C38-Table91549[[#This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C39-Table91549[[#This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C40-Table91549[[#This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2:I26" calculatedColumn="1"/>
  </ignoredErrors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1863-376A-4FEE-A7B0-FADEF2D9E862}">
  <dimension ref="A1:AJ319"/>
  <sheetViews>
    <sheetView zoomScale="145" zoomScaleNormal="145" workbookViewId="0">
      <pane ySplit="7" topLeftCell="A8" activePane="bottomLeft" state="frozen"/>
      <selection pane="bottomLeft" activeCell="O17" sqref="O17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17</v>
      </c>
      <c r="C3" s="134" t="s">
        <v>29</v>
      </c>
      <c r="D3" s="133" t="s">
        <v>28</v>
      </c>
      <c r="E3" s="86" t="s">
        <v>20</v>
      </c>
      <c r="F3" s="186" t="s">
        <v>36</v>
      </c>
      <c r="G3" s="90"/>
      <c r="H3" s="4"/>
      <c r="J3" s="4"/>
      <c r="K3" s="86"/>
      <c r="L3" s="137" t="s">
        <v>26</v>
      </c>
      <c r="M3" s="86" t="s">
        <v>15</v>
      </c>
      <c r="N3" s="133" t="s">
        <v>25</v>
      </c>
      <c r="O3" s="134" t="s">
        <v>21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"x"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"y"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"k"</v>
      </c>
      <c r="AF3" t="str">
        <f>_xlfn.CONCAT("""",Keys!M2,""": ", """",M3,"""")</f>
        <v>"12": "g"</v>
      </c>
      <c r="AG3" t="str">
        <f>_xlfn.CONCAT("""",Keys!N2,""": ", """",N3,"""")</f>
        <v>"11": "i"</v>
      </c>
      <c r="AH3" t="str">
        <f>_xlfn.CONCAT("""",Keys!O2,""": ", """",O3,"""")</f>
        <v>"10": "h"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23</v>
      </c>
      <c r="C4" s="134" t="s">
        <v>10</v>
      </c>
      <c r="D4" s="133" t="s">
        <v>9</v>
      </c>
      <c r="E4" s="132" t="s">
        <v>12</v>
      </c>
      <c r="F4" s="86" t="s">
        <v>14</v>
      </c>
      <c r="G4" s="115"/>
      <c r="H4" s="4"/>
      <c r="J4" s="4"/>
      <c r="K4" s="90" t="s">
        <v>4</v>
      </c>
      <c r="L4" s="86" t="s">
        <v>19</v>
      </c>
      <c r="M4" s="132" t="s">
        <v>2</v>
      </c>
      <c r="N4" s="133" t="s">
        <v>11</v>
      </c>
      <c r="O4" s="134" t="s">
        <v>22</v>
      </c>
      <c r="P4" s="89" t="s">
        <v>8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"u"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"v"</v>
      </c>
      <c r="AF4" t="str">
        <f>_xlfn.CONCAT("""",Keys!M3,""": ", """",M4,"""")</f>
        <v>"19": "t"</v>
      </c>
      <c r="AG4" t="str">
        <f>_xlfn.CONCAT("""",Keys!N3,""": ", """",N4,"""")</f>
        <v>"18": "a"</v>
      </c>
      <c r="AH4" t="str">
        <f>_xlfn.CONCAT("""",Keys!O3,""": ", """",O4,"""")</f>
        <v>"17": "n"</v>
      </c>
      <c r="AI4" t="str">
        <f>_xlfn.CONCAT("""",Keys!P3,""": ", """",P4,"""")</f>
        <v>"16": "w"</v>
      </c>
      <c r="AJ4" t="str">
        <f>_xlfn.CONCAT("""",Keys!Q3,""": ", """",Q4,"""")</f>
        <v>"15": "-"</v>
      </c>
    </row>
    <row r="5" spans="1:36" x14ac:dyDescent="0.3">
      <c r="A5" s="89"/>
      <c r="B5" s="136" t="s">
        <v>1</v>
      </c>
      <c r="C5" s="88" t="s">
        <v>24</v>
      </c>
      <c r="D5" s="85" t="s">
        <v>32</v>
      </c>
      <c r="E5" s="132" t="s">
        <v>31</v>
      </c>
      <c r="F5" s="139" t="s">
        <v>3</v>
      </c>
      <c r="G5" s="92"/>
      <c r="H5" s="92"/>
      <c r="J5" s="105"/>
      <c r="K5" s="105"/>
      <c r="L5" s="138" t="s">
        <v>27</v>
      </c>
      <c r="M5" s="132" t="s">
        <v>13</v>
      </c>
      <c r="N5" s="85" t="s">
        <v>18</v>
      </c>
      <c r="O5" s="88" t="s">
        <v>30</v>
      </c>
      <c r="P5" s="89" t="s">
        <v>16</v>
      </c>
      <c r="Q5" s="104"/>
      <c r="T5" t="str">
        <f>_xlfn.CONCAT("""",Keys!A4,""": ", """",A5,"""")</f>
        <v>"22": ""</v>
      </c>
      <c r="U5" t="str">
        <f>_xlfn.CONCAT("""",Keys!B4,""": ", """",B5,"""")</f>
        <v>"23": "j"</v>
      </c>
      <c r="V5" t="str">
        <f>_xlfn.CONCAT("""",Keys!C4,""": ", """",C5,"""")</f>
        <v>"24": "m"</v>
      </c>
      <c r="W5" t="str">
        <f>_xlfn.CONCAT("""",Keys!D4,""": ", """",D5,"""")</f>
        <v>"25": ";"</v>
      </c>
      <c r="X5" t="str">
        <f>_xlfn.CONCAT("""",Keys!E4,""": ", """",E5,"""")</f>
        <v>"26": "p"</v>
      </c>
      <c r="Y5" t="str">
        <f>_xlfn.CONCAT("""",Keys!F4,""": ", """",F5,"""")</f>
        <v>"27": "b"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"d"</v>
      </c>
      <c r="AG5" t="str">
        <f>_xlfn.CONCAT("""",Keys!N4,""": ", """",N5,"""")</f>
        <v>"25": "c"</v>
      </c>
      <c r="AH5" t="str">
        <f>_xlfn.CONCAT("""",Keys!O4,""": ", """",O5,"""")</f>
        <v>"24": "."</v>
      </c>
      <c r="AI5" t="str">
        <f>_xlfn.CONCAT("""",Keys!P4,""": ", """",P5,"""")</f>
        <v>"23": "z"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"x","10": "l","11": "o","12": "y","13": "'","14": "","15": "/","16": "u","17": "r","18": "e","19": "s","20": "f","21": "","22": "","23": "j","24": "m","25": ";","26": "p","27": "b","28":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"x","10": "l","11": "o","12": "y","13": "'","14": "","15": "/","16": "u","17": "r","18": "e","19": "s","20": "f","21": "","22": "","23": "j","24": "m","25": ";","26": "p","27": "b","28": "","29": "","30": "","31": "","32": "[","33": "]","34": "","35": "","36": "","37": "","38": ""}, "right": {"7": "","6": "6","5": "7","4": "8","3": "9","2": "0","1": "","14": "","13": "k","12": "g","11": "i","10": "h","9": "q","8": "=","21": "`","20": "v","19": "t","18": "a","17": "n","16": "w","15": "-","29": "","28": "","27": ",","26": "d","25": "c","24": ".","23": "z","22":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"k","12": "g","11": "i","10": "h","9": "q","8": "=","21": "`","20": "v","19": "t","18": "a","17": "n","16": "w","15": "-","29": "","28": "","27": ",","26": "d","25": "c","24": ".","23": "z","22":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134</v>
      </c>
      <c r="M11" s="150"/>
      <c r="N11" s="150"/>
      <c r="O11" s="150"/>
      <c r="P11" s="150"/>
      <c r="Q11" s="150"/>
      <c r="S11" s="136" t="s">
        <v>1</v>
      </c>
      <c r="T11" s="134" t="s">
        <v>29</v>
      </c>
      <c r="U11" s="133" t="s">
        <v>28</v>
      </c>
      <c r="V11" s="86" t="s">
        <v>3</v>
      </c>
      <c r="W11" s="186" t="s">
        <v>36</v>
      </c>
      <c r="X11" s="90"/>
      <c r="Y11" s="4"/>
      <c r="AA11" s="4"/>
      <c r="AB11" s="86"/>
      <c r="AC11" s="137" t="s">
        <v>19</v>
      </c>
      <c r="AD11" s="86" t="s">
        <v>18</v>
      </c>
      <c r="AE11" s="133" t="s">
        <v>25</v>
      </c>
      <c r="AF11" s="134" t="s">
        <v>13</v>
      </c>
      <c r="AG11" s="89" t="s">
        <v>16</v>
      </c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x</v>
      </c>
      <c r="G12" s="87">
        <f t="shared" ref="G12:G26" si="0">_xlfn.IFNA(_xlfn.IFNA(INDEX($C$12:$C$58, MATCH(F12,$A$12:$A$58,0)), INDEX($C$12:$C$58, MATCH(F12,$B$12:$B$58,0))),0)</f>
        <v>0.43</v>
      </c>
      <c r="I12" s="87" t="str">
        <f>L3</f>
        <v>k</v>
      </c>
      <c r="J12" s="87">
        <f t="shared" ref="J12:J26" si="1">_xlfn.IFNA(_xlfn.IFNA(INDEX($C$12:$C$58, MATCH(I12,$A$12:$A$58,0)), INDEX($C$12:$C$58, MATCH(I12,$B$12:$B$58,0))),0)</f>
        <v>0.51900000000000002</v>
      </c>
      <c r="L12" s="87" t="s">
        <v>123</v>
      </c>
      <c r="M12" s="150"/>
      <c r="N12" s="150"/>
      <c r="O12" s="150"/>
      <c r="P12" s="150"/>
      <c r="Q12" s="150"/>
      <c r="R12" s="150"/>
      <c r="S12" s="89" t="s">
        <v>23</v>
      </c>
      <c r="T12" s="134" t="s">
        <v>10</v>
      </c>
      <c r="U12" s="133" t="s">
        <v>9</v>
      </c>
      <c r="V12" s="132" t="s">
        <v>12</v>
      </c>
      <c r="W12" s="86" t="s">
        <v>32</v>
      </c>
      <c r="X12" s="115"/>
      <c r="Y12" s="4"/>
      <c r="AA12" s="4"/>
      <c r="AB12" s="90" t="s">
        <v>4</v>
      </c>
      <c r="AC12" s="86" t="s">
        <v>26</v>
      </c>
      <c r="AD12" s="132" t="s">
        <v>22</v>
      </c>
      <c r="AE12" s="133" t="s">
        <v>11</v>
      </c>
      <c r="AF12" s="134" t="s">
        <v>2</v>
      </c>
      <c r="AG12" s="89" t="s">
        <v>21</v>
      </c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C12-Table9153240[[#This Row],[%]]</f>
        <v>2.543000000000001</v>
      </c>
      <c r="F13" s="87" t="str">
        <f>B4</f>
        <v>u</v>
      </c>
      <c r="G13" s="87">
        <f t="shared" si="0"/>
        <v>2.6539999999999999</v>
      </c>
      <c r="I13" s="87" t="str">
        <f>L4</f>
        <v>v</v>
      </c>
      <c r="J13" s="87">
        <f t="shared" si="1"/>
        <v>0.90100000000000002</v>
      </c>
      <c r="L13" s="87" t="s">
        <v>157</v>
      </c>
      <c r="M13" s="150"/>
      <c r="N13" s="150"/>
      <c r="O13" s="150"/>
      <c r="P13" s="150"/>
      <c r="Q13" s="150"/>
      <c r="R13" s="150"/>
      <c r="S13" s="136" t="s">
        <v>17</v>
      </c>
      <c r="T13" s="88" t="s">
        <v>24</v>
      </c>
      <c r="U13" s="85" t="s">
        <v>20</v>
      </c>
      <c r="V13" s="132" t="s">
        <v>31</v>
      </c>
      <c r="W13" s="139" t="s">
        <v>14</v>
      </c>
      <c r="X13" s="92"/>
      <c r="Y13" s="92"/>
      <c r="AA13" s="105"/>
      <c r="AB13" s="105"/>
      <c r="AC13" s="138" t="s">
        <v>27</v>
      </c>
      <c r="AD13" s="132" t="s">
        <v>30</v>
      </c>
      <c r="AE13" s="85" t="s">
        <v>8</v>
      </c>
      <c r="AF13" s="88" t="s">
        <v>15</v>
      </c>
      <c r="AG13" s="89" t="s">
        <v>7</v>
      </c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C13-Table9153240[[#This Row],[%]]</f>
        <v>1.9269999999999987</v>
      </c>
      <c r="F14" s="87" t="str">
        <f>B5</f>
        <v>j</v>
      </c>
      <c r="G14" s="87">
        <f t="shared" si="0"/>
        <v>0.18099999999999999</v>
      </c>
      <c r="I14" s="87" t="str">
        <f>L5</f>
        <v>,</v>
      </c>
      <c r="J14" s="87">
        <f t="shared" si="1"/>
        <v>1.0269999999999999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C14-Table9153240[[#This Row],[%]]</f>
        <v>0.4870000000000001</v>
      </c>
      <c r="F15" s="87" t="str">
        <f>C3</f>
        <v>l</v>
      </c>
      <c r="G15" s="87">
        <f t="shared" si="0"/>
        <v>3.9790000000000001</v>
      </c>
      <c r="I15" s="87" t="str">
        <f>M3</f>
        <v>g</v>
      </c>
      <c r="J15" s="87">
        <f t="shared" si="1"/>
        <v>1.597</v>
      </c>
      <c r="M15" s="150"/>
      <c r="N15" s="150"/>
      <c r="O15" s="150"/>
      <c r="P15" s="150"/>
      <c r="Q15" s="150"/>
      <c r="R15" s="150"/>
      <c r="S15" s="150" t="s">
        <v>134</v>
      </c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C15-Table9153240[[#This Row],[%]]</f>
        <v>3.2000000000000028E-2</v>
      </c>
      <c r="F16" s="87" t="str">
        <f>C4</f>
        <v>r</v>
      </c>
      <c r="G16" s="87">
        <f t="shared" si="0"/>
        <v>5.7329999999999997</v>
      </c>
      <c r="I16" s="87" t="str">
        <f>M4</f>
        <v>t</v>
      </c>
      <c r="J16" s="87">
        <f t="shared" si="1"/>
        <v>9.1489999999999991</v>
      </c>
      <c r="M16" s="150"/>
      <c r="N16" s="150"/>
      <c r="O16" s="150"/>
      <c r="P16" s="150"/>
      <c r="Q16" s="150"/>
      <c r="R16" s="150"/>
      <c r="S16" s="87" t="s">
        <v>145</v>
      </c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C16-Table9153240[[#This Row],[%]]</f>
        <v>0.21300000000000008</v>
      </c>
      <c r="F17" s="87" t="str">
        <f>C5</f>
        <v>m</v>
      </c>
      <c r="G17" s="87">
        <f t="shared" si="0"/>
        <v>2.4380000000000002</v>
      </c>
      <c r="I17" s="87" t="str">
        <f>M5</f>
        <v>d</v>
      </c>
      <c r="J17" s="87">
        <f t="shared" si="1"/>
        <v>3.1739999999999999</v>
      </c>
      <c r="M17" s="150"/>
      <c r="N17" s="150"/>
      <c r="O17" s="150"/>
      <c r="P17" s="150"/>
      <c r="Q17" s="150"/>
      <c r="R17" s="150"/>
      <c r="S17" s="87" t="s">
        <v>156</v>
      </c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C17-Table9153240[[#This Row],[%]]</f>
        <v>0.11600000000000055</v>
      </c>
      <c r="F18" s="87" t="str">
        <f>D3</f>
        <v>o</v>
      </c>
      <c r="G18" s="87">
        <f t="shared" si="0"/>
        <v>6.7030000000000003</v>
      </c>
      <c r="I18" s="87" t="str">
        <f>N3</f>
        <v>i</v>
      </c>
      <c r="J18" s="87">
        <f t="shared" si="1"/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C18-Table9153240[[#This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a</v>
      </c>
      <c r="J19" s="87">
        <f t="shared" si="1"/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C19-Table9153240[[#This Row],[%]]</f>
        <v>1.7539999999999996</v>
      </c>
      <c r="F20" s="87" t="str">
        <f>D5</f>
        <v>;</v>
      </c>
      <c r="G20" s="87">
        <f t="shared" si="0"/>
        <v>0.39800000000000002</v>
      </c>
      <c r="I20" s="87" t="str">
        <f>N5</f>
        <v>c</v>
      </c>
      <c r="J20" s="87">
        <f t="shared" si="1"/>
        <v>3.9359999999999999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C20-Table9153240[[#This Row],[%]]</f>
        <v>4.3000000000000149E-2</v>
      </c>
      <c r="F21" s="87" t="str">
        <f>E3</f>
        <v>y</v>
      </c>
      <c r="G21" s="87">
        <f t="shared" si="0"/>
        <v>1.5489999999999999</v>
      </c>
      <c r="I21" s="87" t="str">
        <f>O3</f>
        <v>h</v>
      </c>
      <c r="J21" s="87">
        <f t="shared" si="1"/>
        <v>3.2429999999999999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C21-Table9153240[[#This Row],[%]]</f>
        <v>0.69300000000000006</v>
      </c>
      <c r="F22" s="87" t="str">
        <f>E4</f>
        <v>s</v>
      </c>
      <c r="G22" s="87">
        <f t="shared" si="0"/>
        <v>6.3739999999999997</v>
      </c>
      <c r="I22" s="87" t="str">
        <f>O4</f>
        <v>n</v>
      </c>
      <c r="J22" s="87">
        <f t="shared" si="1"/>
        <v>6.49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C22-Table9153240[[#This Row],[%]]</f>
        <v>6.899999999999995E-2</v>
      </c>
      <c r="F23" s="87" t="str">
        <f>E5</f>
        <v>p</v>
      </c>
      <c r="G23" s="87">
        <f t="shared" si="0"/>
        <v>2.54</v>
      </c>
      <c r="I23" s="87" t="str">
        <f>O5</f>
        <v>.</v>
      </c>
      <c r="J23" s="87">
        <f t="shared" si="1"/>
        <v>3.0430000000000001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C23-Table9153240[[#This Row],[%]]</f>
        <v>0.13099999999999978</v>
      </c>
      <c r="F24" s="87" t="str">
        <f>F3</f>
        <v>'</v>
      </c>
      <c r="G24" s="87">
        <f t="shared" si="0"/>
        <v>0.26900000000000002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C24-Table9153240[[#This Row],[%]]</f>
        <v>0.38900000000000023</v>
      </c>
      <c r="F25" s="87" t="str">
        <f>F4</f>
        <v>f</v>
      </c>
      <c r="G25" s="87">
        <f t="shared" si="0"/>
        <v>1.756</v>
      </c>
      <c r="I25" s="87" t="str">
        <f>P4</f>
        <v>w</v>
      </c>
      <c r="J25" s="87">
        <f t="shared" si="1"/>
        <v>1.278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C25-Table9153240[[#This Row],[%]]</f>
        <v>0.11399999999999988</v>
      </c>
      <c r="F26" s="87" t="str">
        <f>F5</f>
        <v>b</v>
      </c>
      <c r="G26" s="87">
        <f t="shared" si="0"/>
        <v>1.5489999999999999</v>
      </c>
      <c r="I26" s="87" t="str">
        <f>P5</f>
        <v>z</v>
      </c>
      <c r="J26" s="87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C26-Table9153240[[#This Row],[%]]</f>
        <v>0.10199999999999987</v>
      </c>
      <c r="F27" s="176"/>
      <c r="G27" s="177">
        <f>SUM(G12:G26)</f>
        <v>48.245000000000005</v>
      </c>
      <c r="I27" s="176"/>
      <c r="J27" s="178">
        <f>SUM(J12:J26)</f>
        <v>48.657000000000004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C27-Table9153240[[#This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C28-Table9153240[[#This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C29-Table9153240[[#This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C30-Table9153240[[#This Row],[%]]</f>
        <v>0</v>
      </c>
      <c r="M31" s="150"/>
      <c r="N31" s="150"/>
      <c r="O31" s="150"/>
      <c r="P31" s="150"/>
      <c r="Q31" s="150"/>
      <c r="R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C31-Table9153240[[#This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C32-Table9153240[[#This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C33-Table9153240[[#This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C34-Table9153240[[#This Row],[%]]</f>
        <v>0.38200000000000001</v>
      </c>
      <c r="S35" s="87" t="s">
        <v>135</v>
      </c>
      <c r="X35" s="87" t="s">
        <v>137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C35-Table9153240[[#This Row],[%]]</f>
        <v>8.9000000000000024E-2</v>
      </c>
      <c r="S36" s="87" t="s">
        <v>136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C36-Table9153240[[#This Row],[%]]</f>
        <v>3.1999999999999973E-2</v>
      </c>
      <c r="S37" s="87" t="s">
        <v>138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C37-Table9153240[[#This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C38-Table9153240[[#This Row],[%]]</f>
        <v>3.1000000000000028E-2</v>
      </c>
      <c r="S39" s="87" t="s">
        <v>135</v>
      </c>
      <c r="X39" s="87" t="s">
        <v>139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C39-Table9153240[[#This Row],[%]]</f>
        <v>5.6999999999999995E-2</v>
      </c>
      <c r="S40" s="87" t="s">
        <v>136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C40-Table9153240[[#This Row],[%]]</f>
        <v>7.5999999999999998E-2</v>
      </c>
      <c r="S41" s="87" t="s">
        <v>140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1873-ABB0-482D-B9F1-22E1F192386A}">
  <dimension ref="A1:AJ319"/>
  <sheetViews>
    <sheetView zoomScale="145" zoomScaleNormal="145" workbookViewId="0">
      <pane ySplit="7" topLeftCell="A8" activePane="bottomLeft" state="frozen"/>
      <selection pane="bottomLeft" activeCell="F12" sqref="F12:J26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16</v>
      </c>
      <c r="C3" s="134" t="s">
        <v>18</v>
      </c>
      <c r="D3" s="133" t="s">
        <v>25</v>
      </c>
      <c r="E3" s="86" t="s">
        <v>13</v>
      </c>
      <c r="F3" s="137" t="s">
        <v>17</v>
      </c>
      <c r="G3" s="90"/>
      <c r="H3" s="4"/>
      <c r="J3" s="4"/>
      <c r="K3" s="86"/>
      <c r="L3" s="186" t="s">
        <v>36</v>
      </c>
      <c r="M3" s="86" t="s">
        <v>3</v>
      </c>
      <c r="N3" s="133" t="s">
        <v>28</v>
      </c>
      <c r="O3" s="134" t="s">
        <v>24</v>
      </c>
      <c r="P3" s="89" t="s">
        <v>1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"c"</v>
      </c>
      <c r="W3" t="str">
        <f>_xlfn.CONCAT("""",Keys!D2,""": ", """",D3,"""")</f>
        <v>"11": "i"</v>
      </c>
      <c r="X3" t="str">
        <f>_xlfn.CONCAT("""",Keys!E2,""": ", """",E3,"""")</f>
        <v>"12": "d"</v>
      </c>
      <c r="Y3" t="str">
        <f>_xlfn.CONCAT("""",Keys!F2,""": ", """",F3,"""")</f>
        <v>"13": "x"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"b"</v>
      </c>
      <c r="AG3" t="str">
        <f>_xlfn.CONCAT("""",Keys!N2,""": ", """",N3,"""")</f>
        <v>"11": "o"</v>
      </c>
      <c r="AH3" t="str">
        <f>_xlfn.CONCAT("""",Keys!O2,""": ", """",O3,"""")</f>
        <v>"10": "m"</v>
      </c>
      <c r="AI3" t="str">
        <f>_xlfn.CONCAT("""",Keys!P2,""": ", """",P3,"""")</f>
        <v>"9": "j"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15</v>
      </c>
      <c r="C4" s="134" t="s">
        <v>22</v>
      </c>
      <c r="D4" s="133" t="s">
        <v>11</v>
      </c>
      <c r="E4" s="132" t="s">
        <v>2</v>
      </c>
      <c r="F4" s="86" t="s">
        <v>21</v>
      </c>
      <c r="G4" s="115"/>
      <c r="H4" s="4"/>
      <c r="J4" s="4"/>
      <c r="K4" s="90" t="s">
        <v>4</v>
      </c>
      <c r="L4" s="132" t="s">
        <v>23</v>
      </c>
      <c r="M4" s="132" t="s">
        <v>10</v>
      </c>
      <c r="N4" s="133" t="s">
        <v>9</v>
      </c>
      <c r="O4" s="134" t="s">
        <v>12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"g"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"h"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"u"</v>
      </c>
      <c r="AF4" t="str">
        <f>_xlfn.CONCAT("""",Keys!M3,""": ", """",M4,"""")</f>
        <v>"19": "r"</v>
      </c>
      <c r="AG4" t="str">
        <f>_xlfn.CONCAT("""",Keys!N3,""": ", """",N4,"""")</f>
        <v>"18": "e"</v>
      </c>
      <c r="AH4" t="str">
        <f>_xlfn.CONCAT("""",Keys!O3,""": ", """",O4,"""")</f>
        <v>"17": "s"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6" x14ac:dyDescent="0.3">
      <c r="A5" s="89"/>
      <c r="B5" s="136" t="s">
        <v>7</v>
      </c>
      <c r="C5" s="88" t="s">
        <v>8</v>
      </c>
      <c r="D5" s="85" t="s">
        <v>27</v>
      </c>
      <c r="E5" s="132" t="s">
        <v>30</v>
      </c>
      <c r="F5" s="139" t="s">
        <v>19</v>
      </c>
      <c r="G5" s="92"/>
      <c r="H5" s="92"/>
      <c r="J5" s="105"/>
      <c r="K5" s="105"/>
      <c r="L5" s="138" t="s">
        <v>26</v>
      </c>
      <c r="M5" s="132" t="s">
        <v>29</v>
      </c>
      <c r="N5" s="85" t="s">
        <v>20</v>
      </c>
      <c r="O5" s="88" t="s">
        <v>14</v>
      </c>
      <c r="P5" s="89" t="s">
        <v>32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"w"</v>
      </c>
      <c r="W5" t="str">
        <f>_xlfn.CONCAT("""",Keys!D4,""": ", """",D5,"""")</f>
        <v>"25": ","</v>
      </c>
      <c r="X5" t="str">
        <f>_xlfn.CONCAT("""",Keys!E4,""": ", """",E5,"""")</f>
        <v>"26": "."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"l"</v>
      </c>
      <c r="AG5" t="str">
        <f>_xlfn.CONCAT("""",Keys!N4,""": ", """",N5,"""")</f>
        <v>"25": "y"</v>
      </c>
      <c r="AH5" t="str">
        <f>_xlfn.CONCAT("""",Keys!O4,""": ", """",O5,"""")</f>
        <v>"24": "f"</v>
      </c>
      <c r="AI5" t="str">
        <f>_xlfn.CONCAT("""",Keys!P4,""": ", """",P5,"""")</f>
        <v>"23": ";"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"z","10": "c","11": "i","12": "d","13": "x","14": "","15": "/","16": "g","17": "n","18": "a","19": "t","20": "h","21": "","22": "","23": "q","24": "w","25": ",","26": ".","27": "v","28":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"z","10": "c","11": "i","12": "d","13": "x","14": "","15": "/","16": "g","17": "n","18": "a","19": "t","20": "h","21": "","22": "","23": "q","24": "w","25": ",","26": ".","27": "v","28": "","29": "","30": "","31": "","32": "[","33": "]","34": "","35": "","36": "","37": "","38": ""}, "right": {"7": "","6": "6","5": "7","4": "8","3": "9","2": "0","1": "","14": "","13": "'","12": "b","11": "o","10": "m","9": "j","8": "=","21": "`","20": "u","19": "r","18": "e","17": "s","16": "p","15": "-","29": "","28": "","27": "k","26": "l","25": "y","24": "f","23": ";","22":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"'","12": "b","11": "o","10": "m","9": "j","8": "=","21": "`","20": "u","19": "r","18": "e","17": "s","16": "p","15": "-","29": "","28": "","27": "k","26": "l","25": "y","24": "f","23": ";","22":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C12-Table91543[[#This Row],[%]]</f>
        <v>2.543000000000001</v>
      </c>
      <c r="F13" s="87" t="str">
        <f>B4</f>
        <v>g</v>
      </c>
      <c r="G13" s="87">
        <f t="shared" si="0"/>
        <v>1.597</v>
      </c>
      <c r="I13" s="87" t="s">
        <v>28</v>
      </c>
      <c r="J13" s="87">
        <f t="shared" si="1"/>
        <v>6.7030000000000003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C13-Table91543[[#This Row],[%]]</f>
        <v>1.9269999999999987</v>
      </c>
      <c r="F14" s="87" t="str">
        <f>B5</f>
        <v>q</v>
      </c>
      <c r="G14" s="87">
        <f t="shared" si="0"/>
        <v>0.23799999999999999</v>
      </c>
      <c r="I14" s="87" t="s">
        <v>12</v>
      </c>
      <c r="J14" s="87">
        <f t="shared" si="1"/>
        <v>6.3739999999999997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C14-Table91543[[#This Row],[%]]</f>
        <v>0.4870000000000001</v>
      </c>
      <c r="F15" s="87" t="str">
        <f>C3</f>
        <v>c</v>
      </c>
      <c r="G15" s="87">
        <f t="shared" si="0"/>
        <v>3.9359999999999999</v>
      </c>
      <c r="I15" s="87" t="s">
        <v>10</v>
      </c>
      <c r="J15" s="87">
        <f t="shared" si="1"/>
        <v>5.7329999999999997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C15-Table91543[[#This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C16-Table91543[[#This Row],[%]]</f>
        <v>0.21300000000000008</v>
      </c>
      <c r="F17" s="87" t="str">
        <f>C5</f>
        <v>w</v>
      </c>
      <c r="G17" s="87">
        <f t="shared" si="0"/>
        <v>1.278</v>
      </c>
      <c r="I17" s="87" t="s">
        <v>23</v>
      </c>
      <c r="J17" s="87">
        <f t="shared" si="1"/>
        <v>2.6539999999999999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C17-Table91543[[#This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C18-Table91543[[#This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C19-Table91543[[#This Row],[%]]</f>
        <v>1.7539999999999996</v>
      </c>
      <c r="F20" s="87" t="str">
        <f>D5</f>
        <v>,</v>
      </c>
      <c r="G20" s="87">
        <f t="shared" si="0"/>
        <v>1.0269999999999999</v>
      </c>
      <c r="I20" s="87" t="s">
        <v>14</v>
      </c>
      <c r="J20" s="87">
        <f t="shared" si="1"/>
        <v>1.756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C20-Table91543[[#This Row],[%]]</f>
        <v>4.3000000000000149E-2</v>
      </c>
      <c r="F21" s="87" t="str">
        <f>E3</f>
        <v>d</v>
      </c>
      <c r="G21" s="87">
        <f t="shared" si="0"/>
        <v>3.1739999999999999</v>
      </c>
      <c r="I21" s="87" t="s">
        <v>3</v>
      </c>
      <c r="J21" s="87">
        <f t="shared" si="1"/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C21-Table91543[[#This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C22-Table91543[[#This Row],[%]]</f>
        <v>6.899999999999995E-2</v>
      </c>
      <c r="F23" s="87" t="str">
        <f>E5</f>
        <v>.</v>
      </c>
      <c r="G23" s="87">
        <f t="shared" si="0"/>
        <v>3.0430000000000001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C23-Table91543[[#This Row],[%]]</f>
        <v>0.13099999999999978</v>
      </c>
      <c r="F24" s="87" t="str">
        <f>F3</f>
        <v>x</v>
      </c>
      <c r="G24" s="87">
        <f t="shared" si="0"/>
        <v>0.43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C24-Table91543[[#This Row],[%]]</f>
        <v>0.38900000000000023</v>
      </c>
      <c r="F25" s="87" t="str">
        <f>F4</f>
        <v>h</v>
      </c>
      <c r="G25" s="87">
        <f t="shared" si="0"/>
        <v>3.2429999999999999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C25-Table91543[[#This Row],[%]]</f>
        <v>0.11399999999999988</v>
      </c>
      <c r="F26" s="87" t="str">
        <f>F5</f>
        <v>v</v>
      </c>
      <c r="G26" s="87">
        <f t="shared" si="0"/>
        <v>0.90100000000000002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C26-Table91543[[#This Row],[%]]</f>
        <v>0.10199999999999987</v>
      </c>
      <c r="F27" s="176"/>
      <c r="G27" s="177">
        <f>SUM(G12:G26)</f>
        <v>48.568000000000005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C27-Table91543[[#This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C28-Table91543[[#This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C29-Table91543[[#This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C30-Table91543[[#This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C31-Table91543[[#This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C32-Table91543[[#This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C33-Table91543[[#This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C34-Table91543[[#This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C35-Table91543[[#This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C36-Table91543[[#This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C37-Table91543[[#This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C38-Table91543[[#This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C39-Table91543[[#This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C40-Table91543[[#This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2E9D-CAF9-4EFA-B6F1-9ABF457AC63C}">
  <dimension ref="A1:AJ319"/>
  <sheetViews>
    <sheetView zoomScale="145" zoomScaleNormal="145" workbookViewId="0">
      <pane ySplit="7" topLeftCell="A8" activePane="bottomLeft" state="frozen"/>
      <selection pane="bottomLeft" activeCell="B3" sqref="B3:P5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16</v>
      </c>
      <c r="C3" s="134" t="s">
        <v>18</v>
      </c>
      <c r="D3" s="133" t="s">
        <v>25</v>
      </c>
      <c r="E3" s="86" t="s">
        <v>21</v>
      </c>
      <c r="F3" s="186" t="s">
        <v>26</v>
      </c>
      <c r="G3" s="90"/>
      <c r="H3" s="4"/>
      <c r="J3" s="4"/>
      <c r="K3" s="86"/>
      <c r="L3" s="186" t="s">
        <v>36</v>
      </c>
      <c r="M3" s="86" t="s">
        <v>14</v>
      </c>
      <c r="N3" s="133" t="s">
        <v>28</v>
      </c>
      <c r="O3" s="134" t="s">
        <v>29</v>
      </c>
      <c r="P3" s="89" t="s">
        <v>1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"c"</v>
      </c>
      <c r="W3" t="str">
        <f>_xlfn.CONCAT("""",Keys!D2,""": ", """",D3,"""")</f>
        <v>"11": "i"</v>
      </c>
      <c r="X3" t="str">
        <f>_xlfn.CONCAT("""",Keys!E2,""": ", """",E3,"""")</f>
        <v>"12": "h"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"f"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"j"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8</v>
      </c>
      <c r="C4" s="134" t="s">
        <v>2</v>
      </c>
      <c r="D4" s="133" t="s">
        <v>11</v>
      </c>
      <c r="E4" s="132" t="s">
        <v>22</v>
      </c>
      <c r="F4" s="86" t="s">
        <v>15</v>
      </c>
      <c r="G4" s="115"/>
      <c r="H4" s="4"/>
      <c r="J4" s="4"/>
      <c r="K4" s="90" t="s">
        <v>4</v>
      </c>
      <c r="L4" s="140" t="s">
        <v>31</v>
      </c>
      <c r="M4" s="132" t="s">
        <v>12</v>
      </c>
      <c r="N4" s="133" t="s">
        <v>9</v>
      </c>
      <c r="O4" s="134" t="s">
        <v>10</v>
      </c>
      <c r="P4" s="89" t="s">
        <v>3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"t"</v>
      </c>
      <c r="W4" t="str">
        <f>_xlfn.CONCAT("""",Keys!D3,""": ", """",D4,"""")</f>
        <v>"18": "a"</v>
      </c>
      <c r="X4" t="str">
        <f>_xlfn.CONCAT("""",Keys!E3,""": ", """",E4,"""")</f>
        <v>"19": "n"</v>
      </c>
      <c r="Y4" t="str">
        <f>_xlfn.CONCAT("""",Keys!F3,""": ", """",F4,"""")</f>
        <v>"20": "g"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"p"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"b"</v>
      </c>
      <c r="AJ4" t="str">
        <f>_xlfn.CONCAT("""",Keys!Q3,""": ", """",Q4,"""")</f>
        <v>"15": "-"</v>
      </c>
    </row>
    <row r="5" spans="1:36" x14ac:dyDescent="0.3">
      <c r="A5" s="89"/>
      <c r="B5" s="136" t="s">
        <v>7</v>
      </c>
      <c r="C5" s="88" t="s">
        <v>13</v>
      </c>
      <c r="D5" s="85" t="s">
        <v>27</v>
      </c>
      <c r="E5" s="132" t="s">
        <v>30</v>
      </c>
      <c r="F5" s="139" t="s">
        <v>19</v>
      </c>
      <c r="G5" s="92"/>
      <c r="H5" s="92"/>
      <c r="J5" s="105"/>
      <c r="K5" s="105"/>
      <c r="L5" s="138" t="s">
        <v>32</v>
      </c>
      <c r="M5" s="132" t="s">
        <v>23</v>
      </c>
      <c r="N5" s="85" t="s">
        <v>20</v>
      </c>
      <c r="O5" s="88" t="s">
        <v>24</v>
      </c>
      <c r="P5" s="89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"d"</v>
      </c>
      <c r="W5" t="str">
        <f>_xlfn.CONCAT("""",Keys!D4,""": ", """",D5,"""")</f>
        <v>"25": ","</v>
      </c>
      <c r="X5" t="str">
        <f>_xlfn.CONCAT("""",Keys!E4,""": ", """",E5,"""")</f>
        <v>"26": "."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"y"</v>
      </c>
      <c r="AH5" t="str">
        <f>_xlfn.CONCAT("""",Keys!O4,""": ", """",O5,"""")</f>
        <v>"24": "m"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"z","10": "c","11": "i","12": "h","13": "k","14": "","15": "/","16": "w","17": "t","18": "a","19": "n","20": "g","21": "","22": "","23": "q","24": "d","25": ",","26": ".","27": "v","28":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"z","10": "c","11": "i","12": "h","13": "k","14": "","15": "/","16": "w","17": "t","18": "a","19": "n","20": "g","21": "","22": "","23": "q","24": "d","25": ",","26": ".","27": "v","28": "","29": "","30": "","31": "","32": "","33": "","34": "","35": "","36": "","37": "","38": ""}, "right": {"7": "","6": "6","5": "7","4": "8","3": "9","2": "0","1": "","14": "","13": "'","12": "f","11": "o","10": "l","9": "j","8": "=","21": "`","20": "p","19": "s","18": "e","17": "r","16": "b","15": "-","29": "","28": "","27": ";","26": "u","25": "y","24": "m","23": "x","22":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"f","11": "o","10": "l","9": "j","8": "=","21": "`","20": "p","19": "s","18": "e","17": "r","16": "b","15": "-","29": "","28": "","27": ";","26": "u","25": "y","24": "m","23": "x","22":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142</v>
      </c>
      <c r="M11" s="150"/>
      <c r="N11" s="150"/>
      <c r="O11" s="150"/>
      <c r="P11" s="150"/>
      <c r="Q11" s="150"/>
      <c r="R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">
        <v>9</v>
      </c>
      <c r="J12" s="87">
        <v>11.692</v>
      </c>
      <c r="L12" s="87" t="s">
        <v>143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C12-Table91532[[#This Row],[%]]</f>
        <v>2.543000000000001</v>
      </c>
      <c r="F13" s="87" t="str">
        <f>B4</f>
        <v>w</v>
      </c>
      <c r="G13" s="87">
        <f t="shared" si="0"/>
        <v>1.278</v>
      </c>
      <c r="I13" s="87" t="s">
        <v>28</v>
      </c>
      <c r="J13" s="87">
        <v>6.7030000000000003</v>
      </c>
      <c r="L13" s="87" t="s">
        <v>144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C13-Table91532[[#This Row],[%]]</f>
        <v>1.9269999999999987</v>
      </c>
      <c r="F14" s="87" t="str">
        <f>B5</f>
        <v>q</v>
      </c>
      <c r="G14" s="87">
        <f t="shared" si="0"/>
        <v>0.23799999999999999</v>
      </c>
      <c r="I14" s="87" t="s">
        <v>12</v>
      </c>
      <c r="J14" s="87"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C14-Table91532[[#This Row],[%]]</f>
        <v>0.4870000000000001</v>
      </c>
      <c r="F15" s="87" t="str">
        <f>C3</f>
        <v>c</v>
      </c>
      <c r="G15" s="87">
        <f t="shared" si="0"/>
        <v>3.9359999999999999</v>
      </c>
      <c r="I15" s="87" t="s">
        <v>10</v>
      </c>
      <c r="J15" s="87">
        <v>5.7329999999999997</v>
      </c>
      <c r="M15"/>
      <c r="N15"/>
      <c r="O15"/>
      <c r="P15"/>
      <c r="Q15" s="173"/>
      <c r="R15"/>
      <c r="S15"/>
      <c r="T15"/>
      <c r="U15"/>
      <c r="V15"/>
      <c r="W15"/>
      <c r="X15"/>
      <c r="Y15"/>
      <c r="Z15"/>
      <c r="AA15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C15-Table91532[[#This Row],[%]]</f>
        <v>3.2000000000000028E-2</v>
      </c>
      <c r="F16" s="87" t="str">
        <f>C4</f>
        <v>t</v>
      </c>
      <c r="G16" s="87">
        <f t="shared" si="0"/>
        <v>9.1489999999999991</v>
      </c>
      <c r="I16" s="87" t="s">
        <v>29</v>
      </c>
      <c r="J16" s="87">
        <v>3.9790000000000001</v>
      </c>
      <c r="M16"/>
      <c r="N16"/>
      <c r="O16"/>
      <c r="P16"/>
      <c r="Q16"/>
      <c r="R16" s="173"/>
      <c r="S16"/>
      <c r="T16"/>
      <c r="U16"/>
      <c r="V16"/>
      <c r="W16"/>
      <c r="X16"/>
      <c r="Y16"/>
      <c r="Z16"/>
      <c r="AA16"/>
    </row>
    <row r="17" spans="1:27" x14ac:dyDescent="0.3">
      <c r="A17" s="161" t="s">
        <v>22</v>
      </c>
      <c r="B17" s="161" t="s">
        <v>22</v>
      </c>
      <c r="C17" s="165">
        <v>6.49</v>
      </c>
      <c r="D17" s="150">
        <f>C16-Table91532[[#This Row],[%]]</f>
        <v>0.21300000000000008</v>
      </c>
      <c r="F17" s="87" t="str">
        <f>C5</f>
        <v>d</v>
      </c>
      <c r="G17" s="87">
        <f t="shared" si="0"/>
        <v>3.1739999999999999</v>
      </c>
      <c r="I17" s="87" t="s">
        <v>23</v>
      </c>
      <c r="J17" s="87">
        <v>2.6539999999999999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x14ac:dyDescent="0.3">
      <c r="A18" s="161" t="s">
        <v>12</v>
      </c>
      <c r="B18" s="161" t="s">
        <v>12</v>
      </c>
      <c r="C18" s="165">
        <v>6.3739999999999997</v>
      </c>
      <c r="D18" s="150">
        <f>C17-Table91532[[#This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v>2.54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7" x14ac:dyDescent="0.3">
      <c r="A19" s="161" t="s">
        <v>10</v>
      </c>
      <c r="B19" s="161" t="s">
        <v>10</v>
      </c>
      <c r="C19" s="165">
        <v>5.7329999999999997</v>
      </c>
      <c r="D19" s="150">
        <f>C18-Table91532[[#This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v>2.4380000000000002</v>
      </c>
      <c r="M19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7" x14ac:dyDescent="0.3">
      <c r="A20" s="181" t="s">
        <v>29</v>
      </c>
      <c r="B20" s="181" t="s">
        <v>29</v>
      </c>
      <c r="C20" s="182">
        <v>3.9790000000000001</v>
      </c>
      <c r="D20" s="150">
        <f>C19-Table91532[[#This Row],[%]]</f>
        <v>1.7539999999999996</v>
      </c>
      <c r="F20" s="87" t="str">
        <f>D5</f>
        <v>,</v>
      </c>
      <c r="G20" s="87">
        <f t="shared" si="0"/>
        <v>1.0269999999999999</v>
      </c>
      <c r="I20" s="87" t="s">
        <v>14</v>
      </c>
      <c r="J20" s="87">
        <v>1.756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x14ac:dyDescent="0.3">
      <c r="A21" s="181" t="s">
        <v>18</v>
      </c>
      <c r="B21" s="181" t="s">
        <v>18</v>
      </c>
      <c r="C21" s="182">
        <v>3.9359999999999999</v>
      </c>
      <c r="D21" s="150">
        <f>C20-Table91532[[#This Row],[%]]</f>
        <v>4.3000000000000149E-2</v>
      </c>
      <c r="F21" s="87" t="str">
        <f>E3</f>
        <v>h</v>
      </c>
      <c r="G21" s="87">
        <f t="shared" si="0"/>
        <v>3.2429999999999999</v>
      </c>
      <c r="I21" s="87" t="s">
        <v>20</v>
      </c>
      <c r="J21" s="87"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x14ac:dyDescent="0.3">
      <c r="A22" s="154" t="s">
        <v>21</v>
      </c>
      <c r="B22" s="154" t="s">
        <v>21</v>
      </c>
      <c r="C22" s="166">
        <v>3.2429999999999999</v>
      </c>
      <c r="D22" s="150">
        <f>C21-Table91532[[#This Row],[%]]</f>
        <v>0.69300000000000006</v>
      </c>
      <c r="F22" s="87" t="str">
        <f>E4</f>
        <v>n</v>
      </c>
      <c r="G22" s="87">
        <f t="shared" si="0"/>
        <v>6.49</v>
      </c>
      <c r="I22" s="87" t="s">
        <v>3</v>
      </c>
      <c r="J22" s="87"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7" x14ac:dyDescent="0.3">
      <c r="A23" s="154" t="s">
        <v>13</v>
      </c>
      <c r="B23" s="154" t="s">
        <v>13</v>
      </c>
      <c r="C23" s="166">
        <v>3.1739999999999999</v>
      </c>
      <c r="D23" s="150">
        <f>C22-Table91532[[#This Row],[%]]</f>
        <v>6.899999999999995E-2</v>
      </c>
      <c r="F23" s="87" t="str">
        <f>E5</f>
        <v>.</v>
      </c>
      <c r="G23" s="87">
        <f t="shared" si="0"/>
        <v>3.0430000000000001</v>
      </c>
      <c r="I23" s="87" t="s">
        <v>32</v>
      </c>
      <c r="J23" s="87">
        <v>0.39800000000000002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x14ac:dyDescent="0.3">
      <c r="A24" s="154" t="s">
        <v>30</v>
      </c>
      <c r="B24" s="174" t="s">
        <v>98</v>
      </c>
      <c r="C24" s="166">
        <v>3.0430000000000001</v>
      </c>
      <c r="D24" s="150">
        <f>C23-Table91532[[#This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36</v>
      </c>
      <c r="J24" s="87">
        <v>0.26900000000000002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x14ac:dyDescent="0.3">
      <c r="A25" s="154" t="s">
        <v>23</v>
      </c>
      <c r="B25" s="154" t="s">
        <v>23</v>
      </c>
      <c r="C25" s="166">
        <v>2.6539999999999999</v>
      </c>
      <c r="D25" s="150">
        <f>C24-Table91532[[#This Row],[%]]</f>
        <v>0.38900000000000023</v>
      </c>
      <c r="F25" s="87" t="str">
        <f>F4</f>
        <v>g</v>
      </c>
      <c r="G25" s="87">
        <f t="shared" si="0"/>
        <v>1.597</v>
      </c>
      <c r="I25" s="87" t="s">
        <v>7</v>
      </c>
      <c r="J25" s="87">
        <v>0.23799999999999999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7" x14ac:dyDescent="0.3">
      <c r="A26" s="154" t="s">
        <v>31</v>
      </c>
      <c r="B26" s="154" t="s">
        <v>31</v>
      </c>
      <c r="C26" s="166">
        <v>2.54</v>
      </c>
      <c r="D26" s="150">
        <f>C25-Table91532[[#This Row],[%]]</f>
        <v>0.11399999999999988</v>
      </c>
      <c r="F26" s="87" t="str">
        <f>F5</f>
        <v>v</v>
      </c>
      <c r="G26" s="87">
        <f t="shared" si="0"/>
        <v>0.90100000000000002</v>
      </c>
      <c r="I26" s="87" t="s">
        <v>1</v>
      </c>
      <c r="J26" s="87"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x14ac:dyDescent="0.3">
      <c r="A27" s="154" t="s">
        <v>24</v>
      </c>
      <c r="B27" s="154" t="s">
        <v>24</v>
      </c>
      <c r="C27" s="166">
        <v>2.4380000000000002</v>
      </c>
      <c r="D27" s="150">
        <f>C26-Table91532[[#This Row],[%]]</f>
        <v>0.10199999999999987</v>
      </c>
      <c r="F27" s="176"/>
      <c r="G27" s="177">
        <f>SUM(G12:G26)</f>
        <v>48.657000000000004</v>
      </c>
      <c r="I27" s="176"/>
      <c r="J27" s="178">
        <f>SUM(J12:J26)</f>
        <v>48.053000000000004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x14ac:dyDescent="0.3">
      <c r="A28" s="155" t="s">
        <v>14</v>
      </c>
      <c r="B28" s="155" t="s">
        <v>14</v>
      </c>
      <c r="C28" s="167">
        <v>1.756</v>
      </c>
      <c r="D28" s="150">
        <f>C27-Table91532[[#This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7" x14ac:dyDescent="0.3">
      <c r="A29" s="155" t="s">
        <v>15</v>
      </c>
      <c r="B29" s="155" t="s">
        <v>15</v>
      </c>
      <c r="C29" s="167">
        <v>1.597</v>
      </c>
      <c r="D29" s="150">
        <f>C28-Table91532[[#This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x14ac:dyDescent="0.3">
      <c r="A30" s="155" t="s">
        <v>20</v>
      </c>
      <c r="B30" s="155" t="s">
        <v>20</v>
      </c>
      <c r="C30" s="167">
        <v>1.5489999999999999</v>
      </c>
      <c r="D30" s="150">
        <f>C29-Table91532[[#This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x14ac:dyDescent="0.3">
      <c r="A31" s="155" t="s">
        <v>3</v>
      </c>
      <c r="B31" s="155" t="s">
        <v>3</v>
      </c>
      <c r="C31" s="167">
        <v>1.5489999999999999</v>
      </c>
      <c r="D31" s="150">
        <f>C30-Table91532[[#This Row],[%]]</f>
        <v>0</v>
      </c>
      <c r="M31" s="150"/>
      <c r="N31" s="150"/>
      <c r="O31" s="150"/>
      <c r="P31" s="150"/>
      <c r="Q31" s="150"/>
      <c r="R31" s="150"/>
      <c r="Z31" s="150"/>
    </row>
    <row r="32" spans="1:27" x14ac:dyDescent="0.3">
      <c r="A32" s="155" t="s">
        <v>8</v>
      </c>
      <c r="B32" s="155" t="s">
        <v>8</v>
      </c>
      <c r="C32" s="167">
        <v>1.278</v>
      </c>
      <c r="D32" s="150">
        <f>C31-Table91532[[#This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6A8A-D7F8-418E-8AAD-E293792C7FF4}">
  <dimension ref="A1:AJ319"/>
  <sheetViews>
    <sheetView zoomScale="145" zoomScaleNormal="145" workbookViewId="0">
      <pane ySplit="7" topLeftCell="A8" activePane="bottomLeft" state="frozen"/>
      <selection pane="bottomLeft" activeCell="M17" sqref="M17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29</v>
      </c>
      <c r="D3" s="133" t="s">
        <v>28</v>
      </c>
      <c r="E3" s="86" t="s">
        <v>14</v>
      </c>
      <c r="F3" s="186" t="s">
        <v>36</v>
      </c>
      <c r="G3" s="90"/>
      <c r="H3" s="4"/>
      <c r="J3" s="4"/>
      <c r="K3" s="86"/>
      <c r="L3" s="137" t="s">
        <v>19</v>
      </c>
      <c r="M3" s="86" t="s">
        <v>21</v>
      </c>
      <c r="N3" s="133" t="s">
        <v>25</v>
      </c>
      <c r="O3" s="134" t="s">
        <v>13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"f"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"v"</v>
      </c>
      <c r="AF3" t="str">
        <f>_xlfn.CONCAT("""",Keys!M2,""": ", """",M3,"""")</f>
        <v>"12": "h"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23</v>
      </c>
      <c r="C4" s="134" t="s">
        <v>10</v>
      </c>
      <c r="D4" s="133" t="s">
        <v>9</v>
      </c>
      <c r="E4" s="132" t="s">
        <v>12</v>
      </c>
      <c r="F4" s="86" t="s">
        <v>32</v>
      </c>
      <c r="G4" s="115"/>
      <c r="H4" s="4"/>
      <c r="J4" s="4"/>
      <c r="K4" s="90" t="s">
        <v>4</v>
      </c>
      <c r="L4" s="86" t="s">
        <v>3</v>
      </c>
      <c r="M4" s="132" t="s">
        <v>22</v>
      </c>
      <c r="N4" s="133" t="s">
        <v>11</v>
      </c>
      <c r="O4" s="134" t="s">
        <v>2</v>
      </c>
      <c r="P4" s="89" t="s">
        <v>18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"u"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";"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"c"</v>
      </c>
      <c r="AJ4" t="str">
        <f>_xlfn.CONCAT("""",Keys!Q3,""": ", """",Q4,"""")</f>
        <v>"15": "-"</v>
      </c>
    </row>
    <row r="5" spans="1:36" x14ac:dyDescent="0.3">
      <c r="A5" s="89"/>
      <c r="B5" s="136" t="s">
        <v>26</v>
      </c>
      <c r="C5" s="88" t="s">
        <v>24</v>
      </c>
      <c r="D5" s="85" t="s">
        <v>20</v>
      </c>
      <c r="E5" s="132" t="s">
        <v>31</v>
      </c>
      <c r="F5" s="139" t="s">
        <v>8</v>
      </c>
      <c r="G5" s="92"/>
      <c r="H5" s="92"/>
      <c r="J5" s="105"/>
      <c r="K5" s="105"/>
      <c r="L5" s="138" t="s">
        <v>27</v>
      </c>
      <c r="M5" s="132" t="s">
        <v>30</v>
      </c>
      <c r="N5" s="85" t="s">
        <v>17</v>
      </c>
      <c r="O5" s="88" t="s">
        <v>15</v>
      </c>
      <c r="P5" s="89" t="s">
        <v>7</v>
      </c>
      <c r="Q5" s="104"/>
      <c r="T5" t="str">
        <f>_xlfn.CONCAT("""",Keys!A4,""": ", """",A5,"""")</f>
        <v>"22": ""</v>
      </c>
      <c r="U5" t="str">
        <f>_xlfn.CONCAT("""",Keys!B4,""": ", """",B5,"""")</f>
        <v>"23": "k"</v>
      </c>
      <c r="V5" t="str">
        <f>_xlfn.CONCAT("""",Keys!C4,""": ", """",C5,"""")</f>
        <v>"24": "m"</v>
      </c>
      <c r="W5" t="str">
        <f>_xlfn.CONCAT("""",Keys!D4,""": ", """",D5,"""")</f>
        <v>"25": "y"</v>
      </c>
      <c r="X5" t="str">
        <f>_xlfn.CONCAT("""",Keys!E4,""": ", """",E5,"""")</f>
        <v>"26": "p"</v>
      </c>
      <c r="Y5" t="str">
        <f>_xlfn.CONCAT("""",Keys!F4,""": ", """",F5,"""")</f>
        <v>"27": "w"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"."</v>
      </c>
      <c r="AG5" t="str">
        <f>_xlfn.CONCAT("""",Keys!N4,""": ", """",N5,"""")</f>
        <v>"25": "x"</v>
      </c>
      <c r="AH5" t="str">
        <f>_xlfn.CONCAT("""",Keys!O4,""": ", """",O5,"""")</f>
        <v>"24": "g"</v>
      </c>
      <c r="AI5" t="str">
        <f>_xlfn.CONCAT("""",Keys!P4,""": ", """",P5,"""")</f>
        <v>"23": "q"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"l","11": "o","12": "f","13": "'","14": "","15": "/","16": "u","17": "r","18": "e","19": "s","20": ";","21": "","22": "","23": "k","24": "m","25": "y","26": "p","27": "w","28":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"l","11": "o","12": "f","13": "'","14": "","15": "/","16": "u","17": "r","18": "e","19": "s","20": ";","21": "","22": "","23": "k","24": "m","25": "y","26": "p","27": "w","28": "","29": "","30": "","31": "","32": "[","33": "]","34": "","35": "","36": "","37": "","38": ""}, "right": {"7": "","6": "6","5": "7","4": "8","3": "9","2": "0","1": "","14": "","13": "v","12": "h","11": "i","10": "d","9": "z","8": "=","21": "`","20": "b","19": "n","18": "a","17": "t","16": "c","15": "-","29": "","28": "","27": ",","26": ".","25": "x","24": "g","23": "q","22":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"v","12": "h","11": "i","10": "d","9": "z","8": "=","21": "`","20": "b","19": "n","18": "a","17": "t","16": "c","15": "-","29": "","28": "","27": ",","26": ".","25": "x","24": "g","23": "q","22":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128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j</v>
      </c>
      <c r="G12" s="87">
        <f t="shared" ref="G12:G26" si="0">_xlfn.IFNA(_xlfn.IFNA(INDEX($C$12:$C$58, MATCH(F12,$A$12:$A$58,0)), INDEX($C$12:$C$58, MATCH(F12,$B$12:$B$58,0))),0)</f>
        <v>0.18099999999999999</v>
      </c>
      <c r="I12" s="87" t="str">
        <f>L3</f>
        <v>v</v>
      </c>
      <c r="J12" s="87">
        <f t="shared" ref="J12:J26" si="1">_xlfn.IFNA(_xlfn.IFNA(INDEX($C$12:$C$58, MATCH(I12,$A$12:$A$58,0)), INDEX($C$12:$C$58, MATCH(I12,$B$12:$B$58,0))),0)</f>
        <v>0.90100000000000002</v>
      </c>
      <c r="L12" s="87" t="s">
        <v>129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C12-Table91519[[#This Row],[%]]</f>
        <v>2.543000000000001</v>
      </c>
      <c r="F13" s="87" t="str">
        <f>B4</f>
        <v>u</v>
      </c>
      <c r="G13" s="87">
        <f t="shared" si="0"/>
        <v>2.6539999999999999</v>
      </c>
      <c r="I13" s="87" t="str">
        <f>L4</f>
        <v>b</v>
      </c>
      <c r="J13" s="87">
        <f t="shared" si="1"/>
        <v>1.5489999999999999</v>
      </c>
      <c r="L13" s="87" t="s">
        <v>130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C13-Table91519[[#This Row],[%]]</f>
        <v>1.9269999999999987</v>
      </c>
      <c r="F14" s="87" t="str">
        <f>B5</f>
        <v>k</v>
      </c>
      <c r="G14" s="87">
        <f t="shared" si="0"/>
        <v>0.51900000000000002</v>
      </c>
      <c r="I14" s="87" t="str">
        <f>L5</f>
        <v>,</v>
      </c>
      <c r="J14" s="87">
        <f t="shared" si="1"/>
        <v>1.0269999999999999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C14-Table91519[[#This Row],[%]]</f>
        <v>0.4870000000000001</v>
      </c>
      <c r="F15" s="87" t="str">
        <f>C3</f>
        <v>l</v>
      </c>
      <c r="G15" s="87">
        <f t="shared" si="0"/>
        <v>3.9790000000000001</v>
      </c>
      <c r="I15" s="87" t="str">
        <f>M3</f>
        <v>h</v>
      </c>
      <c r="J15" s="87">
        <f t="shared" si="1"/>
        <v>3.2429999999999999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C15-Table91519[[#This Row],[%]]</f>
        <v>3.2000000000000028E-2</v>
      </c>
      <c r="F16" s="87" t="str">
        <f>C4</f>
        <v>r</v>
      </c>
      <c r="G16" s="87">
        <f t="shared" si="0"/>
        <v>5.7329999999999997</v>
      </c>
      <c r="I16" s="87" t="str">
        <f>M4</f>
        <v>n</v>
      </c>
      <c r="J16" s="87">
        <f t="shared" si="1"/>
        <v>6.49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C16-Table91519[[#This Row],[%]]</f>
        <v>0.21300000000000008</v>
      </c>
      <c r="F17" s="87" t="str">
        <f>C5</f>
        <v>m</v>
      </c>
      <c r="G17" s="87">
        <f t="shared" si="0"/>
        <v>2.4380000000000002</v>
      </c>
      <c r="I17" s="87" t="str">
        <f>M5</f>
        <v>.</v>
      </c>
      <c r="J17" s="87">
        <f t="shared" si="1"/>
        <v>3.0430000000000001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C17-Table91519[[#This Row],[%]]</f>
        <v>0.11600000000000055</v>
      </c>
      <c r="F18" s="87" t="str">
        <f>D3</f>
        <v>o</v>
      </c>
      <c r="G18" s="87">
        <f t="shared" si="0"/>
        <v>6.7030000000000003</v>
      </c>
      <c r="I18" s="87" t="str">
        <f>N3</f>
        <v>i</v>
      </c>
      <c r="J18" s="87">
        <f t="shared" si="1"/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C18-Table91519[[#This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a</v>
      </c>
      <c r="J19" s="87">
        <f t="shared" si="1"/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C19-Table91519[[#This Row],[%]]</f>
        <v>1.7539999999999996</v>
      </c>
      <c r="F20" s="87" t="str">
        <f>D5</f>
        <v>y</v>
      </c>
      <c r="G20" s="87">
        <f t="shared" si="0"/>
        <v>1.5489999999999999</v>
      </c>
      <c r="I20" s="87" t="str">
        <f>N5</f>
        <v>x</v>
      </c>
      <c r="J20" s="87">
        <f t="shared" si="1"/>
        <v>0.43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C20-Table91519[[#This Row],[%]]</f>
        <v>4.3000000000000149E-2</v>
      </c>
      <c r="F21" s="87" t="str">
        <f>E3</f>
        <v>f</v>
      </c>
      <c r="G21" s="87">
        <f t="shared" si="0"/>
        <v>1.756</v>
      </c>
      <c r="I21" s="87" t="str">
        <f>O3</f>
        <v>d</v>
      </c>
      <c r="J21" s="87">
        <f t="shared" si="1"/>
        <v>3.1739999999999999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C21-Table91519[[#This Row],[%]]</f>
        <v>0.69300000000000006</v>
      </c>
      <c r="F22" s="87" t="str">
        <f>E4</f>
        <v>s</v>
      </c>
      <c r="G22" s="87">
        <f t="shared" si="0"/>
        <v>6.3739999999999997</v>
      </c>
      <c r="I22" s="87" t="str">
        <f>O4</f>
        <v>t</v>
      </c>
      <c r="J22" s="87">
        <f t="shared" si="1"/>
        <v>9.1489999999999991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C22-Table91519[[#This Row],[%]]</f>
        <v>6.899999999999995E-2</v>
      </c>
      <c r="F23" s="87" t="str">
        <f>E5</f>
        <v>p</v>
      </c>
      <c r="G23" s="87">
        <f t="shared" si="0"/>
        <v>2.54</v>
      </c>
      <c r="I23" s="87" t="str">
        <f>O5</f>
        <v>g</v>
      </c>
      <c r="J23" s="87">
        <f t="shared" si="1"/>
        <v>1.597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C23-Table91519[[#This Row],[%]]</f>
        <v>0.13099999999999978</v>
      </c>
      <c r="F24" s="87" t="str">
        <f>F3</f>
        <v>'</v>
      </c>
      <c r="G24" s="87">
        <f t="shared" si="0"/>
        <v>0.26900000000000002</v>
      </c>
      <c r="I24" s="87" t="str">
        <f>P3</f>
        <v>z</v>
      </c>
      <c r="J24" s="87">
        <f t="shared" si="1"/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C24-Table91519[[#This Row],[%]]</f>
        <v>0.38900000000000023</v>
      </c>
      <c r="F25" s="87" t="str">
        <f>F4</f>
        <v>;</v>
      </c>
      <c r="G25" s="87">
        <f t="shared" si="0"/>
        <v>0.39800000000000002</v>
      </c>
      <c r="I25" s="87" t="str">
        <f>P4</f>
        <v>c</v>
      </c>
      <c r="J25" s="87">
        <f t="shared" si="1"/>
        <v>3.9359999999999999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C25-Table91519[[#This Row],[%]]</f>
        <v>0.11399999999999988</v>
      </c>
      <c r="F26" s="87" t="str">
        <f>F5</f>
        <v>w</v>
      </c>
      <c r="G26" s="87">
        <f t="shared" si="0"/>
        <v>1.278</v>
      </c>
      <c r="I26" s="87" t="str">
        <f>P5</f>
        <v>q</v>
      </c>
      <c r="J26" s="87">
        <f t="shared" si="1"/>
        <v>0.23799999999999999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C26-Table91519[[#This Row],[%]]</f>
        <v>0.10199999999999987</v>
      </c>
      <c r="F27" s="176"/>
      <c r="G27" s="177">
        <f>SUM(G12:G26)</f>
        <v>48.063000000000002</v>
      </c>
      <c r="I27" s="176"/>
      <c r="J27" s="178">
        <f>SUM(J12:J26)</f>
        <v>48.838999999999999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C27-Table91519[[#This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C28-Table91519[[#This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C29-Table91519[[#This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C30-Table91519[[#This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C31-Table91519[[#This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C32-Table91519[[#This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C33-Table91519[[#This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C34-Table91519[[#This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C35-Table91519[[#This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C36-Table91519[[#This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C37-Table91519[[#This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C38-Table91519[[#This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C39-Table91519[[#This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C40-Table91519[[#This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honeticPr fontId="5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55DD-7388-4E0D-BB1D-150A2A3DAF61}">
  <dimension ref="A1:AJ319"/>
  <sheetViews>
    <sheetView zoomScale="160" zoomScaleNormal="160" workbookViewId="0">
      <pane ySplit="7" topLeftCell="A8" activePane="bottomLeft" state="frozen"/>
      <selection pane="bottomLeft" activeCell="E3" sqref="E3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111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29</v>
      </c>
      <c r="D3" s="133" t="s">
        <v>28</v>
      </c>
      <c r="E3" s="86" t="s">
        <v>18</v>
      </c>
      <c r="F3" s="137" t="s">
        <v>7</v>
      </c>
      <c r="G3" s="90"/>
      <c r="H3" s="4"/>
      <c r="J3" s="4"/>
      <c r="K3" s="86"/>
      <c r="L3" s="137" t="s">
        <v>26</v>
      </c>
      <c r="M3" s="86" t="s">
        <v>21</v>
      </c>
      <c r="N3" s="133" t="s">
        <v>25</v>
      </c>
      <c r="O3" s="134" t="s">
        <v>13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"c"</v>
      </c>
      <c r="Y3" t="str">
        <f>_xlfn.CONCAT("""",Keys!F2,""": ", """",F3,"""")</f>
        <v>"13": "q"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"k"</v>
      </c>
      <c r="AF3" t="str">
        <f>_xlfn.CONCAT("""",Keys!M2,""": ", """",M3,"""")</f>
        <v>"12": "h"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14</v>
      </c>
      <c r="C4" s="134" t="s">
        <v>10</v>
      </c>
      <c r="D4" s="133" t="s">
        <v>9</v>
      </c>
      <c r="E4" s="132" t="s">
        <v>12</v>
      </c>
      <c r="F4" s="86" t="s">
        <v>19</v>
      </c>
      <c r="G4" s="115"/>
      <c r="H4" s="4"/>
      <c r="J4" s="4"/>
      <c r="K4" s="90" t="s">
        <v>4</v>
      </c>
      <c r="L4" s="86" t="s">
        <v>3</v>
      </c>
      <c r="M4" s="132" t="s">
        <v>22</v>
      </c>
      <c r="N4" s="133" t="s">
        <v>11</v>
      </c>
      <c r="O4" s="134" t="s">
        <v>2</v>
      </c>
      <c r="P4" s="89" t="s">
        <v>20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"f"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"v"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"y"</v>
      </c>
      <c r="AJ4" t="str">
        <f>_xlfn.CONCAT("""",Keys!Q3,""": ", """",Q4,"""")</f>
        <v>"15": "-"</v>
      </c>
    </row>
    <row r="5" spans="1:36" x14ac:dyDescent="0.3">
      <c r="A5" s="89"/>
      <c r="B5" s="185" t="s">
        <v>36</v>
      </c>
      <c r="C5" s="88" t="s">
        <v>8</v>
      </c>
      <c r="D5" s="85" t="s">
        <v>31</v>
      </c>
      <c r="E5" s="132" t="s">
        <v>24</v>
      </c>
      <c r="F5" s="169" t="s">
        <v>17</v>
      </c>
      <c r="G5" s="92"/>
      <c r="H5" s="92"/>
      <c r="J5" s="105"/>
      <c r="K5" s="105"/>
      <c r="L5" s="138" t="s">
        <v>27</v>
      </c>
      <c r="M5" s="132" t="s">
        <v>30</v>
      </c>
      <c r="N5" s="85" t="s">
        <v>23</v>
      </c>
      <c r="O5" s="88" t="s">
        <v>15</v>
      </c>
      <c r="P5" s="136" t="s">
        <v>32</v>
      </c>
      <c r="Q5" s="104"/>
      <c r="T5" t="str">
        <f>_xlfn.CONCAT("""",Keys!A4,""": ", """",A5,"""")</f>
        <v>"22": ""</v>
      </c>
      <c r="U5" t="str">
        <f>_xlfn.CONCAT("""",Keys!B4,""": ", """",B5,"""")</f>
        <v>"23": "'"</v>
      </c>
      <c r="V5" t="str">
        <f>_xlfn.CONCAT("""",Keys!C4,""": ", """",C5,"""")</f>
        <v>"24": "w"</v>
      </c>
      <c r="W5" t="str">
        <f>_xlfn.CONCAT("""",Keys!D4,""": ", """",D5,"""")</f>
        <v>"25": "p"</v>
      </c>
      <c r="X5" t="str">
        <f>_xlfn.CONCAT("""",Keys!E4,""": ", """",E5,"""")</f>
        <v>"26": "m"</v>
      </c>
      <c r="Y5" t="str">
        <f>_xlfn.CONCAT("""",Keys!F4,""": ", """",F5,"""")</f>
        <v>"27": "x"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"."</v>
      </c>
      <c r="AG5" t="str">
        <f>_xlfn.CONCAT("""",Keys!N4,""": ", """",N5,"""")</f>
        <v>"25": "u"</v>
      </c>
      <c r="AH5" t="str">
        <f>_xlfn.CONCAT("""",Keys!O4,""": ", """",O5,"""")</f>
        <v>"24": "g"</v>
      </c>
      <c r="AI5" t="str">
        <f>_xlfn.CONCAT("""",Keys!P4,""": ", """",P5,"""")</f>
        <v>"23": ";"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"l","11": "o","12": "c","13": "q","14": "","15": "/","16": "f","17": "r","18": "e","19": "s","20": "v","21": "","22": "","23": "'","24": "w","25": "p","26": "m","27": "x","28":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"l","11": "o","12": "c","13": "q","14": "","15": "/","16": "f","17": "r","18": "e","19": "s","20": "v","21": "","22": "","23": "'","24": "w","25": "p","26": "m","27": "x","28": "","29": "","30": "","31": "","32": "[","33": "]","34": "","35": "","36": "","37": "","38": ""}, "right": {"7": "","6": "6","5": "7","4": "8","3": "9","2": "0","1": "","14": "","13": "k","12": "h","11": "i","10": "d","9": "z","8": "=","21": "`","20": "b","19": "n","18": "a","17": "t","16": "y","15": "-","29": "","28": "","27": ",","26": ".","25": "u","24": "g","23": ";","22":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"k","12": "h","11": "i","10": "d","9": "z","8": "=","21": "`","20": "b","19": "n","18": "a","17": "t","16": "y","15": "-","29": "","28": "","27": ",","26": ".","25": "u","24": "g","23": ";","22":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9</v>
      </c>
      <c r="G12" s="149">
        <f t="shared" ref="G12:G26" si="0">_xlfn.IFNA(_xlfn.IFNA(INDEX($C$12:$C$58, MATCH(F12,$A$12:$A$58,0)), INDEX($C$12:$C$58, MATCH(F12,$B$12:$B$58,0))),0)</f>
        <v>11.692</v>
      </c>
      <c r="I12" s="87" t="s">
        <v>2</v>
      </c>
      <c r="J12" s="149">
        <f t="shared" ref="J12:J26" si="1">_xlfn.IFNA(_xlfn.IFNA(INDEX($C$12:$C$58, MATCH(I12,$A$12:$A$58,0)), INDEX($C$12:$C$58, MATCH(I12,$B$12:$B$58,0))),0)</f>
        <v>9.1489999999999991</v>
      </c>
      <c r="L12" s="87" t="s">
        <v>122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C12-Table91535[[#This Row],[%]]</f>
        <v>2.543000000000001</v>
      </c>
      <c r="F13" s="87" t="s">
        <v>28</v>
      </c>
      <c r="G13" s="149">
        <f t="shared" si="0"/>
        <v>6.7030000000000003</v>
      </c>
      <c r="I13" s="87" t="s">
        <v>11</v>
      </c>
      <c r="J13" s="149">
        <f t="shared" si="1"/>
        <v>7.2220000000000004</v>
      </c>
      <c r="L13" s="87" t="s">
        <v>123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C13-Table91535[[#This Row],[%]]</f>
        <v>1.9269999999999987</v>
      </c>
      <c r="F14" s="87" t="s">
        <v>12</v>
      </c>
      <c r="G14" s="149">
        <f t="shared" si="0"/>
        <v>6.3739999999999997</v>
      </c>
      <c r="I14" s="87" t="s">
        <v>25</v>
      </c>
      <c r="J14" s="149">
        <f t="shared" si="1"/>
        <v>6.7350000000000003</v>
      </c>
      <c r="L14" s="87" t="s">
        <v>124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C14-Table91535[[#This Row],[%]]</f>
        <v>0.4870000000000001</v>
      </c>
      <c r="F15" s="87" t="s">
        <v>10</v>
      </c>
      <c r="G15" s="149">
        <f t="shared" si="0"/>
        <v>5.7329999999999997</v>
      </c>
      <c r="I15" s="87" t="s">
        <v>22</v>
      </c>
      <c r="J15" s="149">
        <f t="shared" si="1"/>
        <v>6.49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C15-Table91535[[#This Row],[%]]</f>
        <v>3.2000000000000028E-2</v>
      </c>
      <c r="F16" s="87" t="s">
        <v>29</v>
      </c>
      <c r="G16" s="149">
        <f t="shared" si="0"/>
        <v>3.9790000000000001</v>
      </c>
      <c r="I16" s="87" t="s">
        <v>21</v>
      </c>
      <c r="J16" s="149">
        <f t="shared" si="1"/>
        <v>3.2429999999999999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C16-Table91535[[#This Row],[%]]</f>
        <v>0.21300000000000008</v>
      </c>
      <c r="F17" s="87" t="s">
        <v>18</v>
      </c>
      <c r="G17" s="149">
        <f t="shared" si="0"/>
        <v>3.9359999999999999</v>
      </c>
      <c r="I17" s="87" t="s">
        <v>13</v>
      </c>
      <c r="J17" s="149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C17-Table91535[[#This Row],[%]]</f>
        <v>0.11600000000000055</v>
      </c>
      <c r="F18" s="87" t="s">
        <v>31</v>
      </c>
      <c r="G18" s="149">
        <f t="shared" si="0"/>
        <v>2.54</v>
      </c>
      <c r="I18" s="87" t="s">
        <v>30</v>
      </c>
      <c r="J18" s="149">
        <f t="shared" si="1"/>
        <v>3.0430000000000001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C18-Table91535[[#This Row],[%]]</f>
        <v>0.64100000000000001</v>
      </c>
      <c r="F19" s="87" t="s">
        <v>24</v>
      </c>
      <c r="G19" s="149">
        <f t="shared" si="0"/>
        <v>2.4380000000000002</v>
      </c>
      <c r="I19" s="87" t="s">
        <v>23</v>
      </c>
      <c r="J19" s="149">
        <f t="shared" si="1"/>
        <v>2.6539999999999999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C19-Table91535[[#This Row],[%]]</f>
        <v>1.7539999999999996</v>
      </c>
      <c r="F20" s="87" t="s">
        <v>14</v>
      </c>
      <c r="G20" s="149">
        <f t="shared" si="0"/>
        <v>1.756</v>
      </c>
      <c r="I20" s="87" t="s">
        <v>15</v>
      </c>
      <c r="J20" s="149">
        <f t="shared" si="1"/>
        <v>1.597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C20-Table91535[[#This Row],[%]]</f>
        <v>4.3000000000000149E-2</v>
      </c>
      <c r="F21" s="87" t="s">
        <v>8</v>
      </c>
      <c r="G21" s="149">
        <f t="shared" si="0"/>
        <v>1.278</v>
      </c>
      <c r="I21" s="87" t="s">
        <v>20</v>
      </c>
      <c r="J21" s="149">
        <f t="shared" si="1"/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C21-Table91535[[#This Row],[%]]</f>
        <v>0.69300000000000006</v>
      </c>
      <c r="F22" s="87" t="s">
        <v>19</v>
      </c>
      <c r="G22" s="149">
        <f t="shared" si="0"/>
        <v>0.90100000000000002</v>
      </c>
      <c r="I22" s="87" t="s">
        <v>3</v>
      </c>
      <c r="J22" s="149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C22-Table91535[[#This Row],[%]]</f>
        <v>6.899999999999995E-2</v>
      </c>
      <c r="F23" s="87" t="s">
        <v>17</v>
      </c>
      <c r="G23" s="149">
        <f t="shared" si="0"/>
        <v>0.43</v>
      </c>
      <c r="I23" s="87" t="s">
        <v>27</v>
      </c>
      <c r="J23" s="149">
        <f t="shared" si="1"/>
        <v>1.0269999999999999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C23-Table91535[[#This Row],[%]]</f>
        <v>0.13099999999999978</v>
      </c>
      <c r="F24" s="147" t="s">
        <v>36</v>
      </c>
      <c r="G24" s="149">
        <f t="shared" si="0"/>
        <v>0.26900000000000002</v>
      </c>
      <c r="I24" s="87" t="s">
        <v>26</v>
      </c>
      <c r="J24" s="149">
        <f t="shared" si="1"/>
        <v>0.51900000000000002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C24-Table91535[[#This Row],[%]]</f>
        <v>0.38900000000000023</v>
      </c>
      <c r="F25" s="87" t="s">
        <v>7</v>
      </c>
      <c r="G25" s="149">
        <f t="shared" si="0"/>
        <v>0.23799999999999999</v>
      </c>
      <c r="I25" s="87" t="s">
        <v>32</v>
      </c>
      <c r="J25" s="149">
        <f t="shared" si="1"/>
        <v>0.39800000000000002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C25-Table91535[[#This Row],[%]]</f>
        <v>0.11399999999999988</v>
      </c>
      <c r="F26" s="87" t="s">
        <v>1</v>
      </c>
      <c r="G26" s="149">
        <f t="shared" si="0"/>
        <v>0.18099999999999999</v>
      </c>
      <c r="I26" s="147" t="s">
        <v>16</v>
      </c>
      <c r="J26" s="149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C26-Table91535[[#This Row],[%]]</f>
        <v>0.10199999999999987</v>
      </c>
      <c r="F27" s="176"/>
      <c r="G27" s="177">
        <f>SUM(G12:G26)</f>
        <v>48.448</v>
      </c>
      <c r="I27" s="176"/>
      <c r="J27" s="178">
        <f>SUM(J12:J26)</f>
        <v>48.453999999999994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C27-Table91535[[#This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C28-Table91535[[#This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C29-Table91535[[#This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C30-Table91535[[#This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C31-Table91535[[#This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C32-Table91535[[#This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C34-Table91535[[#This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F8BC-1E77-44CC-AA35-DC35E6C5B62C}">
  <dimension ref="A1:AJ319"/>
  <sheetViews>
    <sheetView zoomScale="160" zoomScaleNormal="160" workbookViewId="0">
      <pane ySplit="7" topLeftCell="A8" activePane="bottomLeft" state="frozen"/>
      <selection pane="bottomLeft" activeCell="F12" sqref="F12:J26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23</v>
      </c>
      <c r="D3" s="133" t="s">
        <v>12</v>
      </c>
      <c r="E3" s="86" t="s">
        <v>3</v>
      </c>
      <c r="F3" s="186" t="s">
        <v>36</v>
      </c>
      <c r="G3" s="90"/>
      <c r="H3" s="4"/>
      <c r="J3" s="4"/>
      <c r="K3" s="86"/>
      <c r="L3" s="137" t="s">
        <v>27</v>
      </c>
      <c r="M3" s="86" t="s">
        <v>30</v>
      </c>
      <c r="N3" s="133" t="s">
        <v>13</v>
      </c>
      <c r="O3" s="134" t="s">
        <v>14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"u"</v>
      </c>
      <c r="W3" t="str">
        <f>_xlfn.CONCAT("""",Keys!D2,""": ", """",D3,"""")</f>
        <v>"11": "s"</v>
      </c>
      <c r="X3" t="str">
        <f>_xlfn.CONCAT("""",Keys!E2,""": ", """",E3,"""")</f>
        <v>"12": "b"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","</v>
      </c>
      <c r="AF3" t="str">
        <f>_xlfn.CONCAT("""",Keys!M2,""": ", """",M3,"""")</f>
        <v>"12": "."</v>
      </c>
      <c r="AG3" t="str">
        <f>_xlfn.CONCAT("""",Keys!N2,""": ", """",N3,"""")</f>
        <v>"11": "d"</v>
      </c>
      <c r="AH3" t="str">
        <f>_xlfn.CONCAT("""",Keys!O2,""": ", """",O3,"""")</f>
        <v>"10": "f"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18</v>
      </c>
      <c r="C4" s="134" t="s">
        <v>9</v>
      </c>
      <c r="D4" s="133" t="s">
        <v>10</v>
      </c>
      <c r="E4" s="132" t="s">
        <v>28</v>
      </c>
      <c r="F4" s="86" t="s">
        <v>32</v>
      </c>
      <c r="G4" s="115"/>
      <c r="H4" s="4"/>
      <c r="J4" s="4"/>
      <c r="K4" s="90" t="s">
        <v>4</v>
      </c>
      <c r="L4" s="86" t="s">
        <v>20</v>
      </c>
      <c r="M4" s="132" t="s">
        <v>25</v>
      </c>
      <c r="N4" s="133" t="s">
        <v>2</v>
      </c>
      <c r="O4" s="134" t="s">
        <v>11</v>
      </c>
      <c r="P4" s="89" t="s">
        <v>21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"c"</v>
      </c>
      <c r="V4" t="str">
        <f>_xlfn.CONCAT("""",Keys!C3,""": ", """",C4,"""")</f>
        <v>"17": "e"</v>
      </c>
      <c r="W4" t="str">
        <f>_xlfn.CONCAT("""",Keys!D3,""": ", """",D4,"""")</f>
        <v>"18": "r"</v>
      </c>
      <c r="X4" t="str">
        <f>_xlfn.CONCAT("""",Keys!E3,""": ", """",E4,"""")</f>
        <v>"19": "o"</v>
      </c>
      <c r="Y4" t="str">
        <f>_xlfn.CONCAT("""",Keys!F3,""": ", """",F4,"""")</f>
        <v>"20": ";"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"a"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89"/>
      <c r="B5" s="136" t="s">
        <v>19</v>
      </c>
      <c r="C5" s="88" t="s">
        <v>8</v>
      </c>
      <c r="D5" s="85" t="s">
        <v>29</v>
      </c>
      <c r="E5" s="132" t="s">
        <v>31</v>
      </c>
      <c r="F5" s="138" t="s">
        <v>7</v>
      </c>
      <c r="G5" s="92"/>
      <c r="H5" s="92"/>
      <c r="J5" s="105"/>
      <c r="K5" s="105"/>
      <c r="L5" s="138" t="s">
        <v>26</v>
      </c>
      <c r="M5" s="132" t="s">
        <v>22</v>
      </c>
      <c r="N5" s="85" t="s">
        <v>24</v>
      </c>
      <c r="O5" s="88" t="s">
        <v>15</v>
      </c>
      <c r="P5" s="89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"v"</v>
      </c>
      <c r="V5" t="str">
        <f>_xlfn.CONCAT("""",Keys!C4,""": ", """",C5,"""")</f>
        <v>"24": "w"</v>
      </c>
      <c r="W5" t="str">
        <f>_xlfn.CONCAT("""",Keys!D4,""": ", """",D5,"""")</f>
        <v>"25": "l"</v>
      </c>
      <c r="X5" t="str">
        <f>_xlfn.CONCAT("""",Keys!E4,""": ", """",E5,"""")</f>
        <v>"26": "p"</v>
      </c>
      <c r="Y5" t="str">
        <f>_xlfn.CONCAT("""",Keys!F4,""": ", """",F5,"""")</f>
        <v>"27": "q"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"n"</v>
      </c>
      <c r="AG5" t="str">
        <f>_xlfn.CONCAT("""",Keys!N4,""": ", """",N5,"""")</f>
        <v>"25": "m"</v>
      </c>
      <c r="AH5" t="str">
        <f>_xlfn.CONCAT("""",Keys!O4,""": ", """",O5,"""")</f>
        <v>"24": "g"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"u","11": "s","12": "b","13": "'","14": "","15": "/","16": "c","17": "e","18": "r","19": "o","20": ";","21": "","22": "","23": "v","24": "w","25": "l","26": "p","27": "q","28":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"u","11": "s","12": "b","13": "'","14": "","15": "/","16": "c","17": "e","18": "r","19": "o","20": ";","21": "","22": "","23": "v","24": "w","25": "l","26": "p","27": "q","28": "","29": "","30": "","31": "","32": "[","33": "]","34": "","35": "","36": "","37": "","38": ""}, "right": {"7": "","6": "6","5": "7","4": "8","3": "9","2": "0","1": "","14": "","13": ",","12": ".","11": "d","10": "f","9": "z","8": "=","21": "`","20": "y","19": "i","18": "t","17": "a","16": "h","15": "-","29": "","28": "","27": "k","26": "n","25": "m","24": "g","23": "x","22":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",","12": ".","11": "d","10": "f","9": "z","8": "=","21": "`","20": "y","19": "i","18": "t","17": "a","16": "h","15": "-","29": "","28": "","27": "k","26": "n","25": "m","24": "g","23": "x","22":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ht="15" thickBot="1" x14ac:dyDescent="0.35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87" t="s">
        <v>9</v>
      </c>
      <c r="B12" s="188" t="s">
        <v>9</v>
      </c>
      <c r="C12" s="207">
        <v>11.692</v>
      </c>
      <c r="D12" s="150"/>
      <c r="F12" s="87" t="str">
        <f>B3</f>
        <v>j</v>
      </c>
      <c r="G12" s="87">
        <f t="shared" ref="G12:G26" si="0">_xlfn.IFNA(_xlfn.IFNA(INDEX($C$12:$C$58, MATCH(F12,$A$12:$A$58,0)), INDEX($C$12:$C$58, MATCH(F12,$B$12:$B$58,0))),0)</f>
        <v>0.18099999999999999</v>
      </c>
      <c r="I12" s="87" t="str">
        <f>L3</f>
        <v>,</v>
      </c>
      <c r="J12" s="87">
        <f t="shared" ref="J12:J26" si="1">_xlfn.IFNA(_xlfn.IFNA(INDEX($C$12:$C$58, MATCH(I12,$A$12:$A$58,0)), INDEX($C$12:$C$58, MATCH(I12,$B$12:$B$58,0))),0)</f>
        <v>1.0269999999999999</v>
      </c>
      <c r="L12" s="87" t="s">
        <v>125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89" t="s">
        <v>2</v>
      </c>
      <c r="B13" s="190" t="s">
        <v>2</v>
      </c>
      <c r="C13" s="208">
        <v>9.1489999999999991</v>
      </c>
      <c r="D13" s="150">
        <f>C12-Table9159[[#This Row],[%]]</f>
        <v>2.543000000000001</v>
      </c>
      <c r="F13" s="87" t="str">
        <f>B4</f>
        <v>c</v>
      </c>
      <c r="G13" s="87">
        <f t="shared" si="0"/>
        <v>3.9359999999999999</v>
      </c>
      <c r="I13" s="87" t="str">
        <f>L4</f>
        <v>y</v>
      </c>
      <c r="J13" s="87">
        <f t="shared" si="1"/>
        <v>1.5489999999999999</v>
      </c>
      <c r="L13" s="87" t="s">
        <v>126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89" t="s">
        <v>11</v>
      </c>
      <c r="B14" s="190" t="s">
        <v>11</v>
      </c>
      <c r="C14" s="208">
        <v>7.2220000000000004</v>
      </c>
      <c r="D14" s="150">
        <f>C13-Table9159[[#This Row],[%]]</f>
        <v>1.9269999999999987</v>
      </c>
      <c r="F14" s="87" t="str">
        <f>B5</f>
        <v>v</v>
      </c>
      <c r="G14" s="87">
        <f t="shared" si="0"/>
        <v>0.90100000000000002</v>
      </c>
      <c r="I14" s="87" t="str">
        <f>L5</f>
        <v>k</v>
      </c>
      <c r="J14" s="87">
        <f t="shared" si="1"/>
        <v>0.51900000000000002</v>
      </c>
      <c r="L14" s="87" t="s">
        <v>127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91" t="s">
        <v>25</v>
      </c>
      <c r="B15" s="192" t="s">
        <v>25</v>
      </c>
      <c r="C15" s="209">
        <v>6.7350000000000003</v>
      </c>
      <c r="D15" s="150">
        <f>C14-Table9159[[#This Row],[%]]</f>
        <v>0.4870000000000001</v>
      </c>
      <c r="F15" s="87" t="str">
        <f>C3</f>
        <v>u</v>
      </c>
      <c r="G15" s="87">
        <f t="shared" si="0"/>
        <v>2.6539999999999999</v>
      </c>
      <c r="I15" s="87" t="str">
        <f>M3</f>
        <v>.</v>
      </c>
      <c r="J15" s="87">
        <f t="shared" si="1"/>
        <v>3.0430000000000001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91" t="s">
        <v>28</v>
      </c>
      <c r="B16" s="192" t="s">
        <v>28</v>
      </c>
      <c r="C16" s="209">
        <v>6.7030000000000003</v>
      </c>
      <c r="D16" s="150">
        <f>C15-Table9159[[#This Row],[%]]</f>
        <v>3.2000000000000028E-2</v>
      </c>
      <c r="F16" s="87" t="str">
        <f>C4</f>
        <v>e</v>
      </c>
      <c r="G16" s="87">
        <f t="shared" si="0"/>
        <v>11.692</v>
      </c>
      <c r="I16" s="87" t="str">
        <f>M4</f>
        <v>i</v>
      </c>
      <c r="J16" s="87">
        <f t="shared" si="1"/>
        <v>6.7350000000000003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91" t="s">
        <v>22</v>
      </c>
      <c r="B17" s="192" t="s">
        <v>22</v>
      </c>
      <c r="C17" s="209">
        <v>6.49</v>
      </c>
      <c r="D17" s="150">
        <f>C16-Table9159[[#This Row],[%]]</f>
        <v>0.21300000000000008</v>
      </c>
      <c r="F17" s="87" t="str">
        <f>C5</f>
        <v>w</v>
      </c>
      <c r="G17" s="87">
        <f t="shared" si="0"/>
        <v>1.278</v>
      </c>
      <c r="I17" s="87" t="str">
        <f>M5</f>
        <v>n</v>
      </c>
      <c r="J17" s="87">
        <f t="shared" si="1"/>
        <v>6.49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91" t="s">
        <v>12</v>
      </c>
      <c r="B18" s="192" t="s">
        <v>12</v>
      </c>
      <c r="C18" s="209">
        <v>6.3739999999999997</v>
      </c>
      <c r="D18" s="150">
        <f>C17-Table9159[[#This Row],[%]]</f>
        <v>0.11600000000000055</v>
      </c>
      <c r="F18" s="87" t="str">
        <f>D3</f>
        <v>s</v>
      </c>
      <c r="G18" s="87">
        <f t="shared" si="0"/>
        <v>6.3739999999999997</v>
      </c>
      <c r="I18" s="87" t="str">
        <f>N3</f>
        <v>d</v>
      </c>
      <c r="J18" s="87">
        <f t="shared" si="1"/>
        <v>3.1739999999999999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91" t="s">
        <v>10</v>
      </c>
      <c r="B19" s="192" t="s">
        <v>10</v>
      </c>
      <c r="C19" s="209">
        <v>5.7329999999999997</v>
      </c>
      <c r="D19" s="150">
        <f>C18-Table9159[[#This Row],[%]]</f>
        <v>0.64100000000000001</v>
      </c>
      <c r="F19" s="87" t="str">
        <f>D4</f>
        <v>r</v>
      </c>
      <c r="G19" s="87">
        <f t="shared" si="0"/>
        <v>5.7329999999999997</v>
      </c>
      <c r="I19" s="87" t="str">
        <f>N4</f>
        <v>t</v>
      </c>
      <c r="J19" s="87">
        <f t="shared" si="1"/>
        <v>9.1489999999999991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93" t="s">
        <v>29</v>
      </c>
      <c r="B20" s="194" t="s">
        <v>29</v>
      </c>
      <c r="C20" s="210">
        <v>3.9790000000000001</v>
      </c>
      <c r="D20" s="150">
        <f>C19-Table9159[[#This Row],[%]]</f>
        <v>1.7539999999999996</v>
      </c>
      <c r="F20" s="87" t="str">
        <f>D5</f>
        <v>l</v>
      </c>
      <c r="G20" s="87">
        <f t="shared" si="0"/>
        <v>3.9790000000000001</v>
      </c>
      <c r="I20" s="87" t="str">
        <f>N5</f>
        <v>m</v>
      </c>
      <c r="J20" s="87">
        <f t="shared" si="1"/>
        <v>2.4380000000000002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93" t="s">
        <v>18</v>
      </c>
      <c r="B21" s="194" t="s">
        <v>18</v>
      </c>
      <c r="C21" s="210">
        <v>3.9359999999999999</v>
      </c>
      <c r="D21" s="150">
        <f>C20-Table9159[[#This Row],[%]]</f>
        <v>4.3000000000000149E-2</v>
      </c>
      <c r="F21" s="87" t="str">
        <f>E3</f>
        <v>b</v>
      </c>
      <c r="G21" s="87">
        <f t="shared" si="0"/>
        <v>1.5489999999999999</v>
      </c>
      <c r="I21" s="87" t="str">
        <f>O3</f>
        <v>f</v>
      </c>
      <c r="J21" s="87">
        <f t="shared" si="1"/>
        <v>1.756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97" t="s">
        <v>21</v>
      </c>
      <c r="B22" s="198" t="s">
        <v>21</v>
      </c>
      <c r="C22" s="211">
        <v>3.2429999999999999</v>
      </c>
      <c r="D22" s="150">
        <f>C21-Table9159[[#This Row],[%]]</f>
        <v>0.69300000000000006</v>
      </c>
      <c r="F22" s="87" t="str">
        <f>E4</f>
        <v>o</v>
      </c>
      <c r="G22" s="87">
        <f t="shared" si="0"/>
        <v>6.7030000000000003</v>
      </c>
      <c r="I22" s="87" t="str">
        <f>O4</f>
        <v>a</v>
      </c>
      <c r="J22" s="87">
        <f t="shared" si="1"/>
        <v>7.2220000000000004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ht="15" thickBot="1" x14ac:dyDescent="0.35">
      <c r="A23" s="195" t="s">
        <v>13</v>
      </c>
      <c r="B23" s="196" t="s">
        <v>13</v>
      </c>
      <c r="C23" s="212">
        <v>3.1739999999999999</v>
      </c>
      <c r="D23" s="150">
        <f>C22-Table9159[[#This Row],[%]]</f>
        <v>6.899999999999995E-2</v>
      </c>
      <c r="F23" s="87" t="str">
        <f>E5</f>
        <v>p</v>
      </c>
      <c r="G23" s="87">
        <f t="shared" si="0"/>
        <v>2.54</v>
      </c>
      <c r="I23" s="87" t="str">
        <f>O5</f>
        <v>g</v>
      </c>
      <c r="J23" s="87">
        <f t="shared" si="1"/>
        <v>1.597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C23-Table9159[[#This Row],[%]]</f>
        <v>0.13099999999999978</v>
      </c>
      <c r="F24" s="87" t="str">
        <f>F3</f>
        <v>'</v>
      </c>
      <c r="G24" s="87">
        <f t="shared" si="0"/>
        <v>0.26900000000000002</v>
      </c>
      <c r="I24" s="87" t="str">
        <f>P3</f>
        <v>z</v>
      </c>
      <c r="J24" s="87">
        <f t="shared" si="1"/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C24-Table9159[[#This Row],[%]]</f>
        <v>0.38900000000000023</v>
      </c>
      <c r="F25" s="87" t="str">
        <f>F4</f>
        <v>;</v>
      </c>
      <c r="G25" s="87">
        <f t="shared" si="0"/>
        <v>0.39800000000000002</v>
      </c>
      <c r="I25" s="87" t="str">
        <f>P4</f>
        <v>h</v>
      </c>
      <c r="J25" s="87">
        <f t="shared" si="1"/>
        <v>3.2429999999999999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C25-Table9159[[#This Row],[%]]</f>
        <v>0.11399999999999988</v>
      </c>
      <c r="F26" s="87" t="str">
        <f>F5</f>
        <v>q</v>
      </c>
      <c r="G26" s="87">
        <f t="shared" si="0"/>
        <v>0.23799999999999999</v>
      </c>
      <c r="I26" s="87" t="str">
        <f>P5</f>
        <v>x</v>
      </c>
      <c r="J26" s="87">
        <f t="shared" si="1"/>
        <v>0.43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C26-Table9159[[#This Row],[%]]</f>
        <v>0.10199999999999987</v>
      </c>
      <c r="F27" s="176"/>
      <c r="G27" s="177">
        <f>SUM(G12:G26)</f>
        <v>48.424999999999997</v>
      </c>
      <c r="I27" s="176"/>
      <c r="J27" s="178">
        <f>SUM(J12:J26)</f>
        <v>48.477000000000004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C27-Table9159[[#This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C28-Table9159[[#This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C29-Table9159[[#This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C30-Table9159[[#This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C31-Table9159[[#This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ht="15" thickBot="1" x14ac:dyDescent="0.35">
      <c r="A33" s="155" t="s">
        <v>27</v>
      </c>
      <c r="B33" s="155" t="s">
        <v>99</v>
      </c>
      <c r="C33" s="167">
        <v>1.0269999999999999</v>
      </c>
      <c r="D33" s="150">
        <f>C32-Table9159[[#This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99" t="s">
        <v>19</v>
      </c>
      <c r="B34" s="200" t="s">
        <v>19</v>
      </c>
      <c r="C34" s="213">
        <v>0.90100000000000002</v>
      </c>
      <c r="D34" s="150">
        <f>C33-Table9159[[#This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201" t="s">
        <v>26</v>
      </c>
      <c r="B35" s="202" t="s">
        <v>26</v>
      </c>
      <c r="C35" s="214">
        <v>0.51900000000000002</v>
      </c>
      <c r="D35" s="150">
        <f>C34-Table9159[[#This Row],[%]]</f>
        <v>0.38200000000000001</v>
      </c>
    </row>
    <row r="36" spans="1:26" x14ac:dyDescent="0.3">
      <c r="A36" s="201" t="s">
        <v>17</v>
      </c>
      <c r="B36" s="202" t="s">
        <v>17</v>
      </c>
      <c r="C36" s="214">
        <v>0.43</v>
      </c>
      <c r="D36" s="150">
        <f>C35-Table9159[[#This Row],[%]]</f>
        <v>8.9000000000000024E-2</v>
      </c>
    </row>
    <row r="37" spans="1:26" x14ac:dyDescent="0.3">
      <c r="A37" s="201" t="s">
        <v>100</v>
      </c>
      <c r="B37" s="202" t="s">
        <v>32</v>
      </c>
      <c r="C37" s="214">
        <v>0.39800000000000002</v>
      </c>
      <c r="D37" s="150">
        <f>C36-Table9159[[#This Row],[%]]</f>
        <v>3.1999999999999973E-2</v>
      </c>
    </row>
    <row r="38" spans="1:26" x14ac:dyDescent="0.3">
      <c r="A38" s="203" t="s">
        <v>101</v>
      </c>
      <c r="B38" s="204" t="s">
        <v>36</v>
      </c>
      <c r="C38" s="214">
        <v>0.26900000000000002</v>
      </c>
      <c r="D38" s="150">
        <f>C37-Table9159[[#This Row],[%]]</f>
        <v>0.129</v>
      </c>
    </row>
    <row r="39" spans="1:26" x14ac:dyDescent="0.3">
      <c r="A39" s="201" t="s">
        <v>7</v>
      </c>
      <c r="B39" s="202" t="s">
        <v>7</v>
      </c>
      <c r="C39" s="214">
        <v>0.23799999999999999</v>
      </c>
      <c r="D39" s="87">
        <f>C38-Table9159[[#This Row],[%]]</f>
        <v>3.1000000000000028E-2</v>
      </c>
    </row>
    <row r="40" spans="1:26" x14ac:dyDescent="0.3">
      <c r="A40" s="201" t="s">
        <v>1</v>
      </c>
      <c r="B40" s="202" t="s">
        <v>1</v>
      </c>
      <c r="C40" s="214">
        <v>0.18099999999999999</v>
      </c>
      <c r="D40" s="87">
        <f>C39-Table9159[[#This Row],[%]]</f>
        <v>5.6999999999999995E-2</v>
      </c>
    </row>
    <row r="41" spans="1:26" ht="14.4" customHeight="1" thickBot="1" x14ac:dyDescent="0.35">
      <c r="A41" s="205" t="s">
        <v>16</v>
      </c>
      <c r="B41" s="206" t="s">
        <v>16</v>
      </c>
      <c r="C41" s="215">
        <v>0.105</v>
      </c>
      <c r="D41" s="87">
        <f>C40-Table9159[[#This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J26" calculatedColumn="1"/>
  </ignoredErrors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D61A-EA20-4F27-BAF9-80481493C90E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26</v>
      </c>
      <c r="C3" s="134" t="s">
        <v>31</v>
      </c>
      <c r="D3" s="133" t="s">
        <v>23</v>
      </c>
      <c r="E3" s="86" t="s">
        <v>24</v>
      </c>
      <c r="F3" s="137" t="s">
        <v>17</v>
      </c>
      <c r="G3" s="90"/>
      <c r="H3" s="4"/>
      <c r="J3" s="4"/>
      <c r="K3" s="86"/>
      <c r="L3" s="137" t="s">
        <v>1</v>
      </c>
      <c r="M3" s="86" t="s">
        <v>14</v>
      </c>
      <c r="N3" s="133" t="s">
        <v>25</v>
      </c>
      <c r="O3" s="134" t="s">
        <v>15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"k"</v>
      </c>
      <c r="V3" t="str">
        <f>_xlfn.CONCAT("""",Keys!C2,""": ", """",C3,"""")</f>
        <v>"10": "p"</v>
      </c>
      <c r="W3" t="str">
        <f>_xlfn.CONCAT("""",Keys!D2,""": ", """",D3,"""")</f>
        <v>"11": "u"</v>
      </c>
      <c r="X3" t="str">
        <f>_xlfn.CONCAT("""",Keys!E2,""": ", """",E3,"""")</f>
        <v>"12": "m"</v>
      </c>
      <c r="Y3" t="str">
        <f>_xlfn.CONCAT("""",Keys!F2,""": ", """",F3,"""")</f>
        <v>"13": "x"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"j"</v>
      </c>
      <c r="AF3" t="str">
        <f>_xlfn.CONCAT("""",Keys!M2,""": ", """",M3,"""")</f>
        <v>"12": "f"</v>
      </c>
      <c r="AG3" t="str">
        <f>_xlfn.CONCAT("""",Keys!N2,""": ", """",N3,"""")</f>
        <v>"11": "i"</v>
      </c>
      <c r="AH3" t="str">
        <f>_xlfn.CONCAT("""",Keys!O2,""": ", """",O3,"""")</f>
        <v>"10": "g"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13</v>
      </c>
      <c r="C4" s="134" t="s">
        <v>12</v>
      </c>
      <c r="D4" s="133" t="s">
        <v>9</v>
      </c>
      <c r="E4" s="132" t="s">
        <v>10</v>
      </c>
      <c r="F4" s="86" t="s">
        <v>8</v>
      </c>
      <c r="G4" s="115"/>
      <c r="H4" s="4"/>
      <c r="J4" s="4"/>
      <c r="K4" s="90" t="s">
        <v>4</v>
      </c>
      <c r="L4" s="86" t="s">
        <v>19</v>
      </c>
      <c r="M4" s="132" t="s">
        <v>22</v>
      </c>
      <c r="N4" s="133" t="s">
        <v>11</v>
      </c>
      <c r="O4" s="134" t="s">
        <v>2</v>
      </c>
      <c r="P4" s="89" t="s">
        <v>21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"d"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"w"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"v"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89"/>
      <c r="B5" s="136" t="s">
        <v>27</v>
      </c>
      <c r="C5" s="88" t="s">
        <v>30</v>
      </c>
      <c r="D5" s="85" t="s">
        <v>20</v>
      </c>
      <c r="E5" s="132" t="s">
        <v>29</v>
      </c>
      <c r="F5" s="139" t="s">
        <v>32</v>
      </c>
      <c r="G5" s="92"/>
      <c r="H5" s="92"/>
      <c r="J5" s="105"/>
      <c r="K5" s="105"/>
      <c r="L5" s="138" t="s">
        <v>7</v>
      </c>
      <c r="M5" s="132" t="s">
        <v>18</v>
      </c>
      <c r="N5" s="85" t="s">
        <v>28</v>
      </c>
      <c r="O5" s="88" t="s">
        <v>3</v>
      </c>
      <c r="P5" s="107" t="s">
        <v>36</v>
      </c>
      <c r="Q5" s="104"/>
      <c r="T5" t="str">
        <f>_xlfn.CONCAT("""",Keys!A4,""": ", """",A5,"""")</f>
        <v>"22": ""</v>
      </c>
      <c r="U5" t="str">
        <f>_xlfn.CONCAT("""",Keys!B4,""": ", """",B5,"""")</f>
        <v>"23": ","</v>
      </c>
      <c r="V5" t="str">
        <f>_xlfn.CONCAT("""",Keys!C4,""": ", """",C5,"""")</f>
        <v>"24": "."</v>
      </c>
      <c r="W5" t="str">
        <f>_xlfn.CONCAT("""",Keys!D4,""": ", """",D5,"""")</f>
        <v>"25": "y"</v>
      </c>
      <c r="X5" t="str">
        <f>_xlfn.CONCAT("""",Keys!E4,""": ", """",E5,"""")</f>
        <v>"26": "l"</v>
      </c>
      <c r="Y5" t="str">
        <f>_xlfn.CONCAT("""",Keys!F4,""": ", """",F5,"""")</f>
        <v>"27": ";"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"q"</v>
      </c>
      <c r="AF5" t="str">
        <f>_xlfn.CONCAT("""",Keys!M4,""": ", """",M5,"""")</f>
        <v>"26": "c"</v>
      </c>
      <c r="AG5" t="str">
        <f>_xlfn.CONCAT("""",Keys!N4,""": ", """",N5,"""")</f>
        <v>"25": "o"</v>
      </c>
      <c r="AH5" t="str">
        <f>_xlfn.CONCAT("""",Keys!O4,""": ", """",O5,"""")</f>
        <v>"24": "b"</v>
      </c>
      <c r="AI5" t="str">
        <f>_xlfn.CONCAT("""",Keys!P4,""": ", """",P5,"""")</f>
        <v>"23": "'"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"k","10": "p","11": "u","12": "m","13": "x","14": "","15": "/","16": "d","17": "s","18": "e","19": "r","20": "w","21": "","22": "","23": ",","24": ".","25": "y","26": "l","27": ";","28":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"k","10": "p","11": "u","12": "m","13": "x","14": "","15": "/","16": "d","17": "s","18": "e","19": "r","20": "w","21": "","22": "","23": ",","24": ".","25": "y","26": "l","27": ";","28": "","29": "","30": "","31": "","32": "[","33": "]","34": "","35": "","36": "","37": "","38": ""}, "right": {"7": "","6": "6","5": "7","4": "8","3": "9","2": "0","1": "","14": "","13": "j","12": "f","11": "i","10": "g","9": "z","8": "=","21": "`","20": "v","19": "n","18": "a","17": "t","16": "h","15": "-","29": "","28": "","27": "q","26": "c","25": "o","24": "b","23": "'","22":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"j","12": "f","11": "i","10": "g","9": "z","8": "=","21": "`","20": "v","19": "n","18": "a","17": "t","16": "h","15": "-","29": "","28": "","27": "q","26": "c","25": "o","24": "b","23": "'","22":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B5</f>
        <v>,</v>
      </c>
      <c r="G12" s="87">
        <f t="shared" ref="G12:G26" si="0">_xlfn.IFNA(_xlfn.IFNA(INDEX($C$12:$C$58, MATCH(F12,$A$12:$A$58,0)), INDEX($C$12:$C$58, MATCH(F12,$B$12:$B$58,0))),0)</f>
        <v>1.0269999999999999</v>
      </c>
      <c r="I12" s="87" t="str">
        <f>L3</f>
        <v>j</v>
      </c>
      <c r="J12" s="87">
        <f t="shared" ref="J12:J26" si="1">_xlfn.IFNA(_xlfn.IFNA(INDEX($C$12:$C$58, MATCH(I12,$A$12:$A$58,0)), INDEX($C$12:$C$58, MATCH(I12,$B$12:$B$58,0))),0)</f>
        <v>0.18099999999999999</v>
      </c>
      <c r="M12" s="150" t="s">
        <v>116</v>
      </c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C12-Table9152[[#This Row],[%]]</f>
        <v>2.543000000000001</v>
      </c>
      <c r="F13" s="87" t="str">
        <f>B3</f>
        <v>k</v>
      </c>
      <c r="G13" s="87">
        <f t="shared" si="0"/>
        <v>0.51900000000000002</v>
      </c>
      <c r="I13" s="87" t="str">
        <f>L4</f>
        <v>v</v>
      </c>
      <c r="J13" s="87">
        <f t="shared" si="1"/>
        <v>0.90100000000000002</v>
      </c>
      <c r="M13" s="150" t="s">
        <v>117</v>
      </c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C13-Table9152[[#This Row],[%]]</f>
        <v>1.9269999999999987</v>
      </c>
      <c r="F14" s="87" t="str">
        <f>B4</f>
        <v>d</v>
      </c>
      <c r="G14" s="87">
        <f t="shared" si="0"/>
        <v>3.1739999999999999</v>
      </c>
      <c r="I14" s="87" t="str">
        <f>L5</f>
        <v>q</v>
      </c>
      <c r="J14" s="87">
        <f t="shared" si="1"/>
        <v>0.23799999999999999</v>
      </c>
      <c r="M14" s="150" t="s">
        <v>118</v>
      </c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C14-Table9152[[#This Row],[%]]</f>
        <v>0.4870000000000001</v>
      </c>
      <c r="F15" s="87" t="str">
        <f>C5</f>
        <v>.</v>
      </c>
      <c r="G15" s="87">
        <f t="shared" si="0"/>
        <v>3.0430000000000001</v>
      </c>
      <c r="I15" s="87" t="str">
        <f>M3</f>
        <v>f</v>
      </c>
      <c r="J15" s="87">
        <f t="shared" si="1"/>
        <v>1.756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C15-Table9152[[#This Row],[%]]</f>
        <v>3.2000000000000028E-2</v>
      </c>
      <c r="F16" s="87" t="str">
        <f>C3</f>
        <v>p</v>
      </c>
      <c r="G16" s="87">
        <f t="shared" si="0"/>
        <v>2.54</v>
      </c>
      <c r="I16" s="87" t="str">
        <f>M4</f>
        <v>n</v>
      </c>
      <c r="J16" s="87">
        <f t="shared" si="1"/>
        <v>6.49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C16-Table9152[[#This Row],[%]]</f>
        <v>0.21300000000000008</v>
      </c>
      <c r="F17" s="87" t="str">
        <f>C4</f>
        <v>s</v>
      </c>
      <c r="G17" s="87">
        <f t="shared" si="0"/>
        <v>6.3739999999999997</v>
      </c>
      <c r="I17" s="87" t="str">
        <f>M5</f>
        <v>c</v>
      </c>
      <c r="J17" s="87">
        <f t="shared" si="1"/>
        <v>3.9359999999999999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C17-Table9152[[#This Row],[%]]</f>
        <v>0.11600000000000055</v>
      </c>
      <c r="F18" s="87" t="str">
        <f>D5</f>
        <v>y</v>
      </c>
      <c r="G18" s="87">
        <f t="shared" si="0"/>
        <v>1.5489999999999999</v>
      </c>
      <c r="I18" s="87" t="str">
        <f>N3</f>
        <v>i</v>
      </c>
      <c r="J18" s="87">
        <f t="shared" si="1"/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C18-Table9152[[#This Row],[%]]</f>
        <v>0.64100000000000001</v>
      </c>
      <c r="F19" s="87" t="str">
        <f>D3</f>
        <v>u</v>
      </c>
      <c r="G19" s="87">
        <f t="shared" si="0"/>
        <v>2.6539999999999999</v>
      </c>
      <c r="I19" s="87" t="str">
        <f>N4</f>
        <v>a</v>
      </c>
      <c r="J19" s="87">
        <f t="shared" si="1"/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C19-Table9152[[#This Row],[%]]</f>
        <v>1.7539999999999996</v>
      </c>
      <c r="F20" s="87" t="str">
        <f>D4</f>
        <v>e</v>
      </c>
      <c r="G20" s="87">
        <f t="shared" si="0"/>
        <v>11.692</v>
      </c>
      <c r="I20" s="87" t="str">
        <f>N5</f>
        <v>o</v>
      </c>
      <c r="J20" s="87">
        <f t="shared" si="1"/>
        <v>6.7030000000000003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C20-Table9152[[#This Row],[%]]</f>
        <v>4.3000000000000149E-2</v>
      </c>
      <c r="F21" s="87" t="str">
        <f>E5</f>
        <v>l</v>
      </c>
      <c r="G21" s="87">
        <f t="shared" si="0"/>
        <v>3.9790000000000001</v>
      </c>
      <c r="I21" s="87" t="str">
        <f>O3</f>
        <v>g</v>
      </c>
      <c r="J21" s="87">
        <f t="shared" si="1"/>
        <v>1.597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C21-Table9152[[#This Row],[%]]</f>
        <v>0.69300000000000006</v>
      </c>
      <c r="F22" s="87" t="str">
        <f>E3</f>
        <v>m</v>
      </c>
      <c r="G22" s="87">
        <f t="shared" si="0"/>
        <v>2.4380000000000002</v>
      </c>
      <c r="I22" s="87" t="str">
        <f>O4</f>
        <v>t</v>
      </c>
      <c r="J22" s="87">
        <f t="shared" si="1"/>
        <v>9.1489999999999991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C22-Table9152[[#This Row],[%]]</f>
        <v>6.899999999999995E-2</v>
      </c>
      <c r="F23" s="87" t="str">
        <f>E4</f>
        <v>r</v>
      </c>
      <c r="G23" s="87">
        <f t="shared" si="0"/>
        <v>5.7329999999999997</v>
      </c>
      <c r="I23" s="87" t="str">
        <f>O5</f>
        <v>b</v>
      </c>
      <c r="J23" s="87">
        <f t="shared" si="1"/>
        <v>1.5489999999999999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C23-Table9152[[#This Row],[%]]</f>
        <v>0.13099999999999978</v>
      </c>
      <c r="F24" s="87" t="str">
        <f>F5</f>
        <v>;</v>
      </c>
      <c r="G24" s="87">
        <f t="shared" si="0"/>
        <v>0.39800000000000002</v>
      </c>
      <c r="I24" s="87" t="str">
        <f>P3</f>
        <v>z</v>
      </c>
      <c r="J24" s="87">
        <f t="shared" si="1"/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C24-Table9152[[#This Row],[%]]</f>
        <v>0.38900000000000023</v>
      </c>
      <c r="F25" s="87" t="str">
        <f>F3</f>
        <v>x</v>
      </c>
      <c r="G25" s="87">
        <f t="shared" si="0"/>
        <v>0.43</v>
      </c>
      <c r="I25" s="87" t="str">
        <f>P4</f>
        <v>h</v>
      </c>
      <c r="J25" s="87">
        <f t="shared" si="1"/>
        <v>3.2429999999999999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C25-Table9152[[#This Row],[%]]</f>
        <v>0.11399999999999988</v>
      </c>
      <c r="F26" s="87" t="str">
        <f>F4</f>
        <v>w</v>
      </c>
      <c r="G26" s="87">
        <f t="shared" si="0"/>
        <v>1.278</v>
      </c>
      <c r="I26" s="87" t="str">
        <f>P5</f>
        <v>'</v>
      </c>
      <c r="J26" s="87">
        <f t="shared" si="1"/>
        <v>0.26900000000000002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C26-Table9152[[#This Row],[%]]</f>
        <v>0.10199999999999987</v>
      </c>
      <c r="G27" s="87">
        <f>SUM(G12:G26)</f>
        <v>46.828000000000003</v>
      </c>
      <c r="J27" s="87">
        <f>SUM(J12:J26)</f>
        <v>50.074000000000005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C30-Table9152[[#This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C31-Table9152[[#This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C32-Table9152[[#This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C34-Table9152[[#This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EF7F-5AEE-4F5E-B9E9-4967E4C970BE}">
  <dimension ref="A1:AJ319"/>
  <sheetViews>
    <sheetView zoomScale="160" zoomScaleNormal="160" workbookViewId="0">
      <pane ySplit="7" topLeftCell="A8" activePane="bottomLeft" state="frozen"/>
      <selection pane="bottomLeft" activeCell="P18" sqref="P18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111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29</v>
      </c>
      <c r="D3" s="133" t="s">
        <v>28</v>
      </c>
      <c r="E3" s="86" t="s">
        <v>31</v>
      </c>
      <c r="F3" s="186" t="s">
        <v>36</v>
      </c>
      <c r="G3" s="90"/>
      <c r="H3" s="4"/>
      <c r="J3" s="4"/>
      <c r="K3" s="86"/>
      <c r="L3" s="137" t="s">
        <v>26</v>
      </c>
      <c r="M3" s="86" t="s">
        <v>21</v>
      </c>
      <c r="N3" s="133" t="s">
        <v>25</v>
      </c>
      <c r="O3" s="134" t="s">
        <v>13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"p"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"k"</v>
      </c>
      <c r="AF3" t="str">
        <f>_xlfn.CONCAT("""",Keys!M2,""": ", """",M3,"""")</f>
        <v>"12": "h"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14</v>
      </c>
      <c r="C4" s="134" t="s">
        <v>10</v>
      </c>
      <c r="D4" s="133" t="s">
        <v>9</v>
      </c>
      <c r="E4" s="132" t="s">
        <v>12</v>
      </c>
      <c r="F4" s="86" t="s">
        <v>32</v>
      </c>
      <c r="G4" s="115"/>
      <c r="H4" s="4"/>
      <c r="J4" s="4"/>
      <c r="K4" s="90" t="s">
        <v>4</v>
      </c>
      <c r="L4" s="86" t="s">
        <v>3</v>
      </c>
      <c r="M4" s="132" t="s">
        <v>22</v>
      </c>
      <c r="N4" s="133" t="s">
        <v>11</v>
      </c>
      <c r="O4" s="134" t="s">
        <v>2</v>
      </c>
      <c r="P4" s="89" t="s">
        <v>20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"f"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";"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"y"</v>
      </c>
      <c r="AJ4" t="str">
        <f>_xlfn.CONCAT("""",Keys!Q3,""": ", """",Q4,"""")</f>
        <v>"15": "-"</v>
      </c>
    </row>
    <row r="5" spans="1:36" x14ac:dyDescent="0.3">
      <c r="A5" s="89"/>
      <c r="B5" s="185" t="s">
        <v>7</v>
      </c>
      <c r="C5" s="88" t="s">
        <v>24</v>
      </c>
      <c r="D5" s="85" t="s">
        <v>8</v>
      </c>
      <c r="E5" s="132" t="s">
        <v>18</v>
      </c>
      <c r="F5" s="169" t="s">
        <v>19</v>
      </c>
      <c r="G5" s="92"/>
      <c r="H5" s="92"/>
      <c r="J5" s="105"/>
      <c r="K5" s="105"/>
      <c r="L5" s="138" t="s">
        <v>27</v>
      </c>
      <c r="M5" s="132" t="s">
        <v>30</v>
      </c>
      <c r="N5" s="85" t="s">
        <v>23</v>
      </c>
      <c r="O5" s="88" t="s">
        <v>15</v>
      </c>
      <c r="P5" s="136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"m"</v>
      </c>
      <c r="W5" t="str">
        <f>_xlfn.CONCAT("""",Keys!D4,""": ", """",D5,"""")</f>
        <v>"25": "w"</v>
      </c>
      <c r="X5" t="str">
        <f>_xlfn.CONCAT("""",Keys!E4,""": ", """",E5,"""")</f>
        <v>"26": "c"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"."</v>
      </c>
      <c r="AG5" t="str">
        <f>_xlfn.CONCAT("""",Keys!N4,""": ", """",N5,"""")</f>
        <v>"25": "u"</v>
      </c>
      <c r="AH5" t="str">
        <f>_xlfn.CONCAT("""",Keys!O4,""": ", """",O5,"""")</f>
        <v>"24": "g"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"l","11": "o","12": "p","13": "'","14": "","15": "/","16": "f","17": "r","18": "e","19": "s","20": ";","21": "","22": "","23": "q","24": "m","25": "w","26": "c","27": "v","28":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"l","11": "o","12": "p","13": "'","14": "","15": "/","16": "f","17": "r","18": "e","19": "s","20": ";","21": "","22": "","23": "q","24": "m","25": "w","26": "c","27": "v","28": "","29": "","30": "","31": "","32": "[","33": "]","34": "","35": "","36": "","37": "","38": ""}, "right": {"7": "","6": "6","5": "7","4": "8","3": "9","2": "0","1": "","14": "","13": "k","12": "h","11": "i","10": "d","9": "z","8": "=","21": "`","20": "b","19": "n","18": "a","17": "t","16": "y","15": "-","29": "","28": "","27": ",","26": ".","25": "u","24": "g","23": "x","22":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"k","12": "h","11": "i","10": "d","9": "z","8": "=","21": "`","20": "b","19": "n","18": "a","17": "t","16": "y","15": "-","29": "","28": "","27": ",","26": ".","25": "u","24": "g","23": "x","22":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9</v>
      </c>
      <c r="G12" s="149">
        <f t="shared" ref="G12:G26" si="0">_xlfn.IFNA(_xlfn.IFNA(INDEX($C$12:$C$58, MATCH(F12,$A$12:$A$58,0)), INDEX($C$12:$C$58, MATCH(F12,$B$12:$B$58,0))),0)</f>
        <v>11.692</v>
      </c>
      <c r="I12" s="87" t="s">
        <v>2</v>
      </c>
      <c r="J12" s="149">
        <f t="shared" ref="J12:J26" si="1">_xlfn.IFNA(_xlfn.IFNA(INDEX($C$12:$C$58, MATCH(I12,$A$12:$A$58,0)), INDEX($C$12:$C$58, MATCH(I12,$B$12:$B$58,0))),0)</f>
        <v>9.1489999999999991</v>
      </c>
      <c r="L12" s="87" t="s">
        <v>131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C12-Table9153514[[#This Row],[%]]</f>
        <v>2.543000000000001</v>
      </c>
      <c r="F13" s="87" t="s">
        <v>28</v>
      </c>
      <c r="G13" s="149">
        <f t="shared" si="0"/>
        <v>6.7030000000000003</v>
      </c>
      <c r="I13" s="87" t="s">
        <v>11</v>
      </c>
      <c r="J13" s="149">
        <f t="shared" si="1"/>
        <v>7.2220000000000004</v>
      </c>
      <c r="L13" s="87" t="s">
        <v>132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C13-Table9153514[[#This Row],[%]]</f>
        <v>1.9269999999999987</v>
      </c>
      <c r="F14" s="87" t="s">
        <v>12</v>
      </c>
      <c r="G14" s="149">
        <f t="shared" si="0"/>
        <v>6.3739999999999997</v>
      </c>
      <c r="I14" s="87" t="s">
        <v>25</v>
      </c>
      <c r="J14" s="149">
        <f t="shared" si="1"/>
        <v>6.7350000000000003</v>
      </c>
      <c r="L14" s="87" t="s">
        <v>133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C14-Table9153514[[#This Row],[%]]</f>
        <v>0.4870000000000001</v>
      </c>
      <c r="F15" s="87" t="s">
        <v>10</v>
      </c>
      <c r="G15" s="149">
        <f t="shared" si="0"/>
        <v>5.7329999999999997</v>
      </c>
      <c r="I15" s="87" t="s">
        <v>22</v>
      </c>
      <c r="J15" s="149">
        <f t="shared" si="1"/>
        <v>6.49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C15-Table9153514[[#This Row],[%]]</f>
        <v>3.2000000000000028E-2</v>
      </c>
      <c r="F16" s="87" t="s">
        <v>29</v>
      </c>
      <c r="G16" s="149">
        <f t="shared" si="0"/>
        <v>3.9790000000000001</v>
      </c>
      <c r="I16" s="87" t="s">
        <v>21</v>
      </c>
      <c r="J16" s="149">
        <f t="shared" si="1"/>
        <v>3.2429999999999999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C16-Table9153514[[#This Row],[%]]</f>
        <v>0.21300000000000008</v>
      </c>
      <c r="F17" s="87" t="s">
        <v>18</v>
      </c>
      <c r="G17" s="149">
        <f t="shared" si="0"/>
        <v>3.9359999999999999</v>
      </c>
      <c r="I17" s="87" t="s">
        <v>13</v>
      </c>
      <c r="J17" s="149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C17-Table9153514[[#This Row],[%]]</f>
        <v>0.11600000000000055</v>
      </c>
      <c r="F18" s="87" t="s">
        <v>31</v>
      </c>
      <c r="G18" s="149">
        <f t="shared" si="0"/>
        <v>2.54</v>
      </c>
      <c r="I18" s="87" t="s">
        <v>30</v>
      </c>
      <c r="J18" s="149">
        <f t="shared" si="1"/>
        <v>3.0430000000000001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C18-Table9153514[[#This Row],[%]]</f>
        <v>0.64100000000000001</v>
      </c>
      <c r="F19" s="87" t="s">
        <v>24</v>
      </c>
      <c r="G19" s="149">
        <f t="shared" si="0"/>
        <v>2.4380000000000002</v>
      </c>
      <c r="I19" s="87" t="s">
        <v>23</v>
      </c>
      <c r="J19" s="149">
        <f t="shared" si="1"/>
        <v>2.6539999999999999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C19-Table9153514[[#This Row],[%]]</f>
        <v>1.7539999999999996</v>
      </c>
      <c r="F20" s="87" t="s">
        <v>14</v>
      </c>
      <c r="G20" s="149">
        <f t="shared" si="0"/>
        <v>1.756</v>
      </c>
      <c r="I20" s="87" t="s">
        <v>15</v>
      </c>
      <c r="J20" s="149">
        <f t="shared" si="1"/>
        <v>1.597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C20-Table9153514[[#This Row],[%]]</f>
        <v>4.3000000000000149E-2</v>
      </c>
      <c r="F21" s="87" t="s">
        <v>8</v>
      </c>
      <c r="G21" s="149">
        <f t="shared" si="0"/>
        <v>1.278</v>
      </c>
      <c r="I21" s="87" t="s">
        <v>20</v>
      </c>
      <c r="J21" s="149">
        <f t="shared" si="1"/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C21-Table9153514[[#This Row],[%]]</f>
        <v>0.69300000000000006</v>
      </c>
      <c r="F22" s="87" t="s">
        <v>19</v>
      </c>
      <c r="G22" s="149">
        <f t="shared" si="0"/>
        <v>0.90100000000000002</v>
      </c>
      <c r="I22" s="87" t="s">
        <v>3</v>
      </c>
      <c r="J22" s="149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C22-Table9153514[[#This Row],[%]]</f>
        <v>6.899999999999995E-2</v>
      </c>
      <c r="F23" s="87" t="s">
        <v>32</v>
      </c>
      <c r="G23" s="149">
        <f t="shared" si="0"/>
        <v>0.39800000000000002</v>
      </c>
      <c r="I23" s="87" t="s">
        <v>27</v>
      </c>
      <c r="J23" s="149">
        <f t="shared" si="1"/>
        <v>1.0269999999999999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C23-Table9153514[[#This Row],[%]]</f>
        <v>0.13099999999999978</v>
      </c>
      <c r="F24" s="147" t="s">
        <v>36</v>
      </c>
      <c r="G24" s="149">
        <f t="shared" si="0"/>
        <v>0.26900000000000002</v>
      </c>
      <c r="I24" s="87" t="s">
        <v>26</v>
      </c>
      <c r="J24" s="149">
        <f t="shared" si="1"/>
        <v>0.51900000000000002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C24-Table9153514[[#This Row],[%]]</f>
        <v>0.38900000000000023</v>
      </c>
      <c r="F25" s="87" t="s">
        <v>7</v>
      </c>
      <c r="G25" s="149">
        <f t="shared" si="0"/>
        <v>0.23799999999999999</v>
      </c>
      <c r="I25" s="87" t="s">
        <v>17</v>
      </c>
      <c r="J25" s="149">
        <f t="shared" si="1"/>
        <v>0.43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C25-Table9153514[[#This Row],[%]]</f>
        <v>0.11399999999999988</v>
      </c>
      <c r="F26" s="87" t="s">
        <v>1</v>
      </c>
      <c r="G26" s="149">
        <f t="shared" si="0"/>
        <v>0.18099999999999999</v>
      </c>
      <c r="I26" s="147" t="s">
        <v>16</v>
      </c>
      <c r="J26" s="149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C26-Table9153514[[#This Row],[%]]</f>
        <v>0.10199999999999987</v>
      </c>
      <c r="F27" s="176"/>
      <c r="G27" s="177">
        <f>SUM(G12:G26)</f>
        <v>48.416000000000004</v>
      </c>
      <c r="I27" s="176"/>
      <c r="J27" s="178">
        <f>SUM(J12:J26)</f>
        <v>48.48599999999999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C27-Table9153514[[#This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C28-Table9153514[[#This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C29-Table9153514[[#This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C30-Table9153514[[#This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C31-Table9153514[[#This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C32-Table9153514[[#This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C33-Table9153514[[#This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C34-Table9153514[[#This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C35-Table9153514[[#This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C36-Table9153514[[#This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C37-Table9153514[[#This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C38-Table9153514[[#This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C39-Table9153514[[#This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C40-Table9153514[[#This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0E80-ACFB-4EA9-87DF-627CD4AF3E25}">
  <dimension ref="A1:Z18"/>
  <sheetViews>
    <sheetView zoomScale="205" zoomScaleNormal="205" workbookViewId="0">
      <selection activeCell="K11" sqref="K11"/>
    </sheetView>
  </sheetViews>
  <sheetFormatPr defaultColWidth="4.77734375" defaultRowHeight="14.4" x14ac:dyDescent="0.3"/>
  <cols>
    <col min="1" max="7" width="4.77734375" style="87"/>
    <col min="8" max="8" width="4.77734375" style="87" customWidth="1"/>
    <col min="9" max="18" width="4.77734375" style="87"/>
    <col min="19" max="20" width="4.77734375" style="87" customWidth="1"/>
    <col min="21" max="16384" width="4.77734375" style="87"/>
  </cols>
  <sheetData>
    <row r="1" spans="1:26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26" x14ac:dyDescent="0.3">
      <c r="A2" s="117" t="s">
        <v>45</v>
      </c>
      <c r="B2" s="88" t="s">
        <v>19</v>
      </c>
      <c r="C2" s="88" t="s">
        <v>23</v>
      </c>
      <c r="D2" s="85" t="s">
        <v>10</v>
      </c>
      <c r="E2" s="86" t="s">
        <v>31</v>
      </c>
      <c r="F2" s="86" t="s">
        <v>1</v>
      </c>
      <c r="G2" s="90"/>
      <c r="H2" s="4"/>
      <c r="J2" s="4"/>
      <c r="K2" s="95"/>
      <c r="L2" s="88" t="s">
        <v>16</v>
      </c>
      <c r="M2" s="86" t="s">
        <v>13</v>
      </c>
      <c r="N2" s="119" t="s">
        <v>29</v>
      </c>
      <c r="O2" s="119" t="s">
        <v>18</v>
      </c>
      <c r="P2" s="85" t="s">
        <v>27</v>
      </c>
      <c r="Q2" s="103" t="s">
        <v>6</v>
      </c>
      <c r="S2" s="87" t="s">
        <v>95</v>
      </c>
    </row>
    <row r="3" spans="1:26" x14ac:dyDescent="0.3">
      <c r="A3" s="107" t="s">
        <v>35</v>
      </c>
      <c r="B3" s="89" t="s">
        <v>3</v>
      </c>
      <c r="C3" s="88" t="s">
        <v>9</v>
      </c>
      <c r="D3" s="85" t="s">
        <v>11</v>
      </c>
      <c r="E3" s="86" t="s">
        <v>28</v>
      </c>
      <c r="F3" s="140" t="s">
        <v>36</v>
      </c>
      <c r="G3" s="115"/>
      <c r="H3" s="4"/>
      <c r="J3" s="4"/>
      <c r="K3" s="90" t="s">
        <v>4</v>
      </c>
      <c r="L3" s="85" t="s">
        <v>8</v>
      </c>
      <c r="M3" s="119" t="s">
        <v>22</v>
      </c>
      <c r="N3" s="119" t="s">
        <v>25</v>
      </c>
      <c r="O3" s="119" t="s">
        <v>2</v>
      </c>
      <c r="P3" s="86" t="s">
        <v>30</v>
      </c>
      <c r="Q3" s="104" t="s">
        <v>5</v>
      </c>
    </row>
    <row r="4" spans="1:26" x14ac:dyDescent="0.3">
      <c r="A4" s="89"/>
      <c r="B4" s="89" t="s">
        <v>17</v>
      </c>
      <c r="C4" s="88" t="s">
        <v>20</v>
      </c>
      <c r="D4" s="85" t="s">
        <v>24</v>
      </c>
      <c r="E4" s="86" t="s">
        <v>12</v>
      </c>
      <c r="F4" s="91" t="s">
        <v>7</v>
      </c>
      <c r="G4" s="92"/>
      <c r="H4" s="92"/>
      <c r="J4" s="105"/>
      <c r="K4" s="105"/>
      <c r="L4" s="120" t="s">
        <v>32</v>
      </c>
      <c r="M4" s="119" t="s">
        <v>21</v>
      </c>
      <c r="N4" s="86" t="s">
        <v>14</v>
      </c>
      <c r="O4" s="86" t="s">
        <v>15</v>
      </c>
      <c r="P4" s="88" t="s">
        <v>26</v>
      </c>
      <c r="Q4" s="104"/>
    </row>
    <row r="5" spans="1:26" x14ac:dyDescent="0.3">
      <c r="A5" s="89"/>
      <c r="B5" s="89"/>
      <c r="C5" s="88" t="s">
        <v>33</v>
      </c>
      <c r="D5" s="85" t="s">
        <v>34</v>
      </c>
      <c r="E5" s="92"/>
      <c r="F5" s="245"/>
      <c r="G5" s="245"/>
      <c r="H5" s="92"/>
      <c r="J5" s="105"/>
      <c r="K5" s="247"/>
      <c r="L5" s="243" t="s">
        <v>37</v>
      </c>
      <c r="M5" s="106"/>
      <c r="N5" s="101"/>
      <c r="O5" s="102"/>
      <c r="P5" s="104"/>
      <c r="Q5" s="104"/>
    </row>
    <row r="6" spans="1:26" x14ac:dyDescent="0.3">
      <c r="A6" s="4"/>
      <c r="B6" s="4"/>
      <c r="C6" s="4"/>
      <c r="D6" s="4"/>
      <c r="E6" s="4"/>
      <c r="F6" s="246"/>
      <c r="G6" s="246"/>
      <c r="H6" s="92"/>
      <c r="J6" s="105"/>
      <c r="K6" s="248"/>
      <c r="L6" s="244"/>
      <c r="M6" s="4"/>
      <c r="N6" s="4"/>
      <c r="O6" s="4"/>
      <c r="P6" s="4"/>
      <c r="Q6" s="4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"v"</v>
      </c>
      <c r="C9" t="str">
        <f>_xlfn.CONCAT("""",Keys!C2,""": ", """",C2,"""")</f>
        <v>"10": "u"</v>
      </c>
      <c r="D9" t="str">
        <f>_xlfn.CONCAT("""",Keys!D2,""": ", """",D2,"""")</f>
        <v>"11": "r"</v>
      </c>
      <c r="E9" t="str">
        <f>_xlfn.CONCAT("""",Keys!E2,""": ", """",E2,"""")</f>
        <v>"12": "p"</v>
      </c>
      <c r="F9" t="str">
        <f>_xlfn.CONCAT("""",Keys!F2,""": ", """",F2,"""")</f>
        <v>"13": "j"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","</v>
      </c>
      <c r="Q9" t="str">
        <f>_xlfn.CONCAT("""",Keys!Q2,""": ", """",Q2,"""")</f>
        <v>"8": "="</v>
      </c>
      <c r="R9" s="64"/>
      <c r="S9" s="64"/>
      <c r="T9" s="64"/>
      <c r="U9" s="64"/>
      <c r="V9" s="64"/>
      <c r="W9" s="64"/>
      <c r="X9" s="64"/>
      <c r="Y9" s="64"/>
      <c r="Z9" s="64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"b"</v>
      </c>
      <c r="C10" t="str">
        <f>_xlfn.CONCAT("""",Keys!C3,""": ", """",C3,"""")</f>
        <v>"17": "e"</v>
      </c>
      <c r="D10" t="str">
        <f>_xlfn.CONCAT("""",Keys!D3,""": ", """",D3,"""")</f>
        <v>"18": "a"</v>
      </c>
      <c r="E10" t="str">
        <f>_xlfn.CONCAT("""",Keys!E3,""": ", """",E3,"""")</f>
        <v>"19": "o"</v>
      </c>
      <c r="F10" t="str">
        <f>_xlfn.CONCAT("""",Keys!F3,""": ", """",F3,"""")</f>
        <v>"20": "'"</v>
      </c>
      <c r="G10" t="str">
        <f>_xlfn.CONCAT("""",Keys!G3,""": ", """",G3,"""")</f>
        <v>"21": ""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"w"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"."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"y"</v>
      </c>
      <c r="D11" t="str">
        <f>_xlfn.CONCAT("""",Keys!D4,""": ", """",D4,"""")</f>
        <v>"25": "m"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";"</v>
      </c>
      <c r="M11" t="str">
        <f>_xlfn.CONCAT("""",Keys!M4,""": ", """",M4,"""")</f>
        <v>"26": "h"</v>
      </c>
      <c r="N11" t="str">
        <f>_xlfn.CONCAT("""",Keys!N4,""": ", """",N4,"""")</f>
        <v>"25": "f"</v>
      </c>
      <c r="O11" t="str">
        <f>_xlfn.CONCAT("""",Keys!O4,""": ", """",O4,"""")</f>
        <v>"24": "g"</v>
      </c>
      <c r="P11" t="str">
        <f>_xlfn.CONCAT("""",Keys!P4,""": ", """",P4,"""")</f>
        <v>"23": "k"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>_xlfn.TEXTJOIN(",",TRUE,A8:H13,)</f>
        <v>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>_xlfn.CONCAT("{","""left"": {",A15,"}",", ""right"": {",A16,"}}")</f>
        <v>{"left": {"1":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""}, "right": {"7":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AJ319"/>
  <sheetViews>
    <sheetView zoomScale="160" zoomScaleNormal="160" workbookViewId="0">
      <pane ySplit="7" topLeftCell="A8" activePane="bottomLeft" state="frozen"/>
      <selection pane="bottomLeft" activeCell="M5" sqref="M5:P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>
        <f t="shared" ref="B3:F5" ca="1" si="0">OFFSET($I3,0,COLUMN($I3)-COLUMN())</f>
        <v>1.8</v>
      </c>
      <c r="C3" s="134">
        <f t="shared" ca="1" si="0"/>
        <v>1.1000000000000001</v>
      </c>
      <c r="D3" s="133">
        <f t="shared" ca="1" si="0"/>
        <v>1</v>
      </c>
      <c r="E3" s="86">
        <f t="shared" ca="1" si="0"/>
        <v>1.2</v>
      </c>
      <c r="F3" s="137">
        <f t="shared" ca="1" si="0"/>
        <v>1.5</v>
      </c>
      <c r="G3" s="90"/>
      <c r="H3" s="4"/>
      <c r="J3" s="4"/>
      <c r="K3" s="86"/>
      <c r="L3" s="137">
        <f>Efforts!L3</f>
        <v>1.5</v>
      </c>
      <c r="M3" s="86">
        <f>Efforts!M3</f>
        <v>1.2</v>
      </c>
      <c r="N3" s="133">
        <f>Efforts!N3</f>
        <v>1</v>
      </c>
      <c r="O3" s="134">
        <f>Efforts!O3</f>
        <v>1.1000000000000001</v>
      </c>
      <c r="P3" s="89">
        <f>Efforts!P3</f>
        <v>1.8</v>
      </c>
      <c r="Q3" s="103" t="s">
        <v>6</v>
      </c>
      <c r="T3" t="str">
        <f>_xlfn.CONCAT("""",Keys!A2,""": ", """",A3,"""")</f>
        <v>"8": "\\"</v>
      </c>
      <c r="U3" t="str">
        <f ca="1">_xlfn.CONCAT("""",Keys!B2,""": ", """",B3,"""")</f>
        <v>"9": "1.8"</v>
      </c>
      <c r="V3" t="str">
        <f ca="1">_xlfn.CONCAT("""",Keys!C2,""": ", """",C3,"""")</f>
        <v>"10": "1.1"</v>
      </c>
      <c r="W3" t="str">
        <f ca="1">_xlfn.CONCAT("""",Keys!D2,""": ", """",D3,"""")</f>
        <v>"11": "1"</v>
      </c>
      <c r="X3" t="str">
        <f ca="1">_xlfn.CONCAT("""",Keys!E2,""": ", """",E3,"""")</f>
        <v>"12": "1.2"</v>
      </c>
      <c r="Y3" t="str">
        <f ca="1">_xlfn.CONCAT("""",Keys!F2,""": ", """",F3,"""")</f>
        <v>"13": "1.5"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"1.5"</v>
      </c>
      <c r="AF3" t="str">
        <f>_xlfn.CONCAT("""",Keys!M2,""": ", """",M3,"""")</f>
        <v>"12": "1.2"</v>
      </c>
      <c r="AG3" t="str">
        <f>_xlfn.CONCAT("""",Keys!N2,""": ", """",N3,"""")</f>
        <v>"11": "1"</v>
      </c>
      <c r="AH3" t="str">
        <f>_xlfn.CONCAT("""",Keys!O2,""": ", """",O3,"""")</f>
        <v>"10": "1.1"</v>
      </c>
      <c r="AI3" t="str">
        <f>_xlfn.CONCAT("""",Keys!P2,""": ", """",P3,"""")</f>
        <v>"9": "1.8"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>
        <f t="shared" ca="1" si="0"/>
        <v>1.1000000000000001</v>
      </c>
      <c r="C4" s="134">
        <f t="shared" ca="1" si="0"/>
        <v>1</v>
      </c>
      <c r="D4" s="133">
        <f t="shared" ca="1" si="0"/>
        <v>1</v>
      </c>
      <c r="E4" s="132">
        <f t="shared" ca="1" si="0"/>
        <v>1</v>
      </c>
      <c r="F4" s="86">
        <f t="shared" ca="1" si="0"/>
        <v>1.3</v>
      </c>
      <c r="G4" s="115"/>
      <c r="H4" s="4"/>
      <c r="J4" s="4"/>
      <c r="K4" s="90" t="s">
        <v>4</v>
      </c>
      <c r="L4" s="95">
        <f>Efforts!L4</f>
        <v>1.3</v>
      </c>
      <c r="M4" s="132">
        <f>Efforts!M4</f>
        <v>1</v>
      </c>
      <c r="N4" s="133">
        <f>Efforts!N4</f>
        <v>1</v>
      </c>
      <c r="O4" s="134">
        <f>Efforts!O4</f>
        <v>1</v>
      </c>
      <c r="P4" s="89">
        <f>Efforts!P4</f>
        <v>1.1000000000000001</v>
      </c>
      <c r="Q4" s="104" t="s">
        <v>5</v>
      </c>
      <c r="T4" t="str">
        <f>_xlfn.CONCAT("""",Keys!A3,""": ", """",A4,"""")</f>
        <v>"15": "/"</v>
      </c>
      <c r="U4" t="str">
        <f ca="1">_xlfn.CONCAT("""",Keys!B3,""": ", """",B4,"""")</f>
        <v>"16": "1.1"</v>
      </c>
      <c r="V4" t="str">
        <f ca="1">_xlfn.CONCAT("""",Keys!C3,""": ", """",C4,"""")</f>
        <v>"17": "1"</v>
      </c>
      <c r="W4" t="str">
        <f ca="1">_xlfn.CONCAT("""",Keys!D3,""": ", """",D4,"""")</f>
        <v>"18": "1"</v>
      </c>
      <c r="X4" t="str">
        <f ca="1">_xlfn.CONCAT("""",Keys!E3,""": ", """",E4,"""")</f>
        <v>"19": "1"</v>
      </c>
      <c r="Y4" t="str">
        <f ca="1">_xlfn.CONCAT("""",Keys!F3,""": ", """",F4,"""")</f>
        <v>"20": "1.3"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"1.3"</v>
      </c>
      <c r="AF4" t="str">
        <f>_xlfn.CONCAT("""",Keys!M3,""": ", """",M4,"""")</f>
        <v>"19": "1"</v>
      </c>
      <c r="AG4" t="str">
        <f>_xlfn.CONCAT("""",Keys!N3,""": ", """",N4,"""")</f>
        <v>"18": "1"</v>
      </c>
      <c r="AH4" t="str">
        <f>_xlfn.CONCAT("""",Keys!O3,""": ", """",O4,"""")</f>
        <v>"17": "1"</v>
      </c>
      <c r="AI4" t="str">
        <f>_xlfn.CONCAT("""",Keys!P3,""": ", """",P4,"""")</f>
        <v>"16": "1.1"</v>
      </c>
      <c r="AJ4" t="str">
        <f>_xlfn.CONCAT("""",Keys!Q3,""": ", """",Q4,"""")</f>
        <v>"15": "-"</v>
      </c>
    </row>
    <row r="5" spans="1:36" x14ac:dyDescent="0.3">
      <c r="A5" s="89"/>
      <c r="B5" s="136">
        <f t="shared" ca="1" si="0"/>
        <v>1.95</v>
      </c>
      <c r="C5" s="88">
        <f t="shared" ca="1" si="0"/>
        <v>1.3</v>
      </c>
      <c r="D5" s="85">
        <f t="shared" ca="1" si="0"/>
        <v>1.1000000000000001</v>
      </c>
      <c r="E5" s="132">
        <f t="shared" ca="1" si="0"/>
        <v>1</v>
      </c>
      <c r="F5" s="139">
        <f t="shared" ca="1" si="0"/>
        <v>1.35</v>
      </c>
      <c r="G5" s="92"/>
      <c r="H5" s="92"/>
      <c r="J5" s="105"/>
      <c r="K5" s="105"/>
      <c r="L5" s="138">
        <f>Efforts!L5</f>
        <v>1.35</v>
      </c>
      <c r="M5" s="132">
        <f>Efforts!M5</f>
        <v>1</v>
      </c>
      <c r="N5" s="85">
        <f>Efforts!N5</f>
        <v>1.1000000000000001</v>
      </c>
      <c r="O5" s="88">
        <f>Efforts!O5</f>
        <v>1.3</v>
      </c>
      <c r="P5" s="89">
        <f>Efforts!P5</f>
        <v>1.95</v>
      </c>
      <c r="Q5" s="104"/>
      <c r="T5" t="str">
        <f>_xlfn.CONCAT("""",Keys!A4,""": ", """",A5,"""")</f>
        <v>"22": ""</v>
      </c>
      <c r="U5" t="str">
        <f ca="1">_xlfn.CONCAT("""",Keys!B4,""": ", """",B5,"""")</f>
        <v>"23": "1.95"</v>
      </c>
      <c r="V5" t="str">
        <f ca="1">_xlfn.CONCAT("""",Keys!C4,""": ", """",C5,"""")</f>
        <v>"24": "1.3"</v>
      </c>
      <c r="W5" t="str">
        <f ca="1">_xlfn.CONCAT("""",Keys!D4,""": ", """",D5,"""")</f>
        <v>"25": "1.1"</v>
      </c>
      <c r="X5" t="str">
        <f ca="1">_xlfn.CONCAT("""",Keys!E4,""": ", """",E5,"""")</f>
        <v>"26": "1"</v>
      </c>
      <c r="Y5" t="str">
        <f ca="1">_xlfn.CONCAT("""",Keys!F4,""": ", """",F5,"""")</f>
        <v>"27": "1.35"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"1.35"</v>
      </c>
      <c r="AF5" t="str">
        <f>_xlfn.CONCAT("""",Keys!M4,""": ", """",M5,"""")</f>
        <v>"26": "1"</v>
      </c>
      <c r="AG5" t="str">
        <f>_xlfn.CONCAT("""",Keys!N4,""": ", """",N5,"""")</f>
        <v>"25": "1.1"</v>
      </c>
      <c r="AH5" t="str">
        <f>_xlfn.CONCAT("""",Keys!O4,""": ", """",O5,"""")</f>
        <v>"24": "1.3"</v>
      </c>
      <c r="AI5" t="str">
        <f>_xlfn.CONCAT("""",Keys!P4,""": ", """",P5,"""")</f>
        <v>"23": "1.95"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 ca="1">_xlfn.TEXTJOIN(",",TRUE,T2:AA7,)</f>
        <v>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 ca="1">_xlfn.CONCAT("{","""left"": {",T8,"}",", ""right"": {",T9,"}}")</f>
        <v>{"left": {"1":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""}, "right": {"7":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171" t="s">
        <v>104</v>
      </c>
      <c r="B11" s="171" t="s">
        <v>105</v>
      </c>
      <c r="C11" s="172" t="s">
        <v>102</v>
      </c>
      <c r="D11" t="s">
        <v>106</v>
      </c>
      <c r="F11" s="152" t="s">
        <v>43</v>
      </c>
      <c r="G11" s="152" t="s">
        <v>103</v>
      </c>
      <c r="I11" s="152" t="s">
        <v>44</v>
      </c>
      <c r="J11" s="152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D11" s="152"/>
      <c r="AE11" s="152"/>
      <c r="AF11" s="152"/>
      <c r="AG11" s="152"/>
      <c r="AH11" s="152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>
        <f ca="1">B3</f>
        <v>1.8</v>
      </c>
      <c r="G12" s="87">
        <f t="shared" ref="G12:G26" ca="1" si="1">_xlfn.IFNA(_xlfn.IFNA(INDEX($C$12:$C$58, MATCH(F12,$A$12:$A$58,0)), INDEX($C$12:$C$58, MATCH(F12,$B$12:$B$58,0))),0)</f>
        <v>0</v>
      </c>
      <c r="I12" s="87">
        <f>L3</f>
        <v>1.5</v>
      </c>
      <c r="J12" s="87">
        <f t="shared" ref="J12:J26" si="2">_xlfn.IFNA(_xlfn.IFNA(INDEX($C$12:$C$58, MATCH(I12,$A$12:$A$58,0)), INDEX($C$12:$C$58, MATCH(I12,$B$12:$B$58,0))),0)</f>
        <v>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C12-Table915[[#This Row],[%]]</f>
        <v>2.543000000000001</v>
      </c>
      <c r="F13" s="87">
        <f ca="1">B4</f>
        <v>1.1000000000000001</v>
      </c>
      <c r="G13" s="87">
        <f t="shared" ca="1" si="1"/>
        <v>0</v>
      </c>
      <c r="I13" s="87">
        <f>L4</f>
        <v>1.3</v>
      </c>
      <c r="J13" s="87">
        <f t="shared" si="2"/>
        <v>0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C13-Table915[[#This Row],[%]]</f>
        <v>1.9269999999999987</v>
      </c>
      <c r="F14" s="87">
        <f ca="1">B5</f>
        <v>1.95</v>
      </c>
      <c r="G14" s="87">
        <f t="shared" ca="1" si="1"/>
        <v>0</v>
      </c>
      <c r="I14" s="87">
        <f>L5</f>
        <v>1.35</v>
      </c>
      <c r="J14" s="87">
        <f t="shared" si="2"/>
        <v>0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C14-Table915[[#This Row],[%]]</f>
        <v>0.4870000000000001</v>
      </c>
      <c r="F15" s="87">
        <f ca="1">C3</f>
        <v>1.1000000000000001</v>
      </c>
      <c r="G15" s="87">
        <f t="shared" ca="1" si="1"/>
        <v>0</v>
      </c>
      <c r="I15" s="87">
        <f>M3</f>
        <v>1.2</v>
      </c>
      <c r="J15" s="87">
        <f t="shared" si="2"/>
        <v>0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C15-Table915[[#This Row],[%]]</f>
        <v>3.2000000000000028E-2</v>
      </c>
      <c r="F16" s="87">
        <f ca="1">C4</f>
        <v>1</v>
      </c>
      <c r="G16" s="87">
        <f t="shared" ca="1" si="1"/>
        <v>0</v>
      </c>
      <c r="I16" s="87">
        <f>M4</f>
        <v>1</v>
      </c>
      <c r="J16" s="87">
        <f t="shared" si="2"/>
        <v>0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C16-Table915[[#This Row],[%]]</f>
        <v>0.21300000000000008</v>
      </c>
      <c r="F17" s="87">
        <f ca="1">C5</f>
        <v>1.3</v>
      </c>
      <c r="G17" s="87">
        <f t="shared" ca="1" si="1"/>
        <v>0</v>
      </c>
      <c r="I17" s="87">
        <f>M5</f>
        <v>1</v>
      </c>
      <c r="J17" s="87">
        <f t="shared" si="2"/>
        <v>0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C17-Table915[[#This Row],[%]]</f>
        <v>0.11600000000000055</v>
      </c>
      <c r="F18" s="87">
        <f ca="1">D3</f>
        <v>1</v>
      </c>
      <c r="G18" s="87">
        <f t="shared" ca="1" si="1"/>
        <v>0</v>
      </c>
      <c r="I18" s="87">
        <f>N3</f>
        <v>1</v>
      </c>
      <c r="J18" s="87">
        <f t="shared" si="2"/>
        <v>0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C18-Table915[[#This Row],[%]]</f>
        <v>0.64100000000000001</v>
      </c>
      <c r="F19" s="87">
        <f ca="1">D4</f>
        <v>1</v>
      </c>
      <c r="G19" s="87">
        <f t="shared" ca="1" si="1"/>
        <v>0</v>
      </c>
      <c r="I19" s="87">
        <f>N4</f>
        <v>1</v>
      </c>
      <c r="J19" s="87">
        <f t="shared" si="2"/>
        <v>0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C19-Table915[[#This Row],[%]]</f>
        <v>1.7539999999999996</v>
      </c>
      <c r="F20" s="87">
        <f ca="1">D5</f>
        <v>1.1000000000000001</v>
      </c>
      <c r="G20" s="87">
        <f t="shared" ca="1" si="1"/>
        <v>0</v>
      </c>
      <c r="I20" s="87">
        <f>N5</f>
        <v>1.1000000000000001</v>
      </c>
      <c r="J20" s="87">
        <f t="shared" si="2"/>
        <v>0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C20-Table915[[#This Row],[%]]</f>
        <v>4.3000000000000149E-2</v>
      </c>
      <c r="F21" s="87">
        <f ca="1">E3</f>
        <v>1.2</v>
      </c>
      <c r="G21" s="87">
        <f t="shared" ca="1" si="1"/>
        <v>0</v>
      </c>
      <c r="I21" s="87">
        <f>O3</f>
        <v>1.1000000000000001</v>
      </c>
      <c r="J21" s="87">
        <f t="shared" si="2"/>
        <v>0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C21-Table915[[#This Row],[%]]</f>
        <v>0.69300000000000006</v>
      </c>
      <c r="F22" s="87">
        <f ca="1">E4</f>
        <v>1</v>
      </c>
      <c r="G22" s="87">
        <f t="shared" ca="1" si="1"/>
        <v>0</v>
      </c>
      <c r="I22" s="87">
        <f>O4</f>
        <v>1</v>
      </c>
      <c r="J22" s="87">
        <f t="shared" si="2"/>
        <v>0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C22-Table915[[#This Row],[%]]</f>
        <v>6.899999999999995E-2</v>
      </c>
      <c r="F23" s="87">
        <f ca="1">E5</f>
        <v>1</v>
      </c>
      <c r="G23" s="87">
        <f t="shared" ca="1" si="1"/>
        <v>0</v>
      </c>
      <c r="I23" s="87">
        <f>O5</f>
        <v>1.3</v>
      </c>
      <c r="J23" s="87">
        <f t="shared" si="2"/>
        <v>0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C23-Table915[[#This Row],[%]]</f>
        <v>0.13099999999999978</v>
      </c>
      <c r="F24" s="87">
        <f ca="1">F3</f>
        <v>1.5</v>
      </c>
      <c r="G24" s="87">
        <f t="shared" ca="1" si="1"/>
        <v>0</v>
      </c>
      <c r="I24" s="87">
        <f>P3</f>
        <v>1.8</v>
      </c>
      <c r="J24" s="87">
        <f t="shared" si="2"/>
        <v>0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C24-Table915[[#This Row],[%]]</f>
        <v>0.38900000000000023</v>
      </c>
      <c r="F25" s="87">
        <f ca="1">F4</f>
        <v>1.3</v>
      </c>
      <c r="G25" s="87">
        <f t="shared" ca="1" si="1"/>
        <v>0</v>
      </c>
      <c r="I25" s="87">
        <f>P4</f>
        <v>1.1000000000000001</v>
      </c>
      <c r="J25" s="87">
        <f t="shared" si="2"/>
        <v>0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C25-Table915[[#This Row],[%]]</f>
        <v>0.11399999999999988</v>
      </c>
      <c r="F26" s="87">
        <f ca="1">F5</f>
        <v>1.35</v>
      </c>
      <c r="G26" s="87">
        <f t="shared" ca="1" si="1"/>
        <v>0</v>
      </c>
      <c r="I26" s="87">
        <f>P5</f>
        <v>1.95</v>
      </c>
      <c r="J26" s="87">
        <f t="shared" si="2"/>
        <v>0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C26-Table915[[#This Row],[%]]</f>
        <v>0.10199999999999987</v>
      </c>
      <c r="F27" s="176"/>
      <c r="G27" s="177">
        <f ca="1">SUM(G12:G26)</f>
        <v>0</v>
      </c>
      <c r="I27" s="176"/>
      <c r="J27" s="178">
        <f>SUM(J12:J26)</f>
        <v>0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L6:L7"/>
    <mergeCell ref="G6:G7"/>
    <mergeCell ref="F6:F7"/>
    <mergeCell ref="K6:K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F67-9362-49C4-935C-9ABB6FC3B216}">
  <dimension ref="A1:AJ58"/>
  <sheetViews>
    <sheetView zoomScale="160" zoomScaleNormal="160" workbookViewId="0">
      <pane ySplit="7" topLeftCell="A8" activePane="bottomLeft" state="frozen"/>
      <selection pane="bottomLeft" activeCell="O11" sqref="O11"/>
    </sheetView>
  </sheetViews>
  <sheetFormatPr defaultColWidth="4.77734375" defaultRowHeight="14.4" x14ac:dyDescent="0.3"/>
  <cols>
    <col min="1" max="2" width="4.77734375" style="87"/>
    <col min="3" max="3" width="4.77734375" style="87" customWidth="1"/>
    <col min="4" max="4" width="4.77734375" style="150" customWidth="1"/>
    <col min="5" max="5" width="4.77734375" style="87"/>
    <col min="6" max="7" width="4.77734375" style="87" customWidth="1"/>
    <col min="8" max="8" width="5.5546875" style="87" customWidth="1"/>
    <col min="9" max="11" width="4.77734375" style="87"/>
    <col min="12" max="13" width="4.77734375" style="87" customWidth="1"/>
    <col min="14" max="15" width="4.77734375" style="87"/>
    <col min="16" max="17" width="4.77734375" style="87" customWidth="1"/>
    <col min="18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97</v>
      </c>
      <c r="D1" s="87"/>
      <c r="H1" s="150"/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163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18</v>
      </c>
      <c r="D3" s="133" t="s">
        <v>28</v>
      </c>
      <c r="E3" s="86" t="s">
        <v>3</v>
      </c>
      <c r="F3" s="137" t="s">
        <v>32</v>
      </c>
      <c r="G3" s="90"/>
      <c r="H3" s="163"/>
      <c r="J3" s="4"/>
      <c r="K3" s="86"/>
      <c r="L3" s="137" t="s">
        <v>7</v>
      </c>
      <c r="M3" s="86" t="s">
        <v>15</v>
      </c>
      <c r="N3" s="133" t="s">
        <v>22</v>
      </c>
      <c r="O3" s="134" t="s">
        <v>12</v>
      </c>
      <c r="P3" s="135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"c"</v>
      </c>
      <c r="W3" t="str">
        <f>_xlfn.CONCAT("""",Keys!D2,""": ", """",D3,"""")</f>
        <v>"11": "o"</v>
      </c>
      <c r="X3" t="str">
        <f>_xlfn.CONCAT("""",Keys!E2,""": ", """",E3,"""")</f>
        <v>"12": "b"</v>
      </c>
      <c r="Y3" t="str">
        <f>_xlfn.CONCAT("""",Keys!F2,""": ", """",F3,"""")</f>
        <v>"13": ";"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"q"</v>
      </c>
      <c r="AF3" t="str">
        <f>_xlfn.CONCAT("""",Keys!M2,""": ", """",M3,"""")</f>
        <v>"12": "g"</v>
      </c>
      <c r="AG3" t="str">
        <f>_xlfn.CONCAT("""",Keys!N2,""": ", """",N3,"""")</f>
        <v>"11": "n"</v>
      </c>
      <c r="AH3" t="str">
        <f>_xlfn.CONCAT("""",Keys!O2,""": ", """",O3,"""")</f>
        <v>"10": "s"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31</v>
      </c>
      <c r="C4" s="134" t="s">
        <v>10</v>
      </c>
      <c r="D4" s="133" t="s">
        <v>9</v>
      </c>
      <c r="E4" s="132" t="s">
        <v>23</v>
      </c>
      <c r="F4" s="86" t="s">
        <v>14</v>
      </c>
      <c r="G4" s="115"/>
      <c r="H4" s="163"/>
      <c r="J4" s="4"/>
      <c r="K4" s="90" t="s">
        <v>4</v>
      </c>
      <c r="L4" s="86" t="s">
        <v>20</v>
      </c>
      <c r="M4" s="132" t="s">
        <v>25</v>
      </c>
      <c r="N4" s="133" t="s">
        <v>2</v>
      </c>
      <c r="O4" s="134" t="s">
        <v>11</v>
      </c>
      <c r="P4" s="89" t="s">
        <v>21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"p"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"u"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"a"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89"/>
      <c r="B5" s="136" t="s">
        <v>26</v>
      </c>
      <c r="C5" s="88" t="s">
        <v>24</v>
      </c>
      <c r="D5" s="85" t="s">
        <v>8</v>
      </c>
      <c r="E5" s="132" t="s">
        <v>13</v>
      </c>
      <c r="F5" s="169" t="s">
        <v>36</v>
      </c>
      <c r="G5" s="92"/>
      <c r="H5" s="164"/>
      <c r="J5" s="105"/>
      <c r="K5" s="105"/>
      <c r="L5" s="138" t="s">
        <v>17</v>
      </c>
      <c r="M5" s="132" t="s">
        <v>27</v>
      </c>
      <c r="N5" s="85" t="s">
        <v>29</v>
      </c>
      <c r="O5" s="88" t="s">
        <v>30</v>
      </c>
      <c r="P5" s="136" t="s">
        <v>19</v>
      </c>
      <c r="Q5" s="104"/>
      <c r="T5" t="str">
        <f>_xlfn.CONCAT("""",Keys!A4,""": ", """",A5,"""")</f>
        <v>"22": ""</v>
      </c>
      <c r="U5" t="str">
        <f>_xlfn.CONCAT("""",Keys!B4,""": ", """",B5,"""")</f>
        <v>"23": "k"</v>
      </c>
      <c r="V5" t="str">
        <f>_xlfn.CONCAT("""",Keys!C4,""": ", """",C5,"""")</f>
        <v>"24": "m"</v>
      </c>
      <c r="W5" t="str">
        <f>_xlfn.CONCAT("""",Keys!D4,""": ", """",D5,"""")</f>
        <v>"25": "w"</v>
      </c>
      <c r="X5" t="str">
        <f>_xlfn.CONCAT("""",Keys!E4,""": ", """",E5,"""")</f>
        <v>"26": "d"</v>
      </c>
      <c r="Y5" t="str">
        <f>_xlfn.CONCAT("""",Keys!F4,""": ", """",F5,"""")</f>
        <v>"27": "'"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"x"</v>
      </c>
      <c r="AF5" t="str">
        <f>_xlfn.CONCAT("""",Keys!M4,""": ", """",M5,"""")</f>
        <v>"26": ","</v>
      </c>
      <c r="AG5" t="str">
        <f>_xlfn.CONCAT("""",Keys!N4,""": ", """",N5,"""")</f>
        <v>"25": "l"</v>
      </c>
      <c r="AH5" t="str">
        <f>_xlfn.CONCAT("""",Keys!O4,""": ", """",O5,"""")</f>
        <v>"24": "."</v>
      </c>
      <c r="AI5" t="str">
        <f>_xlfn.CONCAT("""",Keys!P4,""": ", """",P5,"""")</f>
        <v>"23": "v"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164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164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D8" s="87"/>
      <c r="H8" s="150"/>
      <c r="T8" t="str">
        <f>_xlfn.TEXTJOIN(",",TRUE,T2:AA7,)</f>
        <v>"1": "","2": "1","3": "2","4": "3","5": "4","6": "5","7": "","8": "\\","9": "j","10": "c","11": "o","12": "b","13": ";","14": "","15": "/","16": "p","17": "r","18": "e","19": "u","20": "f","21": "","22": "","23": "k","24": "m","25": "w","26": "d","27": "'","28":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"c","11": "o","12": "b","13": ";","14": "","15": "/","16": "p","17": "r","18": "e","19": "u","20": "f","21": "","22": "","23": "k","24": "m","25": "w","26": "d","27": "'","28": "","29": "","30": "","31": "","32": "[","33": "]","34": "","35": "","36": "","37": "","38": ""}, "right": {"7": "","6": "6","5": "7","4": "8","3": "9","2": "0","1": "","14": "","13": "q","12": "g","11": "n","10": "s","9": "z","8": "=","21": "`","20": "y","19": "i","18": "t","17": "a","16": "h","15": "-","29": "","28": "","27": "x","26": ",","25": "l","24": ".","23": "v","22": "","37": "","36": "","35": " ","34": "","33": "","32": "","31": "","30": "","38": ""}}</v>
      </c>
      <c r="D9" s="87"/>
      <c r="H9" s="150"/>
      <c r="R9" s="64"/>
      <c r="S9" s="64"/>
      <c r="T9" t="str">
        <f>_xlfn.TEXTJOIN(",",TRUE,AC2:AJ7,)</f>
        <v>"7": "","6": "6","5": "7","4": "8","3": "9","2": "0","1": "","14": "","13": "q","12": "g","11": "n","10": "s","9": "z","8": "=","21": "`","20": "y","19": "i","18": "t","17": "a","16": "h","15": "-","29": "","28": "","27": "x","26": ",","25": "l","24": ".","23": "v","22":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B10"/>
      <c r="C10"/>
      <c r="D10"/>
    </row>
    <row r="11" spans="1:36" x14ac:dyDescent="0.3">
      <c r="A11"/>
      <c r="B11" s="64" t="s">
        <v>104</v>
      </c>
      <c r="C11" s="64" t="s">
        <v>105</v>
      </c>
      <c r="D11" s="150" t="s">
        <v>102</v>
      </c>
      <c r="E11" s="152"/>
      <c r="F11" s="152"/>
      <c r="G11" s="152" t="s">
        <v>43</v>
      </c>
      <c r="H11" s="152" t="s">
        <v>103</v>
      </c>
      <c r="I11" s="152"/>
      <c r="J11" s="87" t="s">
        <v>44</v>
      </c>
      <c r="K11" s="87" t="s">
        <v>103</v>
      </c>
      <c r="L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</row>
    <row r="12" spans="1:36" x14ac:dyDescent="0.3">
      <c r="A12"/>
      <c r="B12" s="179" t="s">
        <v>9</v>
      </c>
      <c r="C12" s="179" t="s">
        <v>9</v>
      </c>
      <c r="D12" s="183">
        <v>11.692</v>
      </c>
      <c r="G12" s="162" t="s">
        <v>9</v>
      </c>
      <c r="H12" s="149">
        <f t="shared" ref="H12:H26" si="0">_xlfn.IFNA(_xlfn.IFNA(INDEX($D$12:$D$58, MATCH(G12,$B$12:$B$58,0)), INDEX($D$12:$D$58, MATCH(G12,$C$12:$C$58,0))),0)</f>
        <v>11.692</v>
      </c>
      <c r="J12" s="162" t="s">
        <v>2</v>
      </c>
      <c r="K12" s="149">
        <f t="shared" ref="K12:K26" si="1">_xlfn.IFNA(_xlfn.IFNA(INDEX($D$12:$D$58, MATCH(J12,$B$12:$B$58,0)), INDEX($D$12:$D$58, MATCH(J12,$C$12:$C$58,0))),0)</f>
        <v>9.1489999999999991</v>
      </c>
    </row>
    <row r="13" spans="1:36" x14ac:dyDescent="0.3">
      <c r="A13"/>
      <c r="B13" s="179" t="s">
        <v>2</v>
      </c>
      <c r="C13" s="179" t="s">
        <v>2</v>
      </c>
      <c r="D13" s="183">
        <v>9.1489999999999991</v>
      </c>
      <c r="G13" s="162" t="s">
        <v>28</v>
      </c>
      <c r="H13" s="149">
        <f t="shared" si="0"/>
        <v>6.7030000000000003</v>
      </c>
      <c r="J13" s="162" t="s">
        <v>11</v>
      </c>
      <c r="K13" s="149">
        <f t="shared" si="1"/>
        <v>7.2220000000000004</v>
      </c>
    </row>
    <row r="14" spans="1:36" x14ac:dyDescent="0.3">
      <c r="A14"/>
      <c r="B14" s="179" t="s">
        <v>11</v>
      </c>
      <c r="C14" s="179" t="s">
        <v>11</v>
      </c>
      <c r="D14" s="183">
        <v>7.2220000000000004</v>
      </c>
      <c r="G14" s="162" t="s">
        <v>10</v>
      </c>
      <c r="H14" s="149">
        <f t="shared" si="0"/>
        <v>5.7329999999999997</v>
      </c>
      <c r="J14" s="162" t="s">
        <v>25</v>
      </c>
      <c r="K14" s="149">
        <f t="shared" si="1"/>
        <v>6.7350000000000003</v>
      </c>
    </row>
    <row r="15" spans="1:36" x14ac:dyDescent="0.3">
      <c r="A15"/>
      <c r="B15" s="161" t="s">
        <v>25</v>
      </c>
      <c r="C15" s="161" t="s">
        <v>25</v>
      </c>
      <c r="D15" s="162">
        <v>6.7350000000000003</v>
      </c>
      <c r="G15" s="153" t="s">
        <v>18</v>
      </c>
      <c r="H15" s="149">
        <f t="shared" si="0"/>
        <v>3.9359999999999999</v>
      </c>
      <c r="J15" s="162" t="s">
        <v>22</v>
      </c>
      <c r="K15" s="149">
        <f t="shared" si="1"/>
        <v>6.49</v>
      </c>
    </row>
    <row r="16" spans="1:36" x14ac:dyDescent="0.3">
      <c r="A16"/>
      <c r="B16" s="161" t="s">
        <v>28</v>
      </c>
      <c r="C16" s="161" t="s">
        <v>28</v>
      </c>
      <c r="D16" s="162">
        <v>6.7030000000000003</v>
      </c>
      <c r="G16" s="153" t="s">
        <v>13</v>
      </c>
      <c r="H16" s="149">
        <f t="shared" si="0"/>
        <v>3.1739999999999999</v>
      </c>
      <c r="J16" s="153" t="s">
        <v>12</v>
      </c>
      <c r="K16" s="149">
        <f t="shared" si="1"/>
        <v>6.3739999999999997</v>
      </c>
    </row>
    <row r="17" spans="1:11" x14ac:dyDescent="0.3">
      <c r="A17"/>
      <c r="B17" s="161" t="s">
        <v>22</v>
      </c>
      <c r="C17" s="161" t="s">
        <v>22</v>
      </c>
      <c r="D17" s="162">
        <v>6.49</v>
      </c>
      <c r="G17" s="156" t="s">
        <v>23</v>
      </c>
      <c r="H17" s="149">
        <f t="shared" si="0"/>
        <v>2.6539999999999999</v>
      </c>
      <c r="J17" s="153" t="s">
        <v>29</v>
      </c>
      <c r="K17" s="149">
        <f t="shared" si="1"/>
        <v>3.9790000000000001</v>
      </c>
    </row>
    <row r="18" spans="1:11" x14ac:dyDescent="0.3">
      <c r="A18"/>
      <c r="B18" s="161" t="s">
        <v>12</v>
      </c>
      <c r="C18" s="161" t="s">
        <v>12</v>
      </c>
      <c r="D18" s="162">
        <v>6.3739999999999997</v>
      </c>
      <c r="G18" s="156" t="s">
        <v>31</v>
      </c>
      <c r="H18" s="149">
        <f t="shared" si="0"/>
        <v>2.54</v>
      </c>
      <c r="J18" s="153" t="s">
        <v>21</v>
      </c>
      <c r="K18" s="149">
        <f t="shared" si="1"/>
        <v>3.2429999999999999</v>
      </c>
    </row>
    <row r="19" spans="1:11" x14ac:dyDescent="0.3">
      <c r="A19"/>
      <c r="B19" s="161" t="s">
        <v>10</v>
      </c>
      <c r="C19" s="161" t="s">
        <v>10</v>
      </c>
      <c r="D19" s="162">
        <v>5.7329999999999997</v>
      </c>
      <c r="G19" s="156" t="s">
        <v>24</v>
      </c>
      <c r="H19" s="149">
        <f t="shared" si="0"/>
        <v>2.4380000000000002</v>
      </c>
      <c r="I19"/>
      <c r="J19" s="156" t="s">
        <v>15</v>
      </c>
      <c r="K19" s="149">
        <f t="shared" si="1"/>
        <v>1.597</v>
      </c>
    </row>
    <row r="20" spans="1:11" x14ac:dyDescent="0.3">
      <c r="A20"/>
      <c r="B20" s="181" t="s">
        <v>29</v>
      </c>
      <c r="C20" s="181" t="s">
        <v>29</v>
      </c>
      <c r="D20" s="184">
        <v>3.9790000000000001</v>
      </c>
      <c r="F20"/>
      <c r="G20" s="156" t="s">
        <v>14</v>
      </c>
      <c r="H20" s="149">
        <f t="shared" si="0"/>
        <v>1.756</v>
      </c>
      <c r="I20"/>
      <c r="J20" s="156" t="s">
        <v>20</v>
      </c>
      <c r="K20" s="149">
        <f t="shared" si="1"/>
        <v>1.5489999999999999</v>
      </c>
    </row>
    <row r="21" spans="1:11" x14ac:dyDescent="0.3">
      <c r="A21"/>
      <c r="B21" s="181" t="s">
        <v>18</v>
      </c>
      <c r="C21" s="181" t="s">
        <v>18</v>
      </c>
      <c r="D21" s="184">
        <v>3.9359999999999999</v>
      </c>
      <c r="G21" s="156" t="s">
        <v>3</v>
      </c>
      <c r="H21" s="149">
        <f t="shared" si="0"/>
        <v>1.5489999999999999</v>
      </c>
      <c r="J21" s="158" t="s">
        <v>19</v>
      </c>
      <c r="K21" s="149">
        <f t="shared" si="1"/>
        <v>0.90100000000000002</v>
      </c>
    </row>
    <row r="22" spans="1:11" x14ac:dyDescent="0.3">
      <c r="A22"/>
      <c r="B22" s="154" t="s">
        <v>21</v>
      </c>
      <c r="C22" s="154" t="s">
        <v>21</v>
      </c>
      <c r="D22" s="153">
        <v>3.2429999999999999</v>
      </c>
      <c r="G22" s="156" t="s">
        <v>8</v>
      </c>
      <c r="H22" s="149">
        <f t="shared" si="0"/>
        <v>1.278</v>
      </c>
      <c r="J22" s="158" t="s">
        <v>17</v>
      </c>
      <c r="K22" s="149">
        <f t="shared" si="1"/>
        <v>0.43</v>
      </c>
    </row>
    <row r="23" spans="1:11" x14ac:dyDescent="0.3">
      <c r="A23"/>
      <c r="B23" s="154" t="s">
        <v>13</v>
      </c>
      <c r="C23" s="154" t="s">
        <v>13</v>
      </c>
      <c r="D23" s="153">
        <v>3.1739999999999999</v>
      </c>
      <c r="G23" s="158" t="s">
        <v>26</v>
      </c>
      <c r="H23" s="149">
        <f t="shared" si="0"/>
        <v>0.51900000000000002</v>
      </c>
      <c r="J23" s="158" t="s">
        <v>7</v>
      </c>
      <c r="K23" s="149">
        <f t="shared" si="1"/>
        <v>0.23799999999999999</v>
      </c>
    </row>
    <row r="24" spans="1:11" x14ac:dyDescent="0.3">
      <c r="A24"/>
      <c r="B24" s="154" t="s">
        <v>30</v>
      </c>
      <c r="C24" s="174" t="s">
        <v>98</v>
      </c>
      <c r="D24" s="153">
        <v>3.0430000000000001</v>
      </c>
      <c r="G24" s="158" t="s">
        <v>32</v>
      </c>
      <c r="H24" s="149">
        <f t="shared" si="0"/>
        <v>0.39800000000000002</v>
      </c>
      <c r="J24" s="156" t="s">
        <v>27</v>
      </c>
      <c r="K24" s="149">
        <f t="shared" si="1"/>
        <v>1.0269999999999999</v>
      </c>
    </row>
    <row r="25" spans="1:11" x14ac:dyDescent="0.3">
      <c r="A25"/>
      <c r="B25" s="154" t="s">
        <v>23</v>
      </c>
      <c r="C25" s="154" t="s">
        <v>23</v>
      </c>
      <c r="D25" s="153">
        <v>2.6539999999999999</v>
      </c>
      <c r="G25" s="170" t="s">
        <v>36</v>
      </c>
      <c r="H25" s="149">
        <f t="shared" si="0"/>
        <v>0.26900000000000002</v>
      </c>
      <c r="J25" s="156" t="s">
        <v>30</v>
      </c>
      <c r="K25" s="149">
        <f t="shared" si="1"/>
        <v>3.0430000000000001</v>
      </c>
    </row>
    <row r="26" spans="1:11" x14ac:dyDescent="0.3">
      <c r="A26"/>
      <c r="B26" s="154" t="s">
        <v>31</v>
      </c>
      <c r="C26" s="154" t="s">
        <v>31</v>
      </c>
      <c r="D26" s="153">
        <v>2.54</v>
      </c>
      <c r="G26" s="158" t="s">
        <v>1</v>
      </c>
      <c r="H26" s="149">
        <f t="shared" si="0"/>
        <v>0.18099999999999999</v>
      </c>
      <c r="J26" s="158" t="s">
        <v>16</v>
      </c>
      <c r="K26" s="149">
        <f t="shared" si="1"/>
        <v>0.105</v>
      </c>
    </row>
    <row r="27" spans="1:11" x14ac:dyDescent="0.3">
      <c r="A27"/>
      <c r="B27" s="154" t="s">
        <v>24</v>
      </c>
      <c r="C27" s="154" t="s">
        <v>24</v>
      </c>
      <c r="D27" s="153">
        <v>2.4380000000000002</v>
      </c>
      <c r="G27" s="156"/>
      <c r="H27" s="178">
        <f>SUM(H12:H26)</f>
        <v>44.819999999999993</v>
      </c>
      <c r="J27" s="158"/>
      <c r="K27" s="178">
        <f>SUM(K12:K26)</f>
        <v>52.082000000000001</v>
      </c>
    </row>
    <row r="28" spans="1:11" x14ac:dyDescent="0.3">
      <c r="A28"/>
      <c r="B28" s="155" t="s">
        <v>14</v>
      </c>
      <c r="C28" s="155" t="s">
        <v>14</v>
      </c>
      <c r="D28" s="156">
        <v>1.756</v>
      </c>
    </row>
    <row r="29" spans="1:11" x14ac:dyDescent="0.3">
      <c r="B29" s="155" t="s">
        <v>15</v>
      </c>
      <c r="C29" s="155" t="s">
        <v>15</v>
      </c>
      <c r="D29" s="156">
        <v>1.597</v>
      </c>
    </row>
    <row r="30" spans="1:11" x14ac:dyDescent="0.3">
      <c r="B30" s="155" t="s">
        <v>20</v>
      </c>
      <c r="C30" s="155" t="s">
        <v>20</v>
      </c>
      <c r="D30" s="156">
        <v>1.5489999999999999</v>
      </c>
    </row>
    <row r="31" spans="1:11" x14ac:dyDescent="0.3">
      <c r="B31" s="155" t="s">
        <v>3</v>
      </c>
      <c r="C31" s="155" t="s">
        <v>3</v>
      </c>
      <c r="D31" s="156">
        <v>1.5489999999999999</v>
      </c>
    </row>
    <row r="32" spans="1:11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x14ac:dyDescent="0.3">
      <c r="B41" s="157" t="s">
        <v>16</v>
      </c>
      <c r="C41" s="157" t="s">
        <v>16</v>
      </c>
      <c r="D41" s="158">
        <v>0.105</v>
      </c>
    </row>
    <row r="43" spans="2:4" x14ac:dyDescent="0.3">
      <c r="B43" s="64"/>
      <c r="C43" s="64"/>
    </row>
    <row r="45" spans="2:4" x14ac:dyDescent="0.3">
      <c r="B45" s="64"/>
      <c r="C45" s="64"/>
    </row>
    <row r="46" spans="2:4" x14ac:dyDescent="0.3">
      <c r="B46" s="64"/>
      <c r="C46" s="64"/>
    </row>
    <row r="48" spans="2:4" x14ac:dyDescent="0.3">
      <c r="B48" s="64"/>
      <c r="C48" s="64"/>
    </row>
    <row r="49" spans="2:3" x14ac:dyDescent="0.3">
      <c r="B49" s="64"/>
      <c r="C49" s="64"/>
    </row>
    <row r="50" spans="2:3" x14ac:dyDescent="0.3">
      <c r="B50" s="64"/>
      <c r="C50" s="64"/>
    </row>
    <row r="51" spans="2:3" x14ac:dyDescent="0.3">
      <c r="B51" s="64"/>
      <c r="C51" s="64"/>
    </row>
    <row r="52" spans="2:3" x14ac:dyDescent="0.3">
      <c r="B52" s="148"/>
      <c r="C52" s="148"/>
    </row>
    <row r="55" spans="2:3" x14ac:dyDescent="0.3">
      <c r="B55" s="64"/>
      <c r="C55" s="64"/>
    </row>
    <row r="56" spans="2:3" x14ac:dyDescent="0.3">
      <c r="B56" s="64"/>
      <c r="C56" s="64"/>
    </row>
    <row r="57" spans="2:3" x14ac:dyDescent="0.3">
      <c r="B57" s="64"/>
      <c r="C57" s="64"/>
    </row>
    <row r="58" spans="2:3" x14ac:dyDescent="0.3">
      <c r="B58" s="64"/>
      <c r="C58" s="64"/>
    </row>
  </sheetData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7CF-9279-41E3-B271-C760CA13CBBF}">
  <dimension ref="A1:AI41"/>
  <sheetViews>
    <sheetView zoomScale="205" zoomScaleNormal="205" workbookViewId="0">
      <pane ySplit="6" topLeftCell="A7" activePane="bottomLeft" state="frozen"/>
      <selection pane="bottomLeft" activeCell="P15" sqref="P15"/>
    </sheetView>
  </sheetViews>
  <sheetFormatPr defaultColWidth="4.77734375" defaultRowHeight="14.4" x14ac:dyDescent="0.3"/>
  <cols>
    <col min="1" max="7" width="4.77734375" style="87"/>
    <col min="8" max="8" width="4.77734375" style="87" customWidth="1"/>
    <col min="9" max="18" width="4.77734375" style="87"/>
    <col min="19" max="20" width="4.77734375" style="87" customWidth="1"/>
    <col min="21" max="16384" width="4.77734375" style="87"/>
  </cols>
  <sheetData>
    <row r="1" spans="1:35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35" x14ac:dyDescent="0.3">
      <c r="A2" s="117" t="s">
        <v>45</v>
      </c>
      <c r="B2" s="88" t="s">
        <v>31</v>
      </c>
      <c r="C2" s="88" t="s">
        <v>12</v>
      </c>
      <c r="D2" s="85" t="s">
        <v>11</v>
      </c>
      <c r="E2" s="86" t="s">
        <v>13</v>
      </c>
      <c r="F2" s="86" t="s">
        <v>20</v>
      </c>
      <c r="G2" s="90"/>
      <c r="H2" s="4"/>
      <c r="J2" s="4"/>
      <c r="K2" s="121"/>
      <c r="L2" s="88" t="s">
        <v>32</v>
      </c>
      <c r="M2" s="86" t="s">
        <v>19</v>
      </c>
      <c r="N2" s="119" t="s">
        <v>15</v>
      </c>
      <c r="O2" s="119" t="s">
        <v>3</v>
      </c>
      <c r="P2" s="85" t="s">
        <v>8</v>
      </c>
      <c r="Q2" s="124" t="s">
        <v>6</v>
      </c>
      <c r="S2" s="87" t="s">
        <v>94</v>
      </c>
    </row>
    <row r="3" spans="1:35" x14ac:dyDescent="0.3">
      <c r="A3" s="107" t="s">
        <v>35</v>
      </c>
      <c r="B3" s="89" t="s">
        <v>18</v>
      </c>
      <c r="C3" s="88" t="s">
        <v>10</v>
      </c>
      <c r="D3" s="85" t="s">
        <v>9</v>
      </c>
      <c r="E3" s="86" t="s">
        <v>2</v>
      </c>
      <c r="F3" s="86" t="s">
        <v>21</v>
      </c>
      <c r="G3" s="115"/>
      <c r="H3" s="4"/>
      <c r="J3" s="4"/>
      <c r="K3" s="122" t="s">
        <v>4</v>
      </c>
      <c r="L3" s="85" t="s">
        <v>16</v>
      </c>
      <c r="M3" s="119" t="s">
        <v>22</v>
      </c>
      <c r="N3" s="119" t="s">
        <v>28</v>
      </c>
      <c r="O3" s="119" t="s">
        <v>25</v>
      </c>
      <c r="P3" s="86" t="s">
        <v>14</v>
      </c>
      <c r="Q3" s="125" t="s">
        <v>5</v>
      </c>
    </row>
    <row r="4" spans="1:35" x14ac:dyDescent="0.3">
      <c r="A4" s="89"/>
      <c r="B4" s="89" t="s">
        <v>26</v>
      </c>
      <c r="C4" s="88" t="s">
        <v>29</v>
      </c>
      <c r="D4" s="85" t="s">
        <v>23</v>
      </c>
      <c r="E4" s="86" t="s">
        <v>24</v>
      </c>
      <c r="F4" s="91" t="s">
        <v>17</v>
      </c>
      <c r="G4" s="92"/>
      <c r="H4" s="92"/>
      <c r="J4" s="105"/>
      <c r="K4" s="123"/>
      <c r="L4" s="117" t="s">
        <v>36</v>
      </c>
      <c r="M4" s="119" t="s">
        <v>1</v>
      </c>
      <c r="N4" s="86" t="s">
        <v>7</v>
      </c>
      <c r="O4" s="86" t="s">
        <v>27</v>
      </c>
      <c r="P4" s="88" t="s">
        <v>30</v>
      </c>
      <c r="Q4" s="125"/>
      <c r="S4" t="str">
        <f>_xlfn.CONCAT("""",Keys!A1,""": ", """",A1,"""")</f>
        <v>"1": ""</v>
      </c>
      <c r="T4" t="str">
        <f>_xlfn.CONCAT("""",Keys!B1,""": ", """",B1,"""")</f>
        <v>"2": "1"</v>
      </c>
      <c r="U4" t="str">
        <f>_xlfn.CONCAT("""",Keys!C1,""": ", """",C1,"""")</f>
        <v>"3": "2"</v>
      </c>
      <c r="V4" t="str">
        <f>_xlfn.CONCAT("""",Keys!D1,""": ", """",D1,"""")</f>
        <v>"4": "3"</v>
      </c>
      <c r="W4" t="str">
        <f>_xlfn.CONCAT("""",Keys!E1,""": ", """",E1,"""")</f>
        <v>"5": "4"</v>
      </c>
      <c r="X4" t="str">
        <f>_xlfn.CONCAT("""",Keys!F1,""": ", """",F1,"""")</f>
        <v>"6": "5"</v>
      </c>
      <c r="Y4" t="str">
        <f>_xlfn.CONCAT("""",Keys!G1,""": ", """",G1,"""")</f>
        <v>"7": ""</v>
      </c>
      <c r="Z4"/>
      <c r="AA4"/>
      <c r="AB4"/>
      <c r="AC4" t="str">
        <f>_xlfn.CONCAT("""",Keys!K1,""": ", """",K1,"""")</f>
        <v>"7": ""</v>
      </c>
      <c r="AD4" t="str">
        <f>_xlfn.CONCAT("""",Keys!L1,""": ", """",L1,"""")</f>
        <v>"6": "6"</v>
      </c>
      <c r="AE4" t="str">
        <f>_xlfn.CONCAT("""",Keys!M1,""": ", """",M1,"""")</f>
        <v>"5": "7"</v>
      </c>
      <c r="AF4" t="str">
        <f>_xlfn.CONCAT("""",Keys!N1,""": ", """",N1,"""")</f>
        <v>"4": "8"</v>
      </c>
      <c r="AG4" t="str">
        <f>_xlfn.CONCAT("""",Keys!O1,""": ", """",O1,"""")</f>
        <v>"3": "9"</v>
      </c>
      <c r="AH4" t="str">
        <f>_xlfn.CONCAT("""",Keys!P1,""": ", """",P1,"""")</f>
        <v>"2": "0"</v>
      </c>
      <c r="AI4" t="str">
        <f>_xlfn.CONCAT("""",Keys!Q1,""": ", """",Q1,"""")</f>
        <v>"1": ""</v>
      </c>
    </row>
    <row r="5" spans="1:35" x14ac:dyDescent="0.3">
      <c r="A5" s="89"/>
      <c r="B5" s="89"/>
      <c r="C5" s="88" t="s">
        <v>33</v>
      </c>
      <c r="D5" s="85" t="s">
        <v>34</v>
      </c>
      <c r="E5" s="92"/>
      <c r="F5" s="245" t="str">
        <f ca="1">OFFSET($I5,0,COLUMN($I5)-COLUMN())</f>
        <v xml:space="preserve"> </v>
      </c>
      <c r="G5" s="245"/>
      <c r="H5" s="92"/>
      <c r="J5" s="105"/>
      <c r="K5" s="247"/>
      <c r="L5" s="249" t="s">
        <v>37</v>
      </c>
      <c r="M5" s="126"/>
      <c r="N5" s="127"/>
      <c r="O5" s="128"/>
      <c r="P5" s="129"/>
      <c r="Q5" s="104"/>
      <c r="S5" t="str">
        <f>_xlfn.CONCAT("""",Keys!A2,""": ", """",A2,"""")</f>
        <v>"8": "\\"</v>
      </c>
      <c r="T5" t="str">
        <f>_xlfn.CONCAT("""",Keys!B2,""": ", """",B2,"""")</f>
        <v>"9": "p"</v>
      </c>
      <c r="U5" t="str">
        <f>_xlfn.CONCAT("""",Keys!C2,""": ", """",C2,"""")</f>
        <v>"10": "s"</v>
      </c>
      <c r="V5" t="str">
        <f>_xlfn.CONCAT("""",Keys!D2,""": ", """",D2,"""")</f>
        <v>"11": "a"</v>
      </c>
      <c r="W5" t="str">
        <f>_xlfn.CONCAT("""",Keys!E2,""": ", """",E2,"""")</f>
        <v>"12": "d"</v>
      </c>
      <c r="X5" t="str">
        <f>_xlfn.CONCAT("""",Keys!F2,""": ", """",F2,"""")</f>
        <v>"13": "y"</v>
      </c>
      <c r="Y5" t="str">
        <f>_xlfn.CONCAT("""",Keys!G2,""": ", """",G2,"""")</f>
        <v>"14": ""</v>
      </c>
      <c r="Z5"/>
      <c r="AA5"/>
      <c r="AB5"/>
      <c r="AC5" t="str">
        <f>_xlfn.CONCAT("""",Keys!K2,""": ", """",K2,"""")</f>
        <v>"14": ""</v>
      </c>
      <c r="AD5" t="str">
        <f>_xlfn.CONCAT("""",Keys!L2,""": ", """",L2,"""")</f>
        <v>"13": ";"</v>
      </c>
      <c r="AE5" t="str">
        <f>_xlfn.CONCAT("""",Keys!M2,""": ", """",M2,"""")</f>
        <v>"12": "v"</v>
      </c>
      <c r="AF5" t="str">
        <f>_xlfn.CONCAT("""",Keys!N2,""": ", """",N2,"""")</f>
        <v>"11": "g"</v>
      </c>
      <c r="AG5" t="str">
        <f>_xlfn.CONCAT("""",Keys!O2,""": ", """",O2,"""")</f>
        <v>"10": "b"</v>
      </c>
      <c r="AH5" t="str">
        <f>_xlfn.CONCAT("""",Keys!P2,""": ", """",P2,"""")</f>
        <v>"9": "w"</v>
      </c>
      <c r="AI5" t="str">
        <f>_xlfn.CONCAT("""",Keys!Q2,""": ", """",Q2,"""")</f>
        <v>"8": "="</v>
      </c>
    </row>
    <row r="6" spans="1:35" x14ac:dyDescent="0.3">
      <c r="A6" s="4"/>
      <c r="B6" s="4"/>
      <c r="C6" s="4"/>
      <c r="D6" s="4"/>
      <c r="E6" s="4"/>
      <c r="F6" s="246">
        <f ca="1">OFFSET($I6,0,COLUMN($I6)-COLUMN())</f>
        <v>0</v>
      </c>
      <c r="G6" s="246"/>
      <c r="H6" s="92"/>
      <c r="J6" s="105"/>
      <c r="K6" s="248"/>
      <c r="L6" s="244"/>
      <c r="M6" s="62"/>
      <c r="N6" s="62"/>
      <c r="O6" s="62"/>
      <c r="P6" s="62"/>
      <c r="Q6" s="62"/>
      <c r="S6" t="str">
        <f>_xlfn.CONCAT("""",Keys!A3,""": ", """",A3,"""")</f>
        <v>"15": "/"</v>
      </c>
      <c r="T6" t="str">
        <f>_xlfn.CONCAT("""",Keys!B3,""": ", """",B3,"""")</f>
        <v>"16": "c"</v>
      </c>
      <c r="U6" t="str">
        <f>_xlfn.CONCAT("""",Keys!C3,""": ", """",C3,"""")</f>
        <v>"17": "r"</v>
      </c>
      <c r="V6" t="str">
        <f>_xlfn.CONCAT("""",Keys!D3,""": ", """",D3,"""")</f>
        <v>"18": "e"</v>
      </c>
      <c r="W6" t="str">
        <f>_xlfn.CONCAT("""",Keys!E3,""": ", """",E3,"""")</f>
        <v>"19": "t"</v>
      </c>
      <c r="X6" t="str">
        <f>_xlfn.CONCAT("""",Keys!F3,""": ", """",F3,"""")</f>
        <v>"20": "h"</v>
      </c>
      <c r="Y6" t="str">
        <f>_xlfn.CONCAT("""",Keys!G3,""": ", """",G3,"""")</f>
        <v>"21": ""</v>
      </c>
      <c r="Z6"/>
      <c r="AA6"/>
      <c r="AB6"/>
      <c r="AC6" t="str">
        <f>_xlfn.CONCAT("""",Keys!K3,""": ", """",K3,"""")</f>
        <v>"21": "`"</v>
      </c>
      <c r="AD6" t="str">
        <f>_xlfn.CONCAT("""",Keys!L3,""": ", """",L3,"""")</f>
        <v>"20": "z"</v>
      </c>
      <c r="AE6" t="str">
        <f>_xlfn.CONCAT("""",Keys!M3,""": ", """",M3,"""")</f>
        <v>"19": "n"</v>
      </c>
      <c r="AF6" t="str">
        <f>_xlfn.CONCAT("""",Keys!N3,""": ", """",N3,"""")</f>
        <v>"18": "o"</v>
      </c>
      <c r="AG6" t="str">
        <f>_xlfn.CONCAT("""",Keys!O3,""": ", """",O3,"""")</f>
        <v>"17": "i"</v>
      </c>
      <c r="AH6" t="str">
        <f>_xlfn.CONCAT("""",Keys!P3,""": ", """",P3,"""")</f>
        <v>"16": "f"</v>
      </c>
      <c r="AI6" t="str">
        <f>_xlfn.CONCAT("""",Keys!Q3,""": ", """",Q3,"""")</f>
        <v>"15": "-"</v>
      </c>
    </row>
    <row r="7" spans="1:35" x14ac:dyDescent="0.3">
      <c r="S7" t="str">
        <f>_xlfn.CONCAT("""",Keys!A4,""": ", """",A4,"""")</f>
        <v>"22": ""</v>
      </c>
      <c r="T7" t="str">
        <f>_xlfn.CONCAT("""",Keys!B4,""": ", """",B4,"""")</f>
        <v>"23": "k"</v>
      </c>
      <c r="U7" t="str">
        <f>_xlfn.CONCAT("""",Keys!C4,""": ", """",C4,"""")</f>
        <v>"24": "l"</v>
      </c>
      <c r="V7" t="str">
        <f>_xlfn.CONCAT("""",Keys!D4,""": ", """",D4,"""")</f>
        <v>"25": "u"</v>
      </c>
      <c r="W7" t="str">
        <f>_xlfn.CONCAT("""",Keys!E4,""": ", """",E4,"""")</f>
        <v>"26": "m"</v>
      </c>
      <c r="X7" t="str">
        <f>_xlfn.CONCAT("""",Keys!F4,""": ", """",F4,"""")</f>
        <v>"27": "x"</v>
      </c>
      <c r="Y7" t="str">
        <f>_xlfn.CONCAT("""",Keys!G4,""": ", """",G4,"""")</f>
        <v>"28": ""</v>
      </c>
      <c r="Z7" t="str">
        <f>_xlfn.CONCAT("""",Keys!H4,""": ", """",H4,"""")</f>
        <v>"29": ""</v>
      </c>
      <c r="AA7"/>
      <c r="AB7" t="str">
        <f>_xlfn.CONCAT("""",Keys!J4,""": ", """",J4,"""")</f>
        <v>"29": ""</v>
      </c>
      <c r="AC7" t="str">
        <f>_xlfn.CONCAT("""",Keys!K4,""": ", """",K4,"""")</f>
        <v>"28": ""</v>
      </c>
      <c r="AD7" t="str">
        <f>_xlfn.CONCAT("""",Keys!L4,""": ", """",L4,"""")</f>
        <v>"27": "'"</v>
      </c>
      <c r="AE7" t="str">
        <f>_xlfn.CONCAT("""",Keys!M4,""": ", """",M4,"""")</f>
        <v>"26": "j"</v>
      </c>
      <c r="AF7" t="str">
        <f>_xlfn.CONCAT("""",Keys!N4,""": ", """",N4,"""")</f>
        <v>"25": "q"</v>
      </c>
      <c r="AG7" t="str">
        <f>_xlfn.CONCAT("""",Keys!O4,""": ", """",O4,"""")</f>
        <v>"24": ","</v>
      </c>
      <c r="AH7" t="str">
        <f>_xlfn.CONCAT("""",Keys!P4,""": ", """",P4,"""")</f>
        <v>"23": "."</v>
      </c>
      <c r="AI7" t="str">
        <f>_xlfn.CONCAT("""",Keys!Q4,""": ", """",Q4,"""")</f>
        <v>"22": ""</v>
      </c>
    </row>
    <row r="8" spans="1:35" x14ac:dyDescent="0.3">
      <c r="A8" t="str">
        <f ca="1">_xlfn.CONCAT("{","""left"": {",S11,"}",", ""right"": {",S12,"}}")</f>
        <v>{"left": {"1":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""}, "right": {"7":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""}}</v>
      </c>
      <c r="S8" t="str">
        <f>_xlfn.CONCAT("""",Keys!A5,""": ", """",A5,"""")</f>
        <v>"30": ""</v>
      </c>
      <c r="T8" t="str">
        <f>_xlfn.CONCAT("""",Keys!B5,""": ", """",B5,"""")</f>
        <v>"31": ""</v>
      </c>
      <c r="U8" t="str">
        <f>_xlfn.CONCAT("""",Keys!C5,""": ", """",C5,"""")</f>
        <v>"32": "["</v>
      </c>
      <c r="V8" t="str">
        <f>_xlfn.CONCAT("""",Keys!D5,""": ", """",D5,"""")</f>
        <v>"33": "]"</v>
      </c>
      <c r="W8" t="str">
        <f>_xlfn.CONCAT("""",Keys!E5,""": ", """",E5,"""")</f>
        <v>"34": ""</v>
      </c>
      <c r="X8" t="str">
        <f ca="1">_xlfn.CONCAT("""",Keys!F5,""": ", """",F5,"""")</f>
        <v>"35": " "</v>
      </c>
      <c r="Y8" t="str">
        <f>_xlfn.CONCAT("""",Keys!G5,""": ", """",G5,"""")</f>
        <v>"36": ""</v>
      </c>
      <c r="Z8" t="str">
        <f>_xlfn.CONCAT("""",Keys!H5,""": ", """",H5,"""")</f>
        <v>"37": ""</v>
      </c>
      <c r="AA8"/>
      <c r="AB8" t="str">
        <f>_xlfn.CONCAT("""",Keys!J5,""": ", """",J5,"""")</f>
        <v>"37": ""</v>
      </c>
      <c r="AC8" t="str">
        <f>_xlfn.CONCAT("""",Keys!K5,""": ", """",K5,"""")</f>
        <v>"36": ""</v>
      </c>
      <c r="AD8" t="str">
        <f>_xlfn.CONCAT("""",Keys!L5,""": ", """",L5,"""")</f>
        <v>"35": " "</v>
      </c>
      <c r="AE8" t="str">
        <f>_xlfn.CONCAT("""",Keys!M5,""": ", """",M5,"""")</f>
        <v>"34": ""</v>
      </c>
      <c r="AF8" t="str">
        <f>_xlfn.CONCAT("""",Keys!N5,""": ", """",N5,"""")</f>
        <v>"33": ""</v>
      </c>
      <c r="AG8" t="str">
        <f>_xlfn.CONCAT("""",Keys!O5,""": ", """",O5,"""")</f>
        <v>"32": ""</v>
      </c>
      <c r="AH8" t="str">
        <f>_xlfn.CONCAT("""",Keys!P5,""": ", """",P5,"""")</f>
        <v>"31": ""</v>
      </c>
      <c r="AI8" t="str">
        <f>_xlfn.CONCAT("""",Keys!Q5,""": ", """",Q5,"""")</f>
        <v>"30": ""</v>
      </c>
    </row>
    <row r="9" spans="1:35" x14ac:dyDescent="0.3">
      <c r="R9" s="64"/>
      <c r="S9"/>
      <c r="T9"/>
      <c r="U9"/>
      <c r="V9"/>
      <c r="W9"/>
      <c r="X9"/>
      <c r="Y9"/>
      <c r="Z9" t="str">
        <f>_xlfn.CONCAT("""",Keys!H6,""": ", """",H6,"""")</f>
        <v>"38": ""</v>
      </c>
      <c r="AA9"/>
      <c r="AB9" t="str">
        <f>_xlfn.CONCAT("""",Keys!J6,""": ", """",J6,"""")</f>
        <v>"38": ""</v>
      </c>
      <c r="AC9"/>
      <c r="AD9"/>
      <c r="AE9"/>
      <c r="AF9"/>
      <c r="AG9"/>
      <c r="AH9"/>
      <c r="AI9"/>
    </row>
    <row r="10" spans="1:35" x14ac:dyDescent="0.3"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">
      <c r="B11" s="64" t="s">
        <v>104</v>
      </c>
      <c r="C11" s="64" t="s">
        <v>105</v>
      </c>
      <c r="D11" s="150" t="s">
        <v>102</v>
      </c>
      <c r="F11" s="87" t="s">
        <v>43</v>
      </c>
      <c r="G11" s="87" t="s">
        <v>103</v>
      </c>
      <c r="I11" s="87" t="s">
        <v>44</v>
      </c>
      <c r="J11" s="87" t="s">
        <v>103</v>
      </c>
      <c r="S11" t="str">
        <f ca="1">_xlfn.TEXTJOIN(",",TRUE,S4:Z9,)</f>
        <v>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3">
      <c r="B12" s="179" t="s">
        <v>9</v>
      </c>
      <c r="C12" s="179" t="s">
        <v>9</v>
      </c>
      <c r="D12" s="183">
        <v>11.692</v>
      </c>
      <c r="F12" s="87" t="str">
        <f>B2</f>
        <v>p</v>
      </c>
      <c r="G12" s="149">
        <f t="shared" ref="G12:G26" si="0">_xlfn.IFNA(_xlfn.IFNA(INDEX($D$12:$D$58, MATCH(F12,$B$12:$B$58,0)), INDEX($D$12:$D$58, MATCH(F12,$C$12:$C$58,0))),0)</f>
        <v>2.54</v>
      </c>
      <c r="I12" s="87" t="str">
        <f>L3</f>
        <v>z</v>
      </c>
      <c r="J12" s="149">
        <f t="shared" ref="J12:J26" si="1">_xlfn.IFNA(_xlfn.IFNA(INDEX($D$12:$D$58, MATCH(I12,$B$12:$B$58,0)), INDEX($D$12:$D$58, MATCH(I12,$C$12:$C$58,0))),0)</f>
        <v>0.105</v>
      </c>
      <c r="S12" t="str">
        <f>_xlfn.TEXTJOIN(",",TRUE,AB4:AI9,)</f>
        <v>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3">
      <c r="B13" s="179" t="s">
        <v>2</v>
      </c>
      <c r="C13" s="179" t="s">
        <v>2</v>
      </c>
      <c r="D13" s="183">
        <v>9.1489999999999991</v>
      </c>
      <c r="F13" s="87" t="str">
        <f>B3</f>
        <v>c</v>
      </c>
      <c r="G13" s="149">
        <f t="shared" si="0"/>
        <v>3.9359999999999999</v>
      </c>
      <c r="I13" s="87" t="str">
        <f>L4</f>
        <v>'</v>
      </c>
      <c r="J13" s="149">
        <f t="shared" si="1"/>
        <v>0.26900000000000002</v>
      </c>
    </row>
    <row r="14" spans="1:35" x14ac:dyDescent="0.3">
      <c r="B14" s="179" t="s">
        <v>11</v>
      </c>
      <c r="C14" s="179" t="s">
        <v>11</v>
      </c>
      <c r="D14" s="183">
        <v>7.2220000000000004</v>
      </c>
      <c r="F14" s="87" t="str">
        <f>B4</f>
        <v>k</v>
      </c>
      <c r="G14" s="149">
        <f t="shared" si="0"/>
        <v>0.51900000000000002</v>
      </c>
      <c r="I14" s="87" t="s">
        <v>32</v>
      </c>
      <c r="J14" s="149">
        <f t="shared" si="1"/>
        <v>0.39800000000000002</v>
      </c>
    </row>
    <row r="15" spans="1:35" x14ac:dyDescent="0.3">
      <c r="B15" s="161" t="s">
        <v>25</v>
      </c>
      <c r="C15" s="161" t="s">
        <v>25</v>
      </c>
      <c r="D15" s="162">
        <v>6.7350000000000003</v>
      </c>
      <c r="F15" s="87" t="str">
        <f>C2</f>
        <v>s</v>
      </c>
      <c r="G15" s="149">
        <f t="shared" si="0"/>
        <v>6.3739999999999997</v>
      </c>
      <c r="I15" s="87" t="str">
        <f>M3</f>
        <v>n</v>
      </c>
      <c r="J15" s="149">
        <f t="shared" si="1"/>
        <v>6.49</v>
      </c>
    </row>
    <row r="16" spans="1:35" x14ac:dyDescent="0.3">
      <c r="B16" s="161" t="s">
        <v>28</v>
      </c>
      <c r="C16" s="161" t="s">
        <v>28</v>
      </c>
      <c r="D16" s="162">
        <v>6.7030000000000003</v>
      </c>
      <c r="F16" s="87" t="str">
        <f>C3</f>
        <v>r</v>
      </c>
      <c r="G16" s="149">
        <f t="shared" si="0"/>
        <v>5.7329999999999997</v>
      </c>
      <c r="I16" s="87" t="str">
        <f>M4</f>
        <v>j</v>
      </c>
      <c r="J16" s="149">
        <f t="shared" si="1"/>
        <v>0.18099999999999999</v>
      </c>
    </row>
    <row r="17" spans="1:17" x14ac:dyDescent="0.3">
      <c r="A17"/>
      <c r="B17" s="161" t="s">
        <v>22</v>
      </c>
      <c r="C17" s="161" t="s">
        <v>22</v>
      </c>
      <c r="D17" s="162">
        <v>6.49</v>
      </c>
      <c r="F17" s="87" t="str">
        <f>C4</f>
        <v>l</v>
      </c>
      <c r="G17" s="149">
        <f t="shared" si="0"/>
        <v>3.9790000000000001</v>
      </c>
      <c r="I17" s="87" t="s">
        <v>15</v>
      </c>
      <c r="J17" s="149">
        <f t="shared" si="1"/>
        <v>1.597</v>
      </c>
      <c r="K17"/>
      <c r="L17"/>
      <c r="M17"/>
      <c r="N17"/>
      <c r="O17"/>
      <c r="P17"/>
      <c r="Q17"/>
    </row>
    <row r="18" spans="1:17" x14ac:dyDescent="0.3">
      <c r="B18" s="161" t="s">
        <v>12</v>
      </c>
      <c r="C18" s="161" t="s">
        <v>12</v>
      </c>
      <c r="D18" s="162">
        <v>6.3739999999999997</v>
      </c>
      <c r="F18" s="87" t="str">
        <f>D2</f>
        <v>a</v>
      </c>
      <c r="G18" s="149">
        <f t="shared" si="0"/>
        <v>7.2220000000000004</v>
      </c>
      <c r="I18" s="87" t="str">
        <f>N3</f>
        <v>o</v>
      </c>
      <c r="J18" s="149">
        <f t="shared" si="1"/>
        <v>6.7030000000000003</v>
      </c>
      <c r="K18"/>
      <c r="L18"/>
      <c r="M18"/>
      <c r="N18"/>
      <c r="O18"/>
      <c r="P18"/>
      <c r="Q18"/>
    </row>
    <row r="19" spans="1:17" x14ac:dyDescent="0.3">
      <c r="B19" s="161" t="s">
        <v>10</v>
      </c>
      <c r="C19" s="161" t="s">
        <v>10</v>
      </c>
      <c r="D19" s="162">
        <v>5.7329999999999997</v>
      </c>
      <c r="F19" s="87" t="str">
        <f>D3</f>
        <v>e</v>
      </c>
      <c r="G19" s="149">
        <f t="shared" si="0"/>
        <v>11.692</v>
      </c>
      <c r="I19" s="87" t="str">
        <f>N4</f>
        <v>q</v>
      </c>
      <c r="J19" s="149">
        <f t="shared" si="1"/>
        <v>0.23799999999999999</v>
      </c>
    </row>
    <row r="20" spans="1:17" x14ac:dyDescent="0.3">
      <c r="B20" s="181" t="s">
        <v>29</v>
      </c>
      <c r="C20" s="181" t="s">
        <v>29</v>
      </c>
      <c r="D20" s="184">
        <v>3.9790000000000001</v>
      </c>
      <c r="F20" s="87" t="str">
        <f>D4</f>
        <v>u</v>
      </c>
      <c r="G20" s="149">
        <f t="shared" si="0"/>
        <v>2.6539999999999999</v>
      </c>
      <c r="I20" s="87" t="s">
        <v>3</v>
      </c>
      <c r="J20" s="149">
        <f t="shared" si="1"/>
        <v>1.5489999999999999</v>
      </c>
    </row>
    <row r="21" spans="1:17" x14ac:dyDescent="0.3">
      <c r="B21" s="181" t="s">
        <v>18</v>
      </c>
      <c r="C21" s="181" t="s">
        <v>18</v>
      </c>
      <c r="D21" s="184">
        <v>3.9359999999999999</v>
      </c>
      <c r="F21" s="87" t="str">
        <f>E2</f>
        <v>d</v>
      </c>
      <c r="G21" s="149">
        <f t="shared" si="0"/>
        <v>3.1739999999999999</v>
      </c>
      <c r="I21" s="87" t="str">
        <f>O3</f>
        <v>i</v>
      </c>
      <c r="J21" s="149">
        <f t="shared" si="1"/>
        <v>6.7350000000000003</v>
      </c>
    </row>
    <row r="22" spans="1:17" x14ac:dyDescent="0.3">
      <c r="B22" s="154" t="s">
        <v>21</v>
      </c>
      <c r="C22" s="154" t="s">
        <v>21</v>
      </c>
      <c r="D22" s="153">
        <v>3.2429999999999999</v>
      </c>
      <c r="F22" s="87" t="str">
        <f>E3</f>
        <v>t</v>
      </c>
      <c r="G22" s="149">
        <f t="shared" si="0"/>
        <v>9.1489999999999991</v>
      </c>
      <c r="I22" s="87" t="str">
        <f>O4</f>
        <v>,</v>
      </c>
      <c r="J22" s="149">
        <f t="shared" si="1"/>
        <v>1.0269999999999999</v>
      </c>
    </row>
    <row r="23" spans="1:17" x14ac:dyDescent="0.3">
      <c r="B23" s="154" t="s">
        <v>13</v>
      </c>
      <c r="C23" s="154" t="s">
        <v>13</v>
      </c>
      <c r="D23" s="153">
        <v>3.1739999999999999</v>
      </c>
      <c r="F23" s="87" t="str">
        <f>E4</f>
        <v>m</v>
      </c>
      <c r="G23" s="149">
        <f t="shared" si="0"/>
        <v>2.4380000000000002</v>
      </c>
      <c r="I23" s="87" t="s">
        <v>8</v>
      </c>
      <c r="J23" s="149">
        <f t="shared" si="1"/>
        <v>1.278</v>
      </c>
    </row>
    <row r="24" spans="1:17" x14ac:dyDescent="0.3">
      <c r="B24" s="154" t="s">
        <v>30</v>
      </c>
      <c r="C24" s="174" t="s">
        <v>98</v>
      </c>
      <c r="D24" s="153">
        <v>3.0430000000000001</v>
      </c>
      <c r="F24" s="87" t="str">
        <f>F2</f>
        <v>y</v>
      </c>
      <c r="G24" s="149">
        <f t="shared" si="0"/>
        <v>1.5489999999999999</v>
      </c>
      <c r="I24" s="87" t="str">
        <f>P3</f>
        <v>f</v>
      </c>
      <c r="J24" s="149">
        <f t="shared" si="1"/>
        <v>1.756</v>
      </c>
    </row>
    <row r="25" spans="1:17" x14ac:dyDescent="0.3">
      <c r="B25" s="154" t="s">
        <v>23</v>
      </c>
      <c r="C25" s="154" t="s">
        <v>23</v>
      </c>
      <c r="D25" s="153">
        <v>2.6539999999999999</v>
      </c>
      <c r="F25" s="87" t="str">
        <f>F3</f>
        <v>h</v>
      </c>
      <c r="G25" s="149">
        <f t="shared" si="0"/>
        <v>3.2429999999999999</v>
      </c>
      <c r="I25" s="87" t="str">
        <f>P4</f>
        <v>.</v>
      </c>
      <c r="J25" s="149">
        <f t="shared" si="1"/>
        <v>3.0430000000000001</v>
      </c>
    </row>
    <row r="26" spans="1:17" x14ac:dyDescent="0.3">
      <c r="B26" s="154" t="s">
        <v>31</v>
      </c>
      <c r="C26" s="154" t="s">
        <v>31</v>
      </c>
      <c r="D26" s="153">
        <v>2.54</v>
      </c>
      <c r="F26" s="87" t="str">
        <f>F4</f>
        <v>x</v>
      </c>
      <c r="G26" s="149">
        <f t="shared" si="0"/>
        <v>0.43</v>
      </c>
      <c r="I26" s="87" t="s">
        <v>19</v>
      </c>
      <c r="J26" s="149">
        <f t="shared" si="1"/>
        <v>0.90100000000000002</v>
      </c>
    </row>
    <row r="27" spans="1:17" x14ac:dyDescent="0.3">
      <c r="B27" s="154" t="s">
        <v>24</v>
      </c>
      <c r="C27" s="154" t="s">
        <v>24</v>
      </c>
      <c r="D27" s="153">
        <v>2.4380000000000002</v>
      </c>
      <c r="F27" s="176"/>
      <c r="G27" s="178">
        <f>SUM(G12:G26)</f>
        <v>64.632000000000005</v>
      </c>
      <c r="J27" s="87">
        <f>SUM(J12:J26)</f>
        <v>32.270000000000003</v>
      </c>
    </row>
    <row r="28" spans="1:17" x14ac:dyDescent="0.3">
      <c r="B28" s="155" t="s">
        <v>14</v>
      </c>
      <c r="C28" s="155" t="s">
        <v>14</v>
      </c>
      <c r="D28" s="156">
        <v>1.756</v>
      </c>
    </row>
    <row r="29" spans="1:17" x14ac:dyDescent="0.3">
      <c r="B29" s="155" t="s">
        <v>15</v>
      </c>
      <c r="C29" s="155" t="s">
        <v>15</v>
      </c>
      <c r="D29" s="156">
        <v>1.597</v>
      </c>
    </row>
    <row r="30" spans="1:17" x14ac:dyDescent="0.3">
      <c r="B30" s="155" t="s">
        <v>20</v>
      </c>
      <c r="C30" s="155" t="s">
        <v>20</v>
      </c>
      <c r="D30" s="156">
        <v>1.5489999999999999</v>
      </c>
    </row>
    <row r="31" spans="1:17" x14ac:dyDescent="0.3">
      <c r="B31" s="155" t="s">
        <v>3</v>
      </c>
      <c r="C31" s="155" t="s">
        <v>3</v>
      </c>
      <c r="D31" s="156">
        <v>1.5489999999999999</v>
      </c>
    </row>
    <row r="32" spans="1:17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x14ac:dyDescent="0.3">
      <c r="B41" s="157" t="s">
        <v>16</v>
      </c>
      <c r="C41" s="157" t="s">
        <v>16</v>
      </c>
      <c r="D41" s="158">
        <v>0.105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S20"/>
  <sheetViews>
    <sheetView zoomScale="205" zoomScaleNormal="205" workbookViewId="0">
      <selection activeCell="E3" sqref="E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I1" s="87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19" x14ac:dyDescent="0.3">
      <c r="A2" s="117" t="s">
        <v>45</v>
      </c>
      <c r="B2" s="88" t="s">
        <v>7</v>
      </c>
      <c r="C2" s="88" t="s">
        <v>31</v>
      </c>
      <c r="D2" s="85" t="s">
        <v>13</v>
      </c>
      <c r="E2" s="86" t="s">
        <v>19</v>
      </c>
      <c r="F2" s="86" t="s">
        <v>26</v>
      </c>
      <c r="G2" s="90"/>
      <c r="H2" s="4"/>
      <c r="I2" s="87"/>
      <c r="J2" s="62"/>
      <c r="K2" s="95"/>
      <c r="L2" s="95" t="s">
        <v>16</v>
      </c>
      <c r="M2" s="100" t="s">
        <v>32</v>
      </c>
      <c r="N2" s="101" t="s">
        <v>29</v>
      </c>
      <c r="O2" s="102" t="s">
        <v>20</v>
      </c>
      <c r="P2" s="102" t="s">
        <v>1</v>
      </c>
      <c r="Q2" s="103" t="s">
        <v>6</v>
      </c>
      <c r="S2" t="s">
        <v>91</v>
      </c>
    </row>
    <row r="3" spans="1:19" x14ac:dyDescent="0.3">
      <c r="A3" s="107" t="s">
        <v>35</v>
      </c>
      <c r="B3" s="89" t="s">
        <v>14</v>
      </c>
      <c r="C3" s="88" t="s">
        <v>21</v>
      </c>
      <c r="D3" s="85" t="s">
        <v>9</v>
      </c>
      <c r="E3" s="86" t="s">
        <v>28</v>
      </c>
      <c r="F3" s="86" t="s">
        <v>8</v>
      </c>
      <c r="G3" s="115"/>
      <c r="H3" s="4"/>
      <c r="I3" s="87"/>
      <c r="J3" s="62"/>
      <c r="K3" s="90" t="s">
        <v>4</v>
      </c>
      <c r="L3" s="95" t="s">
        <v>12</v>
      </c>
      <c r="M3" s="100" t="s">
        <v>11</v>
      </c>
      <c r="N3" s="101" t="s">
        <v>2</v>
      </c>
      <c r="O3" s="102" t="s">
        <v>25</v>
      </c>
      <c r="P3" s="104" t="s">
        <v>24</v>
      </c>
      <c r="Q3" s="104" t="s">
        <v>5</v>
      </c>
    </row>
    <row r="4" spans="1:19" x14ac:dyDescent="0.3">
      <c r="A4" s="89"/>
      <c r="B4" s="89" t="s">
        <v>17</v>
      </c>
      <c r="C4" s="88" t="s">
        <v>18</v>
      </c>
      <c r="D4" s="85" t="s">
        <v>23</v>
      </c>
      <c r="E4" s="86" t="s">
        <v>10</v>
      </c>
      <c r="F4" s="91" t="s">
        <v>3</v>
      </c>
      <c r="G4" s="92"/>
      <c r="H4" s="92"/>
      <c r="I4" s="87"/>
      <c r="J4" s="105"/>
      <c r="K4" s="105"/>
      <c r="L4" s="141" t="s">
        <v>36</v>
      </c>
      <c r="M4" s="100" t="s">
        <v>22</v>
      </c>
      <c r="N4" s="101" t="s">
        <v>15</v>
      </c>
      <c r="O4" s="102" t="s">
        <v>27</v>
      </c>
      <c r="P4" s="104" t="s">
        <v>30</v>
      </c>
      <c r="Q4" s="104"/>
    </row>
    <row r="5" spans="1:19" x14ac:dyDescent="0.3">
      <c r="A5" s="89"/>
      <c r="B5" s="89"/>
      <c r="C5" s="88" t="s">
        <v>33</v>
      </c>
      <c r="D5" s="85" t="s">
        <v>34</v>
      </c>
      <c r="E5" s="92"/>
      <c r="F5" s="245"/>
      <c r="G5" s="245"/>
      <c r="H5" s="92"/>
      <c r="I5" s="87"/>
      <c r="J5" s="105"/>
      <c r="K5" s="247"/>
      <c r="L5" s="243" t="s">
        <v>37</v>
      </c>
      <c r="M5" s="106"/>
      <c r="N5" s="101"/>
      <c r="O5" s="102"/>
      <c r="P5" s="104"/>
      <c r="Q5" s="104"/>
    </row>
    <row r="6" spans="1:19" x14ac:dyDescent="0.3">
      <c r="A6" s="4"/>
      <c r="B6" s="4"/>
      <c r="C6" s="4"/>
      <c r="D6" s="4"/>
      <c r="E6" s="4"/>
      <c r="F6" s="246"/>
      <c r="G6" s="246"/>
      <c r="H6" s="92"/>
      <c r="I6" s="87"/>
      <c r="J6" s="105"/>
      <c r="K6" s="248"/>
      <c r="L6" s="244"/>
      <c r="M6" s="62"/>
      <c r="N6" s="62"/>
      <c r="O6" s="62"/>
      <c r="P6" s="62"/>
      <c r="Q6" s="6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"'"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""}}</v>
      </c>
    </row>
    <row r="20" spans="1:1" x14ac:dyDescent="0.3">
      <c r="A20" s="79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S20"/>
  <sheetViews>
    <sheetView zoomScale="205" zoomScaleNormal="205" workbookViewId="0">
      <selection activeCell="D4" sqref="D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I1" s="87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19" x14ac:dyDescent="0.3">
      <c r="A2" s="117" t="s">
        <v>45</v>
      </c>
      <c r="B2" s="88" t="s">
        <v>26</v>
      </c>
      <c r="C2" s="88" t="s">
        <v>12</v>
      </c>
      <c r="D2" s="85" t="s">
        <v>23</v>
      </c>
      <c r="E2" s="86" t="s">
        <v>3</v>
      </c>
      <c r="F2" s="86" t="s">
        <v>7</v>
      </c>
      <c r="G2" s="90"/>
      <c r="H2" s="4"/>
      <c r="I2" s="87"/>
      <c r="J2" s="62"/>
      <c r="K2" s="95"/>
      <c r="L2" s="95" t="s">
        <v>1</v>
      </c>
      <c r="M2" s="100" t="s">
        <v>31</v>
      </c>
      <c r="N2" s="101" t="s">
        <v>21</v>
      </c>
      <c r="O2" s="102" t="s">
        <v>24</v>
      </c>
      <c r="P2" s="102" t="s">
        <v>17</v>
      </c>
      <c r="Q2" s="103" t="s">
        <v>6</v>
      </c>
      <c r="S2" t="s">
        <v>92</v>
      </c>
    </row>
    <row r="3" spans="1:19" x14ac:dyDescent="0.3">
      <c r="A3" s="107" t="s">
        <v>35</v>
      </c>
      <c r="B3" s="89" t="s">
        <v>22</v>
      </c>
      <c r="C3" s="88" t="s">
        <v>25</v>
      </c>
      <c r="D3" s="85" t="s">
        <v>11</v>
      </c>
      <c r="E3" s="86" t="s">
        <v>2</v>
      </c>
      <c r="F3" s="86" t="s">
        <v>20</v>
      </c>
      <c r="G3" s="115"/>
      <c r="H3" s="4"/>
      <c r="I3" s="87"/>
      <c r="J3" s="62"/>
      <c r="K3" s="115" t="s">
        <v>4</v>
      </c>
      <c r="L3" s="95" t="s">
        <v>14</v>
      </c>
      <c r="M3" s="100" t="s">
        <v>10</v>
      </c>
      <c r="N3" s="101" t="s">
        <v>9</v>
      </c>
      <c r="O3" s="102" t="s">
        <v>28</v>
      </c>
      <c r="P3" s="104" t="s">
        <v>18</v>
      </c>
      <c r="Q3" s="104" t="s">
        <v>5</v>
      </c>
    </row>
    <row r="4" spans="1:19" x14ac:dyDescent="0.3">
      <c r="A4" s="89"/>
      <c r="B4" s="89" t="s">
        <v>16</v>
      </c>
      <c r="C4" s="88" t="s">
        <v>32</v>
      </c>
      <c r="D4" s="85" t="s">
        <v>29</v>
      </c>
      <c r="E4" s="86" t="s">
        <v>15</v>
      </c>
      <c r="F4" s="142" t="s">
        <v>36</v>
      </c>
      <c r="G4" s="92"/>
      <c r="H4" s="92"/>
      <c r="I4" s="87"/>
      <c r="J4" s="105"/>
      <c r="K4" s="105"/>
      <c r="L4" s="95" t="s">
        <v>19</v>
      </c>
      <c r="M4" s="100" t="s">
        <v>13</v>
      </c>
      <c r="N4" s="101" t="s">
        <v>8</v>
      </c>
      <c r="O4" s="102" t="s">
        <v>27</v>
      </c>
      <c r="P4" s="104" t="s">
        <v>30</v>
      </c>
      <c r="Q4" s="104"/>
    </row>
    <row r="5" spans="1:19" x14ac:dyDescent="0.3">
      <c r="A5" s="89"/>
      <c r="B5" s="89"/>
      <c r="C5" s="88" t="s">
        <v>33</v>
      </c>
      <c r="D5" s="85" t="s">
        <v>34</v>
      </c>
      <c r="E5" s="92"/>
      <c r="F5" s="245"/>
      <c r="G5" s="245"/>
      <c r="H5" s="92"/>
      <c r="I5" s="87"/>
      <c r="J5" s="105"/>
      <c r="K5" s="247"/>
      <c r="L5" s="243" t="s">
        <v>37</v>
      </c>
      <c r="M5" s="106"/>
      <c r="N5" s="101"/>
      <c r="O5" s="103"/>
      <c r="P5" s="104"/>
      <c r="Q5" s="104"/>
    </row>
    <row r="6" spans="1:19" x14ac:dyDescent="0.3">
      <c r="A6" s="4"/>
      <c r="B6" s="4"/>
      <c r="C6" s="4"/>
      <c r="D6" s="4"/>
      <c r="E6" s="4"/>
      <c r="F6" s="246"/>
      <c r="G6" s="246"/>
      <c r="H6" s="92"/>
      <c r="I6" s="87"/>
      <c r="J6" s="105"/>
      <c r="K6" s="248"/>
      <c r="L6" s="244"/>
      <c r="M6" s="62"/>
      <c r="N6" s="62"/>
      <c r="O6" s="62"/>
      <c r="P6" s="62"/>
      <c r="Q6" s="6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""}}</v>
      </c>
    </row>
    <row r="20" spans="1:1" x14ac:dyDescent="0.3">
      <c r="A20" s="79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91BB-F8F4-4727-A580-2D6F1B5DF687}">
  <dimension ref="A1:AJ318"/>
  <sheetViews>
    <sheetView zoomScale="205" zoomScaleNormal="205" workbookViewId="0">
      <pane ySplit="7" topLeftCell="A8" activePane="bottomLeft" state="frozen"/>
      <selection pane="bottomLeft" activeCell="M16" sqref="M16"/>
    </sheetView>
  </sheetViews>
  <sheetFormatPr defaultColWidth="4.77734375" defaultRowHeight="14.4" x14ac:dyDescent="0.3"/>
  <cols>
    <col min="1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4" width="4.77734375" style="87"/>
    <col min="15" max="15" width="5.5546875" style="87" customWidth="1"/>
    <col min="16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21</v>
      </c>
      <c r="D3" s="133" t="s">
        <v>18</v>
      </c>
      <c r="E3" s="86" t="s">
        <v>8</v>
      </c>
      <c r="F3" s="137" t="s">
        <v>26</v>
      </c>
      <c r="G3" s="90"/>
      <c r="H3" s="4"/>
      <c r="J3" s="4"/>
      <c r="K3" s="86"/>
      <c r="L3" s="137" t="s">
        <v>32</v>
      </c>
      <c r="M3" s="86" t="s">
        <v>31</v>
      </c>
      <c r="N3" s="133" t="s">
        <v>28</v>
      </c>
      <c r="O3" s="134" t="s">
        <v>22</v>
      </c>
      <c r="P3" s="135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"h"</v>
      </c>
      <c r="W3" t="str">
        <f>_xlfn.CONCAT("""",Keys!D2,""": ", """",D3,"""")</f>
        <v>"11": "c"</v>
      </c>
      <c r="X3" t="str">
        <f>_xlfn.CONCAT("""",Keys!E2,""": ", """",E3,"""")</f>
        <v>"12": "w"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"p"</v>
      </c>
      <c r="AG3" t="str">
        <f>_xlfn.CONCAT("""",Keys!N2,""": ", """",N3,"""")</f>
        <v>"11": "o"</v>
      </c>
      <c r="AH3" t="str">
        <f>_xlfn.CONCAT("""",Keys!O2,""": ", """",O3,"""")</f>
        <v>"10": "n"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20</v>
      </c>
      <c r="C4" s="134" t="s">
        <v>12</v>
      </c>
      <c r="D4" s="133" t="s">
        <v>9</v>
      </c>
      <c r="E4" s="132" t="s">
        <v>10</v>
      </c>
      <c r="F4" s="86" t="s">
        <v>19</v>
      </c>
      <c r="G4" s="115"/>
      <c r="H4" s="4"/>
      <c r="J4" s="4"/>
      <c r="K4" s="90" t="s">
        <v>4</v>
      </c>
      <c r="L4" s="86" t="s">
        <v>3</v>
      </c>
      <c r="M4" s="132" t="s">
        <v>2</v>
      </c>
      <c r="N4" s="133" t="s">
        <v>11</v>
      </c>
      <c r="O4" s="134" t="s">
        <v>25</v>
      </c>
      <c r="P4" s="89" t="s">
        <v>24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"y"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"v"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"t"</v>
      </c>
      <c r="AG4" t="str">
        <f>_xlfn.CONCAT("""",Keys!N3,""": ", """",N4,"""")</f>
        <v>"18": "a"</v>
      </c>
      <c r="AH4" t="str">
        <f>_xlfn.CONCAT("""",Keys!O3,""": ", """",O4,"""")</f>
        <v>"17": "i"</v>
      </c>
      <c r="AI4" t="str">
        <f>_xlfn.CONCAT("""",Keys!P3,""": ", """",P4,"""")</f>
        <v>"16": "m"</v>
      </c>
      <c r="AJ4" t="str">
        <f>_xlfn.CONCAT("""",Keys!Q3,""": ", """",Q4,"""")</f>
        <v>"15": "-"</v>
      </c>
    </row>
    <row r="5" spans="1:36" x14ac:dyDescent="0.3">
      <c r="A5" s="89"/>
      <c r="B5" s="136" t="s">
        <v>27</v>
      </c>
      <c r="C5" s="88" t="s">
        <v>30</v>
      </c>
      <c r="D5" s="85" t="s">
        <v>23</v>
      </c>
      <c r="E5" s="132" t="s">
        <v>13</v>
      </c>
      <c r="F5" s="139" t="s">
        <v>7</v>
      </c>
      <c r="G5" s="92"/>
      <c r="H5" s="92"/>
      <c r="J5" s="105"/>
      <c r="K5" s="105"/>
      <c r="L5" s="175" t="s">
        <v>36</v>
      </c>
      <c r="M5" s="132" t="s">
        <v>29</v>
      </c>
      <c r="N5" s="85" t="s">
        <v>15</v>
      </c>
      <c r="O5" s="88" t="s">
        <v>14</v>
      </c>
      <c r="P5" s="136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","</v>
      </c>
      <c r="V5" t="str">
        <f>_xlfn.CONCAT("""",Keys!C4,""": ", """",C5,"""")</f>
        <v>"24": "."</v>
      </c>
      <c r="W5" t="str">
        <f>_xlfn.CONCAT("""",Keys!D4,""": ", """",D5,"""")</f>
        <v>"25": "u"</v>
      </c>
      <c r="X5" t="str">
        <f>_xlfn.CONCAT("""",Keys!E4,""": ", """",E5,"""")</f>
        <v>"26": "d"</v>
      </c>
      <c r="Y5" t="str">
        <f>_xlfn.CONCAT("""",Keys!F4,""": ", """",F5,"""")</f>
        <v>"27": "q"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"'"</v>
      </c>
      <c r="AF5" t="str">
        <f>_xlfn.CONCAT("""",Keys!M4,""": ", """",M5,"""")</f>
        <v>"26": "l"</v>
      </c>
      <c r="AG5" t="str">
        <f>_xlfn.CONCAT("""",Keys!N4,""": ", """",N5,"""")</f>
        <v>"25": "g"</v>
      </c>
      <c r="AH5" t="str">
        <f>_xlfn.CONCAT("""",Keys!O4,""": ", """",O5,"""")</f>
        <v>"24": "f"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"h","11": "c","12": "w","13": "k","14": "","15": "/","16": "y","17": "s","18": "e","19": "r","20": "v","21": "","22": "","23": ",","24": ".","25": "u","26": "d","27": "q","28":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"h","11": "c","12": "w","13": "k","14": "","15": "/","16": "y","17": "s","18": "e","19": "r","20": "v","21": "","22": "","23": ",","24": ".","25": "u","26": "d","27": "q","28": "","29": "","30": "","31": "","32": "[","33": "]","34": "","35": "","36": "","37": "","38": ""}, "right": {"7": "","6": "6","5": "7","4": "8","3": "9","2": "0","1": "","14": "","13": ";","12": "p","11": "o","10": "n","9": "z","8": "=","21": "`","20": "b","19": "t","18": "a","17": "i","16": "m","15": "-","29": "","28": "","27": "'","26": "l","25": "g","24": "f","23": "x","22":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"p","11": "o","10": "n","9": "z","8": "=","21": "`","20": "b","19": "t","18": "a","17": "i","16": "m","15": "-","29": "","28": "","27": "'","26": "l","25": "g","24": "f","23": "x","22":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B10"/>
      <c r="C10"/>
      <c r="D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/>
      <c r="B11" s="64" t="s">
        <v>104</v>
      </c>
      <c r="C11" s="64" t="s">
        <v>105</v>
      </c>
      <c r="D11" s="150" t="s">
        <v>102</v>
      </c>
      <c r="F11" s="87" t="s">
        <v>43</v>
      </c>
      <c r="G11" s="87" t="s">
        <v>103</v>
      </c>
      <c r="I11" s="87" t="s">
        <v>44</v>
      </c>
      <c r="J11" s="87" t="s">
        <v>103</v>
      </c>
    </row>
    <row r="12" spans="1:36" x14ac:dyDescent="0.3">
      <c r="A12"/>
      <c r="B12" s="179" t="s">
        <v>9</v>
      </c>
      <c r="C12" s="179" t="s">
        <v>9</v>
      </c>
      <c r="D12" s="183">
        <v>11.692</v>
      </c>
      <c r="F12" t="s">
        <v>9</v>
      </c>
      <c r="G12" s="149">
        <f t="shared" ref="G12:G26" si="0">_xlfn.IFNA(_xlfn.IFNA(INDEX($D$12:$D$58, MATCH(F12,$B$12:$B$58,0)), INDEX($D$12:$D$58, MATCH(F12,$C$12:$C$58,0))),0)</f>
        <v>11.692</v>
      </c>
      <c r="I12" t="s">
        <v>2</v>
      </c>
      <c r="J12" s="149">
        <f t="shared" ref="J12:J26" si="1">_xlfn.IFNA(_xlfn.IFNA(INDEX($D$12:$D$58, MATCH(I12,$B$12:$B$58,0)), INDEX($D$12:$D$58, MATCH(I12,$C$12:$C$58,0))),0)</f>
        <v>9.1489999999999991</v>
      </c>
    </row>
    <row r="13" spans="1:36" x14ac:dyDescent="0.3">
      <c r="A13"/>
      <c r="B13" s="179" t="s">
        <v>2</v>
      </c>
      <c r="C13" s="179" t="s">
        <v>2</v>
      </c>
      <c r="D13" s="183">
        <v>9.1489999999999991</v>
      </c>
      <c r="F13" t="s">
        <v>12</v>
      </c>
      <c r="G13" s="149">
        <f t="shared" si="0"/>
        <v>6.3739999999999997</v>
      </c>
      <c r="I13" t="s">
        <v>16</v>
      </c>
      <c r="J13" s="149">
        <f t="shared" si="1"/>
        <v>0.105</v>
      </c>
    </row>
    <row r="14" spans="1:36" x14ac:dyDescent="0.3">
      <c r="A14"/>
      <c r="B14" s="179" t="s">
        <v>11</v>
      </c>
      <c r="C14" s="179" t="s">
        <v>11</v>
      </c>
      <c r="D14" s="183">
        <v>7.2220000000000004</v>
      </c>
      <c r="F14" t="s">
        <v>10</v>
      </c>
      <c r="G14" s="149">
        <f t="shared" si="0"/>
        <v>5.7329999999999997</v>
      </c>
      <c r="I14" t="s">
        <v>25</v>
      </c>
      <c r="J14" s="149">
        <f t="shared" si="1"/>
        <v>6.7350000000000003</v>
      </c>
    </row>
    <row r="15" spans="1:36" x14ac:dyDescent="0.3">
      <c r="A15"/>
      <c r="B15" s="161" t="s">
        <v>25</v>
      </c>
      <c r="C15" s="161" t="s">
        <v>25</v>
      </c>
      <c r="D15" s="162">
        <v>6.7350000000000003</v>
      </c>
      <c r="F15" t="s">
        <v>18</v>
      </c>
      <c r="G15" s="149">
        <f t="shared" si="0"/>
        <v>3.9359999999999999</v>
      </c>
      <c r="I15" t="s">
        <v>28</v>
      </c>
      <c r="J15" s="149">
        <f t="shared" si="1"/>
        <v>6.7030000000000003</v>
      </c>
    </row>
    <row r="16" spans="1:36" x14ac:dyDescent="0.3">
      <c r="A16"/>
      <c r="B16" s="161" t="s">
        <v>28</v>
      </c>
      <c r="C16" s="161" t="s">
        <v>28</v>
      </c>
      <c r="D16" s="162">
        <v>6.7030000000000003</v>
      </c>
      <c r="F16" t="s">
        <v>21</v>
      </c>
      <c r="G16" s="149">
        <f t="shared" si="0"/>
        <v>3.2429999999999999</v>
      </c>
      <c r="I16" t="s">
        <v>22</v>
      </c>
      <c r="J16" s="149">
        <f t="shared" si="1"/>
        <v>6.49</v>
      </c>
    </row>
    <row r="17" spans="1:10" x14ac:dyDescent="0.3">
      <c r="A17"/>
      <c r="B17" s="161" t="s">
        <v>22</v>
      </c>
      <c r="C17" s="161" t="s">
        <v>22</v>
      </c>
      <c r="D17" s="162">
        <v>6.49</v>
      </c>
      <c r="F17" t="s">
        <v>13</v>
      </c>
      <c r="G17" s="149">
        <f t="shared" si="0"/>
        <v>3.1739999999999999</v>
      </c>
      <c r="I17" t="s">
        <v>11</v>
      </c>
      <c r="J17" s="149">
        <f t="shared" si="1"/>
        <v>7.2220000000000004</v>
      </c>
    </row>
    <row r="18" spans="1:10" x14ac:dyDescent="0.3">
      <c r="A18"/>
      <c r="B18" s="161" t="s">
        <v>12</v>
      </c>
      <c r="C18" s="161" t="s">
        <v>12</v>
      </c>
      <c r="D18" s="162">
        <v>6.3739999999999997</v>
      </c>
      <c r="F18" t="s">
        <v>30</v>
      </c>
      <c r="G18" s="149">
        <f t="shared" si="0"/>
        <v>3.0430000000000001</v>
      </c>
      <c r="I18" t="s">
        <v>29</v>
      </c>
      <c r="J18" s="149">
        <f t="shared" si="1"/>
        <v>3.9790000000000001</v>
      </c>
    </row>
    <row r="19" spans="1:10" x14ac:dyDescent="0.3">
      <c r="A19"/>
      <c r="B19" s="161" t="s">
        <v>10</v>
      </c>
      <c r="C19" s="161" t="s">
        <v>10</v>
      </c>
      <c r="D19" s="162">
        <v>5.7329999999999997</v>
      </c>
      <c r="F19" t="s">
        <v>23</v>
      </c>
      <c r="G19" s="149">
        <f t="shared" si="0"/>
        <v>2.6539999999999999</v>
      </c>
      <c r="I19" t="s">
        <v>31</v>
      </c>
      <c r="J19" s="149">
        <f t="shared" si="1"/>
        <v>2.54</v>
      </c>
    </row>
    <row r="20" spans="1:10" x14ac:dyDescent="0.3">
      <c r="A20"/>
      <c r="B20" s="181" t="s">
        <v>29</v>
      </c>
      <c r="C20" s="181" t="s">
        <v>29</v>
      </c>
      <c r="D20" s="184">
        <v>3.9790000000000001</v>
      </c>
      <c r="F20" t="s">
        <v>20</v>
      </c>
      <c r="G20" s="149">
        <f t="shared" si="0"/>
        <v>1.5489999999999999</v>
      </c>
      <c r="I20" t="s">
        <v>14</v>
      </c>
      <c r="J20" s="149">
        <f t="shared" si="1"/>
        <v>1.756</v>
      </c>
    </row>
    <row r="21" spans="1:10" x14ac:dyDescent="0.3">
      <c r="A21"/>
      <c r="B21" s="181" t="s">
        <v>18</v>
      </c>
      <c r="C21" s="181" t="s">
        <v>18</v>
      </c>
      <c r="D21" s="184">
        <v>3.9359999999999999</v>
      </c>
      <c r="F21" t="s">
        <v>8</v>
      </c>
      <c r="G21" s="149">
        <f t="shared" si="0"/>
        <v>1.278</v>
      </c>
      <c r="I21" t="s">
        <v>15</v>
      </c>
      <c r="J21" s="149">
        <f t="shared" si="1"/>
        <v>1.597</v>
      </c>
    </row>
    <row r="22" spans="1:10" x14ac:dyDescent="0.3">
      <c r="A22"/>
      <c r="B22" s="154" t="s">
        <v>21</v>
      </c>
      <c r="C22" s="154" t="s">
        <v>21</v>
      </c>
      <c r="D22" s="153">
        <v>3.2429999999999999</v>
      </c>
      <c r="F22" t="s">
        <v>27</v>
      </c>
      <c r="G22" s="149">
        <f t="shared" si="0"/>
        <v>1.0269999999999999</v>
      </c>
      <c r="I22" t="s">
        <v>3</v>
      </c>
      <c r="J22" s="149">
        <f t="shared" si="1"/>
        <v>1.5489999999999999</v>
      </c>
    </row>
    <row r="23" spans="1:10" x14ac:dyDescent="0.3">
      <c r="A23"/>
      <c r="B23" s="154" t="s">
        <v>13</v>
      </c>
      <c r="C23" s="154" t="s">
        <v>13</v>
      </c>
      <c r="D23" s="153">
        <v>3.1739999999999999</v>
      </c>
      <c r="F23" t="s">
        <v>19</v>
      </c>
      <c r="G23" s="149">
        <f t="shared" si="0"/>
        <v>0.90100000000000002</v>
      </c>
      <c r="I23" t="s">
        <v>32</v>
      </c>
      <c r="J23" s="149">
        <f t="shared" si="1"/>
        <v>0.39800000000000002</v>
      </c>
    </row>
    <row r="24" spans="1:10" x14ac:dyDescent="0.3">
      <c r="A24"/>
      <c r="B24" s="154" t="s">
        <v>30</v>
      </c>
      <c r="C24" s="174" t="s">
        <v>98</v>
      </c>
      <c r="D24" s="153">
        <v>3.0430000000000001</v>
      </c>
      <c r="F24" s="173" t="s">
        <v>26</v>
      </c>
      <c r="G24" s="149">
        <f t="shared" si="0"/>
        <v>0.51900000000000002</v>
      </c>
      <c r="I24" s="173" t="s">
        <v>36</v>
      </c>
      <c r="J24" s="149">
        <f t="shared" si="1"/>
        <v>0.26900000000000002</v>
      </c>
    </row>
    <row r="25" spans="1:10" x14ac:dyDescent="0.3">
      <c r="A25"/>
      <c r="B25" s="154" t="s">
        <v>23</v>
      </c>
      <c r="C25" s="154" t="s">
        <v>23</v>
      </c>
      <c r="D25" s="153">
        <v>2.6539999999999999</v>
      </c>
      <c r="F25" t="s">
        <v>7</v>
      </c>
      <c r="G25" s="149">
        <f t="shared" si="0"/>
        <v>0.23799999999999999</v>
      </c>
      <c r="I25" t="s">
        <v>17</v>
      </c>
      <c r="J25" s="149">
        <f t="shared" si="1"/>
        <v>0.43</v>
      </c>
    </row>
    <row r="26" spans="1:10" x14ac:dyDescent="0.3">
      <c r="A26"/>
      <c r="B26" s="154" t="s">
        <v>31</v>
      </c>
      <c r="C26" s="154" t="s">
        <v>31</v>
      </c>
      <c r="D26" s="153">
        <v>2.54</v>
      </c>
      <c r="F26" t="s">
        <v>1</v>
      </c>
      <c r="G26" s="149">
        <f t="shared" si="0"/>
        <v>0.18099999999999999</v>
      </c>
      <c r="I26" t="s">
        <v>24</v>
      </c>
      <c r="J26" s="149">
        <f t="shared" si="1"/>
        <v>2.4380000000000002</v>
      </c>
    </row>
    <row r="27" spans="1:10" x14ac:dyDescent="0.3">
      <c r="A27"/>
      <c r="B27" s="154" t="s">
        <v>24</v>
      </c>
      <c r="C27" s="154" t="s">
        <v>24</v>
      </c>
      <c r="D27" s="153">
        <v>2.4380000000000002</v>
      </c>
      <c r="F27" s="176"/>
      <c r="G27" s="178">
        <f>SUM(G12:G26)</f>
        <v>45.542000000000002</v>
      </c>
      <c r="J27" s="87">
        <f>SUM(J12:J26)</f>
        <v>51.360000000000007</v>
      </c>
    </row>
    <row r="28" spans="1:10" x14ac:dyDescent="0.3">
      <c r="A28"/>
      <c r="B28" s="155" t="s">
        <v>14</v>
      </c>
      <c r="C28" s="155" t="s">
        <v>14</v>
      </c>
      <c r="D28" s="156">
        <v>1.756</v>
      </c>
    </row>
    <row r="29" spans="1:10" x14ac:dyDescent="0.3">
      <c r="B29" s="155" t="s">
        <v>15</v>
      </c>
      <c r="C29" s="155" t="s">
        <v>15</v>
      </c>
      <c r="D29" s="156">
        <v>1.597</v>
      </c>
    </row>
    <row r="30" spans="1:10" x14ac:dyDescent="0.3">
      <c r="B30" s="155" t="s">
        <v>20</v>
      </c>
      <c r="C30" s="155" t="s">
        <v>20</v>
      </c>
      <c r="D30" s="156">
        <v>1.5489999999999999</v>
      </c>
    </row>
    <row r="31" spans="1:10" x14ac:dyDescent="0.3">
      <c r="B31" s="155" t="s">
        <v>3</v>
      </c>
      <c r="C31" s="155" t="s">
        <v>3</v>
      </c>
      <c r="D31" s="156">
        <v>1.5489999999999999</v>
      </c>
    </row>
    <row r="32" spans="1:10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ht="14.4" customHeight="1" x14ac:dyDescent="0.3">
      <c r="B41" s="157" t="s">
        <v>16</v>
      </c>
      <c r="C41" s="157" t="s">
        <v>16</v>
      </c>
      <c r="D41" s="158">
        <v>0.105</v>
      </c>
    </row>
    <row r="42" spans="2:4" x14ac:dyDescent="0.3">
      <c r="D42" s="150"/>
    </row>
    <row r="43" spans="2:4" x14ac:dyDescent="0.3">
      <c r="B43" s="64"/>
      <c r="C43" s="64"/>
      <c r="D43" s="150"/>
    </row>
    <row r="44" spans="2:4" x14ac:dyDescent="0.3">
      <c r="D44" s="150"/>
    </row>
    <row r="45" spans="2:4" x14ac:dyDescent="0.3">
      <c r="B45" s="64"/>
      <c r="C45" s="64"/>
      <c r="D45" s="150"/>
    </row>
    <row r="46" spans="2:4" x14ac:dyDescent="0.3">
      <c r="B46" s="64"/>
      <c r="C46" s="64"/>
      <c r="D46" s="150"/>
    </row>
    <row r="47" spans="2:4" x14ac:dyDescent="0.3">
      <c r="D47" s="150"/>
    </row>
    <row r="48" spans="2:4" x14ac:dyDescent="0.3">
      <c r="B48" s="64"/>
      <c r="C48" s="64"/>
      <c r="D48" s="150"/>
    </row>
    <row r="49" spans="2:4" x14ac:dyDescent="0.3">
      <c r="B49" s="64"/>
      <c r="C49" s="64"/>
      <c r="D49" s="150"/>
    </row>
    <row r="50" spans="2:4" x14ac:dyDescent="0.3">
      <c r="B50" s="64"/>
      <c r="C50" s="64"/>
      <c r="D50" s="150"/>
    </row>
    <row r="51" spans="2:4" x14ac:dyDescent="0.3">
      <c r="B51" s="64"/>
      <c r="C51" s="64"/>
      <c r="D51" s="150"/>
    </row>
    <row r="52" spans="2:4" x14ac:dyDescent="0.3">
      <c r="B52" s="148"/>
      <c r="C52" s="148"/>
      <c r="D52" s="150"/>
    </row>
    <row r="53" spans="2:4" x14ac:dyDescent="0.3">
      <c r="D53" s="150"/>
    </row>
    <row r="54" spans="2:4" x14ac:dyDescent="0.3">
      <c r="D54" s="150"/>
    </row>
    <row r="55" spans="2:4" x14ac:dyDescent="0.3">
      <c r="B55" s="64"/>
      <c r="C55" s="64"/>
      <c r="D55" s="150"/>
    </row>
    <row r="56" spans="2:4" x14ac:dyDescent="0.3">
      <c r="B56" s="64"/>
      <c r="C56" s="64"/>
      <c r="D56" s="150"/>
    </row>
    <row r="57" spans="2:4" x14ac:dyDescent="0.3">
      <c r="B57" s="64"/>
      <c r="C57" s="64"/>
      <c r="D57" s="150"/>
    </row>
    <row r="58" spans="2:4" x14ac:dyDescent="0.3">
      <c r="B58" s="64"/>
      <c r="C58" s="64"/>
      <c r="D58" s="150"/>
    </row>
    <row r="59" spans="2:4" x14ac:dyDescent="0.3">
      <c r="D59" s="150"/>
    </row>
    <row r="60" spans="2:4" x14ac:dyDescent="0.3">
      <c r="D60" s="150"/>
    </row>
    <row r="61" spans="2:4" x14ac:dyDescent="0.3">
      <c r="D61" s="150"/>
    </row>
    <row r="62" spans="2:4" x14ac:dyDescent="0.3">
      <c r="D62" s="150"/>
    </row>
    <row r="63" spans="2:4" x14ac:dyDescent="0.3">
      <c r="D63" s="150"/>
    </row>
    <row r="64" spans="2:4" x14ac:dyDescent="0.3">
      <c r="D64" s="150"/>
    </row>
    <row r="65" spans="4:4" x14ac:dyDescent="0.3">
      <c r="D65" s="150"/>
    </row>
    <row r="66" spans="4:4" x14ac:dyDescent="0.3">
      <c r="D66" s="150"/>
    </row>
    <row r="67" spans="4:4" x14ac:dyDescent="0.3">
      <c r="D67" s="150"/>
    </row>
    <row r="68" spans="4:4" x14ac:dyDescent="0.3">
      <c r="D68" s="150"/>
    </row>
    <row r="69" spans="4:4" x14ac:dyDescent="0.3">
      <c r="D69" s="150"/>
    </row>
    <row r="70" spans="4:4" x14ac:dyDescent="0.3">
      <c r="D70" s="150"/>
    </row>
    <row r="71" spans="4:4" x14ac:dyDescent="0.3">
      <c r="D71" s="150"/>
    </row>
    <row r="72" spans="4:4" x14ac:dyDescent="0.3">
      <c r="D72" s="150"/>
    </row>
    <row r="73" spans="4:4" x14ac:dyDescent="0.3">
      <c r="D73" s="150"/>
    </row>
    <row r="74" spans="4:4" x14ac:dyDescent="0.3">
      <c r="D74" s="150"/>
    </row>
    <row r="75" spans="4:4" x14ac:dyDescent="0.3">
      <c r="D75" s="150"/>
    </row>
    <row r="76" spans="4:4" x14ac:dyDescent="0.3">
      <c r="D76" s="150"/>
    </row>
    <row r="77" spans="4:4" x14ac:dyDescent="0.3">
      <c r="D77" s="150"/>
    </row>
    <row r="78" spans="4:4" x14ac:dyDescent="0.3">
      <c r="D78" s="150"/>
    </row>
    <row r="79" spans="4:4" x14ac:dyDescent="0.3">
      <c r="D79" s="150"/>
    </row>
    <row r="80" spans="4:4" x14ac:dyDescent="0.3">
      <c r="D80" s="150"/>
    </row>
    <row r="81" spans="4:4" x14ac:dyDescent="0.3">
      <c r="D81" s="150"/>
    </row>
    <row r="82" spans="4:4" x14ac:dyDescent="0.3">
      <c r="D82" s="150"/>
    </row>
    <row r="83" spans="4:4" x14ac:dyDescent="0.3">
      <c r="D83" s="150"/>
    </row>
    <row r="84" spans="4:4" x14ac:dyDescent="0.3">
      <c r="D84" s="150"/>
    </row>
    <row r="85" spans="4:4" x14ac:dyDescent="0.3">
      <c r="D85" s="150"/>
    </row>
    <row r="86" spans="4:4" x14ac:dyDescent="0.3">
      <c r="D86" s="150"/>
    </row>
    <row r="87" spans="4:4" x14ac:dyDescent="0.3">
      <c r="D87" s="150"/>
    </row>
    <row r="88" spans="4:4" x14ac:dyDescent="0.3">
      <c r="D88" s="150"/>
    </row>
    <row r="89" spans="4:4" x14ac:dyDescent="0.3">
      <c r="D89" s="150"/>
    </row>
    <row r="90" spans="4:4" x14ac:dyDescent="0.3">
      <c r="D90" s="150"/>
    </row>
    <row r="91" spans="4:4" x14ac:dyDescent="0.3">
      <c r="D91" s="150"/>
    </row>
    <row r="92" spans="4:4" x14ac:dyDescent="0.3">
      <c r="D92" s="150"/>
    </row>
    <row r="93" spans="4:4" x14ac:dyDescent="0.3">
      <c r="D93" s="150"/>
    </row>
    <row r="94" spans="4:4" x14ac:dyDescent="0.3">
      <c r="D94" s="150"/>
    </row>
    <row r="95" spans="4:4" x14ac:dyDescent="0.3">
      <c r="D95" s="150"/>
    </row>
    <row r="96" spans="4:4" x14ac:dyDescent="0.3">
      <c r="D96" s="150"/>
    </row>
    <row r="97" spans="4:4" x14ac:dyDescent="0.3">
      <c r="D97" s="150"/>
    </row>
    <row r="98" spans="4:4" x14ac:dyDescent="0.3">
      <c r="D98" s="150"/>
    </row>
    <row r="99" spans="4:4" x14ac:dyDescent="0.3">
      <c r="D99" s="150"/>
    </row>
    <row r="100" spans="4:4" x14ac:dyDescent="0.3">
      <c r="D100" s="150"/>
    </row>
    <row r="101" spans="4:4" x14ac:dyDescent="0.3">
      <c r="D101" s="150"/>
    </row>
    <row r="102" spans="4:4" x14ac:dyDescent="0.3">
      <c r="D102" s="150"/>
    </row>
    <row r="103" spans="4:4" x14ac:dyDescent="0.3">
      <c r="D103" s="150"/>
    </row>
    <row r="104" spans="4:4" x14ac:dyDescent="0.3">
      <c r="D104" s="150"/>
    </row>
    <row r="105" spans="4:4" x14ac:dyDescent="0.3">
      <c r="D105" s="150"/>
    </row>
    <row r="106" spans="4:4" x14ac:dyDescent="0.3">
      <c r="D106" s="150"/>
    </row>
    <row r="107" spans="4:4" x14ac:dyDescent="0.3">
      <c r="D107" s="150"/>
    </row>
    <row r="108" spans="4:4" x14ac:dyDescent="0.3">
      <c r="D108" s="150"/>
    </row>
    <row r="109" spans="4:4" x14ac:dyDescent="0.3">
      <c r="D109" s="150"/>
    </row>
    <row r="110" spans="4:4" x14ac:dyDescent="0.3">
      <c r="D110" s="150"/>
    </row>
    <row r="111" spans="4:4" x14ac:dyDescent="0.3">
      <c r="D111" s="150"/>
    </row>
    <row r="112" spans="4:4" x14ac:dyDescent="0.3">
      <c r="D112" s="150"/>
    </row>
    <row r="113" spans="4:4" x14ac:dyDescent="0.3">
      <c r="D113" s="150"/>
    </row>
    <row r="114" spans="4:4" x14ac:dyDescent="0.3">
      <c r="D114" s="150"/>
    </row>
    <row r="115" spans="4:4" x14ac:dyDescent="0.3">
      <c r="D115" s="150"/>
    </row>
    <row r="116" spans="4:4" x14ac:dyDescent="0.3">
      <c r="D116" s="150"/>
    </row>
    <row r="117" spans="4:4" x14ac:dyDescent="0.3">
      <c r="D117" s="150"/>
    </row>
    <row r="118" spans="4:4" x14ac:dyDescent="0.3">
      <c r="D118" s="150"/>
    </row>
    <row r="119" spans="4:4" x14ac:dyDescent="0.3">
      <c r="D119" s="150"/>
    </row>
    <row r="120" spans="4:4" x14ac:dyDescent="0.3">
      <c r="D120" s="150"/>
    </row>
    <row r="121" spans="4:4" x14ac:dyDescent="0.3">
      <c r="D121" s="150"/>
    </row>
    <row r="122" spans="4:4" x14ac:dyDescent="0.3">
      <c r="D122" s="150"/>
    </row>
    <row r="123" spans="4:4" x14ac:dyDescent="0.3">
      <c r="D123" s="150"/>
    </row>
    <row r="124" spans="4:4" x14ac:dyDescent="0.3">
      <c r="D124" s="150"/>
    </row>
    <row r="125" spans="4:4" x14ac:dyDescent="0.3">
      <c r="D125" s="150"/>
    </row>
    <row r="126" spans="4:4" x14ac:dyDescent="0.3">
      <c r="D126" s="150"/>
    </row>
    <row r="127" spans="4:4" x14ac:dyDescent="0.3">
      <c r="D127" s="150"/>
    </row>
    <row r="128" spans="4:4" x14ac:dyDescent="0.3">
      <c r="D128" s="150"/>
    </row>
    <row r="129" spans="4:4" x14ac:dyDescent="0.3">
      <c r="D129" s="150"/>
    </row>
    <row r="130" spans="4:4" x14ac:dyDescent="0.3">
      <c r="D130" s="150"/>
    </row>
    <row r="131" spans="4:4" x14ac:dyDescent="0.3">
      <c r="D131" s="150"/>
    </row>
    <row r="132" spans="4:4" x14ac:dyDescent="0.3">
      <c r="D132" s="150"/>
    </row>
    <row r="133" spans="4:4" x14ac:dyDescent="0.3">
      <c r="D133" s="150"/>
    </row>
    <row r="134" spans="4:4" x14ac:dyDescent="0.3">
      <c r="D134" s="150"/>
    </row>
    <row r="135" spans="4:4" x14ac:dyDescent="0.3">
      <c r="D135" s="150"/>
    </row>
    <row r="136" spans="4:4" x14ac:dyDescent="0.3">
      <c r="D136" s="150"/>
    </row>
    <row r="137" spans="4:4" x14ac:dyDescent="0.3">
      <c r="D137" s="150"/>
    </row>
    <row r="138" spans="4:4" x14ac:dyDescent="0.3">
      <c r="D138" s="150"/>
    </row>
    <row r="139" spans="4:4" x14ac:dyDescent="0.3">
      <c r="D139" s="150"/>
    </row>
    <row r="140" spans="4:4" x14ac:dyDescent="0.3">
      <c r="D140" s="150"/>
    </row>
    <row r="141" spans="4:4" x14ac:dyDescent="0.3">
      <c r="D141" s="150"/>
    </row>
    <row r="142" spans="4:4" x14ac:dyDescent="0.3">
      <c r="D142" s="150"/>
    </row>
    <row r="143" spans="4:4" x14ac:dyDescent="0.3">
      <c r="D143" s="150"/>
    </row>
    <row r="144" spans="4:4" x14ac:dyDescent="0.3">
      <c r="D144" s="150"/>
    </row>
    <row r="145" spans="4:4" x14ac:dyDescent="0.3">
      <c r="D145" s="150"/>
    </row>
    <row r="146" spans="4:4" x14ac:dyDescent="0.3">
      <c r="D146" s="150"/>
    </row>
    <row r="147" spans="4:4" x14ac:dyDescent="0.3">
      <c r="D147" s="150"/>
    </row>
    <row r="148" spans="4:4" x14ac:dyDescent="0.3">
      <c r="D148" s="150"/>
    </row>
    <row r="149" spans="4:4" x14ac:dyDescent="0.3">
      <c r="D149" s="150"/>
    </row>
    <row r="150" spans="4:4" x14ac:dyDescent="0.3">
      <c r="D150" s="150"/>
    </row>
    <row r="151" spans="4:4" x14ac:dyDescent="0.3">
      <c r="D151" s="150"/>
    </row>
    <row r="152" spans="4:4" x14ac:dyDescent="0.3">
      <c r="D152" s="150"/>
    </row>
    <row r="153" spans="4:4" x14ac:dyDescent="0.3">
      <c r="D153" s="150"/>
    </row>
    <row r="154" spans="4:4" x14ac:dyDescent="0.3">
      <c r="D154" s="150"/>
    </row>
    <row r="155" spans="4:4" x14ac:dyDescent="0.3">
      <c r="D155" s="150"/>
    </row>
    <row r="156" spans="4:4" x14ac:dyDescent="0.3">
      <c r="D156" s="150"/>
    </row>
    <row r="157" spans="4:4" x14ac:dyDescent="0.3">
      <c r="D157" s="150"/>
    </row>
    <row r="158" spans="4:4" x14ac:dyDescent="0.3">
      <c r="D158" s="150"/>
    </row>
    <row r="159" spans="4:4" x14ac:dyDescent="0.3">
      <c r="D159" s="150"/>
    </row>
    <row r="160" spans="4:4" x14ac:dyDescent="0.3">
      <c r="D160" s="150"/>
    </row>
    <row r="161" spans="4:4" x14ac:dyDescent="0.3">
      <c r="D161" s="150"/>
    </row>
    <row r="162" spans="4:4" x14ac:dyDescent="0.3">
      <c r="D162" s="150"/>
    </row>
    <row r="163" spans="4:4" x14ac:dyDescent="0.3">
      <c r="D163" s="150"/>
    </row>
    <row r="164" spans="4:4" x14ac:dyDescent="0.3">
      <c r="D164" s="150"/>
    </row>
    <row r="165" spans="4:4" x14ac:dyDescent="0.3">
      <c r="D165" s="150"/>
    </row>
    <row r="166" spans="4:4" x14ac:dyDescent="0.3">
      <c r="D166" s="150"/>
    </row>
    <row r="167" spans="4:4" x14ac:dyDescent="0.3">
      <c r="D167" s="150"/>
    </row>
    <row r="168" spans="4:4" x14ac:dyDescent="0.3">
      <c r="D168" s="150"/>
    </row>
    <row r="169" spans="4:4" x14ac:dyDescent="0.3">
      <c r="D169" s="150"/>
    </row>
    <row r="170" spans="4:4" x14ac:dyDescent="0.3">
      <c r="D170" s="150"/>
    </row>
    <row r="171" spans="4:4" x14ac:dyDescent="0.3">
      <c r="D171" s="150"/>
    </row>
    <row r="172" spans="4:4" x14ac:dyDescent="0.3">
      <c r="D172" s="150"/>
    </row>
    <row r="173" spans="4:4" x14ac:dyDescent="0.3">
      <c r="D173" s="150"/>
    </row>
    <row r="174" spans="4:4" x14ac:dyDescent="0.3">
      <c r="D174" s="150"/>
    </row>
    <row r="175" spans="4:4" x14ac:dyDescent="0.3">
      <c r="D175" s="150"/>
    </row>
    <row r="176" spans="4:4" x14ac:dyDescent="0.3">
      <c r="D176" s="150"/>
    </row>
    <row r="177" spans="4:4" x14ac:dyDescent="0.3">
      <c r="D177" s="150"/>
    </row>
    <row r="178" spans="4:4" x14ac:dyDescent="0.3">
      <c r="D178" s="150"/>
    </row>
    <row r="179" spans="4:4" x14ac:dyDescent="0.3">
      <c r="D179" s="150"/>
    </row>
    <row r="180" spans="4:4" x14ac:dyDescent="0.3">
      <c r="D180" s="150"/>
    </row>
    <row r="181" spans="4:4" x14ac:dyDescent="0.3">
      <c r="D181" s="150"/>
    </row>
    <row r="182" spans="4:4" x14ac:dyDescent="0.3">
      <c r="D182" s="150"/>
    </row>
    <row r="183" spans="4:4" x14ac:dyDescent="0.3">
      <c r="D183" s="150"/>
    </row>
    <row r="184" spans="4:4" x14ac:dyDescent="0.3">
      <c r="D184" s="150"/>
    </row>
    <row r="185" spans="4:4" x14ac:dyDescent="0.3">
      <c r="D185" s="150"/>
    </row>
    <row r="186" spans="4:4" x14ac:dyDescent="0.3">
      <c r="D186" s="150"/>
    </row>
    <row r="187" spans="4:4" x14ac:dyDescent="0.3">
      <c r="D187" s="150"/>
    </row>
    <row r="188" spans="4:4" x14ac:dyDescent="0.3">
      <c r="D188" s="150"/>
    </row>
    <row r="189" spans="4:4" x14ac:dyDescent="0.3">
      <c r="D189" s="150"/>
    </row>
    <row r="190" spans="4:4" x14ac:dyDescent="0.3">
      <c r="D190" s="150"/>
    </row>
    <row r="191" spans="4:4" x14ac:dyDescent="0.3">
      <c r="D191" s="150"/>
    </row>
    <row r="192" spans="4:4" x14ac:dyDescent="0.3">
      <c r="D192" s="150"/>
    </row>
    <row r="193" spans="4:4" x14ac:dyDescent="0.3">
      <c r="D193" s="150"/>
    </row>
    <row r="194" spans="4:4" x14ac:dyDescent="0.3">
      <c r="D194" s="150"/>
    </row>
    <row r="195" spans="4:4" x14ac:dyDescent="0.3">
      <c r="D195" s="150"/>
    </row>
    <row r="196" spans="4:4" x14ac:dyDescent="0.3">
      <c r="D196" s="150"/>
    </row>
    <row r="197" spans="4:4" x14ac:dyDescent="0.3">
      <c r="D197" s="150"/>
    </row>
    <row r="198" spans="4:4" x14ac:dyDescent="0.3">
      <c r="D198" s="150"/>
    </row>
    <row r="199" spans="4:4" x14ac:dyDescent="0.3">
      <c r="D199" s="150"/>
    </row>
    <row r="200" spans="4:4" x14ac:dyDescent="0.3">
      <c r="D200" s="150"/>
    </row>
    <row r="201" spans="4:4" x14ac:dyDescent="0.3">
      <c r="D201" s="150"/>
    </row>
    <row r="202" spans="4:4" x14ac:dyDescent="0.3">
      <c r="D202" s="150"/>
    </row>
    <row r="203" spans="4:4" x14ac:dyDescent="0.3">
      <c r="D203" s="150"/>
    </row>
    <row r="204" spans="4:4" x14ac:dyDescent="0.3">
      <c r="D204" s="150"/>
    </row>
    <row r="205" spans="4:4" x14ac:dyDescent="0.3">
      <c r="D205" s="150"/>
    </row>
    <row r="206" spans="4:4" x14ac:dyDescent="0.3">
      <c r="D206" s="150"/>
    </row>
    <row r="207" spans="4:4" x14ac:dyDescent="0.3">
      <c r="D207" s="150"/>
    </row>
    <row r="208" spans="4:4" x14ac:dyDescent="0.3">
      <c r="D208" s="150"/>
    </row>
    <row r="209" spans="4:4" x14ac:dyDescent="0.3">
      <c r="D209" s="150"/>
    </row>
    <row r="210" spans="4:4" x14ac:dyDescent="0.3">
      <c r="D210" s="150"/>
    </row>
    <row r="211" spans="4:4" x14ac:dyDescent="0.3">
      <c r="D211" s="150"/>
    </row>
    <row r="212" spans="4:4" x14ac:dyDescent="0.3">
      <c r="D212" s="150"/>
    </row>
    <row r="213" spans="4:4" x14ac:dyDescent="0.3">
      <c r="D213" s="150"/>
    </row>
    <row r="214" spans="4:4" x14ac:dyDescent="0.3">
      <c r="D214" s="150"/>
    </row>
    <row r="215" spans="4:4" x14ac:dyDescent="0.3">
      <c r="D215" s="150"/>
    </row>
    <row r="216" spans="4:4" x14ac:dyDescent="0.3">
      <c r="D216" s="150"/>
    </row>
    <row r="217" spans="4:4" x14ac:dyDescent="0.3">
      <c r="D217" s="150"/>
    </row>
    <row r="218" spans="4:4" x14ac:dyDescent="0.3">
      <c r="D218" s="150"/>
    </row>
    <row r="219" spans="4:4" x14ac:dyDescent="0.3">
      <c r="D219" s="150"/>
    </row>
    <row r="220" spans="4:4" x14ac:dyDescent="0.3">
      <c r="D220" s="150"/>
    </row>
    <row r="221" spans="4:4" x14ac:dyDescent="0.3">
      <c r="D221" s="150"/>
    </row>
    <row r="222" spans="4:4" x14ac:dyDescent="0.3">
      <c r="D222" s="150"/>
    </row>
    <row r="223" spans="4:4" x14ac:dyDescent="0.3">
      <c r="D223" s="150"/>
    </row>
    <row r="224" spans="4:4" x14ac:dyDescent="0.3">
      <c r="D224" s="150"/>
    </row>
    <row r="225" spans="4:4" x14ac:dyDescent="0.3">
      <c r="D225" s="150"/>
    </row>
    <row r="226" spans="4:4" x14ac:dyDescent="0.3">
      <c r="D226" s="150"/>
    </row>
    <row r="227" spans="4:4" x14ac:dyDescent="0.3">
      <c r="D227" s="150"/>
    </row>
    <row r="228" spans="4:4" x14ac:dyDescent="0.3">
      <c r="D228" s="150"/>
    </row>
    <row r="229" spans="4:4" x14ac:dyDescent="0.3">
      <c r="D229" s="150"/>
    </row>
    <row r="230" spans="4:4" x14ac:dyDescent="0.3">
      <c r="D230" s="150"/>
    </row>
    <row r="231" spans="4:4" x14ac:dyDescent="0.3">
      <c r="D231" s="150"/>
    </row>
    <row r="232" spans="4:4" x14ac:dyDescent="0.3">
      <c r="D232" s="150"/>
    </row>
    <row r="233" spans="4:4" x14ac:dyDescent="0.3">
      <c r="D233" s="150"/>
    </row>
    <row r="234" spans="4:4" x14ac:dyDescent="0.3">
      <c r="D234" s="150"/>
    </row>
    <row r="235" spans="4:4" x14ac:dyDescent="0.3">
      <c r="D235" s="150"/>
    </row>
    <row r="236" spans="4:4" x14ac:dyDescent="0.3">
      <c r="D236" s="150"/>
    </row>
    <row r="237" spans="4:4" x14ac:dyDescent="0.3">
      <c r="D237" s="150"/>
    </row>
    <row r="238" spans="4:4" x14ac:dyDescent="0.3">
      <c r="D238" s="150"/>
    </row>
    <row r="239" spans="4:4" x14ac:dyDescent="0.3">
      <c r="D239" s="150"/>
    </row>
    <row r="240" spans="4:4" x14ac:dyDescent="0.3">
      <c r="D240" s="150"/>
    </row>
    <row r="241" spans="4:4" x14ac:dyDescent="0.3">
      <c r="D241" s="150"/>
    </row>
    <row r="242" spans="4:4" x14ac:dyDescent="0.3">
      <c r="D242" s="150"/>
    </row>
    <row r="243" spans="4:4" x14ac:dyDescent="0.3">
      <c r="D243" s="150"/>
    </row>
    <row r="244" spans="4:4" x14ac:dyDescent="0.3">
      <c r="D244" s="150"/>
    </row>
    <row r="245" spans="4:4" x14ac:dyDescent="0.3">
      <c r="D245" s="150"/>
    </row>
    <row r="246" spans="4:4" x14ac:dyDescent="0.3">
      <c r="D246" s="150"/>
    </row>
    <row r="247" spans="4:4" x14ac:dyDescent="0.3">
      <c r="D247" s="150"/>
    </row>
    <row r="248" spans="4:4" x14ac:dyDescent="0.3">
      <c r="D248" s="150"/>
    </row>
    <row r="249" spans="4:4" x14ac:dyDescent="0.3">
      <c r="D249" s="150"/>
    </row>
    <row r="250" spans="4:4" x14ac:dyDescent="0.3">
      <c r="D250" s="150"/>
    </row>
    <row r="251" spans="4:4" x14ac:dyDescent="0.3">
      <c r="D251" s="150"/>
    </row>
    <row r="252" spans="4:4" x14ac:dyDescent="0.3">
      <c r="D252" s="150"/>
    </row>
    <row r="253" spans="4:4" x14ac:dyDescent="0.3">
      <c r="D253" s="150"/>
    </row>
    <row r="254" spans="4:4" x14ac:dyDescent="0.3">
      <c r="D254" s="150"/>
    </row>
    <row r="255" spans="4:4" x14ac:dyDescent="0.3">
      <c r="D255" s="150"/>
    </row>
    <row r="256" spans="4:4" x14ac:dyDescent="0.3">
      <c r="D256" s="150"/>
    </row>
    <row r="257" spans="4:4" x14ac:dyDescent="0.3">
      <c r="D257" s="150"/>
    </row>
    <row r="258" spans="4:4" x14ac:dyDescent="0.3">
      <c r="D258" s="150"/>
    </row>
    <row r="259" spans="4:4" x14ac:dyDescent="0.3">
      <c r="D259" s="150"/>
    </row>
    <row r="260" spans="4:4" x14ac:dyDescent="0.3">
      <c r="D260" s="150"/>
    </row>
    <row r="261" spans="4:4" x14ac:dyDescent="0.3">
      <c r="D261" s="150"/>
    </row>
    <row r="262" spans="4:4" x14ac:dyDescent="0.3">
      <c r="D262" s="150"/>
    </row>
    <row r="263" spans="4:4" x14ac:dyDescent="0.3">
      <c r="D263" s="150"/>
    </row>
    <row r="264" spans="4:4" x14ac:dyDescent="0.3">
      <c r="D264" s="150"/>
    </row>
    <row r="265" spans="4:4" x14ac:dyDescent="0.3">
      <c r="D265" s="150"/>
    </row>
    <row r="266" spans="4:4" x14ac:dyDescent="0.3">
      <c r="D266" s="150"/>
    </row>
    <row r="267" spans="4:4" x14ac:dyDescent="0.3">
      <c r="D267" s="150"/>
    </row>
    <row r="268" spans="4:4" x14ac:dyDescent="0.3">
      <c r="D268" s="150"/>
    </row>
    <row r="269" spans="4:4" x14ac:dyDescent="0.3">
      <c r="D269" s="150"/>
    </row>
    <row r="270" spans="4:4" x14ac:dyDescent="0.3">
      <c r="D270" s="150"/>
    </row>
    <row r="271" spans="4:4" x14ac:dyDescent="0.3">
      <c r="D271" s="150"/>
    </row>
    <row r="272" spans="4:4" x14ac:dyDescent="0.3">
      <c r="D272" s="150"/>
    </row>
    <row r="273" spans="4:4" x14ac:dyDescent="0.3">
      <c r="D273" s="150"/>
    </row>
    <row r="274" spans="4:4" x14ac:dyDescent="0.3">
      <c r="D274" s="150"/>
    </row>
    <row r="275" spans="4:4" x14ac:dyDescent="0.3">
      <c r="D275" s="150"/>
    </row>
    <row r="276" spans="4:4" x14ac:dyDescent="0.3">
      <c r="D276" s="150"/>
    </row>
    <row r="277" spans="4:4" x14ac:dyDescent="0.3">
      <c r="D277" s="150"/>
    </row>
    <row r="278" spans="4:4" x14ac:dyDescent="0.3">
      <c r="D278" s="150"/>
    </row>
    <row r="279" spans="4:4" x14ac:dyDescent="0.3">
      <c r="D279" s="150"/>
    </row>
    <row r="280" spans="4:4" x14ac:dyDescent="0.3">
      <c r="D280" s="150"/>
    </row>
    <row r="281" spans="4:4" x14ac:dyDescent="0.3">
      <c r="D281" s="150"/>
    </row>
    <row r="282" spans="4:4" x14ac:dyDescent="0.3">
      <c r="D282" s="150"/>
    </row>
    <row r="283" spans="4:4" x14ac:dyDescent="0.3">
      <c r="D283" s="150"/>
    </row>
    <row r="284" spans="4:4" x14ac:dyDescent="0.3">
      <c r="D284" s="150"/>
    </row>
    <row r="285" spans="4:4" x14ac:dyDescent="0.3">
      <c r="D285" s="150"/>
    </row>
    <row r="286" spans="4:4" x14ac:dyDescent="0.3">
      <c r="D286" s="150"/>
    </row>
    <row r="287" spans="4:4" x14ac:dyDescent="0.3">
      <c r="D287" s="150"/>
    </row>
    <row r="288" spans="4:4" x14ac:dyDescent="0.3">
      <c r="D288" s="150"/>
    </row>
    <row r="289" spans="4:4" x14ac:dyDescent="0.3">
      <c r="D289" s="150"/>
    </row>
    <row r="290" spans="4:4" x14ac:dyDescent="0.3">
      <c r="D290" s="150"/>
    </row>
    <row r="291" spans="4:4" x14ac:dyDescent="0.3">
      <c r="D291" s="150"/>
    </row>
    <row r="292" spans="4:4" x14ac:dyDescent="0.3">
      <c r="D292" s="150"/>
    </row>
    <row r="293" spans="4:4" x14ac:dyDescent="0.3">
      <c r="D293" s="150"/>
    </row>
    <row r="294" spans="4:4" x14ac:dyDescent="0.3">
      <c r="D294" s="150"/>
    </row>
    <row r="295" spans="4:4" x14ac:dyDescent="0.3">
      <c r="D295" s="150"/>
    </row>
    <row r="296" spans="4:4" x14ac:dyDescent="0.3">
      <c r="D296" s="150"/>
    </row>
    <row r="297" spans="4:4" x14ac:dyDescent="0.3">
      <c r="D297" s="150"/>
    </row>
    <row r="298" spans="4:4" x14ac:dyDescent="0.3">
      <c r="D298" s="150"/>
    </row>
    <row r="299" spans="4:4" x14ac:dyDescent="0.3">
      <c r="D299" s="150"/>
    </row>
    <row r="300" spans="4:4" x14ac:dyDescent="0.3">
      <c r="D300" s="150"/>
    </row>
    <row r="301" spans="4:4" x14ac:dyDescent="0.3">
      <c r="D301" s="150"/>
    </row>
    <row r="302" spans="4:4" x14ac:dyDescent="0.3">
      <c r="D302" s="150"/>
    </row>
    <row r="303" spans="4:4" x14ac:dyDescent="0.3">
      <c r="D303" s="150"/>
    </row>
    <row r="304" spans="4:4" x14ac:dyDescent="0.3">
      <c r="D304" s="150"/>
    </row>
    <row r="305" spans="4:4" x14ac:dyDescent="0.3">
      <c r="D305" s="150"/>
    </row>
    <row r="306" spans="4:4" x14ac:dyDescent="0.3">
      <c r="D306" s="150"/>
    </row>
    <row r="307" spans="4:4" x14ac:dyDescent="0.3">
      <c r="D307" s="150"/>
    </row>
    <row r="308" spans="4:4" x14ac:dyDescent="0.3">
      <c r="D308" s="150"/>
    </row>
    <row r="309" spans="4:4" x14ac:dyDescent="0.3">
      <c r="D309" s="150"/>
    </row>
    <row r="310" spans="4:4" x14ac:dyDescent="0.3">
      <c r="D310" s="150"/>
    </row>
    <row r="311" spans="4:4" x14ac:dyDescent="0.3">
      <c r="D311" s="150"/>
    </row>
    <row r="312" spans="4:4" x14ac:dyDescent="0.3">
      <c r="D312" s="150"/>
    </row>
    <row r="313" spans="4:4" x14ac:dyDescent="0.3">
      <c r="D313" s="150"/>
    </row>
    <row r="314" spans="4:4" x14ac:dyDescent="0.3">
      <c r="D314" s="150"/>
    </row>
    <row r="315" spans="4:4" x14ac:dyDescent="0.3">
      <c r="D315" s="150"/>
    </row>
    <row r="316" spans="4:4" x14ac:dyDescent="0.3">
      <c r="D316" s="150"/>
    </row>
    <row r="317" spans="4:4" x14ac:dyDescent="0.3">
      <c r="D317" s="150"/>
    </row>
    <row r="318" spans="4:4" x14ac:dyDescent="0.3">
      <c r="D318" s="150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AF9-62D0-40D3-9A2C-146AE5375FCA}">
  <dimension ref="A1:AJ40"/>
  <sheetViews>
    <sheetView zoomScale="205" zoomScaleNormal="205" workbookViewId="0">
      <selection activeCell="M18" sqref="M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36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36" x14ac:dyDescent="0.3">
      <c r="A2" s="117" t="s">
        <v>45</v>
      </c>
      <c r="B2" s="44" t="s">
        <v>7</v>
      </c>
      <c r="C2" s="44" t="s">
        <v>29</v>
      </c>
      <c r="D2" s="43" t="s">
        <v>30</v>
      </c>
      <c r="E2" s="41" t="s">
        <v>31</v>
      </c>
      <c r="F2" s="143" t="s">
        <v>36</v>
      </c>
      <c r="G2" s="59"/>
      <c r="H2" s="2"/>
      <c r="J2" s="17"/>
      <c r="K2" s="95"/>
      <c r="L2" s="69" t="s">
        <v>32</v>
      </c>
      <c r="M2" s="74" t="s">
        <v>14</v>
      </c>
      <c r="N2" s="70" t="s">
        <v>23</v>
      </c>
      <c r="O2" s="71" t="s">
        <v>13</v>
      </c>
      <c r="P2" s="71" t="s">
        <v>26</v>
      </c>
      <c r="Q2" s="103" t="s">
        <v>6</v>
      </c>
      <c r="S2" t="s">
        <v>107</v>
      </c>
    </row>
    <row r="3" spans="1:36" x14ac:dyDescent="0.3">
      <c r="A3" s="107" t="s">
        <v>35</v>
      </c>
      <c r="B3" s="1" t="s">
        <v>11</v>
      </c>
      <c r="C3" s="44" t="s">
        <v>10</v>
      </c>
      <c r="D3" s="43" t="s">
        <v>9</v>
      </c>
      <c r="E3" s="41" t="s">
        <v>22</v>
      </c>
      <c r="F3" s="41" t="s">
        <v>3</v>
      </c>
      <c r="G3" s="82"/>
      <c r="H3" s="2"/>
      <c r="J3" s="17"/>
      <c r="K3" s="115" t="s">
        <v>4</v>
      </c>
      <c r="L3" s="69" t="s">
        <v>15</v>
      </c>
      <c r="M3" s="74" t="s">
        <v>12</v>
      </c>
      <c r="N3" s="70" t="s">
        <v>25</v>
      </c>
      <c r="O3" s="71" t="s">
        <v>2</v>
      </c>
      <c r="P3" s="72" t="s">
        <v>28</v>
      </c>
      <c r="Q3" s="104" t="s">
        <v>5</v>
      </c>
      <c r="S3" t="s">
        <v>108</v>
      </c>
    </row>
    <row r="4" spans="1:36" x14ac:dyDescent="0.3">
      <c r="A4" s="1"/>
      <c r="B4" s="1" t="s">
        <v>16</v>
      </c>
      <c r="C4" s="44" t="s">
        <v>8</v>
      </c>
      <c r="D4" s="118" t="s">
        <v>27</v>
      </c>
      <c r="E4" s="41" t="s">
        <v>21</v>
      </c>
      <c r="F4" s="60" t="s">
        <v>1</v>
      </c>
      <c r="G4" s="3"/>
      <c r="H4" s="3"/>
      <c r="J4" s="73"/>
      <c r="K4" s="73"/>
      <c r="L4" s="69" t="s">
        <v>19</v>
      </c>
      <c r="M4" s="74" t="s">
        <v>18</v>
      </c>
      <c r="N4" s="70" t="s">
        <v>20</v>
      </c>
      <c r="O4" s="71" t="s">
        <v>24</v>
      </c>
      <c r="P4" s="72" t="s">
        <v>17</v>
      </c>
      <c r="Q4" s="104"/>
    </row>
    <row r="5" spans="1:36" x14ac:dyDescent="0.3">
      <c r="A5" s="1"/>
      <c r="B5" s="89"/>
      <c r="C5" s="88"/>
      <c r="D5" s="85"/>
      <c r="E5" s="92"/>
      <c r="F5" s="250"/>
      <c r="G5" s="250"/>
      <c r="H5" s="3"/>
      <c r="J5" s="73"/>
      <c r="K5" s="113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36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7" spans="1:36" x14ac:dyDescent="0.3">
      <c r="T7" t="str">
        <f>_xlfn.CONCAT("""",Keys!A1,""": ", """",A1,"""")</f>
        <v>"1": ""</v>
      </c>
      <c r="U7" t="str">
        <f>_xlfn.CONCAT("""",Keys!B1,""": ", """",B1,"""")</f>
        <v>"2": "1"</v>
      </c>
      <c r="V7" t="str">
        <f>_xlfn.CONCAT("""",Keys!C1,""": ", """",C1,"""")</f>
        <v>"3": "2"</v>
      </c>
      <c r="W7" t="str">
        <f>_xlfn.CONCAT("""",Keys!D1,""": ", """",D1,"""")</f>
        <v>"4": "3"</v>
      </c>
      <c r="X7" t="str">
        <f>_xlfn.CONCAT("""",Keys!E1,""": ", """",E1,"""")</f>
        <v>"5": "4"</v>
      </c>
      <c r="Y7" t="str">
        <f>_xlfn.CONCAT("""",Keys!F1,""": ", """",F1,"""")</f>
        <v>"6": "5"</v>
      </c>
      <c r="Z7" t="str">
        <f>_xlfn.CONCAT("""",Keys!G1,""": ", """",G1,"""")</f>
        <v>"7": ""</v>
      </c>
      <c r="AD7" t="str">
        <f>_xlfn.CONCAT("""",Keys!K1,""": ", """",K1,"""")</f>
        <v>"7": ""</v>
      </c>
      <c r="AE7" t="str">
        <f>_xlfn.CONCAT("""",Keys!L1,""": ", """",L1,"""")</f>
        <v>"6": "6"</v>
      </c>
      <c r="AF7" t="str">
        <f>_xlfn.CONCAT("""",Keys!M1,""": ", """",M1,"""")</f>
        <v>"5": "7"</v>
      </c>
      <c r="AG7" t="str">
        <f>_xlfn.CONCAT("""",Keys!N1,""": ", """",N1,"""")</f>
        <v>"4": "8"</v>
      </c>
      <c r="AH7" t="str">
        <f>_xlfn.CONCAT("""",Keys!O1,""": ", """",O1,"""")</f>
        <v>"3": "9"</v>
      </c>
      <c r="AI7" t="str">
        <f>_xlfn.CONCAT("""",Keys!P1,""": ", """",P1,"""")</f>
        <v>"2": "0"</v>
      </c>
      <c r="AJ7" t="str">
        <f>_xlfn.CONCAT("""",Keys!Q1,""": ", """",Q1,"""")</f>
        <v>"1": ""</v>
      </c>
    </row>
    <row r="8" spans="1:36" x14ac:dyDescent="0.3">
      <c r="A8" t="str">
        <f>_xlfn.CONCAT("{","""left"": {",T14,"}",", ""right"": {",T15,"}}")</f>
        <v>{"left": {"1":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""}, "right": {"7":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""}}</v>
      </c>
      <c r="T8" t="str">
        <f>_xlfn.CONCAT("""",Keys!A2,""": ", """",A2,"""")</f>
        <v>"8": "\\"</v>
      </c>
      <c r="U8" t="str">
        <f>_xlfn.CONCAT("""",Keys!B2,""": ", """",B2,"""")</f>
        <v>"9": "q"</v>
      </c>
      <c r="V8" t="str">
        <f>_xlfn.CONCAT("""",Keys!C2,""": ", """",C2,"""")</f>
        <v>"10": "l"</v>
      </c>
      <c r="W8" t="str">
        <f>_xlfn.CONCAT("""",Keys!D2,""": ", """",D2,"""")</f>
        <v>"11": "."</v>
      </c>
      <c r="X8" t="str">
        <f>_xlfn.CONCAT("""",Keys!E2,""": ", """",E2,"""")</f>
        <v>"12": "p"</v>
      </c>
      <c r="Y8" t="str">
        <f>_xlfn.CONCAT("""",Keys!F2,""": ", """",F2,"""")</f>
        <v>"13": "'"</v>
      </c>
      <c r="Z8" t="str">
        <f>_xlfn.CONCAT("""",Keys!G2,""": ", """",G2,"""")</f>
        <v>"14": ""</v>
      </c>
      <c r="AD8" t="str">
        <f>_xlfn.CONCAT("""",Keys!K2,""": ", """",K2,"""")</f>
        <v>"14": ""</v>
      </c>
      <c r="AE8" t="str">
        <f>_xlfn.CONCAT("""",Keys!L2,""": ", """",L2,"""")</f>
        <v>"13": ";"</v>
      </c>
      <c r="AF8" t="str">
        <f>_xlfn.CONCAT("""",Keys!M2,""": ", """",M2,"""")</f>
        <v>"12": "f"</v>
      </c>
      <c r="AG8" t="str">
        <f>_xlfn.CONCAT("""",Keys!N2,""": ", """",N2,"""")</f>
        <v>"11": "u"</v>
      </c>
      <c r="AH8" t="str">
        <f>_xlfn.CONCAT("""",Keys!O2,""": ", """",O2,"""")</f>
        <v>"10": "d"</v>
      </c>
      <c r="AI8" t="str">
        <f>_xlfn.CONCAT("""",Keys!P2,""": ", """",P2,"""")</f>
        <v>"9": "k"</v>
      </c>
      <c r="AJ8" t="str">
        <f>_xlfn.CONCAT("""",Keys!Q2,""": ", """",Q2,"""")</f>
        <v>"8": "="</v>
      </c>
    </row>
    <row r="9" spans="1:36" x14ac:dyDescent="0.3">
      <c r="T9" t="str">
        <f>_xlfn.CONCAT("""",Keys!A3,""": ", """",A3,"""")</f>
        <v>"15": "/"</v>
      </c>
      <c r="U9" t="str">
        <f>_xlfn.CONCAT("""",Keys!B3,""": ", """",B3,"""")</f>
        <v>"16": "a"</v>
      </c>
      <c r="V9" t="str">
        <f>_xlfn.CONCAT("""",Keys!C3,""": ", """",C3,"""")</f>
        <v>"17": "r"</v>
      </c>
      <c r="W9" t="str">
        <f>_xlfn.CONCAT("""",Keys!D3,""": ", """",D3,"""")</f>
        <v>"18": "e"</v>
      </c>
      <c r="X9" t="str">
        <f>_xlfn.CONCAT("""",Keys!E3,""": ", """",E3,"""")</f>
        <v>"19": "n"</v>
      </c>
      <c r="Y9" t="str">
        <f>_xlfn.CONCAT("""",Keys!F3,""": ", """",F3,"""")</f>
        <v>"20": "b"</v>
      </c>
      <c r="Z9" t="str">
        <f>_xlfn.CONCAT("""",Keys!G3,""": ", """",G3,"""")</f>
        <v>"21": ""</v>
      </c>
      <c r="AD9" t="str">
        <f>_xlfn.CONCAT("""",Keys!K3,""": ", """",K3,"""")</f>
        <v>"21": "`"</v>
      </c>
      <c r="AE9" t="str">
        <f>_xlfn.CONCAT("""",Keys!L3,""": ", """",L3,"""")</f>
        <v>"20": "g"</v>
      </c>
      <c r="AF9" t="str">
        <f>_xlfn.CONCAT("""",Keys!M3,""": ", """",M3,"""")</f>
        <v>"19": "s"</v>
      </c>
      <c r="AG9" t="str">
        <f>_xlfn.CONCAT("""",Keys!N3,""": ", """",N3,"""")</f>
        <v>"18": "i"</v>
      </c>
      <c r="AH9" t="str">
        <f>_xlfn.CONCAT("""",Keys!O3,""": ", """",O3,"""")</f>
        <v>"17": "t"</v>
      </c>
      <c r="AI9" t="str">
        <f>_xlfn.CONCAT("""",Keys!P3,""": ", """",P3,"""")</f>
        <v>"16": "o"</v>
      </c>
      <c r="AJ9" t="str">
        <f>_xlfn.CONCAT("""",Keys!Q3,""": ", """",Q3,"""")</f>
        <v>"15": "-"</v>
      </c>
    </row>
    <row r="10" spans="1:36" x14ac:dyDescent="0.3">
      <c r="B10" s="64" t="s">
        <v>104</v>
      </c>
      <c r="C10" s="64" t="s">
        <v>105</v>
      </c>
      <c r="D10" s="150" t="s">
        <v>102</v>
      </c>
      <c r="E10" s="87"/>
      <c r="F10" s="87" t="s">
        <v>43</v>
      </c>
      <c r="G10" s="87" t="s">
        <v>103</v>
      </c>
      <c r="H10" s="87"/>
      <c r="I10" s="87" t="s">
        <v>44</v>
      </c>
      <c r="J10" s="87" t="s">
        <v>103</v>
      </c>
      <c r="T10" t="str">
        <f>_xlfn.CONCAT("""",Keys!A4,""": ", """",A4,"""")</f>
        <v>"22": ""</v>
      </c>
      <c r="U10" t="str">
        <f>_xlfn.CONCAT("""",Keys!B4,""": ", """",B4,"""")</f>
        <v>"23": "z"</v>
      </c>
      <c r="V10" t="str">
        <f>_xlfn.CONCAT("""",Keys!C4,""": ", """",C4,"""")</f>
        <v>"24": "w"</v>
      </c>
      <c r="W10" t="str">
        <f>_xlfn.CONCAT("""",Keys!D4,""": ", """",D4,"""")</f>
        <v>"25": ","</v>
      </c>
      <c r="X10" t="str">
        <f>_xlfn.CONCAT("""",Keys!E4,""": ", """",E4,"""")</f>
        <v>"26": "h"</v>
      </c>
      <c r="Y10" t="str">
        <f>_xlfn.CONCAT("""",Keys!F4,""": ", """",F4,"""")</f>
        <v>"27": "j"</v>
      </c>
      <c r="Z10" t="str">
        <f>_xlfn.CONCAT("""",Keys!G4,""": ", """",G4,"""")</f>
        <v>"28": ""</v>
      </c>
      <c r="AA10" t="str">
        <f>_xlfn.CONCAT("""",Keys!H4,""": ", """",H4,"""")</f>
        <v>"29": ""</v>
      </c>
      <c r="AC10" t="str">
        <f>_xlfn.CONCAT("""",Keys!J4,""": ", """",J4,"""")</f>
        <v>"29": ""</v>
      </c>
      <c r="AD10" t="str">
        <f>_xlfn.CONCAT("""",Keys!K4,""": ", """",K4,"""")</f>
        <v>"28": ""</v>
      </c>
      <c r="AE10" t="str">
        <f>_xlfn.CONCAT("""",Keys!L4,""": ", """",L4,"""")</f>
        <v>"27": "v"</v>
      </c>
      <c r="AF10" t="str">
        <f>_xlfn.CONCAT("""",Keys!M4,""": ", """",M4,"""")</f>
        <v>"26": "c"</v>
      </c>
      <c r="AG10" t="str">
        <f>_xlfn.CONCAT("""",Keys!N4,""": ", """",N4,"""")</f>
        <v>"25": "y"</v>
      </c>
      <c r="AH10" t="str">
        <f>_xlfn.CONCAT("""",Keys!O4,""": ", """",O4,"""")</f>
        <v>"24": "m"</v>
      </c>
      <c r="AI10" t="str">
        <f>_xlfn.CONCAT("""",Keys!P4,""": ", """",P4,"""")</f>
        <v>"23": "x"</v>
      </c>
      <c r="AJ10" t="str">
        <f>_xlfn.CONCAT("""",Keys!Q4,""": ", """",Q4,"""")</f>
        <v>"22": ""</v>
      </c>
    </row>
    <row r="11" spans="1:36" x14ac:dyDescent="0.3">
      <c r="B11" s="179" t="s">
        <v>9</v>
      </c>
      <c r="C11" s="179" t="s">
        <v>9</v>
      </c>
      <c r="D11" s="183">
        <v>11.692</v>
      </c>
      <c r="E11" s="87"/>
      <c r="F11" s="173" t="s">
        <v>36</v>
      </c>
      <c r="G11" s="149">
        <f t="shared" ref="G11:G25" si="0">_xlfn.IFNA(_xlfn.IFNA(INDEX($D$11:$D$57, MATCH(F11,$B$11:$B$57,0)), INDEX($D$11:$D$57, MATCH(F11,$C$11:$C$57,0))),0)</f>
        <v>0.26900000000000002</v>
      </c>
      <c r="H11" s="87"/>
      <c r="I11" t="s">
        <v>32</v>
      </c>
      <c r="J11" s="149">
        <f t="shared" ref="J11:J25" si="1">_xlfn.IFNA(_xlfn.IFNA(INDEX($D$11:$D$57, MATCH(I11,$B$11:$B$57,0)), INDEX($D$11:$D$57, MATCH(I11,$C$11:$C$57,0))),0)</f>
        <v>0.39800000000000002</v>
      </c>
      <c r="T11" t="str">
        <f>_xlfn.CONCAT("""",Keys!A5,""": ", """",A5,"""")</f>
        <v>"30": ""</v>
      </c>
      <c r="U11" t="str">
        <f>_xlfn.CONCAT("""",Keys!B5,""": ", """",B5,"""")</f>
        <v>"31": ""</v>
      </c>
      <c r="V11" t="str">
        <f>_xlfn.CONCAT("""",Keys!C5,""": ", """",C5,"""")</f>
        <v>"32": ""</v>
      </c>
      <c r="W11" t="str">
        <f>_xlfn.CONCAT("""",Keys!D5,""": ", """",D5,"""")</f>
        <v>"33": ""</v>
      </c>
      <c r="X11" t="str">
        <f>_xlfn.CONCAT("""",Keys!E5,""": ", """",E5,"""")</f>
        <v>"34": ""</v>
      </c>
      <c r="Y11" t="str">
        <f>_xlfn.CONCAT("""",Keys!F5,""": ", """",F5,"""")</f>
        <v>"35": ""</v>
      </c>
      <c r="Z11" t="str">
        <f>_xlfn.CONCAT("""",Keys!G5,""": ", """",G5,"""")</f>
        <v>"36": ""</v>
      </c>
      <c r="AA11" t="str">
        <f>_xlfn.CONCAT("""",Keys!H5,""": ", """",H5,"""")</f>
        <v>"37": ""</v>
      </c>
      <c r="AC11" t="str">
        <f>_xlfn.CONCAT("""",Keys!J5,""": ", """",J5,"""")</f>
        <v>"37": ""</v>
      </c>
      <c r="AD11" t="str">
        <f>_xlfn.CONCAT("""",Keys!K5,""": ", """",K5,"""")</f>
        <v>"36": ""</v>
      </c>
      <c r="AE11" t="str">
        <f>_xlfn.CONCAT("""",Keys!L5,""": ", """",L5,"""")</f>
        <v>"35": " "</v>
      </c>
      <c r="AF11" t="str">
        <f>_xlfn.CONCAT("""",Keys!M5,""": ", """",M5,"""")</f>
        <v>"34": ""</v>
      </c>
      <c r="AG11" t="str">
        <f>_xlfn.CONCAT("""",Keys!N5,""": ", """",N5,"""")</f>
        <v>"33": "["</v>
      </c>
      <c r="AH11" t="str">
        <f>_xlfn.CONCAT("""",Keys!O5,""": ", """",O5,"""")</f>
        <v>"32": "]"</v>
      </c>
      <c r="AI11" t="str">
        <f>_xlfn.CONCAT("""",Keys!P5,""": ", """",P5,"""")</f>
        <v>"31": ""</v>
      </c>
      <c r="AJ11" t="str">
        <f>_xlfn.CONCAT("""",Keys!Q5,""": ", """",Q5,"""")</f>
        <v>"30": ""</v>
      </c>
    </row>
    <row r="12" spans="1:36" x14ac:dyDescent="0.3">
      <c r="B12" s="179" t="s">
        <v>2</v>
      </c>
      <c r="C12" s="179" t="s">
        <v>2</v>
      </c>
      <c r="D12" s="183">
        <v>9.1489999999999991</v>
      </c>
      <c r="E12" s="87"/>
      <c r="F12" t="s">
        <v>27</v>
      </c>
      <c r="G12" s="149">
        <f t="shared" si="0"/>
        <v>1.0269999999999999</v>
      </c>
      <c r="H12" s="87"/>
      <c r="I12" t="s">
        <v>18</v>
      </c>
      <c r="J12" s="149">
        <f t="shared" si="1"/>
        <v>3.9359999999999999</v>
      </c>
      <c r="AA12" t="str">
        <f>_xlfn.CONCAT("""",Keys!H6,""": ", """",H6,"""")</f>
        <v>"38": ""</v>
      </c>
      <c r="AC12" t="str">
        <f>_xlfn.CONCAT("""",Keys!J6,""": ", """",J6,"""")</f>
        <v>"38": ""</v>
      </c>
    </row>
    <row r="13" spans="1:36" x14ac:dyDescent="0.3">
      <c r="B13" s="179" t="s">
        <v>11</v>
      </c>
      <c r="C13" s="179" t="s">
        <v>11</v>
      </c>
      <c r="D13" s="183">
        <v>7.2220000000000004</v>
      </c>
      <c r="E13" s="87"/>
      <c r="F13" t="s">
        <v>30</v>
      </c>
      <c r="G13" s="149">
        <f t="shared" si="0"/>
        <v>3.0430000000000001</v>
      </c>
      <c r="H13" s="87"/>
      <c r="I13" t="s">
        <v>13</v>
      </c>
      <c r="J13" s="149">
        <f t="shared" si="1"/>
        <v>3.1739999999999999</v>
      </c>
    </row>
    <row r="14" spans="1:36" x14ac:dyDescent="0.3">
      <c r="B14" s="161" t="s">
        <v>25</v>
      </c>
      <c r="C14" s="161" t="s">
        <v>25</v>
      </c>
      <c r="D14" s="162">
        <v>6.7350000000000003</v>
      </c>
      <c r="E14" s="87"/>
      <c r="F14" t="s">
        <v>11</v>
      </c>
      <c r="G14" s="149">
        <f t="shared" si="0"/>
        <v>7.2220000000000004</v>
      </c>
      <c r="H14" s="87"/>
      <c r="I14" t="s">
        <v>14</v>
      </c>
      <c r="J14" s="149">
        <f t="shared" si="1"/>
        <v>1.756</v>
      </c>
      <c r="T14" t="str">
        <f>_xlfn.TEXTJOIN(",",TRUE,T7:AA12,)</f>
        <v>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</v>
      </c>
    </row>
    <row r="15" spans="1:36" x14ac:dyDescent="0.3">
      <c r="B15" s="161" t="s">
        <v>28</v>
      </c>
      <c r="C15" s="161" t="s">
        <v>28</v>
      </c>
      <c r="D15" s="162">
        <v>6.7030000000000003</v>
      </c>
      <c r="E15" s="87"/>
      <c r="F15" t="s">
        <v>3</v>
      </c>
      <c r="G15" s="149">
        <f t="shared" si="0"/>
        <v>1.5489999999999999</v>
      </c>
      <c r="H15" s="87"/>
      <c r="I15" t="s">
        <v>15</v>
      </c>
      <c r="J15" s="149">
        <f t="shared" si="1"/>
        <v>1.597</v>
      </c>
      <c r="T15" t="str">
        <f>_xlfn.TEXTJOIN(",",TRUE,AC7:AJ12,)</f>
        <v>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</v>
      </c>
    </row>
    <row r="16" spans="1:36" x14ac:dyDescent="0.3">
      <c r="B16" s="161" t="s">
        <v>22</v>
      </c>
      <c r="C16" s="161" t="s">
        <v>22</v>
      </c>
      <c r="D16" s="162">
        <v>6.49</v>
      </c>
      <c r="E16" s="87"/>
      <c r="F16" t="s">
        <v>9</v>
      </c>
      <c r="G16" s="149">
        <f t="shared" si="0"/>
        <v>11.692</v>
      </c>
      <c r="H16" s="87"/>
      <c r="I16" t="s">
        <v>25</v>
      </c>
      <c r="J16" s="149">
        <f t="shared" si="1"/>
        <v>6.7350000000000003</v>
      </c>
    </row>
    <row r="17" spans="2:10" x14ac:dyDescent="0.3">
      <c r="B17" s="161" t="s">
        <v>12</v>
      </c>
      <c r="C17" s="161" t="s">
        <v>12</v>
      </c>
      <c r="D17" s="162">
        <v>6.3739999999999997</v>
      </c>
      <c r="E17" s="87"/>
      <c r="F17" t="s">
        <v>21</v>
      </c>
      <c r="G17" s="149">
        <f t="shared" si="0"/>
        <v>3.2429999999999999</v>
      </c>
      <c r="H17" s="87"/>
      <c r="I17" s="173" t="s">
        <v>26</v>
      </c>
      <c r="J17" s="149">
        <f t="shared" si="1"/>
        <v>0.51900000000000002</v>
      </c>
    </row>
    <row r="18" spans="2:10" x14ac:dyDescent="0.3">
      <c r="B18" s="161" t="s">
        <v>10</v>
      </c>
      <c r="C18" s="161" t="s">
        <v>10</v>
      </c>
      <c r="D18" s="162">
        <v>5.7329999999999997</v>
      </c>
      <c r="E18" s="87"/>
      <c r="F18" s="173" t="s">
        <v>1</v>
      </c>
      <c r="G18" s="149">
        <f t="shared" si="0"/>
        <v>0.18099999999999999</v>
      </c>
      <c r="H18" s="87"/>
      <c r="I18" t="s">
        <v>24</v>
      </c>
      <c r="J18" s="149">
        <f t="shared" si="1"/>
        <v>2.4380000000000002</v>
      </c>
    </row>
    <row r="19" spans="2:10" x14ac:dyDescent="0.3">
      <c r="B19" s="181" t="s">
        <v>29</v>
      </c>
      <c r="C19" s="181" t="s">
        <v>29</v>
      </c>
      <c r="D19" s="184">
        <v>3.9790000000000001</v>
      </c>
      <c r="E19" s="87"/>
      <c r="F19" t="s">
        <v>29</v>
      </c>
      <c r="G19" s="149">
        <f t="shared" si="0"/>
        <v>3.9790000000000001</v>
      </c>
      <c r="H19" s="87"/>
      <c r="I19" t="s">
        <v>28</v>
      </c>
      <c r="J19" s="149">
        <f t="shared" si="1"/>
        <v>6.7030000000000003</v>
      </c>
    </row>
    <row r="20" spans="2:10" x14ac:dyDescent="0.3">
      <c r="B20" s="181" t="s">
        <v>18</v>
      </c>
      <c r="C20" s="181" t="s">
        <v>18</v>
      </c>
      <c r="D20" s="184">
        <v>3.9359999999999999</v>
      </c>
      <c r="E20" s="87"/>
      <c r="F20" t="s">
        <v>22</v>
      </c>
      <c r="G20" s="149">
        <f t="shared" si="0"/>
        <v>6.49</v>
      </c>
      <c r="H20" s="87"/>
      <c r="I20" t="s">
        <v>12</v>
      </c>
      <c r="J20" s="149">
        <f t="shared" si="1"/>
        <v>6.3739999999999997</v>
      </c>
    </row>
    <row r="21" spans="2:10" x14ac:dyDescent="0.3">
      <c r="B21" s="154" t="s">
        <v>21</v>
      </c>
      <c r="C21" s="154" t="s">
        <v>21</v>
      </c>
      <c r="D21" s="153">
        <v>3.2429999999999999</v>
      </c>
      <c r="E21" s="87"/>
      <c r="F21" t="s">
        <v>31</v>
      </c>
      <c r="G21" s="149">
        <f t="shared" si="0"/>
        <v>2.54</v>
      </c>
      <c r="H21" s="87"/>
      <c r="I21" t="s">
        <v>2</v>
      </c>
      <c r="J21" s="149">
        <f t="shared" si="1"/>
        <v>9.1489999999999991</v>
      </c>
    </row>
    <row r="22" spans="2:10" x14ac:dyDescent="0.3">
      <c r="B22" s="154" t="s">
        <v>13</v>
      </c>
      <c r="C22" s="154" t="s">
        <v>13</v>
      </c>
      <c r="D22" s="153">
        <v>3.1739999999999999</v>
      </c>
      <c r="E22" s="87"/>
      <c r="F22" t="s">
        <v>7</v>
      </c>
      <c r="G22" s="149">
        <f t="shared" si="0"/>
        <v>0.23799999999999999</v>
      </c>
      <c r="H22" s="87"/>
      <c r="I22" t="s">
        <v>23</v>
      </c>
      <c r="J22" s="149">
        <f t="shared" si="1"/>
        <v>2.6539999999999999</v>
      </c>
    </row>
    <row r="23" spans="2:10" x14ac:dyDescent="0.3">
      <c r="B23" s="154" t="s">
        <v>30</v>
      </c>
      <c r="C23" s="174" t="s">
        <v>98</v>
      </c>
      <c r="D23" s="153">
        <v>3.0430000000000001</v>
      </c>
      <c r="E23" s="87"/>
      <c r="F23" t="s">
        <v>10</v>
      </c>
      <c r="G23" s="149">
        <f t="shared" si="0"/>
        <v>5.7329999999999997</v>
      </c>
      <c r="H23" s="87"/>
      <c r="I23" t="s">
        <v>19</v>
      </c>
      <c r="J23" s="149">
        <f t="shared" si="1"/>
        <v>0.90100000000000002</v>
      </c>
    </row>
    <row r="24" spans="2:10" x14ac:dyDescent="0.3">
      <c r="B24" s="154" t="s">
        <v>23</v>
      </c>
      <c r="C24" s="154" t="s">
        <v>23</v>
      </c>
      <c r="D24" s="153">
        <v>2.6539999999999999</v>
      </c>
      <c r="E24" s="87"/>
      <c r="F24" t="s">
        <v>8</v>
      </c>
      <c r="G24" s="149">
        <f t="shared" si="0"/>
        <v>1.278</v>
      </c>
      <c r="H24" s="87"/>
      <c r="I24" t="s">
        <v>17</v>
      </c>
      <c r="J24" s="149">
        <f t="shared" si="1"/>
        <v>0.43</v>
      </c>
    </row>
    <row r="25" spans="2:10" x14ac:dyDescent="0.3">
      <c r="B25" s="154" t="s">
        <v>31</v>
      </c>
      <c r="C25" s="154" t="s">
        <v>31</v>
      </c>
      <c r="D25" s="153">
        <v>2.54</v>
      </c>
      <c r="E25" s="87"/>
      <c r="F25" t="s">
        <v>16</v>
      </c>
      <c r="G25" s="149">
        <f t="shared" si="0"/>
        <v>0.105</v>
      </c>
      <c r="H25" s="87"/>
      <c r="I25" s="173" t="s">
        <v>20</v>
      </c>
      <c r="J25" s="149">
        <f t="shared" si="1"/>
        <v>1.5489999999999999</v>
      </c>
    </row>
    <row r="26" spans="2:10" x14ac:dyDescent="0.3">
      <c r="B26" s="154" t="s">
        <v>24</v>
      </c>
      <c r="C26" s="154" t="s">
        <v>24</v>
      </c>
      <c r="D26" s="153">
        <v>2.4380000000000002</v>
      </c>
      <c r="E26" s="87"/>
      <c r="F26" s="176"/>
      <c r="G26" s="178">
        <f>SUM(G11:G25)</f>
        <v>48.588999999999992</v>
      </c>
      <c r="I26" s="176"/>
      <c r="J26" s="178">
        <f>SUM(J11:J25)</f>
        <v>48.312999999999995</v>
      </c>
    </row>
    <row r="27" spans="2:10" x14ac:dyDescent="0.3">
      <c r="B27" s="155" t="s">
        <v>14</v>
      </c>
      <c r="C27" s="155" t="s">
        <v>14</v>
      </c>
      <c r="D27" s="156">
        <v>1.756</v>
      </c>
      <c r="E27" s="87"/>
      <c r="F27" s="87"/>
      <c r="G27" s="87"/>
      <c r="H27" s="87"/>
      <c r="I27" s="87"/>
      <c r="J27" s="87"/>
    </row>
    <row r="28" spans="2:10" x14ac:dyDescent="0.3">
      <c r="B28" s="155" t="s">
        <v>15</v>
      </c>
      <c r="C28" s="155" t="s">
        <v>15</v>
      </c>
      <c r="D28" s="156">
        <v>1.597</v>
      </c>
      <c r="E28" s="87"/>
      <c r="F28" s="87"/>
      <c r="G28" s="87"/>
      <c r="H28" s="87"/>
      <c r="I28" s="87"/>
      <c r="J28" s="87"/>
    </row>
    <row r="29" spans="2:10" x14ac:dyDescent="0.3">
      <c r="B29" s="155" t="s">
        <v>20</v>
      </c>
      <c r="C29" s="155" t="s">
        <v>20</v>
      </c>
      <c r="D29" s="156">
        <v>1.5489999999999999</v>
      </c>
      <c r="E29" s="87"/>
      <c r="F29" s="87"/>
      <c r="G29" s="87"/>
      <c r="H29" s="87"/>
      <c r="I29" s="87"/>
      <c r="J29" s="87"/>
    </row>
    <row r="30" spans="2:10" x14ac:dyDescent="0.3">
      <c r="B30" s="155" t="s">
        <v>3</v>
      </c>
      <c r="C30" s="155" t="s">
        <v>3</v>
      </c>
      <c r="D30" s="156">
        <v>1.5489999999999999</v>
      </c>
      <c r="E30" s="87"/>
      <c r="F30" s="87"/>
      <c r="G30" s="87"/>
      <c r="H30" s="87"/>
      <c r="I30" s="87"/>
      <c r="J30" s="87"/>
    </row>
    <row r="31" spans="2:10" x14ac:dyDescent="0.3">
      <c r="B31" s="155" t="s">
        <v>8</v>
      </c>
      <c r="C31" s="155" t="s">
        <v>8</v>
      </c>
      <c r="D31" s="156">
        <v>1.278</v>
      </c>
      <c r="E31" s="87"/>
      <c r="F31" s="87"/>
      <c r="G31" s="87"/>
      <c r="H31" s="87"/>
      <c r="I31" s="87"/>
      <c r="J31" s="87"/>
    </row>
    <row r="32" spans="2:10" x14ac:dyDescent="0.3">
      <c r="B32" s="155" t="s">
        <v>27</v>
      </c>
      <c r="C32" s="155" t="s">
        <v>99</v>
      </c>
      <c r="D32" s="156">
        <v>1.0269999999999999</v>
      </c>
      <c r="E32" s="87"/>
      <c r="F32" s="87"/>
      <c r="G32" s="87"/>
      <c r="H32" s="87"/>
      <c r="I32" s="87"/>
      <c r="J32" s="87"/>
    </row>
    <row r="33" spans="2:10" x14ac:dyDescent="0.3">
      <c r="B33" s="155" t="s">
        <v>19</v>
      </c>
      <c r="C33" s="155" t="s">
        <v>19</v>
      </c>
      <c r="D33" s="156">
        <v>0.90100000000000002</v>
      </c>
      <c r="E33" s="87"/>
      <c r="F33" s="87"/>
      <c r="G33" s="87"/>
      <c r="H33" s="87"/>
      <c r="I33" s="87"/>
      <c r="J33" s="87"/>
    </row>
    <row r="34" spans="2:10" x14ac:dyDescent="0.3">
      <c r="B34" s="157" t="s">
        <v>26</v>
      </c>
      <c r="C34" s="157" t="s">
        <v>26</v>
      </c>
      <c r="D34" s="158">
        <v>0.51900000000000002</v>
      </c>
      <c r="E34" s="87"/>
      <c r="F34" s="87"/>
      <c r="G34" s="87"/>
      <c r="H34" s="87"/>
      <c r="I34" s="87"/>
      <c r="J34" s="87"/>
    </row>
    <row r="35" spans="2:10" x14ac:dyDescent="0.3">
      <c r="B35" s="157" t="s">
        <v>17</v>
      </c>
      <c r="C35" s="157" t="s">
        <v>17</v>
      </c>
      <c r="D35" s="158">
        <v>0.43</v>
      </c>
      <c r="E35" s="87"/>
      <c r="F35" s="87"/>
      <c r="G35" s="87"/>
      <c r="H35" s="87"/>
      <c r="I35" s="87"/>
      <c r="J35" s="87"/>
    </row>
    <row r="36" spans="2:10" x14ac:dyDescent="0.3">
      <c r="B36" s="157" t="s">
        <v>100</v>
      </c>
      <c r="C36" s="157" t="s">
        <v>32</v>
      </c>
      <c r="D36" s="158">
        <v>0.39800000000000002</v>
      </c>
      <c r="E36" s="87"/>
      <c r="F36" s="87"/>
      <c r="G36" s="87"/>
      <c r="H36" s="87"/>
      <c r="I36" s="87"/>
      <c r="J36" s="87"/>
    </row>
    <row r="37" spans="2:10" x14ac:dyDescent="0.3">
      <c r="B37" s="159" t="s">
        <v>101</v>
      </c>
      <c r="C37" s="160" t="s">
        <v>36</v>
      </c>
      <c r="D37" s="158">
        <v>0.26900000000000002</v>
      </c>
      <c r="E37" s="87"/>
      <c r="F37" s="87"/>
      <c r="G37" s="87"/>
      <c r="H37" s="87"/>
      <c r="I37" s="87"/>
      <c r="J37" s="87"/>
    </row>
    <row r="38" spans="2:10" x14ac:dyDescent="0.3">
      <c r="B38" s="157" t="s">
        <v>7</v>
      </c>
      <c r="C38" s="157" t="s">
        <v>7</v>
      </c>
      <c r="D38" s="158">
        <v>0.23799999999999999</v>
      </c>
      <c r="E38" s="87"/>
      <c r="F38" s="87"/>
      <c r="G38" s="87"/>
      <c r="H38" s="87"/>
      <c r="I38" s="87"/>
      <c r="J38" s="87"/>
    </row>
    <row r="39" spans="2:10" x14ac:dyDescent="0.3">
      <c r="B39" s="157" t="s">
        <v>1</v>
      </c>
      <c r="C39" s="157" t="s">
        <v>1</v>
      </c>
      <c r="D39" s="158">
        <v>0.18099999999999999</v>
      </c>
      <c r="E39" s="87"/>
      <c r="F39" s="87"/>
      <c r="G39" s="87"/>
      <c r="H39" s="87"/>
      <c r="I39" s="87"/>
      <c r="J39" s="87"/>
    </row>
    <row r="40" spans="2:10" x14ac:dyDescent="0.3">
      <c r="B40" s="157" t="s">
        <v>16</v>
      </c>
      <c r="C40" s="157" t="s">
        <v>16</v>
      </c>
      <c r="D40" s="158">
        <v>0.105</v>
      </c>
      <c r="E40" s="87"/>
      <c r="F40" s="87"/>
      <c r="G40" s="87"/>
      <c r="H40" s="87"/>
      <c r="I40" s="87"/>
      <c r="J40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5603-680B-417A-8C25-998E2930FF35}">
  <dimension ref="A1:AH327"/>
  <sheetViews>
    <sheetView zoomScale="160" zoomScaleNormal="160" workbookViewId="0">
      <pane ySplit="6" topLeftCell="A13" activePane="bottomLeft" state="frozen"/>
      <selection pane="bottomLeft" activeCell="C26" sqref="C26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34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34" x14ac:dyDescent="0.3">
      <c r="A2" s="117" t="s">
        <v>45</v>
      </c>
      <c r="B2" s="61" t="s">
        <v>36</v>
      </c>
      <c r="C2" s="44" t="s">
        <v>20</v>
      </c>
      <c r="D2" s="43" t="s">
        <v>24</v>
      </c>
      <c r="E2" s="41" t="s">
        <v>13</v>
      </c>
      <c r="F2" s="41" t="s">
        <v>26</v>
      </c>
      <c r="G2" s="59"/>
      <c r="H2" s="2"/>
      <c r="J2" s="17"/>
      <c r="K2" s="95"/>
      <c r="L2" s="69" t="s">
        <v>32</v>
      </c>
      <c r="M2" s="74" t="s">
        <v>31</v>
      </c>
      <c r="N2" s="70" t="s">
        <v>29</v>
      </c>
      <c r="O2" s="71" t="s">
        <v>23</v>
      </c>
      <c r="P2" s="144" t="s">
        <v>7</v>
      </c>
      <c r="Q2" s="103" t="s">
        <v>6</v>
      </c>
      <c r="T2" s="44" t="s">
        <v>30</v>
      </c>
      <c r="U2" s="44" t="s">
        <v>20</v>
      </c>
      <c r="V2" s="43" t="s">
        <v>24</v>
      </c>
      <c r="W2" s="41" t="s">
        <v>13</v>
      </c>
      <c r="X2" s="41" t="s">
        <v>14</v>
      </c>
      <c r="Y2" s="59"/>
      <c r="Z2" s="2"/>
      <c r="AB2" s="17"/>
      <c r="AC2" s="95"/>
      <c r="AD2" s="69" t="s">
        <v>1</v>
      </c>
      <c r="AE2" s="74" t="s">
        <v>31</v>
      </c>
      <c r="AF2" s="70" t="s">
        <v>29</v>
      </c>
      <c r="AG2" s="71" t="s">
        <v>23</v>
      </c>
      <c r="AH2" s="144" t="s">
        <v>7</v>
      </c>
    </row>
    <row r="3" spans="1:34" x14ac:dyDescent="0.3">
      <c r="A3" s="107" t="s">
        <v>35</v>
      </c>
      <c r="B3" s="1" t="s">
        <v>11</v>
      </c>
      <c r="C3" s="44" t="s">
        <v>9</v>
      </c>
      <c r="D3" s="43" t="s">
        <v>10</v>
      </c>
      <c r="E3" s="41" t="s">
        <v>12</v>
      </c>
      <c r="F3" s="41" t="s">
        <v>30</v>
      </c>
      <c r="G3" s="82"/>
      <c r="H3" s="2"/>
      <c r="J3" s="17"/>
      <c r="K3" s="115" t="s">
        <v>4</v>
      </c>
      <c r="L3" s="69" t="s">
        <v>15</v>
      </c>
      <c r="M3" s="74" t="s">
        <v>2</v>
      </c>
      <c r="N3" s="70" t="s">
        <v>22</v>
      </c>
      <c r="O3" s="71" t="s">
        <v>25</v>
      </c>
      <c r="P3" s="72" t="s">
        <v>28</v>
      </c>
      <c r="Q3" s="104" t="s">
        <v>5</v>
      </c>
      <c r="T3" s="1" t="s">
        <v>11</v>
      </c>
      <c r="U3" s="44" t="s">
        <v>9</v>
      </c>
      <c r="V3" s="43" t="s">
        <v>10</v>
      </c>
      <c r="W3" s="41" t="s">
        <v>12</v>
      </c>
      <c r="X3" s="41" t="s">
        <v>15</v>
      </c>
      <c r="Y3" s="82"/>
      <c r="Z3" s="2"/>
      <c r="AB3" s="17"/>
      <c r="AC3" s="115" t="s">
        <v>4</v>
      </c>
      <c r="AD3" s="69" t="s">
        <v>3</v>
      </c>
      <c r="AE3" s="74" t="s">
        <v>2</v>
      </c>
      <c r="AF3" s="70" t="s">
        <v>22</v>
      </c>
      <c r="AG3" s="71" t="s">
        <v>25</v>
      </c>
      <c r="AH3" s="72" t="s">
        <v>28</v>
      </c>
    </row>
    <row r="4" spans="1:34" x14ac:dyDescent="0.3">
      <c r="A4" s="1"/>
      <c r="B4" s="1" t="s">
        <v>16</v>
      </c>
      <c r="C4" s="44" t="s">
        <v>17</v>
      </c>
      <c r="D4" s="118" t="s">
        <v>18</v>
      </c>
      <c r="E4" s="41" t="s">
        <v>19</v>
      </c>
      <c r="F4" s="60" t="s">
        <v>27</v>
      </c>
      <c r="G4" s="3"/>
      <c r="H4" s="3"/>
      <c r="J4" s="73"/>
      <c r="K4" s="73"/>
      <c r="L4" s="69" t="s">
        <v>3</v>
      </c>
      <c r="M4" s="74" t="s">
        <v>8</v>
      </c>
      <c r="N4" s="70" t="s">
        <v>21</v>
      </c>
      <c r="O4" s="71" t="s">
        <v>14</v>
      </c>
      <c r="P4" s="218" t="s">
        <v>1</v>
      </c>
      <c r="Q4" s="104"/>
      <c r="T4" s="1" t="s">
        <v>17</v>
      </c>
      <c r="U4" s="44" t="s">
        <v>16</v>
      </c>
      <c r="V4" s="118" t="s">
        <v>18</v>
      </c>
      <c r="W4" s="41" t="s">
        <v>19</v>
      </c>
      <c r="X4" s="60" t="s">
        <v>32</v>
      </c>
      <c r="Y4" s="3"/>
      <c r="Z4" s="3"/>
      <c r="AB4" s="73"/>
      <c r="AC4" s="73"/>
      <c r="AD4" s="69" t="s">
        <v>26</v>
      </c>
      <c r="AE4" s="74" t="s">
        <v>8</v>
      </c>
      <c r="AF4" s="70" t="s">
        <v>21</v>
      </c>
      <c r="AG4" s="71" t="s">
        <v>27</v>
      </c>
      <c r="AH4" s="218" t="s">
        <v>36</v>
      </c>
    </row>
    <row r="5" spans="1:34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216"/>
      <c r="L5" s="252" t="s">
        <v>37</v>
      </c>
      <c r="M5" s="106"/>
      <c r="N5" s="101"/>
      <c r="O5" s="103"/>
      <c r="P5" s="104"/>
      <c r="Q5" s="72"/>
    </row>
    <row r="6" spans="1:34" x14ac:dyDescent="0.3">
      <c r="A6" s="2"/>
      <c r="B6" s="2"/>
      <c r="C6" s="2"/>
      <c r="D6" s="2"/>
      <c r="E6" s="2"/>
      <c r="F6" s="251"/>
      <c r="G6" s="251"/>
      <c r="H6" s="3"/>
      <c r="J6" s="73"/>
      <c r="K6" s="217"/>
      <c r="L6" s="230"/>
      <c r="M6" s="17"/>
      <c r="N6" s="17"/>
      <c r="O6" s="17"/>
      <c r="P6" s="17"/>
      <c r="Q6" s="17"/>
    </row>
    <row r="8" spans="1:34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34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"y"</v>
      </c>
      <c r="D9" t="str">
        <f>_xlfn.CONCAT("""",Keys!D2,""": ", """",D2,"""")</f>
        <v>"11": "m"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"p"</v>
      </c>
      <c r="N9" t="str">
        <f>_xlfn.CONCAT("""",Keys!N2,""": ", """",N2,"""")</f>
        <v>"11": "l"</v>
      </c>
      <c r="O9" t="str">
        <f>_xlfn.CONCAT("""",Keys!O2,""": ", """",O2,"""")</f>
        <v>"10": "u"</v>
      </c>
      <c r="P9" t="str">
        <f>_xlfn.CONCAT("""",Keys!P2,""": ", """",P2,"""")</f>
        <v>"9": "q"</v>
      </c>
      <c r="Q9" t="str">
        <f>_xlfn.CONCAT("""",Keys!Q2,""": ", """",Q2,"""")</f>
        <v>"8": "="</v>
      </c>
    </row>
    <row r="10" spans="1:34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"e"</v>
      </c>
      <c r="D10" t="str">
        <f>_xlfn.CONCAT("""",Keys!D3,""": ", """",D3,"""")</f>
        <v>"18": "r"</v>
      </c>
      <c r="E10" t="str">
        <f>_xlfn.CONCAT("""",Keys!E3,""": ", """",E3,"""")</f>
        <v>"19": "s"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"g"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34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","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"w"</v>
      </c>
      <c r="N11" t="str">
        <f>_xlfn.CONCAT("""",Keys!N4,""": ", """",N4,"""")</f>
        <v>"25": "h"</v>
      </c>
      <c r="O11" t="str">
        <f>_xlfn.CONCAT("""",Keys!O4,""": ", """",O4,"""")</f>
        <v>"24": "f"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34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34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34" x14ac:dyDescent="0.3">
      <c r="A15" t="str">
        <f>_xlfn.TEXTJOIN(",",TRUE,A8:H13,)</f>
        <v>"1": "","2": "1","3": "2","4": "3","5": "4","6": "5","7": "","8": "\\","9": "'","10": "y","11": "m","12": "d","13": "k","14": "","15": "/","16": "a","17": "e","18": "r","19": "s","20": ".","21": "","22": "","23": "z","24": "x","25": "c","26": "v","27": ",","28": "","29": "","30": "","31": "","32": "[","33": "]","34": "","35": "","36": "","37": "","38": ""</v>
      </c>
    </row>
    <row r="16" spans="1:34" x14ac:dyDescent="0.3">
      <c r="A16" t="str">
        <f>_xlfn.TEXTJOIN(",",TRUE,J8:Q13,)</f>
        <v>"7": "","6": "6","5": "7","4": "8","3": "9","2": "0","1": "","14": "","13": ";","12": "p","11": "l","10": "u","9": "q","8": "=","21": "`","20": "g","19": "t","18": "n","17": "i","16": "o","15": "-","29": "","28": "","27": "b","26": "w","25": "h","24": "f","23": "j","22": "","37": "","36": "","35": " ","34": "","33": "","32": "","31": "","30": "","38": ""</v>
      </c>
    </row>
    <row r="18" spans="1:28" x14ac:dyDescent="0.3">
      <c r="A18" t="str">
        <f>_xlfn.CONCAT("{","""left"": {",A15,"}",", ""right"": {",A16,"}}")</f>
        <v>{"left": {"1": "","2": "1","3": "2","4": "3","5": "4","6": "5","7": "","8": "\\","9": "'","10": "y","11": "m","12": "d","13": "k","14": "","15": "/","16": "a","17": "e","18": "r","19": "s","20":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"p","11": "l","10": "u","9": "q","8": "=","21": "`","20": "g","19": "t","18": "n","17": "i","16": "o","15": "-","29": "","28": "","27": "b","26": "w","25": "h","24": "f","23": "j","22": "","37": "","36": "","35": " ","34": "","33": "","32": "","31": "","30": "","38": ""}}</v>
      </c>
    </row>
    <row r="20" spans="1:28" x14ac:dyDescent="0.3">
      <c r="A20" s="87"/>
      <c r="B20" s="64" t="s">
        <v>104</v>
      </c>
      <c r="C20" s="64" t="s">
        <v>105</v>
      </c>
      <c r="D20" s="150" t="s">
        <v>102</v>
      </c>
      <c r="E20" s="87"/>
      <c r="F20" s="87" t="s">
        <v>43</v>
      </c>
      <c r="G20" s="87" t="s">
        <v>103</v>
      </c>
      <c r="H20" s="87"/>
      <c r="I20" s="87" t="s">
        <v>44</v>
      </c>
      <c r="J20" s="87" t="s">
        <v>103</v>
      </c>
      <c r="L20" t="s">
        <v>181</v>
      </c>
    </row>
    <row r="21" spans="1:28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t="s">
        <v>175</v>
      </c>
      <c r="Z21" s="173"/>
    </row>
    <row r="22" spans="1:28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t="s">
        <v>176</v>
      </c>
      <c r="Q22" s="173"/>
      <c r="U22" s="173"/>
    </row>
    <row r="23" spans="1:28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  <c r="L23" t="s">
        <v>177</v>
      </c>
      <c r="N23" s="173"/>
      <c r="Z23" s="173"/>
    </row>
    <row r="24" spans="1:28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28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  <c r="L25" s="61" t="s">
        <v>36</v>
      </c>
      <c r="M25" s="44" t="s">
        <v>20</v>
      </c>
      <c r="N25" s="43" t="s">
        <v>24</v>
      </c>
      <c r="O25" s="41" t="s">
        <v>13</v>
      </c>
      <c r="P25" s="41" t="s">
        <v>26</v>
      </c>
      <c r="Q25" s="59"/>
      <c r="R25" s="2"/>
      <c r="T25" s="17"/>
      <c r="U25" s="95"/>
      <c r="V25" s="69" t="s">
        <v>32</v>
      </c>
      <c r="W25" s="74" t="s">
        <v>31</v>
      </c>
      <c r="X25" s="70" t="s">
        <v>29</v>
      </c>
      <c r="Y25" s="71" t="s">
        <v>23</v>
      </c>
      <c r="Z25" s="144" t="s">
        <v>7</v>
      </c>
      <c r="AB25" t="s">
        <v>178</v>
      </c>
    </row>
    <row r="26" spans="1:28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  <c r="L26" s="1" t="s">
        <v>11</v>
      </c>
      <c r="M26" s="44" t="s">
        <v>9</v>
      </c>
      <c r="N26" s="43" t="s">
        <v>10</v>
      </c>
      <c r="O26" s="41" t="s">
        <v>12</v>
      </c>
      <c r="P26" s="41" t="s">
        <v>30</v>
      </c>
      <c r="Q26" s="82"/>
      <c r="R26" s="2"/>
      <c r="T26" s="17"/>
      <c r="U26" s="115" t="s">
        <v>4</v>
      </c>
      <c r="V26" s="69" t="s">
        <v>15</v>
      </c>
      <c r="W26" s="74" t="s">
        <v>2</v>
      </c>
      <c r="X26" s="70" t="s">
        <v>22</v>
      </c>
      <c r="Y26" s="71" t="s">
        <v>25</v>
      </c>
      <c r="Z26" s="72" t="s">
        <v>28</v>
      </c>
      <c r="AB26" t="s">
        <v>179</v>
      </c>
    </row>
    <row r="27" spans="1:28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  <c r="L27" s="1" t="s">
        <v>16</v>
      </c>
      <c r="M27" s="44" t="s">
        <v>17</v>
      </c>
      <c r="N27" s="118" t="s">
        <v>18</v>
      </c>
      <c r="O27" s="41" t="s">
        <v>19</v>
      </c>
      <c r="P27" s="60" t="s">
        <v>27</v>
      </c>
      <c r="Q27" s="3"/>
      <c r="R27" s="3"/>
      <c r="T27" s="73"/>
      <c r="U27" s="73"/>
      <c r="V27" s="69" t="s">
        <v>3</v>
      </c>
      <c r="W27" s="74" t="s">
        <v>8</v>
      </c>
      <c r="X27" s="70" t="s">
        <v>21</v>
      </c>
      <c r="Y27" s="71" t="s">
        <v>14</v>
      </c>
      <c r="Z27" s="218" t="s">
        <v>1</v>
      </c>
      <c r="AB27" t="s">
        <v>180</v>
      </c>
    </row>
    <row r="28" spans="1:28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28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28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28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28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Z327"/>
  <sheetViews>
    <sheetView zoomScale="175" zoomScaleNormal="175" workbookViewId="0">
      <pane ySplit="6" topLeftCell="A7" activePane="bottomLeft" state="frozen"/>
      <selection pane="bottomLeft" activeCell="B27" sqref="B27:C27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117" t="s">
        <v>45</v>
      </c>
      <c r="B2" s="44" t="s">
        <v>1</v>
      </c>
      <c r="C2" s="44" t="s">
        <v>24</v>
      </c>
      <c r="D2" s="43" t="s">
        <v>20</v>
      </c>
      <c r="E2" s="41" t="s">
        <v>13</v>
      </c>
      <c r="F2" s="41" t="s">
        <v>15</v>
      </c>
      <c r="G2" s="59"/>
      <c r="H2" s="2"/>
      <c r="J2" s="17"/>
      <c r="K2" s="95"/>
      <c r="L2" s="69" t="s">
        <v>32</v>
      </c>
      <c r="M2" s="74" t="s">
        <v>8</v>
      </c>
      <c r="N2" s="70" t="s">
        <v>21</v>
      </c>
      <c r="O2" s="71" t="s">
        <v>26</v>
      </c>
      <c r="P2" s="144" t="s">
        <v>36</v>
      </c>
      <c r="Q2" s="103" t="s">
        <v>6</v>
      </c>
      <c r="S2" t="s">
        <v>109</v>
      </c>
    </row>
    <row r="3" spans="1:19" x14ac:dyDescent="0.3">
      <c r="A3" s="107" t="s">
        <v>35</v>
      </c>
      <c r="B3" s="1" t="s">
        <v>11</v>
      </c>
      <c r="C3" s="44" t="s">
        <v>10</v>
      </c>
      <c r="D3" s="43" t="s">
        <v>9</v>
      </c>
      <c r="E3" s="41" t="s">
        <v>12</v>
      </c>
      <c r="F3" s="41" t="s">
        <v>14</v>
      </c>
      <c r="G3" s="82"/>
      <c r="H3" s="2"/>
      <c r="J3" s="17"/>
      <c r="K3" s="115" t="s">
        <v>4</v>
      </c>
      <c r="L3" s="69" t="s">
        <v>30</v>
      </c>
      <c r="M3" s="74" t="s">
        <v>2</v>
      </c>
      <c r="N3" s="70" t="s">
        <v>22</v>
      </c>
      <c r="O3" s="71" t="s">
        <v>25</v>
      </c>
      <c r="P3" s="72" t="s">
        <v>28</v>
      </c>
      <c r="Q3" s="104" t="s">
        <v>5</v>
      </c>
      <c r="S3" t="s">
        <v>110</v>
      </c>
    </row>
    <row r="4" spans="1:19" x14ac:dyDescent="0.3">
      <c r="A4" s="1"/>
      <c r="B4" s="1" t="s">
        <v>16</v>
      </c>
      <c r="C4" s="44" t="s">
        <v>17</v>
      </c>
      <c r="D4" s="118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27</v>
      </c>
      <c r="M4" s="74" t="s">
        <v>31</v>
      </c>
      <c r="N4" s="70" t="s">
        <v>29</v>
      </c>
      <c r="O4" s="71" t="s">
        <v>23</v>
      </c>
      <c r="P4" s="72" t="s">
        <v>7</v>
      </c>
      <c r="Q4" s="104"/>
    </row>
    <row r="5" spans="1:19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"j"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"k"</v>
      </c>
      <c r="P9" t="str">
        <f>_xlfn.CONCAT("""",Keys!P2,""": ", """",P2,"""")</f>
        <v>"9": "'"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"."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","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"j","10": "m","11": "y","12": "d","13": "g","14": "","15": "/","16": "a","17": "r","18": "e","19": "s","20": "f","21": "","22": "","23": "z","24": "x","25": "c","26": "v","27":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";","12": "w","11": "h","10": "k","9": "'","8": "=","21": "`","20": ".","19": "t","18": "n","17": "i","16": "o","15": "-","29": "","28": "","27": ",","26": "p","25": "l","24": "u","23": "q","22": "","37": "","36": "","35": " ","34": "","33": "","32": "","31": "","30": "","38": ""</v>
      </c>
    </row>
    <row r="18" spans="1:26" x14ac:dyDescent="0.3">
      <c r="A18" t="str">
        <f>_xlfn.CONCAT("{","""left"": {",A15,"}",", ""right"": {",A16,"}}")</f>
        <v>{"left": {"1": "","2": "1","3": "2","4": "3","5": "4","6": "5","7": "","8": "\\","9": "j","10": "m","11": "y","12": "d","13": "g","14": "","15": "/","16": "a","17": "r","18": "e","19": "s","20": "f","21": "","22": "","23": "z","24": "x","25": "c","26": "v","27": "b","28": "","29": "","30": "","31": "","32": "[","33": "]","34": "","35": "","36": "","37": "","38": ""}, "right": {"7": "","6": "6","5": "7","4": "8","3": "9","2": "0","1": "","14": "","13": ";","12": "w","11": "h","10": "k","9": "'","8": "=","21": "`","20": ".","19": "t","18": "n","17": "i","16": "o","15": "-","29": "","28": "","27": ",","26": "p","25": "l","24": "u","23": "q","22": "","37": "","36": "","35": " ","34": "","33": "","32": "","31": "","30": "","38": ""}}</v>
      </c>
    </row>
    <row r="20" spans="1:26" x14ac:dyDescent="0.3">
      <c r="A20" s="87"/>
      <c r="B20" s="64" t="s">
        <v>104</v>
      </c>
      <c r="C20" s="64" t="s">
        <v>105</v>
      </c>
      <c r="D20" s="150" t="s">
        <v>102</v>
      </c>
      <c r="E20" s="152"/>
      <c r="F20" s="152" t="s">
        <v>43</v>
      </c>
      <c r="G20" s="152" t="s">
        <v>103</v>
      </c>
      <c r="H20" s="152"/>
      <c r="I20" s="152" t="s">
        <v>44</v>
      </c>
      <c r="J20" s="152" t="s">
        <v>103</v>
      </c>
      <c r="L20" s="44" t="s">
        <v>30</v>
      </c>
      <c r="M20" s="44" t="s">
        <v>24</v>
      </c>
      <c r="N20" s="43" t="s">
        <v>20</v>
      </c>
      <c r="O20" s="41" t="s">
        <v>13</v>
      </c>
      <c r="P20" s="41" t="s">
        <v>15</v>
      </c>
      <c r="Q20" s="59"/>
      <c r="R20" s="2"/>
      <c r="T20" s="17"/>
      <c r="U20" s="95"/>
      <c r="V20" s="69" t="s">
        <v>32</v>
      </c>
      <c r="W20" s="74" t="s">
        <v>8</v>
      </c>
      <c r="X20" s="70" t="s">
        <v>21</v>
      </c>
      <c r="Y20" s="71" t="s">
        <v>27</v>
      </c>
      <c r="Z20" s="144" t="s">
        <v>36</v>
      </c>
    </row>
    <row r="21" spans="1:26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s="1" t="s">
        <v>11</v>
      </c>
      <c r="M21" s="44" t="s">
        <v>10</v>
      </c>
      <c r="N21" s="43" t="s">
        <v>9</v>
      </c>
      <c r="O21" s="41" t="s">
        <v>12</v>
      </c>
      <c r="P21" s="41" t="s">
        <v>14</v>
      </c>
      <c r="Q21" s="82"/>
      <c r="R21" s="2"/>
      <c r="T21" s="17"/>
      <c r="U21" s="115" t="s">
        <v>4</v>
      </c>
      <c r="V21" s="69" t="s">
        <v>26</v>
      </c>
      <c r="W21" s="74" t="s">
        <v>2</v>
      </c>
      <c r="X21" s="70" t="s">
        <v>22</v>
      </c>
      <c r="Y21" s="71" t="s">
        <v>25</v>
      </c>
      <c r="Z21" s="72" t="s">
        <v>28</v>
      </c>
    </row>
    <row r="22" spans="1:26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s="1" t="s">
        <v>17</v>
      </c>
      <c r="M22" s="44" t="s">
        <v>18</v>
      </c>
      <c r="N22" s="118" t="s">
        <v>16</v>
      </c>
      <c r="O22" s="41" t="s">
        <v>19</v>
      </c>
      <c r="P22" s="60" t="s">
        <v>1</v>
      </c>
      <c r="Q22" s="3"/>
      <c r="R22" s="3"/>
      <c r="T22" s="73"/>
      <c r="U22" s="73"/>
      <c r="V22" s="69" t="s">
        <v>3</v>
      </c>
      <c r="W22" s="74" t="s">
        <v>31</v>
      </c>
      <c r="X22" s="70" t="s">
        <v>29</v>
      </c>
      <c r="Y22" s="71" t="s">
        <v>23</v>
      </c>
      <c r="Z22" s="72" t="s">
        <v>7</v>
      </c>
    </row>
    <row r="23" spans="1:26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</row>
    <row r="24" spans="1:26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26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</row>
    <row r="26" spans="1:26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</row>
    <row r="27" spans="1:26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</row>
    <row r="28" spans="1:26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26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26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26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26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13</v>
      </c>
      <c r="D2" s="43" t="s">
        <v>10</v>
      </c>
      <c r="E2" s="41" t="s">
        <v>8</v>
      </c>
      <c r="F2" s="41" t="s">
        <v>3</v>
      </c>
      <c r="G2" s="59"/>
      <c r="H2" s="2"/>
      <c r="J2" s="17"/>
      <c r="K2" s="95"/>
      <c r="L2" s="69" t="s">
        <v>1</v>
      </c>
      <c r="M2" s="74" t="s">
        <v>14</v>
      </c>
      <c r="N2" s="70" t="s">
        <v>23</v>
      </c>
      <c r="O2" s="71" t="s">
        <v>31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21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20</v>
      </c>
      <c r="M3" s="74" t="s">
        <v>22</v>
      </c>
      <c r="N3" s="70" t="s">
        <v>9</v>
      </c>
      <c r="O3" s="71" t="s">
        <v>28</v>
      </c>
      <c r="P3" s="72" t="s">
        <v>25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24</v>
      </c>
      <c r="E4" s="41" t="s">
        <v>18</v>
      </c>
      <c r="F4" s="60" t="s">
        <v>19</v>
      </c>
      <c r="G4" s="3"/>
      <c r="H4" s="3"/>
      <c r="J4" s="73"/>
      <c r="K4" s="73"/>
      <c r="L4" s="69" t="s">
        <v>26</v>
      </c>
      <c r="M4" s="74" t="s">
        <v>29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</v>
      </c>
      <c r="E2" s="41" t="s">
        <v>14</v>
      </c>
      <c r="F2" s="41" t="s">
        <v>15</v>
      </c>
      <c r="G2" s="59"/>
      <c r="H2" s="2"/>
      <c r="J2" s="17"/>
      <c r="K2" s="95"/>
      <c r="L2" s="69" t="s">
        <v>20</v>
      </c>
      <c r="M2" s="74" t="s">
        <v>31</v>
      </c>
      <c r="N2" s="70" t="s">
        <v>23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13</v>
      </c>
      <c r="G3" s="82"/>
      <c r="H3" s="2"/>
      <c r="J3" s="17"/>
      <c r="K3" s="115" t="s">
        <v>4</v>
      </c>
      <c r="L3" s="69" t="s">
        <v>21</v>
      </c>
      <c r="M3" s="74" t="s">
        <v>22</v>
      </c>
      <c r="N3" s="70" t="s">
        <v>25</v>
      </c>
      <c r="O3" s="71" t="s">
        <v>28</v>
      </c>
      <c r="P3" s="72" t="s">
        <v>10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9B5-C97E-4C55-9E93-16A52687CFCC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85" t="s">
        <v>36</v>
      </c>
      <c r="C3" s="134" t="s">
        <v>31</v>
      </c>
      <c r="D3" s="133" t="s">
        <v>24</v>
      </c>
      <c r="E3" s="86" t="s">
        <v>3</v>
      </c>
      <c r="F3" s="137" t="s">
        <v>26</v>
      </c>
      <c r="G3" s="90"/>
      <c r="H3" s="4"/>
      <c r="J3" s="4"/>
      <c r="K3" s="86"/>
      <c r="L3" s="137" t="s">
        <v>32</v>
      </c>
      <c r="M3" s="86" t="s">
        <v>15</v>
      </c>
      <c r="N3" s="133" t="s">
        <v>23</v>
      </c>
      <c r="O3" s="134" t="s">
        <v>29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"p"</v>
      </c>
      <c r="W3" t="str">
        <f>_xlfn.CONCAT("""",Keys!D2,""": ", """",D3,"""")</f>
        <v>"11": "m"</v>
      </c>
      <c r="X3" t="str">
        <f>_xlfn.CONCAT("""",Keys!E2,""": ", """",E3,"""")</f>
        <v>"12": "b"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"g"</v>
      </c>
      <c r="AG3" t="str">
        <f>_xlfn.CONCAT("""",Keys!N2,""": ", """",N3,"""")</f>
        <v>"11": "u"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11</v>
      </c>
      <c r="C4" s="134" t="s">
        <v>12</v>
      </c>
      <c r="D4" s="133" t="s">
        <v>9</v>
      </c>
      <c r="E4" s="132" t="s">
        <v>10</v>
      </c>
      <c r="F4" s="86" t="s">
        <v>30</v>
      </c>
      <c r="G4" s="115"/>
      <c r="H4" s="4"/>
      <c r="J4" s="4"/>
      <c r="K4" s="90" t="s">
        <v>4</v>
      </c>
      <c r="L4" s="95" t="s">
        <v>20</v>
      </c>
      <c r="M4" s="132" t="s">
        <v>25</v>
      </c>
      <c r="N4" s="133" t="s">
        <v>2</v>
      </c>
      <c r="O4" s="134" t="s">
        <v>22</v>
      </c>
      <c r="P4" s="89" t="s">
        <v>28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"a"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"n"</v>
      </c>
      <c r="AI4" t="str">
        <f>_xlfn.CONCAT("""",Keys!P3,""": ", """",P4,"""")</f>
        <v>"16": "o"</v>
      </c>
      <c r="AJ4" t="str">
        <f>_xlfn.CONCAT("""",Keys!Q3,""": ", """",Q4,"""")</f>
        <v>"15": "-"</v>
      </c>
    </row>
    <row r="5" spans="1:36" x14ac:dyDescent="0.3">
      <c r="A5" s="89"/>
      <c r="B5" s="136" t="s">
        <v>16</v>
      </c>
      <c r="C5" s="88" t="s">
        <v>17</v>
      </c>
      <c r="D5" s="85" t="s">
        <v>18</v>
      </c>
      <c r="E5" s="132" t="s">
        <v>19</v>
      </c>
      <c r="F5" s="139" t="s">
        <v>27</v>
      </c>
      <c r="G5" s="92"/>
      <c r="H5" s="92"/>
      <c r="J5" s="105"/>
      <c r="K5" s="105"/>
      <c r="L5" s="138" t="s">
        <v>8</v>
      </c>
      <c r="M5" s="132" t="s">
        <v>21</v>
      </c>
      <c r="N5" s="85" t="s">
        <v>13</v>
      </c>
      <c r="O5" s="88" t="s">
        <v>14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"w"</v>
      </c>
      <c r="AF5" t="str">
        <f>_xlfn.CONCAT("""",Keys!M4,""": ", """",M5,"""")</f>
        <v>"26": "h"</v>
      </c>
      <c r="AG5" t="str">
        <f>_xlfn.CONCAT("""",Keys!N4,""": ", """",N5,"""")</f>
        <v>"25": "d"</v>
      </c>
      <c r="AH5" t="str">
        <f>_xlfn.CONCAT("""",Keys!O4,""": ", """",O5,"""")</f>
        <v>"24": "f"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"'","10": "p","11": "m","12": "b","13": "k","14": "","15": "/","16": "a","17": "s","18": "e","19": "r","20": ".","21": "","22": "","23": "z","24": "x","25": "c","26": "v","27": ",","28":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"p","11": "m","12": "b","13": "k","14": "","15": "/","16": "a","17": "s","18": "e","19": "r","20":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"g","11": "u","10": "l","9": "q","8": "=","21": "`","20": "y","19": "i","18": "t","17": "n","16": "o","15": "-","29": "","28": "","27": "w","26": "h","25": "d","24": "f","23":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"g","11": "u","10": "l","9": "q","8": "=","21": "`","20": "y","19": "i","18": "t","17": "n","16": "o","15": "-","29": "","28": "","27": "w","26": "h","25": "d","24": "f","23":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t="s">
        <v>182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'</v>
      </c>
      <c r="G12" s="87">
        <f t="shared" ref="G12:G26" si="0">_xlfn.IFNA(_xlfn.IFNA(INDEX($C$12:$C$58, MATCH(F12,$A$12:$A$58,0)), INDEX($C$12:$C$58, MATCH(F12,$B$12:$B$58,0))),0)</f>
        <v>0.26900000000000002</v>
      </c>
      <c r="I12" s="87" t="str">
        <f>L3</f>
        <v>;</v>
      </c>
      <c r="J12" s="87">
        <f t="shared" ref="J12:J26" si="1">_xlfn.IFNA(_xlfn.IFNA(INDEX($C$12:$C$58, MATCH(I12,$A$12:$A$58,0)), INDEX($C$12:$C$58, MATCH(I12,$B$12:$B$58,0))),0)</f>
        <v>0.39800000000000002</v>
      </c>
      <c r="L12" s="87" t="s">
        <v>183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C12-Table91571[[#This Row],[%]]</f>
        <v>2.543000000000001</v>
      </c>
      <c r="F13" s="87" t="str">
        <f>B4</f>
        <v>a</v>
      </c>
      <c r="G13" s="87">
        <f t="shared" si="0"/>
        <v>7.2220000000000004</v>
      </c>
      <c r="I13" s="87" t="str">
        <f>L4</f>
        <v>y</v>
      </c>
      <c r="J13" s="87">
        <f t="shared" si="1"/>
        <v>1.5489999999999999</v>
      </c>
      <c r="L13" s="87" t="s">
        <v>184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C13-Table91571[[#This Row],[%]]</f>
        <v>1.9269999999999987</v>
      </c>
      <c r="F14" s="87" t="str">
        <f>B5</f>
        <v>z</v>
      </c>
      <c r="G14" s="87">
        <f t="shared" si="0"/>
        <v>0.105</v>
      </c>
      <c r="I14" s="87" t="str">
        <f>L5</f>
        <v>w</v>
      </c>
      <c r="J14" s="87">
        <f t="shared" si="1"/>
        <v>1.278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C14-Table91571[[#This Row],[%]]</f>
        <v>0.4870000000000001</v>
      </c>
      <c r="F15" s="87" t="str">
        <f>C3</f>
        <v>p</v>
      </c>
      <c r="G15" s="87">
        <f t="shared" si="0"/>
        <v>2.54</v>
      </c>
      <c r="I15" s="87" t="str">
        <f>M3</f>
        <v>g</v>
      </c>
      <c r="J15" s="87">
        <f t="shared" si="1"/>
        <v>1.597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C15-Table91571[[#This Row],[%]]</f>
        <v>3.2000000000000028E-2</v>
      </c>
      <c r="F16" s="87" t="str">
        <f>C4</f>
        <v>s</v>
      </c>
      <c r="G16" s="87">
        <f t="shared" si="0"/>
        <v>6.3739999999999997</v>
      </c>
      <c r="I16" s="87" t="str">
        <f>M4</f>
        <v>i</v>
      </c>
      <c r="J16" s="87">
        <f t="shared" si="1"/>
        <v>6.7350000000000003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C16-Table91571[[#This Row],[%]]</f>
        <v>0.21300000000000008</v>
      </c>
      <c r="F17" s="87" t="str">
        <f>C5</f>
        <v>x</v>
      </c>
      <c r="G17" s="87">
        <f t="shared" si="0"/>
        <v>0.43</v>
      </c>
      <c r="I17" s="87" t="str">
        <f>M5</f>
        <v>h</v>
      </c>
      <c r="J17" s="87">
        <f t="shared" si="1"/>
        <v>3.2429999999999999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C17-Table91571[[#This Row],[%]]</f>
        <v>0.11600000000000055</v>
      </c>
      <c r="F18" s="87" t="str">
        <f>D3</f>
        <v>m</v>
      </c>
      <c r="G18" s="87">
        <f t="shared" si="0"/>
        <v>2.4380000000000002</v>
      </c>
      <c r="I18" s="87" t="str">
        <f>N3</f>
        <v>u</v>
      </c>
      <c r="J18" s="87">
        <f t="shared" si="1"/>
        <v>2.6539999999999999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C18-Table91571[[#This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t</v>
      </c>
      <c r="J19" s="87">
        <f t="shared" si="1"/>
        <v>9.1489999999999991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C19-Table91571[[#This Row],[%]]</f>
        <v>1.7539999999999996</v>
      </c>
      <c r="F20" s="87" t="str">
        <f>D5</f>
        <v>c</v>
      </c>
      <c r="G20" s="87">
        <f t="shared" si="0"/>
        <v>3.9359999999999999</v>
      </c>
      <c r="I20" s="87" t="str">
        <f>N5</f>
        <v>d</v>
      </c>
      <c r="J20" s="87">
        <f t="shared" si="1"/>
        <v>3.1739999999999999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C20-Table91571[[#This Row],[%]]</f>
        <v>4.3000000000000149E-2</v>
      </c>
      <c r="F21" s="87" t="str">
        <f>E3</f>
        <v>b</v>
      </c>
      <c r="G21" s="87">
        <f t="shared" si="0"/>
        <v>1.5489999999999999</v>
      </c>
      <c r="I21" s="87" t="str">
        <f>O3</f>
        <v>l</v>
      </c>
      <c r="J21" s="87">
        <f t="shared" si="1"/>
        <v>3.9790000000000001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C21-Table91571[[#This Row],[%]]</f>
        <v>0.69300000000000006</v>
      </c>
      <c r="F22" s="87" t="str">
        <f>E4</f>
        <v>r</v>
      </c>
      <c r="G22" s="87">
        <f t="shared" si="0"/>
        <v>5.7329999999999997</v>
      </c>
      <c r="I22" s="87" t="str">
        <f>O4</f>
        <v>n</v>
      </c>
      <c r="J22" s="87">
        <f t="shared" si="1"/>
        <v>6.49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C22-Table91571[[#This Row],[%]]</f>
        <v>6.899999999999995E-2</v>
      </c>
      <c r="F23" s="87" t="str">
        <f>E5</f>
        <v>v</v>
      </c>
      <c r="G23" s="87">
        <f t="shared" si="0"/>
        <v>0.90100000000000002</v>
      </c>
      <c r="I23" s="87" t="str">
        <f>O5</f>
        <v>f</v>
      </c>
      <c r="J23" s="87">
        <f t="shared" si="1"/>
        <v>1.756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C23-Table91571[[#This Row],[%]]</f>
        <v>0.13099999999999978</v>
      </c>
      <c r="F24" s="87" t="str">
        <f>F3</f>
        <v>k</v>
      </c>
      <c r="G24" s="87">
        <f t="shared" si="0"/>
        <v>0.51900000000000002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C24-Table91571[[#This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o</v>
      </c>
      <c r="J25" s="87">
        <f t="shared" si="1"/>
        <v>6.7030000000000003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C25-Table91571[[#This Row],[%]]</f>
        <v>0.11399999999999988</v>
      </c>
      <c r="F26" s="87" t="str">
        <f>F5</f>
        <v>,</v>
      </c>
      <c r="G26" s="87">
        <f t="shared" si="0"/>
        <v>1.0269999999999999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C26-Table91571[[#This Row],[%]]</f>
        <v>0.10199999999999987</v>
      </c>
      <c r="F27" s="176"/>
      <c r="G27" s="177">
        <f>SUM(G12:G26)</f>
        <v>47.777999999999999</v>
      </c>
      <c r="I27" s="176"/>
      <c r="J27" s="178">
        <f>SUM(J12:J26)</f>
        <v>49.124000000000002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C27-Table91571[[#This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C28-Table91571[[#This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C29-Table91571[[#This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C30-Table91571[[#This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C31-Table91571[[#This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C32-Table91571[[#This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C33-Table91571[[#This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C34-Table91571[[#This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C35-Table91571[[#This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C36-Table91571[[#This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C37-Table91571[[#This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C38-Table91571[[#This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C39-Table91571[[#This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C40-Table91571[[#This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745E-C57C-47B0-B9FA-BBADF3315341}">
  <dimension ref="A1:AJ58"/>
  <sheetViews>
    <sheetView zoomScale="205" zoomScaleNormal="20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/>
    <col min="3" max="3" width="4.77734375" style="87" customWidth="1"/>
    <col min="4" max="4" width="4.77734375" style="150" customWidth="1"/>
    <col min="5" max="5" width="4.77734375" style="87"/>
    <col min="6" max="7" width="4.77734375" style="87" customWidth="1"/>
    <col min="8" max="8" width="5.5546875" style="87" customWidth="1"/>
    <col min="9" max="11" width="4.77734375" style="87"/>
    <col min="12" max="13" width="4.77734375" style="87" customWidth="1"/>
    <col min="14" max="15" width="4.77734375" style="87"/>
    <col min="16" max="17" width="4.77734375" style="87" customWidth="1"/>
    <col min="18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112</v>
      </c>
      <c r="D1" s="87"/>
      <c r="H1" s="150"/>
    </row>
    <row r="2" spans="1:36" x14ac:dyDescent="0.3">
      <c r="A2" s="85"/>
      <c r="B2" s="43">
        <v>1</v>
      </c>
      <c r="C2" s="43">
        <v>2</v>
      </c>
      <c r="D2" s="43">
        <v>3</v>
      </c>
      <c r="E2" s="41">
        <v>4</v>
      </c>
      <c r="F2" s="41">
        <v>5</v>
      </c>
      <c r="G2" s="41"/>
      <c r="H2" s="2"/>
      <c r="I2"/>
      <c r="J2" s="17"/>
      <c r="K2" s="69"/>
      <c r="L2" s="69">
        <v>6</v>
      </c>
      <c r="M2" s="74">
        <v>7</v>
      </c>
      <c r="N2" s="70">
        <v>8</v>
      </c>
      <c r="O2" s="70">
        <v>9</v>
      </c>
      <c r="P2" s="70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44" t="s">
        <v>16</v>
      </c>
      <c r="C3" s="44" t="s">
        <v>29</v>
      </c>
      <c r="D3" s="43" t="s">
        <v>11</v>
      </c>
      <c r="E3" s="41" t="s">
        <v>31</v>
      </c>
      <c r="F3" s="143" t="s">
        <v>32</v>
      </c>
      <c r="G3" s="59"/>
      <c r="H3" s="2"/>
      <c r="I3"/>
      <c r="J3" s="17"/>
      <c r="K3" s="95"/>
      <c r="L3" s="69" t="s">
        <v>17</v>
      </c>
      <c r="M3" s="74" t="s">
        <v>15</v>
      </c>
      <c r="N3" s="70" t="s">
        <v>25</v>
      </c>
      <c r="O3" s="71" t="s">
        <v>13</v>
      </c>
      <c r="P3" s="144" t="s">
        <v>36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"l"</v>
      </c>
      <c r="W3" t="str">
        <f>_xlfn.CONCAT("""",Keys!D2,""": ", """",D3,"""")</f>
        <v>"11": "a"</v>
      </c>
      <c r="X3" t="str">
        <f>_xlfn.CONCAT("""",Keys!E2,""": ", """",E3,"""")</f>
        <v>"12": "p"</v>
      </c>
      <c r="Y3" t="str">
        <f>_xlfn.CONCAT("""",Keys!F2,""": ", """",F3,"""")</f>
        <v>"13": ";"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"x"</v>
      </c>
      <c r="AF3" t="str">
        <f>_xlfn.CONCAT("""",Keys!M2,""": ", """",M3,"""")</f>
        <v>"12": "g"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"'"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1" t="s">
        <v>8</v>
      </c>
      <c r="C4" s="44" t="s">
        <v>10</v>
      </c>
      <c r="D4" s="43" t="s">
        <v>9</v>
      </c>
      <c r="E4" s="41" t="s">
        <v>22</v>
      </c>
      <c r="F4" s="41" t="s">
        <v>3</v>
      </c>
      <c r="G4" s="82"/>
      <c r="H4" s="2"/>
      <c r="I4"/>
      <c r="J4" s="17"/>
      <c r="K4" s="115" t="s">
        <v>4</v>
      </c>
      <c r="L4" s="69" t="s">
        <v>14</v>
      </c>
      <c r="M4" s="74" t="s">
        <v>12</v>
      </c>
      <c r="N4" s="70" t="s">
        <v>28</v>
      </c>
      <c r="O4" s="71" t="s">
        <v>2</v>
      </c>
      <c r="P4" s="72" t="s">
        <v>23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"n"</v>
      </c>
      <c r="Y4" t="str">
        <f>_xlfn.CONCAT("""",Keys!F3,""": ", """",F4,"""")</f>
        <v>"20": "b"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"o"</v>
      </c>
      <c r="AH4" t="str">
        <f>_xlfn.CONCAT("""",Keys!O3,""": ", """",O4,"""")</f>
        <v>"17": "t"</v>
      </c>
      <c r="AI4" t="str">
        <f>_xlfn.CONCAT("""",Keys!P3,""": ", """",P4,"""")</f>
        <v>"16": "u"</v>
      </c>
      <c r="AJ4" t="str">
        <f>_xlfn.CONCAT("""",Keys!Q3,""": ", """",Q4,"""")</f>
        <v>"15": "-"</v>
      </c>
    </row>
    <row r="5" spans="1:36" x14ac:dyDescent="0.3">
      <c r="A5" s="1"/>
      <c r="B5" s="1" t="s">
        <v>7</v>
      </c>
      <c r="C5" s="44" t="s">
        <v>27</v>
      </c>
      <c r="D5" s="118" t="s">
        <v>30</v>
      </c>
      <c r="E5" s="41" t="s">
        <v>21</v>
      </c>
      <c r="F5" s="60" t="s">
        <v>1</v>
      </c>
      <c r="G5" s="3"/>
      <c r="H5" s="3"/>
      <c r="I5"/>
      <c r="J5" s="73"/>
      <c r="K5" s="73"/>
      <c r="L5" s="69" t="s">
        <v>19</v>
      </c>
      <c r="M5" s="74" t="s">
        <v>18</v>
      </c>
      <c r="N5" s="70" t="s">
        <v>20</v>
      </c>
      <c r="O5" s="71" t="s">
        <v>24</v>
      </c>
      <c r="P5" s="72" t="s">
        <v>26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","</v>
      </c>
      <c r="W5" t="str">
        <f>_xlfn.CONCAT("""",Keys!D4,""": ", """",D5,"""")</f>
        <v>"25": "."</v>
      </c>
      <c r="X5" t="str">
        <f>_xlfn.CONCAT("""",Keys!E4,""": ", """",E5,"""")</f>
        <v>"26": "h"</v>
      </c>
      <c r="Y5" t="str">
        <f>_xlfn.CONCAT("""",Keys!F4,""": ", """",F5,"""")</f>
        <v>"27": "j"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"v"</v>
      </c>
      <c r="AF5" t="str">
        <f>_xlfn.CONCAT("""",Keys!M4,""": ", """",M5,"""")</f>
        <v>"26": "c"</v>
      </c>
      <c r="AG5" t="str">
        <f>_xlfn.CONCAT("""",Keys!N4,""": ", """",N5,"""")</f>
        <v>"25": "y"</v>
      </c>
      <c r="AH5" t="str">
        <f>_xlfn.CONCAT("""",Keys!O4,""": ", """",O5,"""")</f>
        <v>"24": "m"</v>
      </c>
      <c r="AI5" t="str">
        <f>_xlfn.CONCAT("""",Keys!P4,""": ", """",P5,"""")</f>
        <v>"23": "k"</v>
      </c>
      <c r="AJ5" t="str">
        <f>_xlfn.CONCAT("""",Keys!Q4,""": ", """",Q5,"""")</f>
        <v>"22": ""</v>
      </c>
    </row>
    <row r="6" spans="1:36" x14ac:dyDescent="0.3">
      <c r="A6" s="1"/>
      <c r="B6" s="89"/>
      <c r="C6" s="88"/>
      <c r="D6" s="85"/>
      <c r="E6" s="92"/>
      <c r="F6" s="250"/>
      <c r="G6" s="250"/>
      <c r="H6" s="3"/>
      <c r="I6"/>
      <c r="J6" s="73"/>
      <c r="K6" s="145"/>
      <c r="L6" s="252" t="s">
        <v>37</v>
      </c>
      <c r="M6" s="106"/>
      <c r="N6" s="101" t="s">
        <v>33</v>
      </c>
      <c r="O6" s="103" t="s">
        <v>34</v>
      </c>
      <c r="P6" s="104"/>
      <c r="Q6" s="72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2"/>
      <c r="B7" s="2"/>
      <c r="C7" s="2"/>
      <c r="D7" s="2"/>
      <c r="E7" s="2"/>
      <c r="F7" s="251"/>
      <c r="G7" s="251"/>
      <c r="H7" s="3"/>
      <c r="I7"/>
      <c r="J7" s="73"/>
      <c r="K7" s="146"/>
      <c r="L7" s="253"/>
      <c r="M7" s="17"/>
      <c r="N7" s="17"/>
      <c r="O7" s="17"/>
      <c r="P7" s="17"/>
      <c r="Q7" s="17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D8" s="87"/>
      <c r="H8" s="150"/>
      <c r="T8" t="str">
        <f>_xlfn.TEXTJOIN(",",TRUE,T2:AA7,)</f>
        <v>"1": "","2": "1","3": "2","4": "3","5": "4","6": "5","7": "","8": "\\","9": "z","10": "l","11": "a","12": "p","13": ";","14": "","15": "/","16": "w","17": "r","18": "e","19": "n","20": "b","21": "","22": "","23": "q","24": ",","25": ".","26": "h","27": "j","28":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"z","10": "l","11": "a","12": "p","13": ";","14": "","15": "/","16": "w","17": "r","18": "e","19": "n","20": "b","21": "","22": "","23": "q","24": ",","25": ".","26": "h","27": "j","28": "","29": "","30": "","31": "","32": "","33": "","34": "","35": "","36": "","37": "","38": ""}, "right": {"7": "","6": "6","5": "7","4": "8","3": "9","2": "0","1": "","14": "","13": "x","12": "g","11": "i","10": "d","9": "'","8": "=","21": "`","20": "f","19": "s","18": "o","17": "t","16": "u","15": "-","29": "","28": "","27": "v","26": "c","25": "y","24": "m","23": "k","22": "","37": "","36": "","35": " ","34": "","33": "[","32": "]","31": "","30": "","38": ""}}</v>
      </c>
      <c r="D9" s="87"/>
      <c r="H9" s="150"/>
      <c r="R9" s="64"/>
      <c r="S9" s="64"/>
      <c r="T9" t="str">
        <f>_xlfn.TEXTJOIN(",",TRUE,AC2:AJ7,)</f>
        <v>"7": "","6": "6","5": "7","4": "8","3": "9","2": "0","1": "","14": "","13": "x","12": "g","11": "i","10": "d","9": "'","8": "=","21": "`","20": "f","19": "s","18": "o","17": "t","16": "u","15": "-","29": "","28": "","27": "v","26": "c","25": "y","24": "m","23": "k","22":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B10"/>
      <c r="C10"/>
      <c r="D10"/>
    </row>
    <row r="11" spans="1:36" x14ac:dyDescent="0.3">
      <c r="A11"/>
      <c r="B11" s="64" t="s">
        <v>104</v>
      </c>
      <c r="C11" s="64" t="s">
        <v>105</v>
      </c>
      <c r="D11" s="150" t="s">
        <v>102</v>
      </c>
      <c r="G11" s="87" t="s">
        <v>43</v>
      </c>
      <c r="H11" s="87" t="s">
        <v>103</v>
      </c>
      <c r="J11" s="87" t="s">
        <v>44</v>
      </c>
      <c r="K11" s="87" t="s">
        <v>103</v>
      </c>
    </row>
    <row r="12" spans="1:36" x14ac:dyDescent="0.3">
      <c r="A12"/>
      <c r="B12" s="179" t="s">
        <v>9</v>
      </c>
      <c r="C12" s="179" t="s">
        <v>9</v>
      </c>
      <c r="D12" s="183">
        <v>11.692</v>
      </c>
      <c r="G12" s="162" t="s">
        <v>9</v>
      </c>
      <c r="H12" s="149">
        <f t="shared" ref="H12:H26" si="0">_xlfn.IFNA(_xlfn.IFNA(INDEX($D$12:$D$58, MATCH(G12,$B$12:$B$58,0)), INDEX($D$12:$D$58, MATCH(G12,$C$12:$C$58,0))),0)</f>
        <v>11.692</v>
      </c>
      <c r="J12" s="162" t="s">
        <v>2</v>
      </c>
      <c r="K12" s="149">
        <f t="shared" ref="K12:K26" si="1">_xlfn.IFNA(_xlfn.IFNA(INDEX($D$12:$D$58, MATCH(J12,$B$12:$B$58,0)), INDEX($D$12:$D$58, MATCH(J12,$C$12:$C$58,0))),0)</f>
        <v>9.1489999999999991</v>
      </c>
      <c r="N12" s="87" t="s">
        <v>119</v>
      </c>
    </row>
    <row r="13" spans="1:36" x14ac:dyDescent="0.3">
      <c r="A13"/>
      <c r="B13" s="179" t="s">
        <v>2</v>
      </c>
      <c r="C13" s="179" t="s">
        <v>2</v>
      </c>
      <c r="D13" s="183">
        <v>9.1489999999999991</v>
      </c>
      <c r="G13" s="162" t="s">
        <v>28</v>
      </c>
      <c r="H13" s="149">
        <f t="shared" si="0"/>
        <v>6.7030000000000003</v>
      </c>
      <c r="J13" s="162" t="s">
        <v>11</v>
      </c>
      <c r="K13" s="149">
        <f t="shared" si="1"/>
        <v>7.2220000000000004</v>
      </c>
      <c r="N13" s="87" t="s">
        <v>120</v>
      </c>
    </row>
    <row r="14" spans="1:36" x14ac:dyDescent="0.3">
      <c r="A14"/>
      <c r="B14" s="179" t="s">
        <v>11</v>
      </c>
      <c r="C14" s="179" t="s">
        <v>11</v>
      </c>
      <c r="D14" s="183">
        <v>7.2220000000000004</v>
      </c>
      <c r="G14" s="162" t="s">
        <v>10</v>
      </c>
      <c r="H14" s="149">
        <f t="shared" si="0"/>
        <v>5.7329999999999997</v>
      </c>
      <c r="J14" s="162" t="s">
        <v>25</v>
      </c>
      <c r="K14" s="149">
        <f t="shared" si="1"/>
        <v>6.7350000000000003</v>
      </c>
      <c r="N14" s="87" t="s">
        <v>121</v>
      </c>
    </row>
    <row r="15" spans="1:36" x14ac:dyDescent="0.3">
      <c r="A15"/>
      <c r="B15" s="161" t="s">
        <v>25</v>
      </c>
      <c r="C15" s="161" t="s">
        <v>25</v>
      </c>
      <c r="D15" s="162">
        <v>6.7350000000000003</v>
      </c>
      <c r="G15" s="153" t="s">
        <v>18</v>
      </c>
      <c r="H15" s="149">
        <f t="shared" si="0"/>
        <v>3.9359999999999999</v>
      </c>
      <c r="J15" s="162" t="s">
        <v>22</v>
      </c>
      <c r="K15" s="149">
        <f t="shared" si="1"/>
        <v>6.49</v>
      </c>
    </row>
    <row r="16" spans="1:36" x14ac:dyDescent="0.3">
      <c r="A16"/>
      <c r="B16" s="161" t="s">
        <v>28</v>
      </c>
      <c r="C16" s="161" t="s">
        <v>28</v>
      </c>
      <c r="D16" s="162">
        <v>6.7030000000000003</v>
      </c>
      <c r="G16" s="153" t="s">
        <v>13</v>
      </c>
      <c r="H16" s="149">
        <f t="shared" si="0"/>
        <v>3.1739999999999999</v>
      </c>
      <c r="J16" s="153" t="s">
        <v>12</v>
      </c>
      <c r="K16" s="149">
        <f t="shared" si="1"/>
        <v>6.3739999999999997</v>
      </c>
    </row>
    <row r="17" spans="1:11" x14ac:dyDescent="0.3">
      <c r="A17"/>
      <c r="B17" s="161" t="s">
        <v>22</v>
      </c>
      <c r="C17" s="161" t="s">
        <v>22</v>
      </c>
      <c r="D17" s="162">
        <v>6.49</v>
      </c>
      <c r="G17" s="156" t="s">
        <v>23</v>
      </c>
      <c r="H17" s="149">
        <f t="shared" si="0"/>
        <v>2.6539999999999999</v>
      </c>
      <c r="J17" s="153" t="s">
        <v>29</v>
      </c>
      <c r="K17" s="149">
        <f t="shared" si="1"/>
        <v>3.9790000000000001</v>
      </c>
    </row>
    <row r="18" spans="1:11" x14ac:dyDescent="0.3">
      <c r="A18"/>
      <c r="B18" s="161" t="s">
        <v>12</v>
      </c>
      <c r="C18" s="161" t="s">
        <v>12</v>
      </c>
      <c r="D18" s="162">
        <v>6.3739999999999997</v>
      </c>
      <c r="G18" s="156" t="s">
        <v>31</v>
      </c>
      <c r="H18" s="149">
        <f t="shared" si="0"/>
        <v>2.54</v>
      </c>
      <c r="J18" s="153" t="s">
        <v>21</v>
      </c>
      <c r="K18" s="149">
        <f t="shared" si="1"/>
        <v>3.2429999999999999</v>
      </c>
    </row>
    <row r="19" spans="1:11" x14ac:dyDescent="0.3">
      <c r="A19"/>
      <c r="B19" s="161" t="s">
        <v>10</v>
      </c>
      <c r="C19" s="161" t="s">
        <v>10</v>
      </c>
      <c r="D19" s="162">
        <v>5.7329999999999997</v>
      </c>
      <c r="G19" s="156" t="s">
        <v>24</v>
      </c>
      <c r="H19" s="149">
        <f t="shared" si="0"/>
        <v>2.4380000000000002</v>
      </c>
      <c r="I19"/>
      <c r="J19" s="156" t="s">
        <v>15</v>
      </c>
      <c r="K19" s="149">
        <f t="shared" si="1"/>
        <v>1.597</v>
      </c>
    </row>
    <row r="20" spans="1:11" x14ac:dyDescent="0.3">
      <c r="A20"/>
      <c r="B20" s="181" t="s">
        <v>29</v>
      </c>
      <c r="C20" s="181" t="s">
        <v>29</v>
      </c>
      <c r="D20" s="184">
        <v>3.9790000000000001</v>
      </c>
      <c r="F20"/>
      <c r="G20" s="156" t="s">
        <v>14</v>
      </c>
      <c r="H20" s="149">
        <f t="shared" si="0"/>
        <v>1.756</v>
      </c>
      <c r="I20"/>
      <c r="J20" s="156" t="s">
        <v>20</v>
      </c>
      <c r="K20" s="149">
        <f t="shared" si="1"/>
        <v>1.5489999999999999</v>
      </c>
    </row>
    <row r="21" spans="1:11" x14ac:dyDescent="0.3">
      <c r="A21"/>
      <c r="B21" s="181" t="s">
        <v>18</v>
      </c>
      <c r="C21" s="181" t="s">
        <v>18</v>
      </c>
      <c r="D21" s="184">
        <v>3.9359999999999999</v>
      </c>
      <c r="G21" s="156" t="s">
        <v>3</v>
      </c>
      <c r="H21" s="149">
        <f t="shared" si="0"/>
        <v>1.5489999999999999</v>
      </c>
      <c r="J21" s="158" t="s">
        <v>19</v>
      </c>
      <c r="K21" s="149">
        <f t="shared" si="1"/>
        <v>0.90100000000000002</v>
      </c>
    </row>
    <row r="22" spans="1:11" x14ac:dyDescent="0.3">
      <c r="A22"/>
      <c r="B22" s="154" t="s">
        <v>21</v>
      </c>
      <c r="C22" s="154" t="s">
        <v>21</v>
      </c>
      <c r="D22" s="153">
        <v>3.2429999999999999</v>
      </c>
      <c r="G22" s="156" t="s">
        <v>8</v>
      </c>
      <c r="H22" s="149">
        <f t="shared" si="0"/>
        <v>1.278</v>
      </c>
      <c r="J22" s="158" t="s">
        <v>17</v>
      </c>
      <c r="K22" s="149">
        <f t="shared" si="1"/>
        <v>0.43</v>
      </c>
    </row>
    <row r="23" spans="1:11" x14ac:dyDescent="0.3">
      <c r="A23"/>
      <c r="B23" s="154" t="s">
        <v>13</v>
      </c>
      <c r="C23" s="154" t="s">
        <v>13</v>
      </c>
      <c r="D23" s="153">
        <v>3.1739999999999999</v>
      </c>
      <c r="G23" s="158" t="s">
        <v>26</v>
      </c>
      <c r="H23" s="149">
        <f t="shared" si="0"/>
        <v>0.51900000000000002</v>
      </c>
      <c r="J23" s="158" t="s">
        <v>7</v>
      </c>
      <c r="K23" s="149">
        <f t="shared" si="1"/>
        <v>0.23799999999999999</v>
      </c>
    </row>
    <row r="24" spans="1:11" x14ac:dyDescent="0.3">
      <c r="A24"/>
      <c r="B24" s="154" t="s">
        <v>30</v>
      </c>
      <c r="C24" s="174" t="s">
        <v>98</v>
      </c>
      <c r="D24" s="153">
        <v>3.0430000000000001</v>
      </c>
      <c r="G24" s="158" t="s">
        <v>32</v>
      </c>
      <c r="H24" s="149">
        <f t="shared" si="0"/>
        <v>0.39800000000000002</v>
      </c>
      <c r="J24" s="156" t="s">
        <v>27</v>
      </c>
      <c r="K24" s="149">
        <f t="shared" si="1"/>
        <v>1.0269999999999999</v>
      </c>
    </row>
    <row r="25" spans="1:11" x14ac:dyDescent="0.3">
      <c r="A25"/>
      <c r="B25" s="154" t="s">
        <v>23</v>
      </c>
      <c r="C25" s="154" t="s">
        <v>23</v>
      </c>
      <c r="D25" s="153">
        <v>2.6539999999999999</v>
      </c>
      <c r="G25" s="170" t="s">
        <v>36</v>
      </c>
      <c r="H25" s="149">
        <f t="shared" si="0"/>
        <v>0.26900000000000002</v>
      </c>
      <c r="J25" s="156" t="s">
        <v>30</v>
      </c>
      <c r="K25" s="149">
        <f t="shared" si="1"/>
        <v>3.0430000000000001</v>
      </c>
    </row>
    <row r="26" spans="1:11" x14ac:dyDescent="0.3">
      <c r="A26"/>
      <c r="B26" s="154" t="s">
        <v>31</v>
      </c>
      <c r="C26" s="154" t="s">
        <v>31</v>
      </c>
      <c r="D26" s="153">
        <v>2.54</v>
      </c>
      <c r="G26" s="158" t="s">
        <v>1</v>
      </c>
      <c r="H26" s="149">
        <f t="shared" si="0"/>
        <v>0.18099999999999999</v>
      </c>
      <c r="J26" s="158" t="s">
        <v>16</v>
      </c>
      <c r="K26" s="149">
        <f t="shared" si="1"/>
        <v>0.105</v>
      </c>
    </row>
    <row r="27" spans="1:11" x14ac:dyDescent="0.3">
      <c r="A27"/>
      <c r="B27" s="154" t="s">
        <v>24</v>
      </c>
      <c r="C27" s="154" t="s">
        <v>24</v>
      </c>
      <c r="D27" s="153">
        <v>2.4380000000000002</v>
      </c>
      <c r="G27" s="156"/>
      <c r="H27" s="178">
        <f>SUM(H12:H26)</f>
        <v>44.819999999999993</v>
      </c>
      <c r="J27" s="158"/>
      <c r="K27" s="178">
        <f>SUM(K12:K26)</f>
        <v>52.082000000000001</v>
      </c>
    </row>
    <row r="28" spans="1:11" x14ac:dyDescent="0.3">
      <c r="A28"/>
      <c r="B28" s="155" t="s">
        <v>14</v>
      </c>
      <c r="C28" s="155" t="s">
        <v>14</v>
      </c>
      <c r="D28" s="156">
        <v>1.756</v>
      </c>
    </row>
    <row r="29" spans="1:11" x14ac:dyDescent="0.3">
      <c r="B29" s="155" t="s">
        <v>15</v>
      </c>
      <c r="C29" s="155" t="s">
        <v>15</v>
      </c>
      <c r="D29" s="156">
        <v>1.597</v>
      </c>
    </row>
    <row r="30" spans="1:11" x14ac:dyDescent="0.3">
      <c r="B30" s="155" t="s">
        <v>20</v>
      </c>
      <c r="C30" s="155" t="s">
        <v>20</v>
      </c>
      <c r="D30" s="156">
        <v>1.5489999999999999</v>
      </c>
    </row>
    <row r="31" spans="1:11" x14ac:dyDescent="0.3">
      <c r="B31" s="155" t="s">
        <v>3</v>
      </c>
      <c r="C31" s="155" t="s">
        <v>3</v>
      </c>
      <c r="D31" s="156">
        <v>1.5489999999999999</v>
      </c>
    </row>
    <row r="32" spans="1:11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x14ac:dyDescent="0.3">
      <c r="B41" s="157" t="s">
        <v>16</v>
      </c>
      <c r="C41" s="157" t="s">
        <v>16</v>
      </c>
      <c r="D41" s="158">
        <v>0.105</v>
      </c>
    </row>
    <row r="43" spans="2:4" x14ac:dyDescent="0.3">
      <c r="B43" s="64"/>
      <c r="C43" s="64"/>
    </row>
    <row r="45" spans="2:4" x14ac:dyDescent="0.3">
      <c r="B45" s="64"/>
      <c r="C45" s="64"/>
    </row>
    <row r="46" spans="2:4" x14ac:dyDescent="0.3">
      <c r="B46" s="64"/>
      <c r="C46" s="64"/>
    </row>
    <row r="48" spans="2:4" x14ac:dyDescent="0.3">
      <c r="B48" s="64"/>
      <c r="C48" s="64"/>
    </row>
    <row r="49" spans="2:3" x14ac:dyDescent="0.3">
      <c r="B49" s="64"/>
      <c r="C49" s="64"/>
    </row>
    <row r="50" spans="2:3" x14ac:dyDescent="0.3">
      <c r="B50" s="64"/>
      <c r="C50" s="64"/>
    </row>
    <row r="51" spans="2:3" x14ac:dyDescent="0.3">
      <c r="B51" s="64"/>
      <c r="C51" s="64"/>
    </row>
    <row r="52" spans="2:3" x14ac:dyDescent="0.3">
      <c r="B52" s="148"/>
      <c r="C52" s="148"/>
    </row>
    <row r="55" spans="2:3" x14ac:dyDescent="0.3">
      <c r="B55" s="64"/>
      <c r="C55" s="64"/>
    </row>
    <row r="56" spans="2:3" x14ac:dyDescent="0.3">
      <c r="B56" s="64"/>
      <c r="C56" s="64"/>
    </row>
    <row r="57" spans="2:3" x14ac:dyDescent="0.3">
      <c r="B57" s="64"/>
      <c r="C57" s="64"/>
    </row>
    <row r="58" spans="2:3" x14ac:dyDescent="0.3">
      <c r="B58" s="64"/>
      <c r="C58" s="64"/>
    </row>
  </sheetData>
  <mergeCells count="3">
    <mergeCell ref="F6:F7"/>
    <mergeCell ref="G6:G7"/>
    <mergeCell ref="L6:L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AJ40"/>
  <sheetViews>
    <sheetView zoomScale="160" zoomScaleNormal="160" workbookViewId="0">
      <selection activeCell="M24" sqref="M24"/>
    </sheetView>
  </sheetViews>
  <sheetFormatPr defaultColWidth="4.77734375" defaultRowHeight="14.4" x14ac:dyDescent="0.3"/>
  <cols>
    <col min="1" max="2" width="4.77734375" customWidth="1"/>
    <col min="3" max="3" width="5.5546875" bestFit="1" customWidth="1"/>
    <col min="7" max="7" width="4.77734375" customWidth="1"/>
  </cols>
  <sheetData>
    <row r="1" spans="1:36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  <c r="T1" t="str">
        <f>_xlfn.CONCAT("""",Keys!A1,""": ", """",A1,"""")</f>
        <v>"1": ""</v>
      </c>
      <c r="U1" t="str">
        <f>_xlfn.CONCAT("""",Keys!B1,""": ", """",B1,"""")</f>
        <v>"2": "1"</v>
      </c>
      <c r="V1" t="str">
        <f>_xlfn.CONCAT("""",Keys!C1,""": ", """",C1,"""")</f>
        <v>"3": "2"</v>
      </c>
      <c r="W1" t="str">
        <f>_xlfn.CONCAT("""",Keys!D1,""": ", """",D1,"""")</f>
        <v>"4": "3"</v>
      </c>
      <c r="X1" t="str">
        <f>_xlfn.CONCAT("""",Keys!E1,""": ", """",E1,"""")</f>
        <v>"5": "4"</v>
      </c>
      <c r="Y1" t="str">
        <f>_xlfn.CONCAT("""",Keys!F1,""": ", """",F1,"""")</f>
        <v>"6": "5"</v>
      </c>
      <c r="Z1" t="str">
        <f>_xlfn.CONCAT("""",Keys!G1,""": ", """",G1,"""")</f>
        <v>"7": ""</v>
      </c>
      <c r="AD1" t="str">
        <f>_xlfn.CONCAT("""",Keys!K1,""": ", """",K1,"""")</f>
        <v>"7": ""</v>
      </c>
      <c r="AE1" t="str">
        <f>_xlfn.CONCAT("""",Keys!L1,""": ", """",L1,"""")</f>
        <v>"6": "6"</v>
      </c>
      <c r="AF1" t="str">
        <f>_xlfn.CONCAT("""",Keys!M1,""": ", """",M1,"""")</f>
        <v>"5": "7"</v>
      </c>
      <c r="AG1" t="str">
        <f>_xlfn.CONCAT("""",Keys!N1,""": ", """",N1,"""")</f>
        <v>"4": "8"</v>
      </c>
      <c r="AH1" t="str">
        <f>_xlfn.CONCAT("""",Keys!O1,""": ", """",O1,"""")</f>
        <v>"3": "9"</v>
      </c>
      <c r="AI1" t="str">
        <f>_xlfn.CONCAT("""",Keys!P1,""": ", """",P1,"""")</f>
        <v>"2": "0"</v>
      </c>
      <c r="AJ1" t="str">
        <f>_xlfn.CONCAT("""",Keys!Q1,""": ", """",Q1,"""")</f>
        <v>"1": ""</v>
      </c>
    </row>
    <row r="2" spans="1:36" x14ac:dyDescent="0.3">
      <c r="A2" s="44" t="s">
        <v>45</v>
      </c>
      <c r="B2" s="44" t="s">
        <v>7</v>
      </c>
      <c r="C2" s="44" t="s">
        <v>8</v>
      </c>
      <c r="D2" s="43" t="s">
        <v>14</v>
      </c>
      <c r="E2" s="41" t="s">
        <v>31</v>
      </c>
      <c r="F2" s="41" t="s">
        <v>26</v>
      </c>
      <c r="G2" s="59"/>
      <c r="H2" s="2"/>
      <c r="J2" s="17"/>
      <c r="K2" s="95"/>
      <c r="L2" s="69" t="s">
        <v>1</v>
      </c>
      <c r="M2" s="74" t="s">
        <v>29</v>
      </c>
      <c r="N2" s="70" t="s">
        <v>23</v>
      </c>
      <c r="O2" s="71" t="s">
        <v>20</v>
      </c>
      <c r="P2" s="71" t="s">
        <v>32</v>
      </c>
      <c r="Q2" s="103" t="s">
        <v>6</v>
      </c>
      <c r="T2" t="str">
        <f>_xlfn.CONCAT("""",Keys!A2,""": ", """",A2,"""")</f>
        <v>"8": "\\"</v>
      </c>
      <c r="U2" t="str">
        <f>_xlfn.CONCAT("""",Keys!B2,""": ", """",B2,"""")</f>
        <v>"9": "q"</v>
      </c>
      <c r="V2" t="str">
        <f>_xlfn.CONCAT("""",Keys!C2,""": ", """",C2,"""")</f>
        <v>"10": "w"</v>
      </c>
      <c r="W2" t="str">
        <f>_xlfn.CONCAT("""",Keys!D2,""": ", """",D2,"""")</f>
        <v>"11": "f"</v>
      </c>
      <c r="X2" t="str">
        <f>_xlfn.CONCAT("""",Keys!E2,""": ", """",E2,"""")</f>
        <v>"12": "p"</v>
      </c>
      <c r="Y2" t="str">
        <f>_xlfn.CONCAT("""",Keys!F2,""": ", """",F2,"""")</f>
        <v>"13": "k"</v>
      </c>
      <c r="Z2" t="str">
        <f>_xlfn.CONCAT("""",Keys!G2,""": ", """",G2,"""")</f>
        <v>"14": ""</v>
      </c>
      <c r="AD2" t="str">
        <f>_xlfn.CONCAT("""",Keys!K2,""": ", """",K2,"""")</f>
        <v>"14": ""</v>
      </c>
      <c r="AE2" t="str">
        <f>_xlfn.CONCAT("""",Keys!L2,""": ", """",L2,"""")</f>
        <v>"13": "j"</v>
      </c>
      <c r="AF2" t="str">
        <f>_xlfn.CONCAT("""",Keys!M2,""": ", """",M2,"""")</f>
        <v>"12": "l"</v>
      </c>
      <c r="AG2" t="str">
        <f>_xlfn.CONCAT("""",Keys!N2,""": ", """",N2,"""")</f>
        <v>"11": "u"</v>
      </c>
      <c r="AH2" t="str">
        <f>_xlfn.CONCAT("""",Keys!O2,""": ", """",O2,"""")</f>
        <v>"10": "y"</v>
      </c>
      <c r="AI2" t="str">
        <f>_xlfn.CONCAT("""",Keys!P2,""": ", """",P2,"""")</f>
        <v>"9": ";"</v>
      </c>
      <c r="AJ2" t="str">
        <f>_xlfn.CONCAT("""",Keys!Q2,""": ", """",Q2,"""")</f>
        <v>"8": "="</v>
      </c>
    </row>
    <row r="3" spans="1:36" x14ac:dyDescent="0.3">
      <c r="A3" s="116" t="s">
        <v>36</v>
      </c>
      <c r="B3" s="1" t="s">
        <v>11</v>
      </c>
      <c r="C3" s="44" t="s">
        <v>10</v>
      </c>
      <c r="D3" s="43" t="s">
        <v>12</v>
      </c>
      <c r="E3" s="41" t="s">
        <v>2</v>
      </c>
      <c r="F3" s="41" t="s">
        <v>21</v>
      </c>
      <c r="G3" s="82"/>
      <c r="H3" s="2"/>
      <c r="J3" s="17"/>
      <c r="K3" s="115" t="s">
        <v>4</v>
      </c>
      <c r="L3" s="69" t="s">
        <v>13</v>
      </c>
      <c r="M3" s="74" t="s">
        <v>22</v>
      </c>
      <c r="N3" s="70" t="s">
        <v>9</v>
      </c>
      <c r="O3" s="71" t="s">
        <v>25</v>
      </c>
      <c r="P3" s="72" t="s">
        <v>28</v>
      </c>
      <c r="Q3" s="104" t="s">
        <v>5</v>
      </c>
      <c r="T3" t="str">
        <f>_xlfn.CONCAT("""",Keys!A3,""": ", """",A3,"""")</f>
        <v>"15": "'"</v>
      </c>
      <c r="U3" t="str">
        <f>_xlfn.CONCAT("""",Keys!B3,""": ", """",B3,"""")</f>
        <v>"16": "a"</v>
      </c>
      <c r="V3" t="str">
        <f>_xlfn.CONCAT("""",Keys!C3,""": ", """",C3,"""")</f>
        <v>"17": "r"</v>
      </c>
      <c r="W3" t="str">
        <f>_xlfn.CONCAT("""",Keys!D3,""": ", """",D3,"""")</f>
        <v>"18": "s"</v>
      </c>
      <c r="X3" t="str">
        <f>_xlfn.CONCAT("""",Keys!E3,""": ", """",E3,"""")</f>
        <v>"19": "t"</v>
      </c>
      <c r="Y3" t="str">
        <f>_xlfn.CONCAT("""",Keys!F3,""": ", """",F3,"""")</f>
        <v>"20": "h"</v>
      </c>
      <c r="Z3" t="str">
        <f>_xlfn.CONCAT("""",Keys!G3,""": ", """",G3,"""")</f>
        <v>"21": ""</v>
      </c>
      <c r="AD3" t="str">
        <f>_xlfn.CONCAT("""",Keys!K3,""": ", """",K3,"""")</f>
        <v>"21": "`"</v>
      </c>
      <c r="AE3" t="str">
        <f>_xlfn.CONCAT("""",Keys!L3,""": ", """",L3,"""")</f>
        <v>"20": "d"</v>
      </c>
      <c r="AF3" t="str">
        <f>_xlfn.CONCAT("""",Keys!M3,""": ", """",M3,"""")</f>
        <v>"19": "n"</v>
      </c>
      <c r="AG3" t="str">
        <f>_xlfn.CONCAT("""",Keys!N3,""": ", """",N3,"""")</f>
        <v>"18": "e"</v>
      </c>
      <c r="AH3" t="str">
        <f>_xlfn.CONCAT("""",Keys!O3,""": ", """",O3,"""")</f>
        <v>"17": "i"</v>
      </c>
      <c r="AI3" t="str">
        <f>_xlfn.CONCAT("""",Keys!P3,""": ", """",P3,"""")</f>
        <v>"16": "o"</v>
      </c>
      <c r="AJ3" t="str">
        <f>_xlfn.CONCAT("""",Keys!Q3,""": ", """",Q3,"""")</f>
        <v>"15": "-"</v>
      </c>
    </row>
    <row r="4" spans="1:36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15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  <c r="T4" t="str">
        <f>_xlfn.CONCAT("""",Keys!A4,""": ", """",A4,"""")</f>
        <v>"22": ""</v>
      </c>
      <c r="U4" t="str">
        <f>_xlfn.CONCAT("""",Keys!B4,""": ", """",B4,"""")</f>
        <v>"23": "z"</v>
      </c>
      <c r="V4" t="str">
        <f>_xlfn.CONCAT("""",Keys!C4,""": ", """",C4,"""")</f>
        <v>"24": "x"</v>
      </c>
      <c r="W4" t="str">
        <f>_xlfn.CONCAT("""",Keys!D4,""": ", """",D4,"""")</f>
        <v>"25": "c"</v>
      </c>
      <c r="X4" t="str">
        <f>_xlfn.CONCAT("""",Keys!E4,""": ", """",E4,"""")</f>
        <v>"26": "v"</v>
      </c>
      <c r="Y4" t="str">
        <f>_xlfn.CONCAT("""",Keys!F4,""": ", """",F4,"""")</f>
        <v>"27": "b"</v>
      </c>
      <c r="Z4" t="str">
        <f>_xlfn.CONCAT("""",Keys!G4,""": ", """",G4,"""")</f>
        <v>"28": ""</v>
      </c>
      <c r="AA4" t="str">
        <f>_xlfn.CONCAT("""",Keys!H4,""": ", """",H4,"""")</f>
        <v>"29": ""</v>
      </c>
      <c r="AC4" t="str">
        <f>_xlfn.CONCAT("""",Keys!J4,""": ", """",J4,"""")</f>
        <v>"29": ""</v>
      </c>
      <c r="AD4" t="str">
        <f>_xlfn.CONCAT("""",Keys!K4,""": ", """",K4,"""")</f>
        <v>"28": ""</v>
      </c>
      <c r="AE4" t="str">
        <f>_xlfn.CONCAT("""",Keys!L4,""": ", """",L4,"""")</f>
        <v>"27": "g"</v>
      </c>
      <c r="AF4" t="str">
        <f>_xlfn.CONCAT("""",Keys!M4,""": ", """",M4,"""")</f>
        <v>"26": "m"</v>
      </c>
      <c r="AG4" t="str">
        <f>_xlfn.CONCAT("""",Keys!N4,""": ", """",N4,"""")</f>
        <v>"25": ","</v>
      </c>
      <c r="AH4" t="str">
        <f>_xlfn.CONCAT("""",Keys!O4,""": ", """",O4,"""")</f>
        <v>"24": "."</v>
      </c>
      <c r="AI4" t="str">
        <f>_xlfn.CONCAT("""",Keys!P4,""": ", """",P4,"""")</f>
        <v>"23": "/"</v>
      </c>
      <c r="AJ4" t="str">
        <f>_xlfn.CONCAT("""",Keys!Q4,""": ", """",Q4,"""")</f>
        <v>"22": ""</v>
      </c>
    </row>
    <row r="5" spans="1:36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  <c r="T5" t="str">
        <f>_xlfn.CONCAT("""",Keys!A5,""": ", """",A5,"""")</f>
        <v>"30": ""</v>
      </c>
      <c r="U5" t="str">
        <f>_xlfn.CONCAT("""",Keys!B5,""": ", """",B5,"""")</f>
        <v>"31": ""</v>
      </c>
      <c r="V5" t="str">
        <f>_xlfn.CONCAT("""",Keys!C5,""": ", """",C5,"""")</f>
        <v>"32": "["</v>
      </c>
      <c r="W5" t="str">
        <f>_xlfn.CONCAT("""",Keys!D5,""": ", """",D5,"""")</f>
        <v>"33": "]"</v>
      </c>
      <c r="X5" t="str">
        <f>_xlfn.CONCAT("""",Keys!E5,""": ", """",E5,"""")</f>
        <v>"34": ""</v>
      </c>
      <c r="Y5" t="str">
        <f>_xlfn.CONCAT("""",Keys!F5,""": ", """",F5,"""")</f>
        <v>"35": ""</v>
      </c>
      <c r="Z5" t="str">
        <f>_xlfn.CONCAT("""",Keys!G5,""": ", """",G5,"""")</f>
        <v>"36": ""</v>
      </c>
      <c r="AA5" t="str">
        <f>_xlfn.CONCAT("""",Keys!H5,""": ", """",H5,"""")</f>
        <v>"37": ""</v>
      </c>
      <c r="AC5" t="str">
        <f>_xlfn.CONCAT("""",Keys!J5,""": ", """",J5,"""")</f>
        <v>"37": ""</v>
      </c>
      <c r="AD5" t="str">
        <f>_xlfn.CONCAT("""",Keys!K5,""": ", """",K5,"""")</f>
        <v>"36": ""</v>
      </c>
      <c r="AE5" t="str">
        <f>_xlfn.CONCAT("""",Keys!L5,""": ", """",L5,"""")</f>
        <v>"35": " "</v>
      </c>
      <c r="AF5" t="str">
        <f>_xlfn.CONCAT("""",Keys!M5,""": ", """",M5,"""")</f>
        <v>"34": ""</v>
      </c>
      <c r="AG5" t="str">
        <f>_xlfn.CONCAT("""",Keys!N5,""": ", """",N5,"""")</f>
        <v>"33": ""</v>
      </c>
      <c r="AH5" t="str">
        <f>_xlfn.CONCAT("""",Keys!O5,""": ", """",O5,"""")</f>
        <v>"32": ""</v>
      </c>
      <c r="AI5" t="str">
        <f>_xlfn.CONCAT("""",Keys!P5,""": ", """",P5,"""")</f>
        <v>"31": ""</v>
      </c>
      <c r="AJ5" t="str">
        <f>_xlfn.CONCAT("""",Keys!Q5,""": ", """",Q5,"""")</f>
        <v>"30": ""</v>
      </c>
    </row>
    <row r="6" spans="1:36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  <c r="AA6" t="str">
        <f>_xlfn.CONCAT("""",Keys!H6,""": ", """",H6,"""")</f>
        <v>"38": ""</v>
      </c>
      <c r="AC6" t="str">
        <f>_xlfn.CONCAT("""",Keys!J6,""": ", """",J6,"""")</f>
        <v>"38": ""</v>
      </c>
    </row>
    <row r="8" spans="1:36" x14ac:dyDescent="0.3">
      <c r="A8" t="str">
        <f>_xlfn.CONCAT("{","""left"": {",T8,"}",", ""right"": {",T9,"}}")</f>
        <v>{"left": {"1": "","2": "1","3": "2","4": "3","5": "4","6": "5","7": "","8": "\\","9": "q","10": "w","11": "f","12": "p","13": "k","14": "","15": "'","16": "a","17": "r","18": "s","19": "t","20": "h","21":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"d","19": "n","18": "e","17": "i","16": "o","15": "-","29": "","28": "","27": "g","26": "m","25": ",","24": ".","23": "/","22": "","37": "","36": "","35": " ","34": "","33": "","32": "","31": "","30": "","38": ""}}</v>
      </c>
      <c r="T8" t="str">
        <f>_xlfn.TEXTJOIN(",",TRUE,T1:AA6,)</f>
        <v>"1": "","2": "1","3": "2","4": "3","5": "4","6": "5","7": "","8": "\\","9": "q","10": "w","11": "f","12": "p","13": "k","14": "","15": "'","16": "a","17": "r","18": "s","19": "t","20": "h","21": "","22": "","23": "z","24": "x","25": "c","26": "v","27": "b","28": "","29": "","30": "","31": "","32": "[","33": "]","34": "","35": "","36": "","37": "","38": ""</v>
      </c>
    </row>
    <row r="9" spans="1:36" x14ac:dyDescent="0.3">
      <c r="T9" t="str">
        <f>_xlfn.TEXTJOIN(",",TRUE,AC1:AJ6,)</f>
        <v>"7": "","6": "6","5": "7","4": "8","3": "9","2": "0","1": "","14": "","13": "j","12": "l","11": "u","10": "y","9": ";","8": "=","21": "`","20": "d","19": "n","18": "e","17": "i","16": "o","15": "-","29": "","28": "","27": "g","26": "m","25": ",","24": ".","23": "/","22": "","37": "","36": "","35": " ","34": "","33": "","32": "","31": "","30": "","38": ""</v>
      </c>
    </row>
    <row r="10" spans="1:36" x14ac:dyDescent="0.3">
      <c r="A10" s="64" t="s">
        <v>104</v>
      </c>
      <c r="B10" s="64" t="s">
        <v>105</v>
      </c>
      <c r="C10" s="150" t="s">
        <v>102</v>
      </c>
      <c r="D10" t="s">
        <v>106</v>
      </c>
      <c r="E10" s="87"/>
      <c r="F10" s="87" t="s">
        <v>43</v>
      </c>
      <c r="G10" s="87" t="s">
        <v>103</v>
      </c>
      <c r="H10" s="87"/>
      <c r="I10" s="87" t="s">
        <v>44</v>
      </c>
      <c r="J10" s="87" t="s">
        <v>103</v>
      </c>
      <c r="L10" t="s">
        <v>158</v>
      </c>
      <c r="Q10" t="s">
        <v>163</v>
      </c>
      <c r="R10" t="s">
        <v>164</v>
      </c>
    </row>
    <row r="11" spans="1:36" x14ac:dyDescent="0.3">
      <c r="A11" s="179" t="s">
        <v>9</v>
      </c>
      <c r="B11" s="179" t="s">
        <v>9</v>
      </c>
      <c r="C11" s="180">
        <v>11.692</v>
      </c>
      <c r="D11" s="150"/>
      <c r="E11" s="87"/>
      <c r="F11" s="87" t="str">
        <f>B2</f>
        <v>q</v>
      </c>
      <c r="G11" s="87">
        <f t="shared" ref="G11:G25" si="0">_xlfn.IFNA(_xlfn.IFNA(INDEX($C$12:$C$58, MATCH(F11,$A$12:$A$58,0)), INDEX($C$12:$C$58, MATCH(F11,$B$12:$B$58,0))),0)</f>
        <v>0.23799999999999999</v>
      </c>
      <c r="H11" s="87"/>
      <c r="I11" s="87" t="str">
        <f>L2</f>
        <v>j</v>
      </c>
      <c r="J11" s="87">
        <f t="shared" ref="J11:J25" si="1">_xlfn.IFNA(_xlfn.IFNA(INDEX($C$12:$C$58, MATCH(I11,$A$12:$A$58,0)), INDEX($C$12:$C$58, MATCH(I11,$B$12:$B$58,0))),0)</f>
        <v>0.18099999999999999</v>
      </c>
      <c r="L11" t="s">
        <v>159</v>
      </c>
      <c r="R11" t="s">
        <v>165</v>
      </c>
    </row>
    <row r="12" spans="1:36" x14ac:dyDescent="0.3">
      <c r="A12" s="179" t="s">
        <v>2</v>
      </c>
      <c r="B12" s="179" t="s">
        <v>2</v>
      </c>
      <c r="C12" s="180">
        <v>9.1489999999999991</v>
      </c>
      <c r="D12" s="150">
        <f>C11-Table9156574[[#This Row],[%]]</f>
        <v>2.543000000000001</v>
      </c>
      <c r="E12" s="87"/>
      <c r="F12" s="87" t="str">
        <f>B3</f>
        <v>a</v>
      </c>
      <c r="G12" s="87">
        <f t="shared" si="0"/>
        <v>7.2220000000000004</v>
      </c>
      <c r="H12" s="87"/>
      <c r="I12" s="87" t="str">
        <f>L3</f>
        <v>d</v>
      </c>
      <c r="J12" s="87">
        <f t="shared" si="1"/>
        <v>3.1739999999999999</v>
      </c>
      <c r="L12" t="s">
        <v>160</v>
      </c>
      <c r="R12" t="s">
        <v>166</v>
      </c>
    </row>
    <row r="13" spans="1:36" x14ac:dyDescent="0.3">
      <c r="A13" s="179" t="s">
        <v>11</v>
      </c>
      <c r="B13" s="179" t="s">
        <v>11</v>
      </c>
      <c r="C13" s="180">
        <v>7.2220000000000004</v>
      </c>
      <c r="D13" s="150">
        <f>C12-Table9156574[[#This Row],[%]]</f>
        <v>1.9269999999999987</v>
      </c>
      <c r="E13" s="87"/>
      <c r="F13" s="87" t="str">
        <f>B4</f>
        <v>z</v>
      </c>
      <c r="G13" s="87">
        <f t="shared" si="0"/>
        <v>0.105</v>
      </c>
      <c r="H13" s="87"/>
      <c r="I13" s="87" t="str">
        <f>L4</f>
        <v>g</v>
      </c>
      <c r="J13" s="87">
        <f t="shared" si="1"/>
        <v>1.597</v>
      </c>
      <c r="L13" t="s">
        <v>161</v>
      </c>
      <c r="R13" t="s">
        <v>167</v>
      </c>
      <c r="T13" s="79"/>
    </row>
    <row r="14" spans="1:36" x14ac:dyDescent="0.3">
      <c r="A14" s="161" t="s">
        <v>25</v>
      </c>
      <c r="B14" s="161" t="s">
        <v>25</v>
      </c>
      <c r="C14" s="165">
        <v>6.7350000000000003</v>
      </c>
      <c r="D14" s="150">
        <f>C13-Table9156574[[#This Row],[%]]</f>
        <v>0.4870000000000001</v>
      </c>
      <c r="E14" s="87"/>
      <c r="F14" s="87" t="str">
        <f>C2</f>
        <v>w</v>
      </c>
      <c r="G14" s="87">
        <f t="shared" si="0"/>
        <v>1.278</v>
      </c>
      <c r="H14" s="87"/>
      <c r="I14" s="87" t="str">
        <f>M2</f>
        <v>l</v>
      </c>
      <c r="J14" s="87">
        <f t="shared" si="1"/>
        <v>3.9790000000000001</v>
      </c>
      <c r="L14" t="s">
        <v>162</v>
      </c>
      <c r="R14" t="s">
        <v>168</v>
      </c>
    </row>
    <row r="15" spans="1:36" x14ac:dyDescent="0.3">
      <c r="A15" s="161" t="s">
        <v>28</v>
      </c>
      <c r="B15" s="161" t="s">
        <v>28</v>
      </c>
      <c r="C15" s="165">
        <v>6.7030000000000003</v>
      </c>
      <c r="D15" s="150">
        <f>C14-Table9156574[[#This Row],[%]]</f>
        <v>3.2000000000000028E-2</v>
      </c>
      <c r="E15" s="87"/>
      <c r="F15" s="87" t="str">
        <f>C3</f>
        <v>r</v>
      </c>
      <c r="G15" s="87">
        <f t="shared" si="0"/>
        <v>5.7329999999999997</v>
      </c>
      <c r="H15" s="87"/>
      <c r="I15" s="87" t="str">
        <f>M3</f>
        <v>n</v>
      </c>
      <c r="J15" s="87">
        <f t="shared" si="1"/>
        <v>6.49</v>
      </c>
    </row>
    <row r="16" spans="1:36" x14ac:dyDescent="0.3">
      <c r="A16" s="161" t="s">
        <v>22</v>
      </c>
      <c r="B16" s="161" t="s">
        <v>22</v>
      </c>
      <c r="C16" s="165">
        <v>6.49</v>
      </c>
      <c r="D16" s="150">
        <f>C15-Table9156574[[#This Row],[%]]</f>
        <v>0.21300000000000008</v>
      </c>
      <c r="E16" s="87"/>
      <c r="F16" s="87" t="str">
        <f>C4</f>
        <v>x</v>
      </c>
      <c r="G16" s="87">
        <f t="shared" si="0"/>
        <v>0.43</v>
      </c>
      <c r="H16" s="87"/>
      <c r="I16" s="87" t="str">
        <f>M4</f>
        <v>m</v>
      </c>
      <c r="J16" s="87">
        <f t="shared" si="1"/>
        <v>2.4380000000000002</v>
      </c>
    </row>
    <row r="17" spans="1:10" x14ac:dyDescent="0.3">
      <c r="A17" s="161" t="s">
        <v>12</v>
      </c>
      <c r="B17" s="161" t="s">
        <v>12</v>
      </c>
      <c r="C17" s="165">
        <v>6.3739999999999997</v>
      </c>
      <c r="D17" s="150">
        <f>C16-Table9156574[[#This Row],[%]]</f>
        <v>0.11600000000000055</v>
      </c>
      <c r="E17" s="87"/>
      <c r="F17" s="87" t="str">
        <f>D2</f>
        <v>f</v>
      </c>
      <c r="G17" s="87">
        <f t="shared" si="0"/>
        <v>1.756</v>
      </c>
      <c r="H17" s="87"/>
      <c r="I17" s="87" t="str">
        <f>N2</f>
        <v>u</v>
      </c>
      <c r="J17" s="87">
        <f t="shared" si="1"/>
        <v>2.6539999999999999</v>
      </c>
    </row>
    <row r="18" spans="1:10" x14ac:dyDescent="0.3">
      <c r="A18" s="161" t="s">
        <v>10</v>
      </c>
      <c r="B18" s="161" t="s">
        <v>10</v>
      </c>
      <c r="C18" s="165">
        <v>5.7329999999999997</v>
      </c>
      <c r="D18" s="150">
        <f>C17-Table9156574[[#This Row],[%]]</f>
        <v>0.64100000000000001</v>
      </c>
      <c r="E18" s="87"/>
      <c r="F18" s="87" t="str">
        <f>D3</f>
        <v>s</v>
      </c>
      <c r="G18" s="87">
        <f t="shared" si="0"/>
        <v>6.3739999999999997</v>
      </c>
      <c r="H18" s="87"/>
      <c r="I18" s="87" t="str">
        <f>N3</f>
        <v>e</v>
      </c>
      <c r="J18" s="87">
        <f t="shared" si="1"/>
        <v>0</v>
      </c>
    </row>
    <row r="19" spans="1:10" x14ac:dyDescent="0.3">
      <c r="A19" s="181" t="s">
        <v>29</v>
      </c>
      <c r="B19" s="181" t="s">
        <v>29</v>
      </c>
      <c r="C19" s="182">
        <v>3.9790000000000001</v>
      </c>
      <c r="D19" s="150">
        <f>C18-Table9156574[[#This Row],[%]]</f>
        <v>1.7539999999999996</v>
      </c>
      <c r="E19" s="87"/>
      <c r="F19" s="87" t="str">
        <f>D4</f>
        <v>c</v>
      </c>
      <c r="G19" s="87">
        <f t="shared" si="0"/>
        <v>3.9359999999999999</v>
      </c>
      <c r="H19" s="87"/>
      <c r="I19" s="87" t="str">
        <f>N4</f>
        <v>,</v>
      </c>
      <c r="J19" s="87">
        <f t="shared" si="1"/>
        <v>1.0269999999999999</v>
      </c>
    </row>
    <row r="20" spans="1:10" x14ac:dyDescent="0.3">
      <c r="A20" s="181" t="s">
        <v>18</v>
      </c>
      <c r="B20" s="181" t="s">
        <v>18</v>
      </c>
      <c r="C20" s="182">
        <v>3.9359999999999999</v>
      </c>
      <c r="D20" s="150">
        <f>C19-Table9156574[[#This Row],[%]]</f>
        <v>4.3000000000000149E-2</v>
      </c>
      <c r="E20" s="87"/>
      <c r="F20" s="87" t="str">
        <f>E2</f>
        <v>p</v>
      </c>
      <c r="G20" s="87">
        <f t="shared" si="0"/>
        <v>2.54</v>
      </c>
      <c r="H20" s="87"/>
      <c r="I20" s="87" t="str">
        <f>O2</f>
        <v>y</v>
      </c>
      <c r="J20" s="87">
        <f t="shared" si="1"/>
        <v>1.5489999999999999</v>
      </c>
    </row>
    <row r="21" spans="1:10" x14ac:dyDescent="0.3">
      <c r="A21" s="154" t="s">
        <v>21</v>
      </c>
      <c r="B21" s="154" t="s">
        <v>21</v>
      </c>
      <c r="C21" s="166">
        <v>3.2429999999999999</v>
      </c>
      <c r="D21" s="150">
        <f>C20-Table9156574[[#This Row],[%]]</f>
        <v>0.69300000000000006</v>
      </c>
      <c r="E21" s="87"/>
      <c r="F21" s="87" t="str">
        <f>E3</f>
        <v>t</v>
      </c>
      <c r="G21" s="87">
        <f t="shared" si="0"/>
        <v>9.1489999999999991</v>
      </c>
      <c r="H21" s="87"/>
      <c r="I21" s="87" t="str">
        <f>O3</f>
        <v>i</v>
      </c>
      <c r="J21" s="87">
        <f t="shared" si="1"/>
        <v>6.7350000000000003</v>
      </c>
    </row>
    <row r="22" spans="1:10" x14ac:dyDescent="0.3">
      <c r="A22" s="154" t="s">
        <v>13</v>
      </c>
      <c r="B22" s="154" t="s">
        <v>13</v>
      </c>
      <c r="C22" s="166">
        <v>3.1739999999999999</v>
      </c>
      <c r="D22" s="150">
        <f>C21-Table9156574[[#This Row],[%]]</f>
        <v>6.899999999999995E-2</v>
      </c>
      <c r="E22" s="87"/>
      <c r="F22" s="87" t="str">
        <f>E4</f>
        <v>v</v>
      </c>
      <c r="G22" s="87">
        <f t="shared" si="0"/>
        <v>0.90100000000000002</v>
      </c>
      <c r="H22" s="87"/>
      <c r="I22" s="87" t="str">
        <f>O4</f>
        <v>.</v>
      </c>
      <c r="J22" s="87">
        <f t="shared" si="1"/>
        <v>3.0430000000000001</v>
      </c>
    </row>
    <row r="23" spans="1:10" x14ac:dyDescent="0.3">
      <c r="A23" s="154" t="s">
        <v>30</v>
      </c>
      <c r="B23" s="174" t="s">
        <v>98</v>
      </c>
      <c r="C23" s="166">
        <v>3.0430000000000001</v>
      </c>
      <c r="D23" s="150">
        <f>C22-Table9156574[[#This Row],[%]]</f>
        <v>0.13099999999999978</v>
      </c>
      <c r="E23" s="87"/>
      <c r="F23" s="87" t="str">
        <f>F2</f>
        <v>k</v>
      </c>
      <c r="G23" s="87">
        <f t="shared" si="0"/>
        <v>0.51900000000000002</v>
      </c>
      <c r="H23" s="87"/>
      <c r="I23" s="87" t="str">
        <f>P2</f>
        <v>;</v>
      </c>
      <c r="J23" s="87">
        <f t="shared" si="1"/>
        <v>0.39800000000000002</v>
      </c>
    </row>
    <row r="24" spans="1:10" x14ac:dyDescent="0.3">
      <c r="A24" s="154" t="s">
        <v>23</v>
      </c>
      <c r="B24" s="154" t="s">
        <v>23</v>
      </c>
      <c r="C24" s="166">
        <v>2.6539999999999999</v>
      </c>
      <c r="D24" s="150">
        <f>C23-Table9156574[[#This Row],[%]]</f>
        <v>0.38900000000000023</v>
      </c>
      <c r="E24" s="87"/>
      <c r="F24" s="87" t="str">
        <f>F3</f>
        <v>h</v>
      </c>
      <c r="G24" s="87">
        <f t="shared" si="0"/>
        <v>3.2429999999999999</v>
      </c>
      <c r="H24" s="87"/>
      <c r="I24" s="87" t="str">
        <f>P3</f>
        <v>o</v>
      </c>
      <c r="J24" s="87">
        <f t="shared" si="1"/>
        <v>6.7030000000000003</v>
      </c>
    </row>
    <row r="25" spans="1:10" x14ac:dyDescent="0.3">
      <c r="A25" s="154" t="s">
        <v>31</v>
      </c>
      <c r="B25" s="154" t="s">
        <v>31</v>
      </c>
      <c r="C25" s="166">
        <v>2.54</v>
      </c>
      <c r="D25" s="150">
        <f>C24-Table9156574[[#This Row],[%]]</f>
        <v>0.11399999999999988</v>
      </c>
      <c r="E25" s="87"/>
      <c r="F25" s="87" t="str">
        <f>F4</f>
        <v>b</v>
      </c>
      <c r="G25" s="87">
        <f t="shared" si="0"/>
        <v>1.5489999999999999</v>
      </c>
      <c r="H25" s="87"/>
      <c r="I25" s="87" t="str">
        <f>P4</f>
        <v>/</v>
      </c>
      <c r="J25" s="87">
        <f t="shared" si="1"/>
        <v>0</v>
      </c>
    </row>
    <row r="26" spans="1:10" x14ac:dyDescent="0.3">
      <c r="A26" s="154" t="s">
        <v>24</v>
      </c>
      <c r="B26" s="154" t="s">
        <v>24</v>
      </c>
      <c r="C26" s="166">
        <v>2.4380000000000002</v>
      </c>
      <c r="D26" s="150">
        <f>C25-Table9156574[[#This Row],[%]]</f>
        <v>0.10199999999999987</v>
      </c>
      <c r="E26" s="87"/>
      <c r="F26" s="176"/>
      <c r="G26" s="177">
        <f>SUM(G11:G25)</f>
        <v>44.972999999999999</v>
      </c>
      <c r="H26" s="87"/>
      <c r="I26" s="176"/>
      <c r="J26" s="178">
        <f>SUM(J11:J25)</f>
        <v>39.968000000000011</v>
      </c>
    </row>
    <row r="27" spans="1:10" x14ac:dyDescent="0.3">
      <c r="A27" s="155" t="s">
        <v>14</v>
      </c>
      <c r="B27" s="155" t="s">
        <v>14</v>
      </c>
      <c r="C27" s="167">
        <v>1.756</v>
      </c>
      <c r="D27" s="150">
        <f>C26-Table9156574[[#This Row],[%]]</f>
        <v>0.68200000000000016</v>
      </c>
      <c r="F27" s="87"/>
      <c r="G27" s="87"/>
      <c r="H27" s="87"/>
      <c r="I27" s="87"/>
      <c r="J27" s="87"/>
    </row>
    <row r="28" spans="1:10" x14ac:dyDescent="0.3">
      <c r="A28" s="155" t="s">
        <v>15</v>
      </c>
      <c r="B28" s="155" t="s">
        <v>15</v>
      </c>
      <c r="C28" s="167">
        <v>1.597</v>
      </c>
      <c r="D28" s="150">
        <f>C27-Table9156574[[#This Row],[%]]</f>
        <v>0.15900000000000003</v>
      </c>
      <c r="E28" s="87"/>
      <c r="F28" s="87"/>
      <c r="G28" s="87"/>
      <c r="H28" s="87"/>
      <c r="I28" s="87"/>
      <c r="J28" s="87"/>
    </row>
    <row r="29" spans="1:10" x14ac:dyDescent="0.3">
      <c r="A29" s="155" t="s">
        <v>20</v>
      </c>
      <c r="B29" s="155" t="s">
        <v>20</v>
      </c>
      <c r="C29" s="167">
        <v>1.5489999999999999</v>
      </c>
      <c r="D29" s="150">
        <f>C28-Table9156574[[#This Row],[%]]</f>
        <v>4.8000000000000043E-2</v>
      </c>
      <c r="E29" s="87"/>
      <c r="F29" s="87"/>
      <c r="G29" s="87"/>
      <c r="H29" s="87"/>
      <c r="I29" s="87"/>
      <c r="J29" s="87"/>
    </row>
    <row r="30" spans="1:10" x14ac:dyDescent="0.3">
      <c r="A30" s="155" t="s">
        <v>3</v>
      </c>
      <c r="B30" s="155" t="s">
        <v>3</v>
      </c>
      <c r="C30" s="167">
        <v>1.5489999999999999</v>
      </c>
      <c r="D30" s="150">
        <f>C29-Table9156574[[#This Row],[%]]</f>
        <v>0</v>
      </c>
      <c r="E30" s="87"/>
      <c r="F30" s="87"/>
      <c r="G30" s="87"/>
      <c r="H30" s="87"/>
      <c r="I30" s="87"/>
      <c r="J30" s="87"/>
    </row>
    <row r="31" spans="1:10" x14ac:dyDescent="0.3">
      <c r="A31" s="155" t="s">
        <v>8</v>
      </c>
      <c r="B31" s="155" t="s">
        <v>8</v>
      </c>
      <c r="C31" s="167">
        <v>1.278</v>
      </c>
      <c r="D31" s="150">
        <f>C30-Table9156574[[#This Row],[%]]</f>
        <v>0.27099999999999991</v>
      </c>
      <c r="E31" s="87"/>
      <c r="F31" s="87"/>
      <c r="G31" s="87"/>
      <c r="H31" s="87"/>
      <c r="I31" s="87"/>
      <c r="J31" s="87"/>
    </row>
    <row r="32" spans="1:10" x14ac:dyDescent="0.3">
      <c r="A32" s="155" t="s">
        <v>27</v>
      </c>
      <c r="B32" s="155" t="s">
        <v>99</v>
      </c>
      <c r="C32" s="167">
        <v>1.0269999999999999</v>
      </c>
      <c r="D32" s="150">
        <f>C31-Table9156574[[#This Row],[%]]</f>
        <v>0.25100000000000011</v>
      </c>
      <c r="E32" s="87"/>
      <c r="F32" s="87"/>
      <c r="G32" s="87"/>
      <c r="H32" s="87"/>
      <c r="I32" s="87"/>
      <c r="J32" s="87"/>
    </row>
    <row r="33" spans="1:10" x14ac:dyDescent="0.3">
      <c r="A33" s="155" t="s">
        <v>19</v>
      </c>
      <c r="B33" s="155" t="s">
        <v>19</v>
      </c>
      <c r="C33" s="167">
        <v>0.90100000000000002</v>
      </c>
      <c r="D33" s="150">
        <f>C32-Table9156574[[#This Row],[%]]</f>
        <v>0.12599999999999989</v>
      </c>
      <c r="E33" s="87"/>
      <c r="F33" s="87"/>
      <c r="G33" s="87"/>
      <c r="H33" s="87"/>
      <c r="I33" s="87"/>
      <c r="J33" s="87"/>
    </row>
    <row r="34" spans="1:10" x14ac:dyDescent="0.3">
      <c r="A34" s="157" t="s">
        <v>26</v>
      </c>
      <c r="B34" s="157" t="s">
        <v>26</v>
      </c>
      <c r="C34" s="168">
        <v>0.51900000000000002</v>
      </c>
      <c r="D34" s="150">
        <f>C33-Table9156574[[#This Row],[%]]</f>
        <v>0.38200000000000001</v>
      </c>
      <c r="E34" s="87"/>
      <c r="F34" s="87"/>
      <c r="G34" s="87"/>
      <c r="H34" s="87"/>
      <c r="I34" s="87"/>
      <c r="J34" s="87"/>
    </row>
    <row r="35" spans="1:10" x14ac:dyDescent="0.3">
      <c r="A35" s="157" t="s">
        <v>17</v>
      </c>
      <c r="B35" s="157" t="s">
        <v>17</v>
      </c>
      <c r="C35" s="168">
        <v>0.43</v>
      </c>
      <c r="D35" s="150">
        <f>C34-Table9156574[[#This Row],[%]]</f>
        <v>8.9000000000000024E-2</v>
      </c>
      <c r="E35" s="87"/>
      <c r="F35" s="87"/>
      <c r="G35" s="87"/>
      <c r="H35" s="87"/>
      <c r="I35" s="87"/>
      <c r="J35" s="87"/>
    </row>
    <row r="36" spans="1:10" x14ac:dyDescent="0.3">
      <c r="A36" s="157" t="s">
        <v>100</v>
      </c>
      <c r="B36" s="157" t="s">
        <v>32</v>
      </c>
      <c r="C36" s="168">
        <v>0.39800000000000002</v>
      </c>
      <c r="D36" s="150">
        <f>C35-Table9156574[[#This Row],[%]]</f>
        <v>3.1999999999999973E-2</v>
      </c>
      <c r="E36" s="87"/>
      <c r="F36" s="87"/>
      <c r="G36" s="87"/>
      <c r="H36" s="87"/>
      <c r="I36" s="87"/>
      <c r="J36" s="87"/>
    </row>
    <row r="37" spans="1:10" x14ac:dyDescent="0.3">
      <c r="A37" s="159" t="s">
        <v>101</v>
      </c>
      <c r="B37" s="160" t="s">
        <v>36</v>
      </c>
      <c r="C37" s="168">
        <v>0.26900000000000002</v>
      </c>
      <c r="D37" s="150">
        <f>C36-Table9156574[[#This Row],[%]]</f>
        <v>0.129</v>
      </c>
      <c r="E37" s="87"/>
      <c r="F37" s="87"/>
      <c r="G37" s="87"/>
      <c r="H37" s="87"/>
      <c r="I37" s="87"/>
      <c r="J37" s="87"/>
    </row>
    <row r="38" spans="1:10" x14ac:dyDescent="0.3">
      <c r="A38" s="157" t="s">
        <v>7</v>
      </c>
      <c r="B38" s="157" t="s">
        <v>7</v>
      </c>
      <c r="C38" s="168">
        <v>0.23799999999999999</v>
      </c>
      <c r="D38" s="87">
        <f>C37-Table9156574[[#This Row],[%]]</f>
        <v>3.1000000000000028E-2</v>
      </c>
      <c r="E38" s="87"/>
      <c r="F38" s="87"/>
      <c r="G38" s="87"/>
      <c r="H38" s="87"/>
      <c r="I38" s="87"/>
      <c r="J38" s="87"/>
    </row>
    <row r="39" spans="1:10" x14ac:dyDescent="0.3">
      <c r="A39" s="157" t="s">
        <v>1</v>
      </c>
      <c r="B39" s="157" t="s">
        <v>1</v>
      </c>
      <c r="C39" s="168">
        <v>0.18099999999999999</v>
      </c>
      <c r="D39" s="87">
        <f>C38-Table9156574[[#This Row],[%]]</f>
        <v>5.6999999999999995E-2</v>
      </c>
      <c r="E39" s="87"/>
      <c r="F39" s="87"/>
      <c r="G39" s="87"/>
      <c r="H39" s="87"/>
      <c r="I39" s="87"/>
      <c r="J39" s="87"/>
    </row>
    <row r="40" spans="1:10" x14ac:dyDescent="0.3">
      <c r="A40" s="157" t="s">
        <v>16</v>
      </c>
      <c r="B40" s="157" t="s">
        <v>16</v>
      </c>
      <c r="C40" s="168">
        <v>0.105</v>
      </c>
      <c r="D40" s="87">
        <f>C39-Table9156574[[#This Row],[%]]</f>
        <v>7.5999999999999998E-2</v>
      </c>
      <c r="E40" s="87"/>
      <c r="F40" s="87"/>
      <c r="G40" s="87"/>
      <c r="H40" s="87"/>
      <c r="I40" s="87"/>
      <c r="J40" s="87"/>
    </row>
  </sheetData>
  <mergeCells count="3">
    <mergeCell ref="F5:F6"/>
    <mergeCell ref="G5:G6"/>
    <mergeCell ref="L5:L6"/>
  </mergeCells>
  <phoneticPr fontId="5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14</v>
      </c>
      <c r="F2" s="41" t="s">
        <v>26</v>
      </c>
      <c r="G2" s="59"/>
      <c r="H2" s="2"/>
      <c r="J2" s="17"/>
      <c r="K2" s="69"/>
      <c r="L2" s="69" t="s">
        <v>1</v>
      </c>
      <c r="M2" s="74" t="s">
        <v>23</v>
      </c>
      <c r="N2" s="70" t="s">
        <v>10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83" t="s">
        <v>4</v>
      </c>
      <c r="L3" s="69" t="s">
        <v>20</v>
      </c>
      <c r="M3" s="74" t="s">
        <v>22</v>
      </c>
      <c r="N3" s="70" t="s">
        <v>25</v>
      </c>
      <c r="O3" s="71" t="s">
        <v>28</v>
      </c>
      <c r="P3" s="72" t="s">
        <v>21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31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1"/>
      <c r="C5" s="44" t="s">
        <v>33</v>
      </c>
      <c r="D5" s="43" t="s">
        <v>34</v>
      </c>
      <c r="E5" s="3"/>
      <c r="F5" s="250"/>
      <c r="G5" s="250"/>
      <c r="H5" s="3"/>
      <c r="J5" s="73"/>
      <c r="K5" s="76"/>
      <c r="L5" s="252" t="s">
        <v>37</v>
      </c>
      <c r="M5" s="106"/>
      <c r="N5" s="101"/>
      <c r="O5" s="102"/>
      <c r="P5" s="72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AK40"/>
  <sheetViews>
    <sheetView zoomScale="205" zoomScaleNormal="205" workbookViewId="0">
      <pane ySplit="6" topLeftCell="A7" activePane="bottomLeft" state="frozen"/>
      <selection pane="bottomLeft" activeCell="A9" sqref="A9:C40"/>
    </sheetView>
  </sheetViews>
  <sheetFormatPr defaultColWidth="4.77734375" defaultRowHeight="14.4" x14ac:dyDescent="0.3"/>
  <sheetData>
    <row r="1" spans="1:3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  <c r="U1" t="str">
        <f>_xlfn.CONCAT("""",Keys!A1,""": ", """",A1,"""")</f>
        <v>"1": ""</v>
      </c>
      <c r="V1" t="str">
        <f>_xlfn.CONCAT("""",Keys!B1,""": ", """",B1,"""")</f>
        <v>"2": "1"</v>
      </c>
      <c r="W1" t="str">
        <f>_xlfn.CONCAT("""",Keys!C1,""": ", """",C1,"""")</f>
        <v>"3": "2"</v>
      </c>
      <c r="X1" t="str">
        <f>_xlfn.CONCAT("""",Keys!D1,""": ", """",D1,"""")</f>
        <v>"4": "3"</v>
      </c>
      <c r="Y1" t="str">
        <f>_xlfn.CONCAT("""",Keys!E1,""": ", """",E1,"""")</f>
        <v>"5": "4"</v>
      </c>
      <c r="Z1" t="str">
        <f>_xlfn.CONCAT("""",Keys!F1,""": ", """",F1,"""")</f>
        <v>"6": "5"</v>
      </c>
      <c r="AA1" t="str">
        <f>_xlfn.CONCAT("""",Keys!G1,""": ", """",G1,"""")</f>
        <v>"7": ""</v>
      </c>
      <c r="AE1" t="str">
        <f>_xlfn.CONCAT("""",Keys!K1,""": ", """",K1,"""")</f>
        <v>"7": ""</v>
      </c>
      <c r="AF1" t="str">
        <f>_xlfn.CONCAT("""",Keys!L1,""": ", """",L1,"""")</f>
        <v>"6": "6"</v>
      </c>
      <c r="AG1" t="str">
        <f>_xlfn.CONCAT("""",Keys!M1,""": ", """",M1,"""")</f>
        <v>"5": "7"</v>
      </c>
      <c r="AH1" t="str">
        <f>_xlfn.CONCAT("""",Keys!N1,""": ", """",N1,"""")</f>
        <v>"4": "8"</v>
      </c>
      <c r="AI1" t="str">
        <f>_xlfn.CONCAT("""",Keys!O1,""": ", """",O1,"""")</f>
        <v>"3": "9"</v>
      </c>
      <c r="AJ1" t="str">
        <f>_xlfn.CONCAT("""",Keys!P1,""": ", """",P1,"""")</f>
        <v>"2": "0"</v>
      </c>
      <c r="AK1" t="str">
        <f>_xlfn.CONCAT("""",Keys!Q1,""": ", """",Q1,"""")</f>
        <v>"1": ""</v>
      </c>
    </row>
    <row r="2" spans="1:37" x14ac:dyDescent="0.3">
      <c r="A2" s="44" t="s">
        <v>45</v>
      </c>
      <c r="B2" s="44" t="s">
        <v>27</v>
      </c>
      <c r="C2" s="44" t="s">
        <v>14</v>
      </c>
      <c r="D2" s="43" t="s">
        <v>21</v>
      </c>
      <c r="E2" s="41" t="s">
        <v>13</v>
      </c>
      <c r="F2" s="41" t="s">
        <v>26</v>
      </c>
      <c r="G2" s="59"/>
      <c r="H2" s="2"/>
      <c r="J2" s="17"/>
      <c r="K2" s="95"/>
      <c r="L2" s="69" t="s">
        <v>1</v>
      </c>
      <c r="M2" s="74" t="s">
        <v>18</v>
      </c>
      <c r="N2" s="70" t="s">
        <v>23</v>
      </c>
      <c r="O2" s="71" t="s">
        <v>29</v>
      </c>
      <c r="P2" s="71" t="s">
        <v>30</v>
      </c>
      <c r="Q2" s="103" t="s">
        <v>6</v>
      </c>
      <c r="U2" t="str">
        <f>_xlfn.CONCAT("""",Keys!A2,""": ", """",A2,"""")</f>
        <v>"8": "\\"</v>
      </c>
      <c r="V2" t="str">
        <f>_xlfn.CONCAT("""",Keys!B2,""": ", """",B2,"""")</f>
        <v>"9": ","</v>
      </c>
      <c r="W2" t="str">
        <f>_xlfn.CONCAT("""",Keys!C2,""": ", """",C2,"""")</f>
        <v>"10": "f"</v>
      </c>
      <c r="X2" t="str">
        <f>_xlfn.CONCAT("""",Keys!D2,""": ", """",D2,"""")</f>
        <v>"11": "h"</v>
      </c>
      <c r="Y2" t="str">
        <f>_xlfn.CONCAT("""",Keys!E2,""": ", """",E2,"""")</f>
        <v>"12": "d"</v>
      </c>
      <c r="Z2" t="str">
        <f>_xlfn.CONCAT("""",Keys!F2,""": ", """",F2,"""")</f>
        <v>"13": "k"</v>
      </c>
      <c r="AA2" t="str">
        <f>_xlfn.CONCAT("""",Keys!G2,""": ", """",G2,"""")</f>
        <v>"14": ""</v>
      </c>
      <c r="AE2" t="str">
        <f>_xlfn.CONCAT("""",Keys!K2,""": ", """",K2,"""")</f>
        <v>"14": ""</v>
      </c>
      <c r="AF2" t="str">
        <f>_xlfn.CONCAT("""",Keys!L2,""": ", """",L2,"""")</f>
        <v>"13": "j"</v>
      </c>
      <c r="AG2" t="str">
        <f>_xlfn.CONCAT("""",Keys!M2,""": ", """",M2,"""")</f>
        <v>"12": "c"</v>
      </c>
      <c r="AH2" t="str">
        <f>_xlfn.CONCAT("""",Keys!N2,""": ", """",N2,"""")</f>
        <v>"11": "u"</v>
      </c>
      <c r="AI2" t="str">
        <f>_xlfn.CONCAT("""",Keys!O2,""": ", """",O2,"""")</f>
        <v>"10": "l"</v>
      </c>
      <c r="AJ2" t="str">
        <f>_xlfn.CONCAT("""",Keys!P2,""": ", """",P2,"""")</f>
        <v>"9": "."</v>
      </c>
      <c r="AK2" t="str">
        <f>_xlfn.CONCAT("""",Keys!Q2,""": ", """",Q2,"""")</f>
        <v>"8": "="</v>
      </c>
    </row>
    <row r="3" spans="1:37" x14ac:dyDescent="0.3">
      <c r="A3" s="116" t="s">
        <v>35</v>
      </c>
      <c r="B3" s="1" t="s">
        <v>28</v>
      </c>
      <c r="C3" s="44" t="s">
        <v>11</v>
      </c>
      <c r="D3" s="43" t="s">
        <v>22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24</v>
      </c>
      <c r="M3" s="74" t="s">
        <v>12</v>
      </c>
      <c r="N3" s="70" t="s">
        <v>9</v>
      </c>
      <c r="O3" s="71" t="s">
        <v>10</v>
      </c>
      <c r="P3" s="72" t="s">
        <v>25</v>
      </c>
      <c r="Q3" s="104" t="s">
        <v>5</v>
      </c>
      <c r="U3" t="str">
        <f>_xlfn.CONCAT("""",Keys!A3,""": ", """",A3,"""")</f>
        <v>"15": "/"</v>
      </c>
      <c r="V3" t="str">
        <f>_xlfn.CONCAT("""",Keys!B3,""": ", """",B3,"""")</f>
        <v>"16": "o"</v>
      </c>
      <c r="W3" t="str">
        <f>_xlfn.CONCAT("""",Keys!C3,""": ", """",C3,"""")</f>
        <v>"17": "a"</v>
      </c>
      <c r="X3" t="str">
        <f>_xlfn.CONCAT("""",Keys!D3,""": ", """",D3,"""")</f>
        <v>"18": "n"</v>
      </c>
      <c r="Y3" t="str">
        <f>_xlfn.CONCAT("""",Keys!E3,""": ", """",E3,"""")</f>
        <v>"19": "t"</v>
      </c>
      <c r="Z3" t="str">
        <f>_xlfn.CONCAT("""",Keys!F3,""": ", """",F3,"""")</f>
        <v>"20": "g"</v>
      </c>
      <c r="AA3" t="str">
        <f>_xlfn.CONCAT("""",Keys!G3,""": ", """",G3,"""")</f>
        <v>"21": ""</v>
      </c>
      <c r="AE3" t="str">
        <f>_xlfn.CONCAT("""",Keys!K3,""": ", """",K3,"""")</f>
        <v>"21": "`"</v>
      </c>
      <c r="AF3" t="str">
        <f>_xlfn.CONCAT("""",Keys!L3,""": ", """",L3,"""")</f>
        <v>"20": "m"</v>
      </c>
      <c r="AG3" t="str">
        <f>_xlfn.CONCAT("""",Keys!M3,""": ", """",M3,"""")</f>
        <v>"19": "s"</v>
      </c>
      <c r="AH3" t="str">
        <f>_xlfn.CONCAT("""",Keys!N3,""": ", """",N3,"""")</f>
        <v>"18": "e"</v>
      </c>
      <c r="AI3" t="str">
        <f>_xlfn.CONCAT("""",Keys!O3,""": ", """",O3,"""")</f>
        <v>"17": "r"</v>
      </c>
      <c r="AJ3" t="str">
        <f>_xlfn.CONCAT("""",Keys!P3,""": ", """",P3,"""")</f>
        <v>"16": "i"</v>
      </c>
      <c r="AK3" t="str">
        <f>_xlfn.CONCAT("""",Keys!Q3,""": ", """",Q3,"""")</f>
        <v>"15": "-"</v>
      </c>
    </row>
    <row r="4" spans="1:37" x14ac:dyDescent="0.3">
      <c r="A4" s="1"/>
      <c r="B4" s="1" t="s">
        <v>7</v>
      </c>
      <c r="C4" s="44" t="s">
        <v>17</v>
      </c>
      <c r="D4" s="43" t="s">
        <v>3</v>
      </c>
      <c r="E4" s="41" t="s">
        <v>31</v>
      </c>
      <c r="F4" s="60" t="s">
        <v>16</v>
      </c>
      <c r="G4" s="3"/>
      <c r="H4" s="3"/>
      <c r="J4" s="73"/>
      <c r="K4" s="73"/>
      <c r="L4" s="69" t="s">
        <v>20</v>
      </c>
      <c r="M4" s="81" t="s">
        <v>8</v>
      </c>
      <c r="N4" s="78" t="s">
        <v>36</v>
      </c>
      <c r="O4" s="71" t="s">
        <v>19</v>
      </c>
      <c r="P4" s="72" t="s">
        <v>32</v>
      </c>
      <c r="Q4" s="104"/>
      <c r="U4" t="str">
        <f>_xlfn.CONCAT("""",Keys!A4,""": ", """",A4,"""")</f>
        <v>"22": ""</v>
      </c>
      <c r="V4" t="str">
        <f>_xlfn.CONCAT("""",Keys!B4,""": ", """",B4,"""")</f>
        <v>"23": "q"</v>
      </c>
      <c r="W4" t="str">
        <f>_xlfn.CONCAT("""",Keys!C4,""": ", """",C4,"""")</f>
        <v>"24": "x"</v>
      </c>
      <c r="X4" t="str">
        <f>_xlfn.CONCAT("""",Keys!D4,""": ", """",D4,"""")</f>
        <v>"25": "b"</v>
      </c>
      <c r="Y4" t="str">
        <f>_xlfn.CONCAT("""",Keys!E4,""": ", """",E4,"""")</f>
        <v>"26": "p"</v>
      </c>
      <c r="Z4" t="str">
        <f>_xlfn.CONCAT("""",Keys!F4,""": ", """",F4,"""")</f>
        <v>"27": "z"</v>
      </c>
      <c r="AA4" t="str">
        <f>_xlfn.CONCAT("""",Keys!G4,""": ", """",G4,"""")</f>
        <v>"28": ""</v>
      </c>
      <c r="AB4" t="str">
        <f>_xlfn.CONCAT("""",Keys!H4,""": ", """",H4,"""")</f>
        <v>"29": ""</v>
      </c>
      <c r="AD4" t="str">
        <f>_xlfn.CONCAT("""",Keys!J4,""": ", """",J4,"""")</f>
        <v>"29": ""</v>
      </c>
      <c r="AE4" t="str">
        <f>_xlfn.CONCAT("""",Keys!K4,""": ", """",K4,"""")</f>
        <v>"28": ""</v>
      </c>
      <c r="AF4" t="str">
        <f>_xlfn.CONCAT("""",Keys!L4,""": ", """",L4,"""")</f>
        <v>"27": "y"</v>
      </c>
      <c r="AG4" t="str">
        <f>_xlfn.CONCAT("""",Keys!M4,""": ", """",M4,"""")</f>
        <v>"26": "w"</v>
      </c>
      <c r="AH4" t="str">
        <f>_xlfn.CONCAT("""",Keys!N4,""": ", """",N4,"""")</f>
        <v>"25": "'"</v>
      </c>
      <c r="AI4" t="str">
        <f>_xlfn.CONCAT("""",Keys!O4,""": ", """",O4,"""")</f>
        <v>"24": "v"</v>
      </c>
      <c r="AJ4" t="str">
        <f>_xlfn.CONCAT("""",Keys!P4,""": ", """",P4,"""")</f>
        <v>"23": ";"</v>
      </c>
      <c r="AK4" t="str">
        <f>_xlfn.CONCAT("""",Keys!Q4,""": ", """",Q4,"""")</f>
        <v>"22": ""</v>
      </c>
    </row>
    <row r="5" spans="1:3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  <c r="U5" t="str">
        <f>_xlfn.CONCAT("""",Keys!A5,""": ", """",A5,"""")</f>
        <v>"30": ""</v>
      </c>
      <c r="V5" t="str">
        <f>_xlfn.CONCAT("""",Keys!B5,""": ", """",B5,"""")</f>
        <v>"31": ""</v>
      </c>
      <c r="W5" t="str">
        <f>_xlfn.CONCAT("""",Keys!C5,""": ", """",C5,"""")</f>
        <v>"32": "["</v>
      </c>
      <c r="X5" t="str">
        <f>_xlfn.CONCAT("""",Keys!D5,""": ", """",D5,"""")</f>
        <v>"33": "]"</v>
      </c>
      <c r="Y5" t="str">
        <f>_xlfn.CONCAT("""",Keys!E5,""": ", """",E5,"""")</f>
        <v>"34": ""</v>
      </c>
      <c r="Z5" t="str">
        <f>_xlfn.CONCAT("""",Keys!F5,""": ", """",F5,"""")</f>
        <v>"35": ""</v>
      </c>
      <c r="AA5" t="str">
        <f>_xlfn.CONCAT("""",Keys!G5,""": ", """",G5,"""")</f>
        <v>"36": ""</v>
      </c>
      <c r="AB5" t="str">
        <f>_xlfn.CONCAT("""",Keys!H5,""": ", """",H5,"""")</f>
        <v>"37": ""</v>
      </c>
      <c r="AD5" t="str">
        <f>_xlfn.CONCAT("""",Keys!J5,""": ", """",J5,"""")</f>
        <v>"37": ""</v>
      </c>
      <c r="AE5" t="str">
        <f>_xlfn.CONCAT("""",Keys!K5,""": ", """",K5,"""")</f>
        <v>"36": ""</v>
      </c>
      <c r="AF5" t="str">
        <f>_xlfn.CONCAT("""",Keys!L5,""": ", """",L5,"""")</f>
        <v>"35": " "</v>
      </c>
      <c r="AG5" t="str">
        <f>_xlfn.CONCAT("""",Keys!M5,""": ", """",M5,"""")</f>
        <v>"34": ""</v>
      </c>
      <c r="AH5" t="str">
        <f>_xlfn.CONCAT("""",Keys!N5,""": ", """",N5,"""")</f>
        <v>"33": ""</v>
      </c>
      <c r="AI5" t="str">
        <f>_xlfn.CONCAT("""",Keys!O5,""": ", """",O5,"""")</f>
        <v>"32": ""</v>
      </c>
      <c r="AJ5" t="str">
        <f>_xlfn.CONCAT("""",Keys!P5,""": ", """",P5,"""")</f>
        <v>"31": ""</v>
      </c>
      <c r="AK5" t="str">
        <f>_xlfn.CONCAT("""",Keys!Q5,""": ", """",Q5,"""")</f>
        <v>"30": ""</v>
      </c>
    </row>
    <row r="6" spans="1:3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  <c r="AB6" t="str">
        <f>_xlfn.CONCAT("""",Keys!H6,""": ", """",H6,"""")</f>
        <v>"38": ""</v>
      </c>
      <c r="AD6" t="str">
        <f>_xlfn.CONCAT("""",Keys!J6,""": ", """",J6,"""")</f>
        <v>"38": ""</v>
      </c>
    </row>
    <row r="8" spans="1:37" x14ac:dyDescent="0.3">
      <c r="A8" t="str">
        <f>_xlfn.CONCAT("{","""left"": {",U8,"}",", ""right"": {",U9,"}}")</f>
        <v>{"left": {"1":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""}}</v>
      </c>
      <c r="U8" t="str">
        <f>_xlfn.TEXTJOIN(",",TRUE,U1:AB6,)</f>
        <v>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</v>
      </c>
    </row>
    <row r="9" spans="1:37" x14ac:dyDescent="0.3">
      <c r="U9" t="str">
        <f>_xlfn.TEXTJOIN(",",TRUE,AD1:AK6,)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</v>
      </c>
    </row>
    <row r="10" spans="1:37" x14ac:dyDescent="0.3">
      <c r="A10" s="64" t="s">
        <v>104</v>
      </c>
      <c r="B10" s="64" t="s">
        <v>105</v>
      </c>
      <c r="C10" s="150" t="s">
        <v>102</v>
      </c>
      <c r="D10" t="s">
        <v>106</v>
      </c>
      <c r="F10" s="87" t="s">
        <v>43</v>
      </c>
      <c r="G10" s="87" t="s">
        <v>103</v>
      </c>
      <c r="H10" s="87"/>
      <c r="I10" s="87" t="s">
        <v>44</v>
      </c>
      <c r="J10" s="87" t="s">
        <v>103</v>
      </c>
    </row>
    <row r="11" spans="1:37" x14ac:dyDescent="0.3">
      <c r="A11" s="179" t="s">
        <v>9</v>
      </c>
      <c r="B11" s="179" t="s">
        <v>9</v>
      </c>
      <c r="C11" s="183">
        <v>11.692</v>
      </c>
      <c r="D11" s="150"/>
      <c r="F11" t="s">
        <v>27</v>
      </c>
      <c r="G11" s="149">
        <f t="shared" ref="G11:G25" si="0">_xlfn.IFNA(_xlfn.IFNA(INDEX($C$11:$C$57, MATCH(F11,$A$11:$A$57,0)), INDEX($C$11:$C$57, MATCH(F11,$B$11:$B$57,0))),0)</f>
        <v>1.0269999999999999</v>
      </c>
      <c r="H11" s="87"/>
      <c r="I11" t="s">
        <v>1</v>
      </c>
      <c r="J11" s="149">
        <f t="shared" ref="J11:J25" si="1">_xlfn.IFNA(_xlfn.IFNA(INDEX($C$11:$C$57, MATCH(I11,$A$11:$A$57,0)), INDEX($C$11:$C$57, MATCH(I11,$B$11:$B$57,0))),0)</f>
        <v>0.18099999999999999</v>
      </c>
      <c r="U11" s="79" t="s">
        <v>48</v>
      </c>
    </row>
    <row r="12" spans="1:37" x14ac:dyDescent="0.3">
      <c r="A12" s="179" t="s">
        <v>2</v>
      </c>
      <c r="B12" s="179" t="s">
        <v>2</v>
      </c>
      <c r="C12" s="183">
        <v>9.1489999999999991</v>
      </c>
      <c r="D12" s="150">
        <f>C11-Table91526[[#This Row],[%]]</f>
        <v>2.543000000000001</v>
      </c>
      <c r="F12" t="s">
        <v>14</v>
      </c>
      <c r="G12" s="149">
        <f t="shared" si="0"/>
        <v>1.756</v>
      </c>
      <c r="H12" s="87"/>
      <c r="I12" t="s">
        <v>18</v>
      </c>
      <c r="J12" s="149">
        <f t="shared" si="1"/>
        <v>3.9359999999999999</v>
      </c>
    </row>
    <row r="13" spans="1:37" x14ac:dyDescent="0.3">
      <c r="A13" s="179" t="s">
        <v>11</v>
      </c>
      <c r="B13" s="179" t="s">
        <v>11</v>
      </c>
      <c r="C13" s="183">
        <v>7.2220000000000004</v>
      </c>
      <c r="D13" s="150">
        <f>C12-Table91526[[#This Row],[%]]</f>
        <v>1.9269999999999987</v>
      </c>
      <c r="F13" t="s">
        <v>21</v>
      </c>
      <c r="G13" s="149">
        <f t="shared" si="0"/>
        <v>3.2429999999999999</v>
      </c>
      <c r="H13" s="87"/>
      <c r="I13" t="s">
        <v>23</v>
      </c>
      <c r="J13" s="149">
        <f t="shared" si="1"/>
        <v>2.6539999999999999</v>
      </c>
    </row>
    <row r="14" spans="1:37" x14ac:dyDescent="0.3">
      <c r="A14" s="161" t="s">
        <v>25</v>
      </c>
      <c r="B14" s="161" t="s">
        <v>25</v>
      </c>
      <c r="C14" s="162">
        <v>6.7350000000000003</v>
      </c>
      <c r="D14" s="150">
        <f>C13-Table91526[[#This Row],[%]]</f>
        <v>0.4870000000000001</v>
      </c>
      <c r="F14" t="s">
        <v>13</v>
      </c>
      <c r="G14" s="149">
        <f t="shared" si="0"/>
        <v>3.1739999999999999</v>
      </c>
      <c r="H14" s="87"/>
      <c r="I14" t="s">
        <v>29</v>
      </c>
      <c r="J14" s="149">
        <f t="shared" si="1"/>
        <v>3.9790000000000001</v>
      </c>
    </row>
    <row r="15" spans="1:37" x14ac:dyDescent="0.3">
      <c r="A15" s="161" t="s">
        <v>28</v>
      </c>
      <c r="B15" s="161" t="s">
        <v>28</v>
      </c>
      <c r="C15" s="162">
        <v>6.7030000000000003</v>
      </c>
      <c r="D15" s="150">
        <f>C14-Table91526[[#This Row],[%]]</f>
        <v>3.2000000000000028E-2</v>
      </c>
      <c r="F15" t="s">
        <v>26</v>
      </c>
      <c r="G15" s="149">
        <f t="shared" si="0"/>
        <v>0.51900000000000002</v>
      </c>
      <c r="H15" s="87"/>
      <c r="I15" t="s">
        <v>30</v>
      </c>
      <c r="J15" s="149">
        <f t="shared" si="1"/>
        <v>3.0430000000000001</v>
      </c>
    </row>
    <row r="16" spans="1:37" x14ac:dyDescent="0.3">
      <c r="A16" s="161" t="s">
        <v>22</v>
      </c>
      <c r="B16" s="161" t="s">
        <v>22</v>
      </c>
      <c r="C16" s="162">
        <v>6.49</v>
      </c>
      <c r="D16" s="150">
        <f>C15-Table91526[[#This Row],[%]]</f>
        <v>0.21300000000000008</v>
      </c>
      <c r="F16" t="s">
        <v>28</v>
      </c>
      <c r="G16" s="149">
        <f t="shared" si="0"/>
        <v>6.7030000000000003</v>
      </c>
      <c r="H16" s="87"/>
      <c r="I16" t="s">
        <v>24</v>
      </c>
      <c r="J16" s="149">
        <f t="shared" si="1"/>
        <v>2.4380000000000002</v>
      </c>
    </row>
    <row r="17" spans="1:10" x14ac:dyDescent="0.3">
      <c r="A17" s="161" t="s">
        <v>12</v>
      </c>
      <c r="B17" s="161" t="s">
        <v>12</v>
      </c>
      <c r="C17" s="162">
        <v>6.3739999999999997</v>
      </c>
      <c r="D17" s="150">
        <f>C16-Table91526[[#This Row],[%]]</f>
        <v>0.11600000000000055</v>
      </c>
      <c r="F17" t="s">
        <v>11</v>
      </c>
      <c r="G17" s="149">
        <f t="shared" si="0"/>
        <v>7.2220000000000004</v>
      </c>
      <c r="H17" s="87"/>
      <c r="I17" t="s">
        <v>12</v>
      </c>
      <c r="J17" s="149">
        <f t="shared" si="1"/>
        <v>6.3739999999999997</v>
      </c>
    </row>
    <row r="18" spans="1:10" x14ac:dyDescent="0.3">
      <c r="A18" s="161" t="s">
        <v>10</v>
      </c>
      <c r="B18" s="161" t="s">
        <v>10</v>
      </c>
      <c r="C18" s="162">
        <v>5.7329999999999997</v>
      </c>
      <c r="D18" s="150">
        <f>C17-Table91526[[#This Row],[%]]</f>
        <v>0.64100000000000001</v>
      </c>
      <c r="F18" t="s">
        <v>22</v>
      </c>
      <c r="G18" s="149">
        <f t="shared" si="0"/>
        <v>6.49</v>
      </c>
      <c r="H18" s="87"/>
      <c r="I18" t="s">
        <v>9</v>
      </c>
      <c r="J18" s="149">
        <f t="shared" si="1"/>
        <v>11.692</v>
      </c>
    </row>
    <row r="19" spans="1:10" x14ac:dyDescent="0.3">
      <c r="A19" s="181" t="s">
        <v>29</v>
      </c>
      <c r="B19" s="181" t="s">
        <v>29</v>
      </c>
      <c r="C19" s="184">
        <v>3.9790000000000001</v>
      </c>
      <c r="D19" s="150">
        <f>C18-Table91526[[#This Row],[%]]</f>
        <v>1.7539999999999996</v>
      </c>
      <c r="F19" t="s">
        <v>2</v>
      </c>
      <c r="G19" s="149">
        <f t="shared" si="0"/>
        <v>9.1489999999999991</v>
      </c>
      <c r="H19" s="87"/>
      <c r="I19" t="s">
        <v>10</v>
      </c>
      <c r="J19" s="149">
        <f t="shared" si="1"/>
        <v>5.7329999999999997</v>
      </c>
    </row>
    <row r="20" spans="1:10" x14ac:dyDescent="0.3">
      <c r="A20" s="181" t="s">
        <v>18</v>
      </c>
      <c r="B20" s="181" t="s">
        <v>18</v>
      </c>
      <c r="C20" s="184">
        <v>3.9359999999999999</v>
      </c>
      <c r="D20" s="150">
        <f>C19-Table91526[[#This Row],[%]]</f>
        <v>4.3000000000000149E-2</v>
      </c>
      <c r="F20" t="s">
        <v>15</v>
      </c>
      <c r="G20" s="149">
        <f t="shared" si="0"/>
        <v>1.597</v>
      </c>
      <c r="H20" s="87"/>
      <c r="I20" t="s">
        <v>25</v>
      </c>
      <c r="J20" s="149">
        <f t="shared" si="1"/>
        <v>6.7350000000000003</v>
      </c>
    </row>
    <row r="21" spans="1:10" x14ac:dyDescent="0.3">
      <c r="A21" s="154" t="s">
        <v>21</v>
      </c>
      <c r="B21" s="154" t="s">
        <v>21</v>
      </c>
      <c r="C21" s="153">
        <v>3.2429999999999999</v>
      </c>
      <c r="D21" s="150">
        <f>C20-Table91526[[#This Row],[%]]</f>
        <v>0.69300000000000006</v>
      </c>
      <c r="F21" t="s">
        <v>7</v>
      </c>
      <c r="G21" s="149">
        <f t="shared" si="0"/>
        <v>0.23799999999999999</v>
      </c>
      <c r="H21" s="87"/>
      <c r="I21" t="s">
        <v>20</v>
      </c>
      <c r="J21" s="149">
        <f t="shared" si="1"/>
        <v>1.5489999999999999</v>
      </c>
    </row>
    <row r="22" spans="1:10" x14ac:dyDescent="0.3">
      <c r="A22" s="154" t="s">
        <v>13</v>
      </c>
      <c r="B22" s="154" t="s">
        <v>13</v>
      </c>
      <c r="C22" s="153">
        <v>3.1739999999999999</v>
      </c>
      <c r="D22" s="150">
        <f>C21-Table91526[[#This Row],[%]]</f>
        <v>6.899999999999995E-2</v>
      </c>
      <c r="F22" t="s">
        <v>17</v>
      </c>
      <c r="G22" s="149">
        <f t="shared" si="0"/>
        <v>0.43</v>
      </c>
      <c r="H22" s="87"/>
      <c r="I22" t="s">
        <v>8</v>
      </c>
      <c r="J22" s="149">
        <f t="shared" si="1"/>
        <v>1.278</v>
      </c>
    </row>
    <row r="23" spans="1:10" x14ac:dyDescent="0.3">
      <c r="A23" s="154" t="s">
        <v>30</v>
      </c>
      <c r="B23" s="174" t="s">
        <v>98</v>
      </c>
      <c r="C23" s="153">
        <v>3.0430000000000001</v>
      </c>
      <c r="D23" s="150">
        <f>C22-Table91526[[#This Row],[%]]</f>
        <v>0.13099999999999978</v>
      </c>
      <c r="F23" t="s">
        <v>3</v>
      </c>
      <c r="G23" s="149">
        <f t="shared" si="0"/>
        <v>1.5489999999999999</v>
      </c>
      <c r="H23" s="87"/>
      <c r="I23" s="173" t="s">
        <v>36</v>
      </c>
      <c r="J23" s="149">
        <f t="shared" si="1"/>
        <v>0.26900000000000002</v>
      </c>
    </row>
    <row r="24" spans="1:10" x14ac:dyDescent="0.3">
      <c r="A24" s="154" t="s">
        <v>23</v>
      </c>
      <c r="B24" s="154" t="s">
        <v>23</v>
      </c>
      <c r="C24" s="153">
        <v>2.6539999999999999</v>
      </c>
      <c r="D24" s="150">
        <f>C23-Table91526[[#This Row],[%]]</f>
        <v>0.38900000000000023</v>
      </c>
      <c r="F24" t="s">
        <v>31</v>
      </c>
      <c r="G24" s="149">
        <f t="shared" si="0"/>
        <v>2.54</v>
      </c>
      <c r="H24" s="87"/>
      <c r="I24" t="s">
        <v>19</v>
      </c>
      <c r="J24" s="149">
        <f t="shared" si="1"/>
        <v>0.90100000000000002</v>
      </c>
    </row>
    <row r="25" spans="1:10" x14ac:dyDescent="0.3">
      <c r="A25" s="154" t="s">
        <v>31</v>
      </c>
      <c r="B25" s="154" t="s">
        <v>31</v>
      </c>
      <c r="C25" s="153">
        <v>2.54</v>
      </c>
      <c r="D25" s="150">
        <f>C24-Table91526[[#This Row],[%]]</f>
        <v>0.11399999999999988</v>
      </c>
      <c r="F25" s="173" t="s">
        <v>16</v>
      </c>
      <c r="G25" s="149">
        <f t="shared" si="0"/>
        <v>0.105</v>
      </c>
      <c r="H25" s="87"/>
      <c r="I25" t="s">
        <v>32</v>
      </c>
      <c r="J25" s="149">
        <f t="shared" si="1"/>
        <v>0.39800000000000002</v>
      </c>
    </row>
    <row r="26" spans="1:10" x14ac:dyDescent="0.3">
      <c r="A26" s="154" t="s">
        <v>24</v>
      </c>
      <c r="B26" s="154" t="s">
        <v>24</v>
      </c>
      <c r="C26" s="153">
        <v>2.4380000000000002</v>
      </c>
      <c r="D26" s="150">
        <f>C25-Table91526[[#This Row],[%]]</f>
        <v>0.10199999999999987</v>
      </c>
      <c r="F26" s="176"/>
      <c r="G26" s="177">
        <f>SUM(G11:G25)</f>
        <v>45.741999999999997</v>
      </c>
      <c r="H26" s="87"/>
      <c r="I26" s="176"/>
      <c r="J26" s="178">
        <f>SUM(J11:J25)</f>
        <v>51.16</v>
      </c>
    </row>
    <row r="27" spans="1:10" x14ac:dyDescent="0.3">
      <c r="A27" s="155" t="s">
        <v>14</v>
      </c>
      <c r="B27" s="155" t="s">
        <v>14</v>
      </c>
      <c r="C27" s="156">
        <v>1.756</v>
      </c>
      <c r="D27" s="150">
        <f>C26-Table91526[[#This Row],[%]]</f>
        <v>0.68200000000000016</v>
      </c>
      <c r="F27" s="87"/>
      <c r="G27" s="87"/>
      <c r="H27" s="87"/>
      <c r="I27" s="87"/>
    </row>
    <row r="28" spans="1:10" x14ac:dyDescent="0.3">
      <c r="A28" s="155" t="s">
        <v>15</v>
      </c>
      <c r="B28" s="155" t="s">
        <v>15</v>
      </c>
      <c r="C28" s="156">
        <v>1.597</v>
      </c>
      <c r="D28" s="150">
        <f>C27-Table91526[[#This Row],[%]]</f>
        <v>0.15900000000000003</v>
      </c>
      <c r="E28" s="87"/>
      <c r="F28" s="87"/>
      <c r="G28" s="87"/>
      <c r="H28" s="87"/>
      <c r="I28" s="87"/>
    </row>
    <row r="29" spans="1:10" x14ac:dyDescent="0.3">
      <c r="A29" s="155" t="s">
        <v>20</v>
      </c>
      <c r="B29" s="155" t="s">
        <v>20</v>
      </c>
      <c r="C29" s="156">
        <v>1.5489999999999999</v>
      </c>
      <c r="D29" s="150">
        <f>C28-Table91526[[#This Row],[%]]</f>
        <v>4.8000000000000043E-2</v>
      </c>
      <c r="E29" s="87"/>
      <c r="F29" s="87"/>
      <c r="G29" s="87"/>
      <c r="H29" s="87"/>
      <c r="I29" s="87"/>
    </row>
    <row r="30" spans="1:10" x14ac:dyDescent="0.3">
      <c r="A30" s="155" t="s">
        <v>3</v>
      </c>
      <c r="B30" s="155" t="s">
        <v>3</v>
      </c>
      <c r="C30" s="156">
        <v>1.5489999999999999</v>
      </c>
      <c r="D30" s="150">
        <f>C29-Table91526[[#This Row],[%]]</f>
        <v>0</v>
      </c>
      <c r="E30" s="87"/>
      <c r="F30" s="87"/>
      <c r="G30" s="87"/>
      <c r="H30" s="87"/>
      <c r="I30" s="87"/>
    </row>
    <row r="31" spans="1:10" x14ac:dyDescent="0.3">
      <c r="A31" s="155" t="s">
        <v>8</v>
      </c>
      <c r="B31" s="155" t="s">
        <v>8</v>
      </c>
      <c r="C31" s="156">
        <v>1.278</v>
      </c>
      <c r="D31" s="150">
        <f>C30-Table91526[[#This Row],[%]]</f>
        <v>0.27099999999999991</v>
      </c>
      <c r="E31" s="87"/>
      <c r="F31" s="87"/>
      <c r="G31" s="87"/>
      <c r="H31" s="87"/>
      <c r="I31" s="87"/>
    </row>
    <row r="32" spans="1:10" x14ac:dyDescent="0.3">
      <c r="A32" s="155" t="s">
        <v>27</v>
      </c>
      <c r="B32" s="155" t="s">
        <v>99</v>
      </c>
      <c r="C32" s="156">
        <v>1.0269999999999999</v>
      </c>
      <c r="D32" s="150">
        <f>C31-Table91526[[#This Row],[%]]</f>
        <v>0.25100000000000011</v>
      </c>
      <c r="E32" s="87"/>
      <c r="F32" s="87"/>
      <c r="G32" s="87"/>
      <c r="H32" s="87"/>
      <c r="I32" s="87"/>
    </row>
    <row r="33" spans="1:9" x14ac:dyDescent="0.3">
      <c r="A33" s="155" t="s">
        <v>19</v>
      </c>
      <c r="B33" s="155" t="s">
        <v>19</v>
      </c>
      <c r="C33" s="156">
        <v>0.90100000000000002</v>
      </c>
      <c r="D33" s="150">
        <f>C32-Table91526[[#This Row],[%]]</f>
        <v>0.12599999999999989</v>
      </c>
      <c r="E33" s="87"/>
      <c r="F33" s="87"/>
      <c r="G33" s="87"/>
      <c r="H33" s="87"/>
      <c r="I33" s="87"/>
    </row>
    <row r="34" spans="1:9" x14ac:dyDescent="0.3">
      <c r="A34" s="157" t="s">
        <v>26</v>
      </c>
      <c r="B34" s="157" t="s">
        <v>26</v>
      </c>
      <c r="C34" s="158">
        <v>0.51900000000000002</v>
      </c>
      <c r="D34" s="150">
        <f>C33-Table91526[[#This Row],[%]]</f>
        <v>0.38200000000000001</v>
      </c>
      <c r="E34" s="87"/>
      <c r="F34" s="87"/>
      <c r="G34" s="87"/>
      <c r="H34" s="87"/>
      <c r="I34" s="87"/>
    </row>
    <row r="35" spans="1:9" x14ac:dyDescent="0.3">
      <c r="A35" s="157" t="s">
        <v>17</v>
      </c>
      <c r="B35" s="157" t="s">
        <v>17</v>
      </c>
      <c r="C35" s="158">
        <v>0.43</v>
      </c>
      <c r="D35" s="150">
        <f>C34-Table91526[[#This Row],[%]]</f>
        <v>8.9000000000000024E-2</v>
      </c>
      <c r="E35" s="87"/>
      <c r="F35" s="87"/>
      <c r="G35" s="87"/>
      <c r="H35" s="87"/>
      <c r="I35" s="87"/>
    </row>
    <row r="36" spans="1:9" x14ac:dyDescent="0.3">
      <c r="A36" s="157" t="s">
        <v>100</v>
      </c>
      <c r="B36" s="157" t="s">
        <v>32</v>
      </c>
      <c r="C36" s="158">
        <v>0.39800000000000002</v>
      </c>
      <c r="D36" s="150">
        <f>C35-Table91526[[#This Row],[%]]</f>
        <v>3.1999999999999973E-2</v>
      </c>
      <c r="E36" s="87"/>
      <c r="F36" s="87"/>
      <c r="G36" s="87"/>
      <c r="H36" s="87"/>
      <c r="I36" s="87"/>
    </row>
    <row r="37" spans="1:9" x14ac:dyDescent="0.3">
      <c r="A37" s="159" t="s">
        <v>101</v>
      </c>
      <c r="B37" s="160" t="s">
        <v>36</v>
      </c>
      <c r="C37" s="158">
        <v>0.26900000000000002</v>
      </c>
      <c r="D37" s="150">
        <f>C36-Table91526[[#This Row],[%]]</f>
        <v>0.129</v>
      </c>
      <c r="E37" s="87"/>
      <c r="F37" s="87"/>
      <c r="G37" s="87"/>
      <c r="H37" s="87"/>
      <c r="I37" s="87"/>
    </row>
    <row r="38" spans="1:9" x14ac:dyDescent="0.3">
      <c r="A38" s="157" t="s">
        <v>7</v>
      </c>
      <c r="B38" s="157" t="s">
        <v>7</v>
      </c>
      <c r="C38" s="158">
        <v>0.23799999999999999</v>
      </c>
      <c r="D38" s="87">
        <f>C37-Table91526[[#This Row],[%]]</f>
        <v>3.1000000000000028E-2</v>
      </c>
      <c r="E38" s="87"/>
      <c r="F38" s="87"/>
      <c r="G38" s="87"/>
      <c r="H38" s="87"/>
      <c r="I38" s="87"/>
    </row>
    <row r="39" spans="1:9" x14ac:dyDescent="0.3">
      <c r="A39" s="157" t="s">
        <v>1</v>
      </c>
      <c r="B39" s="157" t="s">
        <v>1</v>
      </c>
      <c r="C39" s="158">
        <v>0.18099999999999999</v>
      </c>
      <c r="D39" s="87">
        <f>C38-Table91526[[#This Row],[%]]</f>
        <v>5.6999999999999995E-2</v>
      </c>
      <c r="E39" s="87"/>
      <c r="F39" s="87"/>
      <c r="G39" s="87"/>
      <c r="H39" s="87"/>
      <c r="I39" s="87"/>
    </row>
    <row r="40" spans="1:9" x14ac:dyDescent="0.3">
      <c r="A40" s="157" t="s">
        <v>16</v>
      </c>
      <c r="B40" s="157" t="s">
        <v>16</v>
      </c>
      <c r="C40" s="158">
        <v>0.105</v>
      </c>
      <c r="D40" s="87">
        <f>C39-Table91526[[#This Row],[%]]</f>
        <v>7.5999999999999998E-2</v>
      </c>
      <c r="E40" s="87"/>
      <c r="F40" s="87"/>
      <c r="G40" s="87"/>
      <c r="H40" s="87"/>
      <c r="I40" s="87"/>
    </row>
  </sheetData>
  <mergeCells count="3">
    <mergeCell ref="F5:F6"/>
    <mergeCell ref="G5:G6"/>
    <mergeCell ref="L5:L6"/>
  </mergeCells>
  <hyperlinks>
    <hyperlink ref="U11" r:id="rId1" xr:uid="{F462A076-916C-47CB-ACC3-E666CF9EB88E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C64B-1471-4E52-ACEF-652C14297342}">
  <dimension ref="A1:S327"/>
  <sheetViews>
    <sheetView zoomScale="160" zoomScaleNormal="160" workbookViewId="0">
      <pane ySplit="6" topLeftCell="A7" activePane="bottomLeft" state="frozen"/>
      <selection pane="bottomLeft"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117" t="s">
        <v>45</v>
      </c>
      <c r="B2" s="44" t="s">
        <v>7</v>
      </c>
      <c r="C2" s="44" t="s">
        <v>8</v>
      </c>
      <c r="D2" s="43" t="s">
        <v>9</v>
      </c>
      <c r="E2" s="41" t="s">
        <v>10</v>
      </c>
      <c r="F2" s="41" t="s">
        <v>14</v>
      </c>
      <c r="G2" s="59"/>
      <c r="H2" s="2"/>
      <c r="J2" s="17"/>
      <c r="K2" s="95"/>
      <c r="L2" s="83" t="s">
        <v>1</v>
      </c>
      <c r="M2" s="74" t="s">
        <v>20</v>
      </c>
      <c r="N2" s="70" t="s">
        <v>29</v>
      </c>
      <c r="O2" s="71" t="s">
        <v>26</v>
      </c>
      <c r="P2" s="144" t="s">
        <v>32</v>
      </c>
      <c r="Q2" s="103" t="s">
        <v>6</v>
      </c>
      <c r="S2" t="s">
        <v>109</v>
      </c>
    </row>
    <row r="3" spans="1:19" x14ac:dyDescent="0.3">
      <c r="A3" s="107" t="s">
        <v>36</v>
      </c>
      <c r="B3" s="1" t="s">
        <v>11</v>
      </c>
      <c r="C3" s="44" t="s">
        <v>12</v>
      </c>
      <c r="D3" s="43" t="s">
        <v>13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28</v>
      </c>
      <c r="O3" s="71" t="s">
        <v>25</v>
      </c>
      <c r="P3" s="72" t="s">
        <v>31</v>
      </c>
      <c r="Q3" s="104" t="s">
        <v>5</v>
      </c>
      <c r="S3" t="s">
        <v>110</v>
      </c>
    </row>
    <row r="4" spans="1:19" x14ac:dyDescent="0.3">
      <c r="A4" s="1"/>
      <c r="B4" s="1" t="s">
        <v>16</v>
      </c>
      <c r="C4" s="44" t="s">
        <v>17</v>
      </c>
      <c r="D4" s="118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9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216"/>
      <c r="L5" s="252" t="s">
        <v>37</v>
      </c>
      <c r="M5" s="106"/>
      <c r="N5" s="101"/>
      <c r="O5" s="103"/>
      <c r="P5" s="104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217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"l"</v>
      </c>
      <c r="O9" t="str">
        <f>_xlfn.CONCAT("""",Keys!O2,""": ", """",O2,"""")</f>
        <v>"10": "k"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"w","11": "e","12": "r","13": "f","14": "","15": "'","16": "a","17": "s","18": "d","19": "t","20": "g","21": "","22": "","23": "z","24": "x","25": "c","26": "v","27":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"y","11": "l","10": "k","9": ";","8": "=","21": "`","20": "h","19": "u","18": "o","17": "i","16": "p","15": "-","29": "","28": "","27": "n","26": "m","25": ",","24": ".","23": "/","22": "","37": "","36": "","35": " ","34": "","33": "","32": "","31": "","30": "","38": ""</v>
      </c>
    </row>
    <row r="18" spans="1:12" x14ac:dyDescent="0.3">
      <c r="A18" t="str">
        <f>_xlfn.CONCAT("{","""left"": {",A15,"}",", ""right"": {",A16,"}}")</f>
        <v>{"left": {"1": "","2": "1","3": "2","4": "3","5": "4","6": "5","7": "","8": "\\","9": "q","10": "w","11": "e","12": "r","13": "f","14": "","15": "'","16": "a","17": "s","18": "d","19":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"l","10": "k","9": ";","8": "=","21": "`","20": "h","19": "u","18": "o","17": "i","16": "p","15": "-","29": "","28": "","27": "n","26": "m","25": ",","24": ".","23": "/","22": "","37": "","36": "","35": " ","34": "","33": "","32": "","31": "","30": "","38": ""}}</v>
      </c>
    </row>
    <row r="20" spans="1:12" x14ac:dyDescent="0.3">
      <c r="A20" s="87"/>
      <c r="B20" s="64" t="s">
        <v>104</v>
      </c>
      <c r="C20" s="64" t="s">
        <v>105</v>
      </c>
      <c r="D20" s="150" t="s">
        <v>102</v>
      </c>
      <c r="E20" s="87"/>
      <c r="F20" s="87" t="s">
        <v>43</v>
      </c>
      <c r="G20" s="87" t="s">
        <v>103</v>
      </c>
      <c r="H20" s="87"/>
      <c r="I20" s="87" t="s">
        <v>44</v>
      </c>
      <c r="J20" s="87" t="s">
        <v>103</v>
      </c>
      <c r="L20" t="s">
        <v>113</v>
      </c>
    </row>
    <row r="21" spans="1:12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t="s">
        <v>114</v>
      </c>
    </row>
    <row r="22" spans="1:12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t="s">
        <v>115</v>
      </c>
    </row>
    <row r="23" spans="1:12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</row>
    <row r="24" spans="1:12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12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</row>
    <row r="26" spans="1:12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</row>
    <row r="27" spans="1:12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</row>
    <row r="28" spans="1:12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12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12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12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12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9CDA-6532-4AE0-B8E4-0BBAB1957DF5}">
  <dimension ref="A1:S327"/>
  <sheetViews>
    <sheetView zoomScale="160" zoomScaleNormal="160" workbookViewId="0">
      <pane ySplit="6" topLeftCell="A7" activePane="bottomLeft" state="frozen"/>
      <selection pane="bottomLeft"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117" t="s">
        <v>45</v>
      </c>
      <c r="B2" s="44" t="s">
        <v>16</v>
      </c>
      <c r="C2" s="44" t="s">
        <v>24</v>
      </c>
      <c r="D2" s="43" t="s">
        <v>11</v>
      </c>
      <c r="E2" s="41" t="s">
        <v>13</v>
      </c>
      <c r="F2" s="41" t="s">
        <v>31</v>
      </c>
      <c r="G2" s="59"/>
      <c r="H2" s="2"/>
      <c r="J2" s="17"/>
      <c r="K2" s="95"/>
      <c r="L2" s="83" t="s">
        <v>36</v>
      </c>
      <c r="M2" s="74" t="s">
        <v>8</v>
      </c>
      <c r="N2" s="70" t="s">
        <v>21</v>
      </c>
      <c r="O2" s="71" t="s">
        <v>27</v>
      </c>
      <c r="P2" s="144" t="s">
        <v>30</v>
      </c>
      <c r="Q2" s="103" t="s">
        <v>6</v>
      </c>
      <c r="S2" t="s">
        <v>109</v>
      </c>
    </row>
    <row r="3" spans="1:19" x14ac:dyDescent="0.3">
      <c r="A3" s="107" t="s">
        <v>35</v>
      </c>
      <c r="B3" s="1" t="s">
        <v>20</v>
      </c>
      <c r="C3" s="44" t="s">
        <v>10</v>
      </c>
      <c r="D3" s="43" t="s">
        <v>9</v>
      </c>
      <c r="E3" s="41" t="s">
        <v>12</v>
      </c>
      <c r="F3" s="41" t="s">
        <v>14</v>
      </c>
      <c r="G3" s="82"/>
      <c r="H3" s="2"/>
      <c r="J3" s="17"/>
      <c r="K3" s="115" t="s">
        <v>4</v>
      </c>
      <c r="L3" s="69" t="s">
        <v>26</v>
      </c>
      <c r="M3" s="74" t="s">
        <v>2</v>
      </c>
      <c r="N3" s="70" t="s">
        <v>28</v>
      </c>
      <c r="O3" s="71" t="s">
        <v>25</v>
      </c>
      <c r="P3" s="72" t="s">
        <v>29</v>
      </c>
      <c r="Q3" s="104" t="s">
        <v>5</v>
      </c>
      <c r="S3" t="s">
        <v>110</v>
      </c>
    </row>
    <row r="4" spans="1:19" x14ac:dyDescent="0.3">
      <c r="A4" s="1"/>
      <c r="B4" s="1" t="s">
        <v>17</v>
      </c>
      <c r="C4" s="44" t="s">
        <v>18</v>
      </c>
      <c r="D4" s="118" t="s">
        <v>32</v>
      </c>
      <c r="E4" s="41" t="s">
        <v>3</v>
      </c>
      <c r="F4" s="60" t="s">
        <v>19</v>
      </c>
      <c r="G4" s="3"/>
      <c r="H4" s="3"/>
      <c r="J4" s="73"/>
      <c r="K4" s="73"/>
      <c r="L4" s="69" t="s">
        <v>1</v>
      </c>
      <c r="M4" s="74" t="s">
        <v>15</v>
      </c>
      <c r="N4" s="70" t="s">
        <v>22</v>
      </c>
      <c r="O4" s="71" t="s">
        <v>23</v>
      </c>
      <c r="P4" s="72" t="s">
        <v>7</v>
      </c>
      <c r="Q4" s="104"/>
    </row>
    <row r="5" spans="1:19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45"/>
      <c r="L5" s="252" t="s">
        <v>37</v>
      </c>
      <c r="M5" s="106"/>
      <c r="N5" s="101"/>
      <c r="O5" s="103"/>
      <c r="P5" s="104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146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"z"</v>
      </c>
      <c r="C9" t="str">
        <f>_xlfn.CONCAT("""",Keys!C2,""": ", """",C2,"""")</f>
        <v>"10": "m"</v>
      </c>
      <c r="D9" t="str">
        <f>_xlfn.CONCAT("""",Keys!D2,""": ", """",D2,"""")</f>
        <v>"11": "a"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"'"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","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"y"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"t"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"l"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";"</v>
      </c>
      <c r="E11" t="str">
        <f>_xlfn.CONCAT("""",Keys!E4,""": ", """",E4,"""")</f>
        <v>"26": "b"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"g"</v>
      </c>
      <c r="N11" t="str">
        <f>_xlfn.CONCAT("""",Keys!N4,""": ", """",N4,"""")</f>
        <v>"25": "n"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"z","10": "m","11": "a","12": "d","13": "p","14": "","15": "/","16": "y","17": "r","18": "e","19": "s","20": "f","21": "","22": "","23": "x","24": "c","25": ";","26": "b","27": "v","28":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"'","12": "w","11": "h","10": ",","9": ".","8": "=","21": "`","20": "k","19": "t","18": "o","17": "i","16": "l","15": "-","29": "","28": "","27": "j","26": "g","25": "n","24": "u","23": "q","22": "","37": "","36": "","35": " ","34": "","33": "","32": "","31": "","30": "","38": ""</v>
      </c>
    </row>
    <row r="18" spans="1:12" x14ac:dyDescent="0.3">
      <c r="A18" t="str">
        <f>_xlfn.CONCAT("{","""left"": {",A15,"}",", ""right"": {",A16,"}}")</f>
        <v>{"left": {"1": "","2": "1","3": "2","4": "3","5": "4","6": "5","7": "","8": "\\","9": "z","10": "m","11": "a","12": "d","13": "p","14": "","15": "/","16": "y","17": "r","18": "e","19": "s","20": "f","21": "","22": "","23": "x","24": "c","25": ";","26": "b","27": "v","28": "","29": "","30": "","31": "","32": "[","33": "]","34": "","35": "","36": "","37": "","38": ""}, "right": {"7": "","6": "6","5": "7","4": "8","3": "9","2": "0","1": "","14": "","13": "'","12": "w","11": "h","10": ",","9": ".","8": "=","21": "`","20": "k","19": "t","18": "o","17": "i","16": "l","15": "-","29": "","28": "","27": "j","26": "g","25": "n","24": "u","23": "q","22": "","37": "","36": "","35": " ","34": "","33": "","32": "","31": "","30": "","38": ""}}</v>
      </c>
    </row>
    <row r="20" spans="1:12" x14ac:dyDescent="0.3">
      <c r="A20" s="87"/>
      <c r="B20" s="64" t="s">
        <v>104</v>
      </c>
      <c r="C20" s="64" t="s">
        <v>105</v>
      </c>
      <c r="D20" s="150" t="s">
        <v>102</v>
      </c>
      <c r="E20" s="87"/>
      <c r="F20" s="87" t="s">
        <v>43</v>
      </c>
      <c r="G20" s="87" t="s">
        <v>103</v>
      </c>
      <c r="H20" s="87"/>
      <c r="I20" s="87" t="s">
        <v>44</v>
      </c>
      <c r="J20" s="87" t="s">
        <v>103</v>
      </c>
      <c r="L20" t="s">
        <v>113</v>
      </c>
    </row>
    <row r="21" spans="1:12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t="s">
        <v>114</v>
      </c>
    </row>
    <row r="22" spans="1:12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t="s">
        <v>115</v>
      </c>
    </row>
    <row r="23" spans="1:12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</row>
    <row r="24" spans="1:12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12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</row>
    <row r="26" spans="1:12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</row>
    <row r="27" spans="1:12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</row>
    <row r="28" spans="1:12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12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12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12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12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D08-8BFF-4D8A-BF21-41A0D1FFB842}">
  <dimension ref="A1:S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44" t="s">
        <v>45</v>
      </c>
      <c r="B2" s="88" t="s">
        <v>26</v>
      </c>
      <c r="C2" s="88" t="s">
        <v>18</v>
      </c>
      <c r="D2" s="85" t="s">
        <v>13</v>
      </c>
      <c r="E2" s="86" t="s">
        <v>15</v>
      </c>
      <c r="F2" s="86" t="s">
        <v>16</v>
      </c>
      <c r="G2" s="59"/>
      <c r="H2" s="2"/>
      <c r="J2" s="17"/>
      <c r="K2" s="69"/>
      <c r="L2" s="69" t="s">
        <v>1</v>
      </c>
      <c r="M2" s="74" t="s">
        <v>23</v>
      </c>
      <c r="N2" s="70" t="s">
        <v>10</v>
      </c>
      <c r="O2" s="71" t="s">
        <v>29</v>
      </c>
      <c r="P2" s="71" t="s">
        <v>32</v>
      </c>
      <c r="Q2" s="103" t="s">
        <v>6</v>
      </c>
      <c r="S2" t="s">
        <v>93</v>
      </c>
    </row>
    <row r="3" spans="1:19" x14ac:dyDescent="0.3">
      <c r="A3" s="116" t="s">
        <v>36</v>
      </c>
      <c r="B3" s="89" t="s">
        <v>14</v>
      </c>
      <c r="C3" s="88" t="s">
        <v>2</v>
      </c>
      <c r="D3" s="85" t="s">
        <v>9</v>
      </c>
      <c r="E3" s="86" t="s">
        <v>11</v>
      </c>
      <c r="F3" s="86" t="s">
        <v>19</v>
      </c>
      <c r="G3" s="82"/>
      <c r="H3" s="2"/>
      <c r="J3" s="17"/>
      <c r="K3" s="83" t="s">
        <v>4</v>
      </c>
      <c r="L3" s="69" t="s">
        <v>20</v>
      </c>
      <c r="M3" s="74" t="s">
        <v>22</v>
      </c>
      <c r="N3" s="70" t="s">
        <v>25</v>
      </c>
      <c r="O3" s="71" t="s">
        <v>28</v>
      </c>
      <c r="P3" s="72" t="s">
        <v>21</v>
      </c>
      <c r="Q3" s="104" t="s">
        <v>5</v>
      </c>
    </row>
    <row r="4" spans="1:19" x14ac:dyDescent="0.3">
      <c r="A4" s="1"/>
      <c r="B4" s="89" t="s">
        <v>17</v>
      </c>
      <c r="C4" s="88" t="s">
        <v>3</v>
      </c>
      <c r="D4" s="85" t="s">
        <v>8</v>
      </c>
      <c r="E4" s="86" t="s">
        <v>12</v>
      </c>
      <c r="F4" s="91" t="s">
        <v>7</v>
      </c>
      <c r="G4" s="3"/>
      <c r="H4" s="3"/>
      <c r="J4" s="73"/>
      <c r="K4" s="73"/>
      <c r="L4" s="69" t="s">
        <v>31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9" x14ac:dyDescent="0.3">
      <c r="A5" s="1"/>
      <c r="B5" s="1"/>
      <c r="C5" s="44" t="s">
        <v>33</v>
      </c>
      <c r="D5" s="43" t="s">
        <v>34</v>
      </c>
      <c r="E5" s="3"/>
      <c r="F5" s="250"/>
      <c r="G5" s="250"/>
      <c r="H5" s="3"/>
      <c r="J5" s="73"/>
      <c r="K5" s="113"/>
      <c r="L5" s="252" t="s">
        <v>37</v>
      </c>
      <c r="M5" s="106"/>
      <c r="N5" s="101"/>
      <c r="O5" s="102"/>
      <c r="P5" s="72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29</v>
      </c>
      <c r="E2" s="41" t="s">
        <v>13</v>
      </c>
      <c r="F2" s="41" t="s">
        <v>31</v>
      </c>
      <c r="G2" s="59"/>
      <c r="H2" s="2"/>
      <c r="J2" s="17"/>
      <c r="K2" s="95"/>
      <c r="L2" s="69" t="s">
        <v>26</v>
      </c>
      <c r="M2" s="74" t="s">
        <v>24</v>
      </c>
      <c r="N2" s="70" t="s">
        <v>23</v>
      </c>
      <c r="O2" s="71" t="s">
        <v>20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10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14</v>
      </c>
      <c r="M3" s="74" t="s">
        <v>22</v>
      </c>
      <c r="N3" s="70" t="s">
        <v>9</v>
      </c>
      <c r="O3" s="71" t="s">
        <v>25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1</v>
      </c>
      <c r="G4" s="3"/>
      <c r="H4" s="3"/>
      <c r="J4" s="73"/>
      <c r="K4" s="73"/>
      <c r="L4" s="69" t="s">
        <v>3</v>
      </c>
      <c r="M4" s="74" t="s">
        <v>21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23</v>
      </c>
      <c r="E2" s="41" t="s">
        <v>13</v>
      </c>
      <c r="F2" s="41" t="s">
        <v>31</v>
      </c>
      <c r="G2" s="59"/>
      <c r="H2" s="2"/>
      <c r="J2" s="17"/>
      <c r="K2" s="95"/>
      <c r="L2" s="69" t="s">
        <v>1</v>
      </c>
      <c r="M2" s="74" t="s">
        <v>14</v>
      </c>
      <c r="N2" s="70" t="s">
        <v>20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22</v>
      </c>
      <c r="N3" s="70" t="s">
        <v>25</v>
      </c>
      <c r="O3" s="71" t="s">
        <v>10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43"/>
      <c r="B1" s="43">
        <v>4</v>
      </c>
      <c r="C1" s="43">
        <v>0</v>
      </c>
      <c r="D1" s="43">
        <v>1</v>
      </c>
      <c r="E1" s="41">
        <v>2</v>
      </c>
      <c r="F1" s="41">
        <v>3</v>
      </c>
      <c r="G1" s="41"/>
      <c r="H1" s="2"/>
      <c r="J1" s="17"/>
      <c r="K1" s="69"/>
      <c r="L1" s="69">
        <v>7</v>
      </c>
      <c r="M1" s="74">
        <v>6</v>
      </c>
      <c r="N1" s="70">
        <v>5</v>
      </c>
      <c r="O1" s="70">
        <v>9</v>
      </c>
      <c r="P1" s="70">
        <v>8</v>
      </c>
      <c r="Q1" s="99"/>
    </row>
    <row r="2" spans="1:17" x14ac:dyDescent="0.3">
      <c r="A2" s="44" t="s">
        <v>45</v>
      </c>
      <c r="B2" s="44" t="s">
        <v>7</v>
      </c>
      <c r="C2" s="44" t="s">
        <v>21</v>
      </c>
      <c r="D2" s="43" t="s">
        <v>28</v>
      </c>
      <c r="E2" s="41" t="s">
        <v>23</v>
      </c>
      <c r="F2" s="41" t="s">
        <v>17</v>
      </c>
      <c r="G2" s="59"/>
      <c r="H2" s="2"/>
      <c r="J2" s="17"/>
      <c r="K2" s="95"/>
      <c r="L2" s="69" t="s">
        <v>15</v>
      </c>
      <c r="M2" s="74" t="s">
        <v>18</v>
      </c>
      <c r="N2" s="70" t="s">
        <v>10</v>
      </c>
      <c r="O2" s="71" t="s">
        <v>14</v>
      </c>
      <c r="P2" s="71" t="s">
        <v>16</v>
      </c>
      <c r="Q2" s="103" t="s">
        <v>6</v>
      </c>
    </row>
    <row r="3" spans="1:17" x14ac:dyDescent="0.3">
      <c r="A3" s="116" t="s">
        <v>32</v>
      </c>
      <c r="B3" s="1" t="s">
        <v>20</v>
      </c>
      <c r="C3" s="44" t="s">
        <v>25</v>
      </c>
      <c r="D3" s="43" t="s">
        <v>9</v>
      </c>
      <c r="E3" s="41" t="s">
        <v>11</v>
      </c>
      <c r="F3" s="41" t="s">
        <v>30</v>
      </c>
      <c r="G3" s="82"/>
      <c r="H3" s="2"/>
      <c r="J3" s="17"/>
      <c r="K3" s="115" t="s">
        <v>4</v>
      </c>
      <c r="L3" s="69" t="s">
        <v>13</v>
      </c>
      <c r="M3" s="74" t="s">
        <v>12</v>
      </c>
      <c r="N3" s="70" t="s">
        <v>2</v>
      </c>
      <c r="O3" s="71" t="s">
        <v>22</v>
      </c>
      <c r="P3" s="72" t="s">
        <v>3</v>
      </c>
      <c r="Q3" s="104" t="s">
        <v>5</v>
      </c>
    </row>
    <row r="4" spans="1:17" x14ac:dyDescent="0.3">
      <c r="A4" s="1"/>
      <c r="B4" s="1" t="s">
        <v>1</v>
      </c>
      <c r="C4" s="44" t="s">
        <v>35</v>
      </c>
      <c r="D4" s="43" t="s">
        <v>27</v>
      </c>
      <c r="E4" s="41" t="s">
        <v>26</v>
      </c>
      <c r="F4" s="80" t="s">
        <v>36</v>
      </c>
      <c r="G4" s="3"/>
      <c r="H4" s="3"/>
      <c r="J4" s="73"/>
      <c r="K4" s="73"/>
      <c r="L4" s="69" t="s">
        <v>8</v>
      </c>
      <c r="M4" s="74" t="s">
        <v>24</v>
      </c>
      <c r="N4" s="70" t="s">
        <v>29</v>
      </c>
      <c r="O4" s="71" t="s">
        <v>31</v>
      </c>
      <c r="P4" s="72" t="s">
        <v>19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76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";"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""}}</v>
      </c>
    </row>
    <row r="20" spans="1:1" x14ac:dyDescent="0.3">
      <c r="A20" s="79" t="s">
        <v>47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A264-EA49-48DE-B281-A375F9A09004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85" t="s">
        <v>36</v>
      </c>
      <c r="C3" s="134" t="s">
        <v>24</v>
      </c>
      <c r="D3" s="133" t="s">
        <v>23</v>
      </c>
      <c r="E3" s="86" t="s">
        <v>3</v>
      </c>
      <c r="F3" s="137" t="s">
        <v>26</v>
      </c>
      <c r="G3" s="90"/>
      <c r="H3" s="4"/>
      <c r="J3" s="4"/>
      <c r="K3" s="86"/>
      <c r="L3" s="137" t="s">
        <v>32</v>
      </c>
      <c r="M3" s="86" t="s">
        <v>15</v>
      </c>
      <c r="N3" s="133" t="s">
        <v>21</v>
      </c>
      <c r="O3" s="134" t="s">
        <v>13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"m"</v>
      </c>
      <c r="W3" t="str">
        <f>_xlfn.CONCAT("""",Keys!D2,""": ", """",D3,"""")</f>
        <v>"11": "u"</v>
      </c>
      <c r="X3" t="str">
        <f>_xlfn.CONCAT("""",Keys!E2,""": ", """",E3,"""")</f>
        <v>"12": "b"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"g"</v>
      </c>
      <c r="AG3" t="str">
        <f>_xlfn.CONCAT("""",Keys!N2,""": ", """",N3,"""")</f>
        <v>"11": "h"</v>
      </c>
      <c r="AH3" t="str">
        <f>_xlfn.CONCAT("""",Keys!O2,""": ", """",O3,"""")</f>
        <v>"10": "d"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11</v>
      </c>
      <c r="C4" s="134" t="s">
        <v>12</v>
      </c>
      <c r="D4" s="133" t="s">
        <v>9</v>
      </c>
      <c r="E4" s="132" t="s">
        <v>10</v>
      </c>
      <c r="F4" s="86" t="s">
        <v>30</v>
      </c>
      <c r="G4" s="115"/>
      <c r="H4" s="4"/>
      <c r="J4" s="4"/>
      <c r="K4" s="90" t="s">
        <v>4</v>
      </c>
      <c r="L4" s="95" t="s">
        <v>20</v>
      </c>
      <c r="M4" s="132" t="s">
        <v>28</v>
      </c>
      <c r="N4" s="133" t="s">
        <v>25</v>
      </c>
      <c r="O4" s="134" t="s">
        <v>2</v>
      </c>
      <c r="P4" s="89" t="s">
        <v>22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"a"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"o"</v>
      </c>
      <c r="AG4" t="str">
        <f>_xlfn.CONCAT("""",Keys!N3,""": ", """",N4,"""")</f>
        <v>"18": "i"</v>
      </c>
      <c r="AH4" t="str">
        <f>_xlfn.CONCAT("""",Keys!O3,""": ", """",O4,"""")</f>
        <v>"17": "t"</v>
      </c>
      <c r="AI4" t="str">
        <f>_xlfn.CONCAT("""",Keys!P3,""": ", """",P4,"""")</f>
        <v>"16": "n"</v>
      </c>
      <c r="AJ4" t="str">
        <f>_xlfn.CONCAT("""",Keys!Q3,""": ", """",Q4,"""")</f>
        <v>"15": "-"</v>
      </c>
    </row>
    <row r="5" spans="1:36" x14ac:dyDescent="0.3">
      <c r="A5" s="89"/>
      <c r="B5" s="136" t="s">
        <v>16</v>
      </c>
      <c r="C5" s="88" t="s">
        <v>17</v>
      </c>
      <c r="D5" s="85" t="s">
        <v>18</v>
      </c>
      <c r="E5" s="132" t="s">
        <v>19</v>
      </c>
      <c r="F5" s="139" t="s">
        <v>27</v>
      </c>
      <c r="G5" s="92"/>
      <c r="H5" s="92"/>
      <c r="J5" s="105"/>
      <c r="K5" s="105"/>
      <c r="L5" s="138" t="s">
        <v>8</v>
      </c>
      <c r="M5" s="132" t="s">
        <v>29</v>
      </c>
      <c r="N5" s="85" t="s">
        <v>31</v>
      </c>
      <c r="O5" s="88" t="s">
        <v>14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"w"</v>
      </c>
      <c r="AF5" t="str">
        <f>_xlfn.CONCAT("""",Keys!M4,""": ", """",M5,"""")</f>
        <v>"26": "l"</v>
      </c>
      <c r="AG5" t="str">
        <f>_xlfn.CONCAT("""",Keys!N4,""": ", """",N5,"""")</f>
        <v>"25": "p"</v>
      </c>
      <c r="AH5" t="str">
        <f>_xlfn.CONCAT("""",Keys!O4,""": ", """",O5,"""")</f>
        <v>"24": "f"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"'","10": "m","11": "u","12": "b","13": "k","14": "","15": "/","16": "a","17": "s","18": "e","19": "r","20": ".","21": "","22": "","23": "z","24": "x","25": "c","26": "v","27": ",","28":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"m","11": "u","12": "b","13": "k","14": "","15": "/","16": "a","17": "s","18": "e","19": "r","20":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"g","11": "h","10": "d","9": "q","8": "=","21": "`","20": "y","19": "o","18": "i","17": "t","16": "n","15": "-","29": "","28": "","27": "w","26": "l","25": "p","24": "f","23":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"g","11": "h","10": "d","9": "q","8": "=","21": "`","20": "y","19": "o","18": "i","17": "t","16": "n","15": "-","29": "","28": "","27": "w","26": "l","25": "p","24": "f","23":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172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'</v>
      </c>
      <c r="G12" s="87">
        <f t="shared" ref="G12:G26" si="0">_xlfn.IFNA(_xlfn.IFNA(INDEX($C$12:$C$58, MATCH(F12,$A$12:$A$58,0)), INDEX($C$12:$C$58, MATCH(F12,$B$12:$B$58,0))),0)</f>
        <v>0.26900000000000002</v>
      </c>
      <c r="I12" s="87" t="str">
        <f>L3</f>
        <v>;</v>
      </c>
      <c r="J12" s="87">
        <f t="shared" ref="J12:J26" si="1">_xlfn.IFNA(_xlfn.IFNA(INDEX($C$12:$C$58, MATCH(I12,$A$12:$A$58,0)), INDEX($C$12:$C$58, MATCH(I12,$B$12:$B$58,0))),0)</f>
        <v>0.39800000000000002</v>
      </c>
      <c r="L12" s="87" t="s">
        <v>173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C12-Table91568[[#This Row],[%]]</f>
        <v>2.543000000000001</v>
      </c>
      <c r="F13" s="87" t="str">
        <f>B4</f>
        <v>a</v>
      </c>
      <c r="G13" s="87">
        <f t="shared" si="0"/>
        <v>7.2220000000000004</v>
      </c>
      <c r="I13" s="87" t="str">
        <f>L4</f>
        <v>y</v>
      </c>
      <c r="J13" s="87">
        <f t="shared" si="1"/>
        <v>1.5489999999999999</v>
      </c>
      <c r="L13" s="87" t="s">
        <v>174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C13-Table91568[[#This Row],[%]]</f>
        <v>1.9269999999999987</v>
      </c>
      <c r="F14" s="87" t="str">
        <f>B5</f>
        <v>z</v>
      </c>
      <c r="G14" s="87">
        <f t="shared" si="0"/>
        <v>0.105</v>
      </c>
      <c r="I14" s="87" t="str">
        <f>L5</f>
        <v>w</v>
      </c>
      <c r="J14" s="87">
        <f t="shared" si="1"/>
        <v>1.278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C14-Table91568[[#This Row],[%]]</f>
        <v>0.4870000000000001</v>
      </c>
      <c r="F15" s="87" t="str">
        <f>C3</f>
        <v>m</v>
      </c>
      <c r="G15" s="87">
        <f t="shared" si="0"/>
        <v>2.4380000000000002</v>
      </c>
      <c r="I15" s="87" t="str">
        <f>M3</f>
        <v>g</v>
      </c>
      <c r="J15" s="87">
        <f t="shared" si="1"/>
        <v>1.597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C15-Table91568[[#This Row],[%]]</f>
        <v>3.2000000000000028E-2</v>
      </c>
      <c r="F16" s="87" t="str">
        <f>C4</f>
        <v>s</v>
      </c>
      <c r="G16" s="87">
        <f t="shared" si="0"/>
        <v>6.3739999999999997</v>
      </c>
      <c r="I16" s="87" t="str">
        <f>M4</f>
        <v>o</v>
      </c>
      <c r="J16" s="87">
        <f t="shared" si="1"/>
        <v>6.7030000000000003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C16-Table91568[[#This Row],[%]]</f>
        <v>0.21300000000000008</v>
      </c>
      <c r="F17" s="87" t="str">
        <f>C5</f>
        <v>x</v>
      </c>
      <c r="G17" s="87">
        <f t="shared" si="0"/>
        <v>0.43</v>
      </c>
      <c r="I17" s="87" t="str">
        <f>M5</f>
        <v>l</v>
      </c>
      <c r="J17" s="87">
        <f t="shared" si="1"/>
        <v>3.9790000000000001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C17-Table91568[[#This Row],[%]]</f>
        <v>0.11600000000000055</v>
      </c>
      <c r="F18" s="87" t="str">
        <f>D3</f>
        <v>u</v>
      </c>
      <c r="G18" s="87">
        <f t="shared" si="0"/>
        <v>2.6539999999999999</v>
      </c>
      <c r="I18" s="87" t="str">
        <f>N3</f>
        <v>h</v>
      </c>
      <c r="J18" s="87">
        <f t="shared" si="1"/>
        <v>3.2429999999999999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C18-Table91568[[#This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i</v>
      </c>
      <c r="J19" s="87">
        <f t="shared" si="1"/>
        <v>6.7350000000000003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C19-Table91568[[#This Row],[%]]</f>
        <v>1.7539999999999996</v>
      </c>
      <c r="F20" s="87" t="str">
        <f>D5</f>
        <v>c</v>
      </c>
      <c r="G20" s="87">
        <f t="shared" si="0"/>
        <v>3.9359999999999999</v>
      </c>
      <c r="I20" s="87" t="str">
        <f>N5</f>
        <v>p</v>
      </c>
      <c r="J20" s="87">
        <f t="shared" si="1"/>
        <v>2.54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C20-Table91568[[#This Row],[%]]</f>
        <v>4.3000000000000149E-2</v>
      </c>
      <c r="F21" s="87" t="str">
        <f>E3</f>
        <v>b</v>
      </c>
      <c r="G21" s="87">
        <f t="shared" si="0"/>
        <v>1.5489999999999999</v>
      </c>
      <c r="I21" s="87" t="str">
        <f>O3</f>
        <v>d</v>
      </c>
      <c r="J21" s="87">
        <f t="shared" si="1"/>
        <v>3.1739999999999999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C21-Table91568[[#This Row],[%]]</f>
        <v>0.69300000000000006</v>
      </c>
      <c r="F22" s="87" t="str">
        <f>E4</f>
        <v>r</v>
      </c>
      <c r="G22" s="87">
        <f t="shared" si="0"/>
        <v>5.7329999999999997</v>
      </c>
      <c r="I22" s="87" t="str">
        <f>O4</f>
        <v>t</v>
      </c>
      <c r="J22" s="87">
        <f t="shared" si="1"/>
        <v>9.1489999999999991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C22-Table91568[[#This Row],[%]]</f>
        <v>6.899999999999995E-2</v>
      </c>
      <c r="F23" s="87" t="str">
        <f>E5</f>
        <v>v</v>
      </c>
      <c r="G23" s="87">
        <f t="shared" si="0"/>
        <v>0.90100000000000002</v>
      </c>
      <c r="I23" s="87" t="str">
        <f>O5</f>
        <v>f</v>
      </c>
      <c r="J23" s="87">
        <f t="shared" si="1"/>
        <v>1.756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C23-Table91568[[#This Row],[%]]</f>
        <v>0.13099999999999978</v>
      </c>
      <c r="F24" s="87" t="str">
        <f>F3</f>
        <v>k</v>
      </c>
      <c r="G24" s="87">
        <f t="shared" si="0"/>
        <v>0.51900000000000002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C24-Table91568[[#This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n</v>
      </c>
      <c r="J25" s="87">
        <f t="shared" si="1"/>
        <v>6.49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C25-Table91568[[#This Row],[%]]</f>
        <v>0.11399999999999988</v>
      </c>
      <c r="F26" s="87" t="str">
        <f>F5</f>
        <v>,</v>
      </c>
      <c r="G26" s="87">
        <f t="shared" si="0"/>
        <v>1.0269999999999999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C26-Table91568[[#This Row],[%]]</f>
        <v>0.10199999999999987</v>
      </c>
      <c r="F27" s="176"/>
      <c r="G27" s="177">
        <f>SUM(G12:G26)</f>
        <v>47.892000000000003</v>
      </c>
      <c r="I27" s="176"/>
      <c r="J27" s="178">
        <f>SUM(J12:J26)</f>
        <v>49.01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C27-Table91568[[#This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C28-Table91568[[#This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C29-Table91568[[#This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C30-Table91568[[#This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C31-Table91568[[#This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C32-Table91568[[#This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C33-Table91568[[#This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C34-Table91568[[#This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C35-Table91568[[#This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C36-Table91568[[#This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C37-Table91568[[#This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C38-Table91568[[#This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C39-Table91568[[#This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C40-Table91568[[#This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15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5"/>
      <c r="L2" s="69" t="s">
        <v>3</v>
      </c>
      <c r="M2" s="74" t="s">
        <v>20</v>
      </c>
      <c r="N2" s="70" t="s">
        <v>23</v>
      </c>
      <c r="O2" s="71" t="s">
        <v>19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82"/>
      <c r="H3" s="2"/>
      <c r="J3" s="17"/>
      <c r="K3" s="115" t="s">
        <v>4</v>
      </c>
      <c r="L3" s="69" t="s">
        <v>25</v>
      </c>
      <c r="M3" s="74" t="s">
        <v>11</v>
      </c>
      <c r="N3" s="70" t="s">
        <v>9</v>
      </c>
      <c r="O3" s="71" t="s">
        <v>28</v>
      </c>
      <c r="P3" s="72" t="s">
        <v>21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14</v>
      </c>
      <c r="F4" s="60" t="s">
        <v>1</v>
      </c>
      <c r="G4" s="3"/>
      <c r="H4" s="3"/>
      <c r="J4" s="73"/>
      <c r="K4" s="73"/>
      <c r="L4" s="69" t="s">
        <v>26</v>
      </c>
      <c r="M4" s="74" t="s">
        <v>31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15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5"/>
      <c r="L2" s="69" t="s">
        <v>20</v>
      </c>
      <c r="M2" s="74" t="s">
        <v>14</v>
      </c>
      <c r="N2" s="70" t="s">
        <v>23</v>
      </c>
      <c r="O2" s="71" t="s">
        <v>3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82"/>
      <c r="H3" s="2"/>
      <c r="J3" s="17"/>
      <c r="K3" s="115" t="s">
        <v>4</v>
      </c>
      <c r="L3" s="69" t="s">
        <v>25</v>
      </c>
      <c r="M3" s="74" t="s">
        <v>11</v>
      </c>
      <c r="N3" s="70" t="s">
        <v>9</v>
      </c>
      <c r="O3" s="71" t="s">
        <v>28</v>
      </c>
      <c r="P3" s="72" t="s">
        <v>21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1</v>
      </c>
      <c r="G4" s="3"/>
      <c r="H4" s="3"/>
      <c r="J4" s="73"/>
      <c r="K4" s="73"/>
      <c r="L4" s="69" t="s">
        <v>26</v>
      </c>
      <c r="M4" s="74" t="s">
        <v>31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14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5"/>
      <c r="L2" s="69" t="s">
        <v>20</v>
      </c>
      <c r="M2" s="74" t="s">
        <v>23</v>
      </c>
      <c r="N2" s="70" t="s">
        <v>28</v>
      </c>
      <c r="O2" s="71" t="s">
        <v>3</v>
      </c>
      <c r="P2" s="71" t="s">
        <v>1</v>
      </c>
      <c r="Q2" s="103" t="s">
        <v>6</v>
      </c>
    </row>
    <row r="3" spans="1:17" x14ac:dyDescent="0.3">
      <c r="A3" s="116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82"/>
      <c r="H3" s="2"/>
      <c r="J3" s="17"/>
      <c r="K3" s="115" t="s">
        <v>4</v>
      </c>
      <c r="L3" s="69" t="s">
        <v>25</v>
      </c>
      <c r="M3" s="74" t="s">
        <v>11</v>
      </c>
      <c r="N3" s="70" t="s">
        <v>9</v>
      </c>
      <c r="O3" s="71" t="s">
        <v>21</v>
      </c>
      <c r="P3" s="72" t="s">
        <v>32</v>
      </c>
      <c r="Q3" s="104" t="s">
        <v>5</v>
      </c>
    </row>
    <row r="4" spans="1:17" x14ac:dyDescent="0.3">
      <c r="A4" s="1"/>
      <c r="B4" s="1" t="s">
        <v>16</v>
      </c>
      <c r="C4" s="44" t="s">
        <v>19</v>
      </c>
      <c r="D4" s="43" t="s">
        <v>15</v>
      </c>
      <c r="E4" s="41" t="s">
        <v>18</v>
      </c>
      <c r="F4" s="60" t="s">
        <v>17</v>
      </c>
      <c r="G4" s="3"/>
      <c r="H4" s="3"/>
      <c r="J4" s="73"/>
      <c r="K4" s="73"/>
      <c r="L4" s="69" t="s">
        <v>31</v>
      </c>
      <c r="M4" s="74" t="s">
        <v>26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14</v>
      </c>
      <c r="E2" s="41" t="s">
        <v>31</v>
      </c>
      <c r="F2" s="41" t="s">
        <v>15</v>
      </c>
      <c r="G2" s="59"/>
      <c r="H2" s="2"/>
      <c r="J2" s="17"/>
      <c r="K2" s="95"/>
      <c r="L2" s="69" t="s">
        <v>1</v>
      </c>
      <c r="M2" s="74" t="s">
        <v>29</v>
      </c>
      <c r="N2" s="70" t="s">
        <v>23</v>
      </c>
      <c r="O2" s="71" t="s">
        <v>20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22</v>
      </c>
      <c r="C3" s="44" t="s">
        <v>10</v>
      </c>
      <c r="D3" s="43" t="s">
        <v>12</v>
      </c>
      <c r="E3" s="41" t="s">
        <v>2</v>
      </c>
      <c r="F3" s="41" t="s">
        <v>13</v>
      </c>
      <c r="G3" s="82"/>
      <c r="H3" s="2"/>
      <c r="J3" s="17"/>
      <c r="K3" s="115" t="s">
        <v>4</v>
      </c>
      <c r="L3" s="69" t="s">
        <v>21</v>
      </c>
      <c r="M3" s="74" t="s">
        <v>11</v>
      </c>
      <c r="N3" s="70" t="s">
        <v>9</v>
      </c>
      <c r="O3" s="71" t="s">
        <v>25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29</v>
      </c>
      <c r="E2" s="41" t="s">
        <v>13</v>
      </c>
      <c r="F2" s="41" t="s">
        <v>15</v>
      </c>
      <c r="G2" s="59"/>
      <c r="H2" s="2"/>
      <c r="J2" s="17"/>
      <c r="K2" s="95"/>
      <c r="L2" s="69" t="s">
        <v>1</v>
      </c>
      <c r="M2" s="74" t="s">
        <v>23</v>
      </c>
      <c r="N2" s="70" t="s">
        <v>28</v>
      </c>
      <c r="O2" s="71" t="s">
        <v>31</v>
      </c>
      <c r="P2" s="71" t="s">
        <v>35</v>
      </c>
      <c r="Q2" s="103" t="s">
        <v>6</v>
      </c>
    </row>
    <row r="3" spans="1:17" x14ac:dyDescent="0.3">
      <c r="A3" s="116" t="s">
        <v>36</v>
      </c>
      <c r="B3" s="1" t="s">
        <v>22</v>
      </c>
      <c r="C3" s="44" t="s">
        <v>10</v>
      </c>
      <c r="D3" s="43" t="s">
        <v>12</v>
      </c>
      <c r="E3" s="41" t="s">
        <v>2</v>
      </c>
      <c r="F3" s="41" t="s">
        <v>24</v>
      </c>
      <c r="G3" s="82"/>
      <c r="H3" s="2"/>
      <c r="J3" s="17"/>
      <c r="K3" s="115" t="s">
        <v>4</v>
      </c>
      <c r="L3" s="69" t="s">
        <v>26</v>
      </c>
      <c r="M3" s="74" t="s">
        <v>11</v>
      </c>
      <c r="N3" s="70" t="s">
        <v>9</v>
      </c>
      <c r="O3" s="71" t="s">
        <v>21</v>
      </c>
      <c r="P3" s="72" t="s">
        <v>25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20</v>
      </c>
      <c r="M4" s="74" t="s">
        <v>14</v>
      </c>
      <c r="N4" s="70" t="s">
        <v>27</v>
      </c>
      <c r="O4" s="71" t="s">
        <v>30</v>
      </c>
      <c r="P4" s="72" t="s">
        <v>32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20</v>
      </c>
      <c r="C2" s="44" t="s">
        <v>31</v>
      </c>
      <c r="D2" s="43" t="s">
        <v>28</v>
      </c>
      <c r="E2" s="41" t="s">
        <v>23</v>
      </c>
      <c r="F2" s="41" t="s">
        <v>1</v>
      </c>
      <c r="G2" s="59"/>
      <c r="H2" s="2"/>
      <c r="J2" s="17"/>
      <c r="K2" s="95"/>
      <c r="L2" s="69" t="s">
        <v>26</v>
      </c>
      <c r="M2" s="74" t="s">
        <v>13</v>
      </c>
      <c r="N2" s="70" t="s">
        <v>29</v>
      </c>
      <c r="O2" s="71" t="s">
        <v>18</v>
      </c>
      <c r="P2" s="71" t="s">
        <v>8</v>
      </c>
      <c r="Q2" s="103" t="s">
        <v>6</v>
      </c>
    </row>
    <row r="3" spans="1:17" x14ac:dyDescent="0.3">
      <c r="A3" s="116" t="s">
        <v>36</v>
      </c>
      <c r="B3" s="1" t="s">
        <v>25</v>
      </c>
      <c r="C3" s="44" t="s">
        <v>22</v>
      </c>
      <c r="D3" s="43" t="s">
        <v>9</v>
      </c>
      <c r="E3" s="41" t="s">
        <v>11</v>
      </c>
      <c r="F3" s="41" t="s">
        <v>27</v>
      </c>
      <c r="G3" s="82"/>
      <c r="H3" s="2"/>
      <c r="J3" s="17"/>
      <c r="K3" s="115" t="s">
        <v>4</v>
      </c>
      <c r="L3" s="69" t="s">
        <v>24</v>
      </c>
      <c r="M3" s="74" t="s">
        <v>21</v>
      </c>
      <c r="N3" s="70" t="s">
        <v>2</v>
      </c>
      <c r="O3" s="71" t="s">
        <v>12</v>
      </c>
      <c r="P3" s="72" t="s">
        <v>10</v>
      </c>
      <c r="Q3" s="104" t="s">
        <v>5</v>
      </c>
    </row>
    <row r="4" spans="1:17" x14ac:dyDescent="0.3">
      <c r="A4" s="1"/>
      <c r="B4" s="1" t="s">
        <v>7</v>
      </c>
      <c r="C4" s="44" t="s">
        <v>16</v>
      </c>
      <c r="D4" s="43" t="s">
        <v>35</v>
      </c>
      <c r="E4" s="41" t="s">
        <v>30</v>
      </c>
      <c r="F4" s="60" t="s">
        <v>32</v>
      </c>
      <c r="G4" s="3"/>
      <c r="H4" s="3"/>
      <c r="J4" s="73"/>
      <c r="K4" s="73"/>
      <c r="L4" s="69" t="s">
        <v>3</v>
      </c>
      <c r="M4" s="74" t="s">
        <v>14</v>
      </c>
      <c r="N4" s="70" t="s">
        <v>15</v>
      </c>
      <c r="O4" s="71" t="s">
        <v>19</v>
      </c>
      <c r="P4" s="72" t="s">
        <v>17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76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""}}</v>
      </c>
    </row>
    <row r="20" spans="1:1" x14ac:dyDescent="0.3">
      <c r="A20" s="79" t="s">
        <v>46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9</v>
      </c>
      <c r="E2" s="41" t="s">
        <v>10</v>
      </c>
      <c r="F2" s="41" t="s">
        <v>2</v>
      </c>
      <c r="G2" s="59"/>
      <c r="H2" s="2"/>
      <c r="J2" s="17"/>
      <c r="K2" s="95"/>
      <c r="L2" s="69" t="s">
        <v>20</v>
      </c>
      <c r="M2" s="74" t="s">
        <v>23</v>
      </c>
      <c r="N2" s="70" t="s">
        <v>25</v>
      </c>
      <c r="O2" s="71" t="s">
        <v>28</v>
      </c>
      <c r="P2" s="71" t="s">
        <v>31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13</v>
      </c>
      <c r="E3" s="41" t="s">
        <v>14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1</v>
      </c>
      <c r="N3" s="70" t="s">
        <v>26</v>
      </c>
      <c r="O3" s="71" t="s">
        <v>29</v>
      </c>
      <c r="P3" s="72" t="s">
        <v>32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14</v>
      </c>
      <c r="G2" s="59"/>
      <c r="H2" s="2"/>
      <c r="J2" s="17"/>
      <c r="K2" s="95"/>
      <c r="L2" s="69" t="s">
        <v>1</v>
      </c>
      <c r="M2" s="74" t="s">
        <v>20</v>
      </c>
      <c r="N2" s="70" t="s">
        <v>31</v>
      </c>
      <c r="O2" s="71" t="s">
        <v>29</v>
      </c>
      <c r="P2" s="71" t="s">
        <v>26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25</v>
      </c>
      <c r="O3" s="71" t="s">
        <v>28</v>
      </c>
      <c r="P3" s="72" t="s">
        <v>27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32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2</v>
      </c>
      <c r="C2" s="44" t="s">
        <v>22</v>
      </c>
      <c r="D2" s="43" t="s">
        <v>8</v>
      </c>
      <c r="E2" s="41" t="s">
        <v>24</v>
      </c>
      <c r="F2" s="41" t="s">
        <v>29</v>
      </c>
      <c r="G2" s="59"/>
      <c r="H2" s="2"/>
      <c r="J2" s="17"/>
      <c r="K2" s="95"/>
      <c r="L2" s="69" t="s">
        <v>18</v>
      </c>
      <c r="M2" s="74" t="s">
        <v>3</v>
      </c>
      <c r="N2" s="70" t="s">
        <v>31</v>
      </c>
      <c r="O2" s="71" t="s">
        <v>10</v>
      </c>
      <c r="P2" s="71" t="s">
        <v>21</v>
      </c>
      <c r="Q2" s="103" t="s">
        <v>6</v>
      </c>
    </row>
    <row r="3" spans="1:17" x14ac:dyDescent="0.3">
      <c r="A3" s="116" t="s">
        <v>36</v>
      </c>
      <c r="B3" s="1" t="s">
        <v>12</v>
      </c>
      <c r="C3" s="44" t="s">
        <v>15</v>
      </c>
      <c r="D3" s="43" t="s">
        <v>17</v>
      </c>
      <c r="E3" s="41" t="s">
        <v>1</v>
      </c>
      <c r="F3" s="41" t="s">
        <v>14</v>
      </c>
      <c r="G3" s="82"/>
      <c r="H3" s="2"/>
      <c r="J3" s="17"/>
      <c r="K3" s="115" t="s">
        <v>4</v>
      </c>
      <c r="L3" s="69" t="s">
        <v>26</v>
      </c>
      <c r="M3" s="74" t="s">
        <v>7</v>
      </c>
      <c r="N3" s="70" t="s">
        <v>16</v>
      </c>
      <c r="O3" s="71" t="s">
        <v>19</v>
      </c>
      <c r="P3" s="72" t="s">
        <v>32</v>
      </c>
      <c r="Q3" s="104" t="s">
        <v>5</v>
      </c>
    </row>
    <row r="4" spans="1:17" x14ac:dyDescent="0.3">
      <c r="A4" s="1"/>
      <c r="B4" s="1" t="s">
        <v>9</v>
      </c>
      <c r="C4" s="44" t="s">
        <v>11</v>
      </c>
      <c r="D4" s="43" t="s">
        <v>13</v>
      </c>
      <c r="E4" s="41" t="s">
        <v>25</v>
      </c>
      <c r="F4" s="60" t="s">
        <v>28</v>
      </c>
      <c r="G4" s="3"/>
      <c r="H4" s="3"/>
      <c r="J4" s="73"/>
      <c r="K4" s="73"/>
      <c r="L4" s="69" t="s">
        <v>20</v>
      </c>
      <c r="M4" s="74" t="s">
        <v>23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117" t="s">
        <v>45</v>
      </c>
      <c r="B2" s="61" t="s">
        <v>36</v>
      </c>
      <c r="C2" s="44" t="s">
        <v>27</v>
      </c>
      <c r="D2" s="43" t="s">
        <v>30</v>
      </c>
      <c r="E2" s="41" t="s">
        <v>31</v>
      </c>
      <c r="F2" s="41" t="s">
        <v>20</v>
      </c>
      <c r="G2" s="59"/>
      <c r="H2" s="2"/>
      <c r="J2" s="17"/>
      <c r="K2" s="95"/>
      <c r="L2" s="69" t="s">
        <v>14</v>
      </c>
      <c r="M2" s="74" t="s">
        <v>15</v>
      </c>
      <c r="N2" s="70" t="s">
        <v>18</v>
      </c>
      <c r="O2" s="71" t="s">
        <v>10</v>
      </c>
      <c r="P2" s="71" t="s">
        <v>29</v>
      </c>
      <c r="Q2" s="103" t="s">
        <v>6</v>
      </c>
    </row>
    <row r="3" spans="1:17" x14ac:dyDescent="0.3">
      <c r="A3" s="107" t="s">
        <v>35</v>
      </c>
      <c r="B3" s="1" t="s">
        <v>11</v>
      </c>
      <c r="C3" s="44" t="s">
        <v>28</v>
      </c>
      <c r="D3" s="43" t="s">
        <v>9</v>
      </c>
      <c r="E3" s="41" t="s">
        <v>23</v>
      </c>
      <c r="F3" s="41" t="s">
        <v>25</v>
      </c>
      <c r="G3" s="82"/>
      <c r="H3" s="2"/>
      <c r="J3" s="17"/>
      <c r="K3" s="115" t="s">
        <v>4</v>
      </c>
      <c r="L3" s="69" t="s">
        <v>13</v>
      </c>
      <c r="M3" s="74" t="s">
        <v>21</v>
      </c>
      <c r="N3" s="70" t="s">
        <v>2</v>
      </c>
      <c r="O3" s="71" t="s">
        <v>22</v>
      </c>
      <c r="P3" s="72" t="s">
        <v>12</v>
      </c>
      <c r="Q3" s="104" t="s">
        <v>5</v>
      </c>
    </row>
    <row r="4" spans="1:17" x14ac:dyDescent="0.3">
      <c r="A4" s="89"/>
      <c r="B4" s="1" t="s">
        <v>32</v>
      </c>
      <c r="C4" s="44" t="s">
        <v>7</v>
      </c>
      <c r="D4" s="43" t="s">
        <v>1</v>
      </c>
      <c r="E4" s="41" t="s">
        <v>26</v>
      </c>
      <c r="F4" s="60" t="s">
        <v>17</v>
      </c>
      <c r="G4" s="3"/>
      <c r="H4" s="3"/>
      <c r="J4" s="73"/>
      <c r="K4" s="73"/>
      <c r="L4" s="69" t="s">
        <v>3</v>
      </c>
      <c r="M4" s="74" t="s">
        <v>24</v>
      </c>
      <c r="N4" s="70" t="s">
        <v>8</v>
      </c>
      <c r="O4" s="71" t="s">
        <v>19</v>
      </c>
      <c r="P4" s="72" t="s">
        <v>16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76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E224-BD1C-4781-9E97-8ED83C3DDE98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85" t="s">
        <v>36</v>
      </c>
      <c r="C3" s="134" t="s">
        <v>21</v>
      </c>
      <c r="D3" s="133" t="s">
        <v>25</v>
      </c>
      <c r="E3" s="86" t="s">
        <v>15</v>
      </c>
      <c r="F3" s="186" t="s">
        <v>27</v>
      </c>
      <c r="G3" s="90"/>
      <c r="H3" s="4"/>
      <c r="J3" s="4"/>
      <c r="K3" s="86"/>
      <c r="L3" s="186" t="s">
        <v>32</v>
      </c>
      <c r="M3" s="86" t="s">
        <v>20</v>
      </c>
      <c r="N3" s="133" t="s">
        <v>28</v>
      </c>
      <c r="O3" s="134" t="s">
        <v>29</v>
      </c>
      <c r="P3" s="107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","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6" x14ac:dyDescent="0.3">
      <c r="A5" s="89"/>
      <c r="B5" s="136" t="s">
        <v>16</v>
      </c>
      <c r="C5" s="88" t="s">
        <v>17</v>
      </c>
      <c r="D5" s="85" t="s">
        <v>18</v>
      </c>
      <c r="E5" s="132" t="s">
        <v>19</v>
      </c>
      <c r="F5" s="139" t="s">
        <v>3</v>
      </c>
      <c r="G5" s="92"/>
      <c r="H5" s="92"/>
      <c r="J5" s="105"/>
      <c r="K5" s="105"/>
      <c r="L5" s="138" t="s">
        <v>26</v>
      </c>
      <c r="M5" s="132" t="s">
        <v>13</v>
      </c>
      <c r="N5" s="85" t="s">
        <v>23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"b"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"d"</v>
      </c>
      <c r="AG5" t="str">
        <f>_xlfn.CONCAT("""",Keys!N4,""": ", """",N5,"""")</f>
        <v>"25": "u"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"'","10": "h","11": "i","12": "g","13": ",","14": "","15": "/","16": "w","17": "n","18": "a","19": "t","20": ".","21": "","22": "","23": "z","24": "x","25": "c","26": "v","27": "b","28":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"h","11": "i","12": "g","13": ",","14": "","15": "/","16": "w","17": "n","18": "a","19": "t","20": ".","21": "","22": "","23": "z","24": "x","25": "c","26": "v","27": "b","28": "","29": "","30": "","31": "","32": "[","33": "]","34": "","35": "","36": "","37": "","38": ""}, "right": {"7": "","6": "6","5": "7","4": "8","3": "9","2": "0","1": "","14": "","13": ";","12": "y","11": "o","10": "l","9": "q","8": "=","21": "`","20": "f","19": "s","18": "e","17": "r","16": "p","15": "-","29": "","28": "","27": "k","26": "d","25": "u","24": "m","23":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"y","11": "o","10": "l","9": "q","8": "=","21": "`","20": "f","19": "s","18": "e","17": "r","16": "p","15": "-","29": "","28": "","27": "k","26": "d","25": "u","24": "m","23":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150" t="s">
        <v>170</v>
      </c>
      <c r="M11"/>
      <c r="N11"/>
      <c r="O11"/>
      <c r="P11"/>
      <c r="Q11" s="173"/>
      <c r="R11"/>
      <c r="S11"/>
      <c r="T11"/>
      <c r="U11"/>
      <c r="V11"/>
      <c r="W11"/>
      <c r="X11"/>
      <c r="Y11"/>
      <c r="Z11"/>
      <c r="AA11"/>
      <c r="AB11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'</v>
      </c>
      <c r="G12" s="87">
        <f t="shared" ref="G12:G26" si="0">_xlfn.IFNA(_xlfn.IFNA(INDEX($C$12:$C$58, MATCH(F12,$A$12:$A$58,0)), INDEX($C$12:$C$58, MATCH(F12,$B$12:$B$58,0))),0)</f>
        <v>0.26900000000000002</v>
      </c>
      <c r="I12" s="87" t="str">
        <f>L3</f>
        <v>;</v>
      </c>
      <c r="J12" s="87">
        <f t="shared" ref="J12:J26" si="1">_xlfn.IFNA(_xlfn.IFNA(INDEX($C$12:$C$58, MATCH(I12,$A$12:$A$58,0)), INDEX($C$12:$C$58, MATCH(I12,$B$12:$B$58,0))),0)</f>
        <v>0.39800000000000002</v>
      </c>
      <c r="L12" s="150" t="s">
        <v>169</v>
      </c>
      <c r="M12"/>
      <c r="N12"/>
      <c r="O12"/>
      <c r="P12"/>
      <c r="Q12"/>
      <c r="R12" s="173"/>
      <c r="S12"/>
      <c r="T12"/>
      <c r="U12"/>
      <c r="V12"/>
      <c r="W12"/>
      <c r="X12"/>
      <c r="Y12"/>
      <c r="Z12"/>
      <c r="AA12"/>
      <c r="AB12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C12-Table91565[[#This Row],[%]]</f>
        <v>2.543000000000001</v>
      </c>
      <c r="F13" s="87" t="str">
        <f>B4</f>
        <v>w</v>
      </c>
      <c r="G13" s="87">
        <f t="shared" si="0"/>
        <v>1.278</v>
      </c>
      <c r="I13" s="87" t="str">
        <f>L4</f>
        <v>f</v>
      </c>
      <c r="J13" s="87">
        <f t="shared" si="1"/>
        <v>1.756</v>
      </c>
      <c r="L13" s="150" t="s">
        <v>171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C13-Table91565[[#This Row],[%]]</f>
        <v>1.9269999999999987</v>
      </c>
      <c r="F14" s="87" t="str">
        <f>B5</f>
        <v>z</v>
      </c>
      <c r="G14" s="87">
        <f t="shared" si="0"/>
        <v>0.105</v>
      </c>
      <c r="I14" s="87" t="str">
        <f>L5</f>
        <v>k</v>
      </c>
      <c r="J14" s="87">
        <f t="shared" si="1"/>
        <v>0.51900000000000002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C14-Table91565[[#This Row],[%]]</f>
        <v>0.4870000000000001</v>
      </c>
      <c r="F15" s="87" t="str">
        <f>C3</f>
        <v>h</v>
      </c>
      <c r="G15" s="87">
        <f t="shared" si="0"/>
        <v>3.2429999999999999</v>
      </c>
      <c r="I15" s="87" t="str">
        <f>M3</f>
        <v>y</v>
      </c>
      <c r="J15" s="87">
        <f t="shared" si="1"/>
        <v>1.5489999999999999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C15-Table91565[[#This Row],[%]]</f>
        <v>3.2000000000000028E-2</v>
      </c>
      <c r="F16" s="87" t="str">
        <f>C4</f>
        <v>n</v>
      </c>
      <c r="G16" s="87">
        <f t="shared" si="0"/>
        <v>6.49</v>
      </c>
      <c r="I16" s="87" t="str">
        <f>M4</f>
        <v>s</v>
      </c>
      <c r="J16" s="87">
        <f t="shared" si="1"/>
        <v>6.3739999999999997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C16-Table91565[[#This Row],[%]]</f>
        <v>0.21300000000000008</v>
      </c>
      <c r="F17" s="87" t="str">
        <f>C5</f>
        <v>x</v>
      </c>
      <c r="G17" s="87">
        <f t="shared" si="0"/>
        <v>0.43</v>
      </c>
      <c r="I17" s="87" t="str">
        <f>M5</f>
        <v>d</v>
      </c>
      <c r="J17" s="87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C17-Table91565[[#This Row],[%]]</f>
        <v>0.11600000000000055</v>
      </c>
      <c r="F18" s="87" t="str">
        <f>D3</f>
        <v>i</v>
      </c>
      <c r="G18" s="87">
        <f t="shared" si="0"/>
        <v>6.7350000000000003</v>
      </c>
      <c r="I18" s="87" t="str">
        <f>N3</f>
        <v>o</v>
      </c>
      <c r="J18" s="87">
        <f t="shared" si="1"/>
        <v>6.7030000000000003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C18-Table91565[[#This Row],[%]]</f>
        <v>0.64100000000000001</v>
      </c>
      <c r="F19" s="87" t="str">
        <f>D4</f>
        <v>a</v>
      </c>
      <c r="G19" s="87">
        <f t="shared" si="0"/>
        <v>7.2220000000000004</v>
      </c>
      <c r="I19" s="87" t="str">
        <f>N4</f>
        <v>e</v>
      </c>
      <c r="J19" s="87">
        <f t="shared" si="1"/>
        <v>11.692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C19-Table91565[[#This Row],[%]]</f>
        <v>1.7539999999999996</v>
      </c>
      <c r="F20" s="87" t="str">
        <f>D5</f>
        <v>c</v>
      </c>
      <c r="G20" s="87">
        <f t="shared" si="0"/>
        <v>3.9359999999999999</v>
      </c>
      <c r="I20" s="87" t="str">
        <f>N5</f>
        <v>u</v>
      </c>
      <c r="J20" s="87">
        <f t="shared" si="1"/>
        <v>2.6539999999999999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C20-Table91565[[#This Row],[%]]</f>
        <v>4.3000000000000149E-2</v>
      </c>
      <c r="F21" s="87" t="str">
        <f>E3</f>
        <v>g</v>
      </c>
      <c r="G21" s="87">
        <f t="shared" si="0"/>
        <v>1.597</v>
      </c>
      <c r="I21" s="87" t="str">
        <f>O3</f>
        <v>l</v>
      </c>
      <c r="J21" s="87">
        <f t="shared" si="1"/>
        <v>3.9790000000000001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C21-Table91565[[#This Row],[%]]</f>
        <v>0.69300000000000006</v>
      </c>
      <c r="F22" s="87" t="str">
        <f>E4</f>
        <v>t</v>
      </c>
      <c r="G22" s="87">
        <f t="shared" si="0"/>
        <v>9.1489999999999991</v>
      </c>
      <c r="I22" s="87" t="str">
        <f>O4</f>
        <v>r</v>
      </c>
      <c r="J22" s="87">
        <f t="shared" si="1"/>
        <v>5.7329999999999997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C22-Table91565[[#This Row],[%]]</f>
        <v>6.899999999999995E-2</v>
      </c>
      <c r="F23" s="87" t="str">
        <f>E5</f>
        <v>v</v>
      </c>
      <c r="G23" s="87">
        <f t="shared" si="0"/>
        <v>0.90100000000000002</v>
      </c>
      <c r="I23" s="87" t="str">
        <f>O5</f>
        <v>m</v>
      </c>
      <c r="J23" s="87">
        <f t="shared" si="1"/>
        <v>2.4380000000000002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C23-Table91565[[#This Row],[%]]</f>
        <v>0.13099999999999978</v>
      </c>
      <c r="F24" s="87" t="str">
        <f>F3</f>
        <v>,</v>
      </c>
      <c r="G24" s="87">
        <f t="shared" si="0"/>
        <v>1.0269999999999999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C24-Table91565[[#This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p</v>
      </c>
      <c r="J25" s="87">
        <f t="shared" si="1"/>
        <v>2.54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C25-Table91565[[#This Row],[%]]</f>
        <v>0.11399999999999988</v>
      </c>
      <c r="F26" s="87" t="str">
        <f>F5</f>
        <v>b</v>
      </c>
      <c r="G26" s="87">
        <f t="shared" si="0"/>
        <v>1.5489999999999999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C26-Table91565[[#This Row],[%]]</f>
        <v>0.10199999999999987</v>
      </c>
      <c r="F27" s="176"/>
      <c r="G27" s="177">
        <f>SUM(G12:G26)</f>
        <v>46.974000000000004</v>
      </c>
      <c r="I27" s="176"/>
      <c r="J27" s="178">
        <f>SUM(J12:J26)</f>
        <v>49.927999999999997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C27-Table91565[[#This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C28-Table91565[[#This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C29-Table91565[[#This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C30-Table91565[[#This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C31-Table91565[[#This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C32-Table91565[[#This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C33-Table91565[[#This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C34-Table91565[[#This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C35-Table91565[[#This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C36-Table91565[[#This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C37-Table91565[[#This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C38-Table91565[[#This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C39-Table91565[[#This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C40-Table91565[[#This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D5D-73E1-45F5-8BD7-CB3647930C7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117" t="s">
        <v>45</v>
      </c>
      <c r="B2" s="61" t="s">
        <v>36</v>
      </c>
      <c r="C2" s="44" t="s">
        <v>27</v>
      </c>
      <c r="D2" s="43" t="s">
        <v>30</v>
      </c>
      <c r="E2" s="41" t="s">
        <v>31</v>
      </c>
      <c r="F2" s="41" t="s">
        <v>20</v>
      </c>
      <c r="G2" s="59"/>
      <c r="H2" s="2"/>
      <c r="J2" s="17"/>
      <c r="K2" s="95"/>
      <c r="L2" s="69" t="s">
        <v>7</v>
      </c>
      <c r="M2" s="74" t="s">
        <v>14</v>
      </c>
      <c r="N2" s="70" t="s">
        <v>15</v>
      </c>
      <c r="O2" s="71" t="s">
        <v>10</v>
      </c>
      <c r="P2" s="71" t="s">
        <v>26</v>
      </c>
      <c r="Q2" s="103" t="s">
        <v>6</v>
      </c>
    </row>
    <row r="3" spans="1:17" x14ac:dyDescent="0.3">
      <c r="A3" s="107" t="s">
        <v>35</v>
      </c>
      <c r="B3" s="1" t="s">
        <v>28</v>
      </c>
      <c r="C3" s="44" t="s">
        <v>11</v>
      </c>
      <c r="D3" s="43" t="s">
        <v>9</v>
      </c>
      <c r="E3" s="41" t="s">
        <v>25</v>
      </c>
      <c r="F3" s="41" t="s">
        <v>23</v>
      </c>
      <c r="G3" s="82"/>
      <c r="H3" s="2"/>
      <c r="J3" s="17"/>
      <c r="K3" s="115" t="s">
        <v>4</v>
      </c>
      <c r="L3" s="69" t="s">
        <v>13</v>
      </c>
      <c r="M3" s="74" t="s">
        <v>21</v>
      </c>
      <c r="N3" s="70" t="s">
        <v>2</v>
      </c>
      <c r="O3" s="71" t="s">
        <v>22</v>
      </c>
      <c r="P3" s="72" t="s">
        <v>12</v>
      </c>
      <c r="Q3" s="104" t="s">
        <v>5</v>
      </c>
    </row>
    <row r="4" spans="1:17" x14ac:dyDescent="0.3">
      <c r="A4" s="89"/>
      <c r="B4" s="1" t="s">
        <v>32</v>
      </c>
      <c r="C4" s="44" t="s">
        <v>16</v>
      </c>
      <c r="D4" s="43" t="s">
        <v>17</v>
      </c>
      <c r="E4" s="41" t="s">
        <v>18</v>
      </c>
      <c r="F4" s="60" t="s">
        <v>19</v>
      </c>
      <c r="G4" s="3"/>
      <c r="H4" s="3"/>
      <c r="J4" s="73"/>
      <c r="K4" s="73"/>
      <c r="L4" s="69" t="s">
        <v>1</v>
      </c>
      <c r="M4" s="74" t="s">
        <v>29</v>
      </c>
      <c r="N4" s="70" t="s">
        <v>24</v>
      </c>
      <c r="O4" s="71" t="s">
        <v>8</v>
      </c>
      <c r="P4" s="72" t="s">
        <v>3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113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"q"</v>
      </c>
      <c r="M9" t="str">
        <f>_xlfn.CONCAT("""",Keys!M2,""": ", """",M2,"""")</f>
        <v>"12": "f"</v>
      </c>
      <c r="N9" t="str">
        <f>_xlfn.CONCAT("""",Keys!N2,""": ", """",N2,"""")</f>
        <v>"11": "g"</v>
      </c>
      <c r="O9" t="str">
        <f>_xlfn.CONCAT("""",Keys!O2,""": ", """",O2,"""")</f>
        <v>"10": "r"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"u"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"z"</v>
      </c>
      <c r="D11" t="str">
        <f>_xlfn.CONCAT("""",Keys!D4,""": ", """",D4,"""")</f>
        <v>"25": "x"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"l"</v>
      </c>
      <c r="N11" t="str">
        <f>_xlfn.CONCAT("""",Keys!N4,""": ", """",N4,"""")</f>
        <v>"25": "m"</v>
      </c>
      <c r="O11" t="str">
        <f>_xlfn.CONCAT("""",Keys!O4,""": ", """",O4,"""")</f>
        <v>"24": "w"</v>
      </c>
      <c r="P11" t="str">
        <f>_xlfn.CONCAT("""",Keys!P4,""": ", """",P4,"""")</f>
        <v>"23": "b"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""}, "right": {"7":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7BB-7527-423A-B1D9-B7BEEBF75923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117" t="s">
        <v>45</v>
      </c>
      <c r="B2" s="44" t="s">
        <v>26</v>
      </c>
      <c r="C2" s="44" t="s">
        <v>27</v>
      </c>
      <c r="D2" s="43" t="s">
        <v>23</v>
      </c>
      <c r="E2" s="41" t="s">
        <v>20</v>
      </c>
      <c r="F2" s="41" t="s">
        <v>31</v>
      </c>
      <c r="G2" s="59"/>
      <c r="H2" s="2"/>
      <c r="J2" s="17"/>
      <c r="K2" s="95"/>
      <c r="L2" s="69" t="s">
        <v>8</v>
      </c>
      <c r="M2" s="74" t="s">
        <v>29</v>
      </c>
      <c r="N2" s="70" t="s">
        <v>24</v>
      </c>
      <c r="O2" s="71" t="s">
        <v>14</v>
      </c>
      <c r="P2" s="71" t="s">
        <v>18</v>
      </c>
      <c r="Q2" s="103" t="s">
        <v>6</v>
      </c>
    </row>
    <row r="3" spans="1:17" x14ac:dyDescent="0.3">
      <c r="A3" s="107" t="s">
        <v>35</v>
      </c>
      <c r="B3" s="1" t="s">
        <v>28</v>
      </c>
      <c r="C3" s="44" t="s">
        <v>11</v>
      </c>
      <c r="D3" s="43" t="s">
        <v>9</v>
      </c>
      <c r="E3" s="41" t="s">
        <v>25</v>
      </c>
      <c r="F3" s="41" t="s">
        <v>13</v>
      </c>
      <c r="G3" s="82"/>
      <c r="H3" s="2"/>
      <c r="J3" s="17"/>
      <c r="K3" s="115" t="s">
        <v>4</v>
      </c>
      <c r="L3" s="69" t="s">
        <v>10</v>
      </c>
      <c r="M3" s="74" t="s">
        <v>22</v>
      </c>
      <c r="N3" s="70" t="s">
        <v>2</v>
      </c>
      <c r="O3" s="71" t="s">
        <v>21</v>
      </c>
      <c r="P3" s="72" t="s">
        <v>12</v>
      </c>
      <c r="Q3" s="104" t="s">
        <v>5</v>
      </c>
    </row>
    <row r="4" spans="1:17" x14ac:dyDescent="0.3">
      <c r="A4" s="1"/>
      <c r="B4" s="1" t="s">
        <v>7</v>
      </c>
      <c r="C4" s="44" t="s">
        <v>30</v>
      </c>
      <c r="D4" s="118" t="s">
        <v>36</v>
      </c>
      <c r="E4" s="41" t="s">
        <v>32</v>
      </c>
      <c r="F4" s="60" t="s">
        <v>16</v>
      </c>
      <c r="G4" s="3"/>
      <c r="H4" s="3"/>
      <c r="J4" s="73"/>
      <c r="K4" s="73"/>
      <c r="L4" s="69" t="s">
        <v>17</v>
      </c>
      <c r="M4" s="74" t="s">
        <v>19</v>
      </c>
      <c r="N4" s="70" t="s">
        <v>15</v>
      </c>
      <c r="O4" s="71" t="s">
        <v>3</v>
      </c>
      <c r="P4" s="72" t="s">
        <v>1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113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","</v>
      </c>
      <c r="D9" t="str">
        <f>_xlfn.CONCAT("""",Keys!D2,""": ", """",D2,"""")</f>
        <v>"11": "u"</v>
      </c>
      <c r="E9" t="str">
        <f>_xlfn.CONCAT("""",Keys!E2,""": ", """",E2,"""")</f>
        <v>"12": "y"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"w"</v>
      </c>
      <c r="M9" t="str">
        <f>_xlfn.CONCAT("""",Keys!M2,""": ", """",M2,"""")</f>
        <v>"12": "l"</v>
      </c>
      <c r="N9" t="str">
        <f>_xlfn.CONCAT("""",Keys!N2,""": ", """",N2,"""")</f>
        <v>"11": "m"</v>
      </c>
      <c r="O9" t="str">
        <f>_xlfn.CONCAT("""",Keys!O2,""": ", """",O2,"""")</f>
        <v>"10": "f"</v>
      </c>
      <c r="P9" t="str">
        <f>_xlfn.CONCAT("""",Keys!P2,""": ", """",P2,"""")</f>
        <v>"9": "c"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"r"</v>
      </c>
      <c r="M10" t="str">
        <f>_xlfn.CONCAT("""",Keys!M3,""": ", """",M3,"""")</f>
        <v>"19": "n"</v>
      </c>
      <c r="N10" t="str">
        <f>_xlfn.CONCAT("""",Keys!N3,""": ", """",N3,"""")</f>
        <v>"18": "t"</v>
      </c>
      <c r="O10" t="str">
        <f>_xlfn.CONCAT("""",Keys!O3,""": ", """",O3,"""")</f>
        <v>"17": "h"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"."</v>
      </c>
      <c r="D11" t="str">
        <f>_xlfn.CONCAT("""",Keys!D4,""": ", """",D4,"""")</f>
        <v>"25": "'"</v>
      </c>
      <c r="E11" t="str">
        <f>_xlfn.CONCAT("""",Keys!E4,""": ", """",E4,"""")</f>
        <v>"26": ";"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"x"</v>
      </c>
      <c r="M11" t="str">
        <f>_xlfn.CONCAT("""",Keys!M4,""": ", """",M4,"""")</f>
        <v>"26": "v"</v>
      </c>
      <c r="N11" t="str">
        <f>_xlfn.CONCAT("""",Keys!N4,""": ", """",N4,"""")</f>
        <v>"25": "g"</v>
      </c>
      <c r="O11" t="str">
        <f>_xlfn.CONCAT("""",Keys!O4,""": ", """",O4,"""")</f>
        <v>"24": "b"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""}, "right": {"7":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2</v>
      </c>
      <c r="G2" s="59"/>
      <c r="H2" s="2"/>
      <c r="J2" s="17"/>
      <c r="K2" s="95"/>
      <c r="L2" s="69" t="s">
        <v>1</v>
      </c>
      <c r="M2" s="74" t="s">
        <v>20</v>
      </c>
      <c r="N2" s="70" t="s">
        <v>26</v>
      </c>
      <c r="O2" s="71" t="s">
        <v>29</v>
      </c>
      <c r="P2" s="71" t="s">
        <v>31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14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25</v>
      </c>
      <c r="O3" s="71" t="s">
        <v>28</v>
      </c>
      <c r="P3" s="72" t="s">
        <v>32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zoomScale="205" zoomScaleNormal="205" workbookViewId="0">
      <selection activeCell="A3" sqref="A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14</v>
      </c>
      <c r="G2" s="59"/>
      <c r="H2" s="2"/>
      <c r="J2" s="17"/>
      <c r="K2" s="95"/>
      <c r="L2" s="69" t="s">
        <v>1</v>
      </c>
      <c r="M2" s="74" t="s">
        <v>20</v>
      </c>
      <c r="N2" s="70" t="s">
        <v>31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22</v>
      </c>
      <c r="O3" s="71" t="s">
        <v>25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162-FDE8-44F3-BA8C-5BCB87DCDAC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88" t="s">
        <v>26</v>
      </c>
      <c r="C2" s="88" t="s">
        <v>18</v>
      </c>
      <c r="D2" s="85" t="s">
        <v>13</v>
      </c>
      <c r="E2" s="86" t="s">
        <v>15</v>
      </c>
      <c r="F2" s="86" t="s">
        <v>16</v>
      </c>
      <c r="G2" s="59"/>
      <c r="H2" s="2"/>
      <c r="J2" s="17"/>
      <c r="K2" s="69"/>
      <c r="L2" s="95" t="s">
        <v>1</v>
      </c>
      <c r="M2" s="100" t="s">
        <v>32</v>
      </c>
      <c r="N2" s="101" t="s">
        <v>10</v>
      </c>
      <c r="O2" s="102" t="s">
        <v>21</v>
      </c>
      <c r="P2" s="102" t="s">
        <v>35</v>
      </c>
      <c r="Q2" s="103" t="s">
        <v>6</v>
      </c>
    </row>
    <row r="3" spans="1:17" x14ac:dyDescent="0.3">
      <c r="A3" s="116" t="s">
        <v>36</v>
      </c>
      <c r="B3" s="89" t="s">
        <v>14</v>
      </c>
      <c r="C3" s="88" t="s">
        <v>2</v>
      </c>
      <c r="D3" s="85" t="s">
        <v>9</v>
      </c>
      <c r="E3" s="86" t="s">
        <v>11</v>
      </c>
      <c r="F3" s="86" t="s">
        <v>19</v>
      </c>
      <c r="G3" s="82"/>
      <c r="H3" s="2"/>
      <c r="J3" s="17"/>
      <c r="K3" s="83" t="s">
        <v>4</v>
      </c>
      <c r="L3" s="95" t="s">
        <v>24</v>
      </c>
      <c r="M3" s="100" t="s">
        <v>28</v>
      </c>
      <c r="N3" s="101" t="s">
        <v>25</v>
      </c>
      <c r="O3" s="102" t="s">
        <v>22</v>
      </c>
      <c r="P3" s="104" t="s">
        <v>31</v>
      </c>
      <c r="Q3" s="104" t="s">
        <v>5</v>
      </c>
    </row>
    <row r="4" spans="1:17" x14ac:dyDescent="0.3">
      <c r="A4" s="1"/>
      <c r="B4" s="89" t="s">
        <v>17</v>
      </c>
      <c r="C4" s="88" t="s">
        <v>3</v>
      </c>
      <c r="D4" s="85" t="s">
        <v>8</v>
      </c>
      <c r="E4" s="86" t="s">
        <v>12</v>
      </c>
      <c r="F4" s="91" t="s">
        <v>7</v>
      </c>
      <c r="G4" s="3"/>
      <c r="H4" s="3"/>
      <c r="J4" s="73"/>
      <c r="K4" s="73"/>
      <c r="L4" s="95" t="s">
        <v>20</v>
      </c>
      <c r="M4" s="100" t="s">
        <v>29</v>
      </c>
      <c r="N4" s="101" t="s">
        <v>23</v>
      </c>
      <c r="O4" s="102" t="s">
        <v>27</v>
      </c>
      <c r="P4" s="104" t="s">
        <v>30</v>
      </c>
      <c r="Q4" s="104"/>
    </row>
    <row r="5" spans="1:17" x14ac:dyDescent="0.3">
      <c r="A5" s="1"/>
      <c r="B5" s="1"/>
      <c r="C5" s="44" t="s">
        <v>33</v>
      </c>
      <c r="D5" s="43" t="s">
        <v>34</v>
      </c>
      <c r="E5" s="3"/>
      <c r="F5" s="250"/>
      <c r="G5" s="250"/>
      <c r="H5" s="3"/>
      <c r="J5" s="73"/>
      <c r="K5" s="113"/>
      <c r="L5" s="252" t="s">
        <v>37</v>
      </c>
      <c r="M5" s="106"/>
      <c r="N5" s="101"/>
      <c r="O5" s="102"/>
      <c r="P5" s="72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";"</v>
      </c>
      <c r="N9" t="str">
        <f>_xlfn.CONCAT("""",Keys!N2,""": ", """",N2,"""")</f>
        <v>"11": "r"</v>
      </c>
      <c r="O9" t="str">
        <f>_xlfn.CONCAT("""",Keys!O2,""": ", """",O2,"""")</f>
        <v>"10": "h"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"o"</v>
      </c>
      <c r="N10" t="str">
        <f>_xlfn.CONCAT("""",Keys!N3,""": ", """",N3,"""")</f>
        <v>"18": "i"</v>
      </c>
      <c r="O10" t="str">
        <f>_xlfn.CONCAT("""",Keys!O3,""": ", """",O3,"""")</f>
        <v>"17": "n"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"l"</v>
      </c>
      <c r="N11" t="str">
        <f>_xlfn.CONCAT("""",Keys!N4,""": ", """",N4,"""")</f>
        <v>"25": "u"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I2" sqref="I2"/>
    </sheetView>
  </sheetViews>
  <sheetFormatPr defaultColWidth="4.77734375" defaultRowHeight="14.4" x14ac:dyDescent="0.3"/>
  <cols>
    <col min="1" max="1" width="5.33203125" style="64" bestFit="1" customWidth="1"/>
    <col min="2" max="16384" width="4.77734375" style="64"/>
  </cols>
  <sheetData>
    <row r="1" spans="1:17" x14ac:dyDescent="0.3">
      <c r="A1" s="43">
        <v>1</v>
      </c>
      <c r="B1" s="43">
        <v>2</v>
      </c>
      <c r="C1" s="43">
        <v>3</v>
      </c>
      <c r="D1" s="43">
        <v>4</v>
      </c>
      <c r="E1" s="41">
        <v>5</v>
      </c>
      <c r="F1" s="41">
        <v>6</v>
      </c>
      <c r="G1" s="42">
        <v>7</v>
      </c>
      <c r="H1" s="2" t="s">
        <v>43</v>
      </c>
      <c r="I1"/>
      <c r="J1" t="s">
        <v>44</v>
      </c>
      <c r="K1" s="69">
        <v>7</v>
      </c>
      <c r="L1" s="69">
        <v>6</v>
      </c>
      <c r="M1" s="74">
        <v>5</v>
      </c>
      <c r="N1" s="70">
        <v>4</v>
      </c>
      <c r="O1" s="70">
        <v>3</v>
      </c>
      <c r="P1" s="70">
        <v>2</v>
      </c>
      <c r="Q1" s="70">
        <v>1</v>
      </c>
    </row>
    <row r="2" spans="1:17" x14ac:dyDescent="0.3">
      <c r="A2" s="44">
        <v>8</v>
      </c>
      <c r="B2" s="1">
        <v>9</v>
      </c>
      <c r="C2" s="44">
        <v>10</v>
      </c>
      <c r="D2" s="43">
        <v>11</v>
      </c>
      <c r="E2" s="41">
        <v>12</v>
      </c>
      <c r="F2" s="41">
        <v>13</v>
      </c>
      <c r="G2" s="42">
        <v>14</v>
      </c>
      <c r="H2" s="2"/>
      <c r="I2"/>
      <c r="J2" s="17"/>
      <c r="K2" s="69">
        <v>14</v>
      </c>
      <c r="L2" s="69">
        <v>13</v>
      </c>
      <c r="M2" s="74">
        <v>12</v>
      </c>
      <c r="N2" s="70">
        <v>11</v>
      </c>
      <c r="O2" s="71">
        <v>10</v>
      </c>
      <c r="P2" s="1">
        <v>9</v>
      </c>
      <c r="Q2" s="71">
        <v>8</v>
      </c>
    </row>
    <row r="3" spans="1:17" x14ac:dyDescent="0.3">
      <c r="A3" s="1">
        <v>15</v>
      </c>
      <c r="B3" s="1">
        <v>16</v>
      </c>
      <c r="C3" s="44">
        <v>17</v>
      </c>
      <c r="D3" s="43">
        <v>18</v>
      </c>
      <c r="E3" s="41">
        <v>19</v>
      </c>
      <c r="F3" s="41">
        <v>20</v>
      </c>
      <c r="G3" s="59">
        <v>21</v>
      </c>
      <c r="H3" s="2"/>
      <c r="I3"/>
      <c r="J3" s="17"/>
      <c r="K3" s="69">
        <v>21</v>
      </c>
      <c r="L3" s="69">
        <v>20</v>
      </c>
      <c r="M3" s="74">
        <v>19</v>
      </c>
      <c r="N3" s="70">
        <v>18</v>
      </c>
      <c r="O3" s="71">
        <v>17</v>
      </c>
      <c r="P3" s="72">
        <v>16</v>
      </c>
      <c r="Q3" s="72">
        <v>15</v>
      </c>
    </row>
    <row r="4" spans="1:17" x14ac:dyDescent="0.3">
      <c r="A4" s="1">
        <v>22</v>
      </c>
      <c r="B4" s="1">
        <v>23</v>
      </c>
      <c r="C4" s="44">
        <v>24</v>
      </c>
      <c r="D4" s="43">
        <v>25</v>
      </c>
      <c r="E4" s="41">
        <v>26</v>
      </c>
      <c r="F4" s="60">
        <v>27</v>
      </c>
      <c r="G4" s="3">
        <v>28</v>
      </c>
      <c r="H4" s="3">
        <v>29</v>
      </c>
      <c r="I4"/>
      <c r="J4" s="73">
        <v>29</v>
      </c>
      <c r="K4" s="73">
        <v>28</v>
      </c>
      <c r="L4" s="69">
        <v>27</v>
      </c>
      <c r="M4" s="74">
        <v>26</v>
      </c>
      <c r="N4" s="70">
        <v>25</v>
      </c>
      <c r="O4" s="71">
        <v>24</v>
      </c>
      <c r="P4" s="72">
        <v>23</v>
      </c>
      <c r="Q4" s="72">
        <v>22</v>
      </c>
    </row>
    <row r="5" spans="1:17" x14ac:dyDescent="0.3">
      <c r="A5" s="1">
        <v>30</v>
      </c>
      <c r="B5" s="1">
        <v>31</v>
      </c>
      <c r="C5" s="44">
        <v>32</v>
      </c>
      <c r="D5" s="43">
        <v>33</v>
      </c>
      <c r="E5" s="3">
        <v>34</v>
      </c>
      <c r="F5" s="250">
        <v>35</v>
      </c>
      <c r="G5" s="250">
        <v>36</v>
      </c>
      <c r="H5" s="3">
        <v>37</v>
      </c>
      <c r="I5"/>
      <c r="J5" s="73">
        <v>37</v>
      </c>
      <c r="K5" s="229">
        <v>36</v>
      </c>
      <c r="L5" s="229">
        <v>35</v>
      </c>
      <c r="M5" s="75">
        <v>34</v>
      </c>
      <c r="N5" s="70">
        <v>33</v>
      </c>
      <c r="O5" s="71">
        <v>32</v>
      </c>
      <c r="P5" s="72">
        <v>31</v>
      </c>
      <c r="Q5" s="72">
        <v>30</v>
      </c>
    </row>
    <row r="6" spans="1:17" x14ac:dyDescent="0.3">
      <c r="A6" s="2"/>
      <c r="B6" s="2"/>
      <c r="C6" s="2"/>
      <c r="D6" s="2"/>
      <c r="E6" s="2"/>
      <c r="F6" s="251"/>
      <c r="G6" s="251"/>
      <c r="H6" s="3">
        <v>38</v>
      </c>
      <c r="I6"/>
      <c r="J6" s="73">
        <v>38</v>
      </c>
      <c r="K6" s="230"/>
      <c r="L6" s="230"/>
      <c r="M6" s="17"/>
      <c r="N6" s="17"/>
      <c r="O6" s="17"/>
      <c r="P6" s="17"/>
      <c r="Q6" s="1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BC48-1C51-47FC-B4AB-F29E79AA374E}">
  <dimension ref="A1:AL319"/>
  <sheetViews>
    <sheetView zoomScale="145" zoomScaleNormal="145" workbookViewId="0">
      <pane ySplit="7" topLeftCell="A8" activePane="bottomLeft" state="frozen"/>
      <selection pane="bottomLeft" activeCell="N25" sqref="N25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16</v>
      </c>
      <c r="C3" s="134" t="s">
        <v>21</v>
      </c>
      <c r="D3" s="133" t="s">
        <v>25</v>
      </c>
      <c r="E3" s="86" t="s">
        <v>15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17</v>
      </c>
      <c r="C5" s="88" t="s">
        <v>19</v>
      </c>
      <c r="D5" s="85" t="s">
        <v>3</v>
      </c>
      <c r="E5" s="132" t="s">
        <v>18</v>
      </c>
      <c r="F5" s="139" t="s">
        <v>27</v>
      </c>
      <c r="G5" s="92"/>
      <c r="H5" s="92"/>
      <c r="J5" s="105"/>
      <c r="K5" s="105"/>
      <c r="L5" s="138" t="s">
        <v>32</v>
      </c>
      <c r="M5" s="132" t="s">
        <v>13</v>
      </c>
      <c r="N5" s="85" t="s">
        <v>23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"x"</v>
      </c>
      <c r="V5" t="str">
        <f>_xlfn.CONCAT("""",Keys!C4,""": ", """",C5,"""")</f>
        <v>"24": "v"</v>
      </c>
      <c r="W5" t="str">
        <f>_xlfn.CONCAT("""",Keys!D4,""": ", """",D5,"""")</f>
        <v>"25": "b"</v>
      </c>
      <c r="X5" t="str">
        <f>_xlfn.CONCAT("""",Keys!E4,""": ", """",E5,"""")</f>
        <v>"26": "c"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"d"</v>
      </c>
      <c r="AG5" t="str">
        <f>_xlfn.CONCAT("""",Keys!N4,""": ", """",N5,"""")</f>
        <v>"25": "u"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"z","10": "h","11": "i","12": "g","13": "k","14": "","15": "/","16": "w","17": "n","18": "a","19": "t","20": ".","21": "","22": "","23": "x","24": "v","25": "b","26": "c","27": ",","28":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"z","10": "h","11": "i","12": "g","13": "k","14": "","15": "/","16": "w","17": "n","18": "a","19": "t","20": ".","21": "","22": "","23": "x","24": "v","25": "b","26": "c","27": ",","28": "","29": "","30": "","31": "","32": "","33": "","34": "","35": "","36": "","37": "","38": ""}, "right": {"7": "","6": "6","5": "7","4": "8","3": "9","2": "0","1": "","14": "","13": "'","12": "y","11": "o","10": "l","9": "q","8": "=","21": "`","20": "f","19": "s","18": "e","17": "r","16": "p","15": "-","29": "","28": "","27": ";","26": "d","25": "u","24": "m","23": "j","22":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"q","8": "=","21": "`","20": "f","19": "s","18": "e","17": "r","16": "p","15": "-","29": "","28": "","27": ";","26": "d","25": "u","24": "m","23": "j","22":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/>
      <c r="M11" s="150"/>
      <c r="N11" s="150"/>
      <c r="O11" s="150"/>
      <c r="P11" s="150"/>
      <c r="R11" s="150"/>
      <c r="T11" s="150"/>
      <c r="U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tr">
        <f>L3</f>
        <v>'</v>
      </c>
      <c r="J12" s="87">
        <f t="shared" ref="J12:J26" si="1">_xlfn.IFNA(_xlfn.IFNA(INDEX($C$12:$C$58, MATCH(I12,$A$12:$A$58,0)), INDEX($C$12:$C$58, MATCH(I12,$B$12:$B$58,0))),0)</f>
        <v>0.26900000000000002</v>
      </c>
      <c r="L12"/>
      <c r="M12" s="150"/>
      <c r="N12" s="150"/>
      <c r="O12" s="150"/>
      <c r="P12" s="150"/>
      <c r="Q12"/>
      <c r="R12"/>
      <c r="S12"/>
      <c r="T12"/>
      <c r="U12" s="173"/>
      <c r="W12"/>
      <c r="X12"/>
      <c r="Y12"/>
      <c r="Z12"/>
      <c r="AA12" s="173"/>
      <c r="AB12"/>
      <c r="AC12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C12-Table9153252554662[[#This Row],[%]]</f>
        <v>2.543000000000001</v>
      </c>
      <c r="F13" s="87" t="str">
        <f>B4</f>
        <v>w</v>
      </c>
      <c r="G13" s="87">
        <f t="shared" si="0"/>
        <v>1.278</v>
      </c>
      <c r="I13" s="87" t="str">
        <f>L4</f>
        <v>f</v>
      </c>
      <c r="J13" s="87">
        <f t="shared" si="1"/>
        <v>1.756</v>
      </c>
      <c r="L13" s="173"/>
      <c r="M13" s="150"/>
      <c r="N13" s="150"/>
      <c r="O13" s="150"/>
      <c r="P13"/>
      <c r="Q13"/>
      <c r="R13"/>
      <c r="S13"/>
      <c r="T13"/>
      <c r="U13"/>
      <c r="W13"/>
      <c r="X13"/>
      <c r="Y13"/>
      <c r="Z13"/>
      <c r="AA13" s="17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C13-Table9153252554662[[#This Row],[%]]</f>
        <v>1.9269999999999987</v>
      </c>
      <c r="F14" s="87" t="str">
        <f>B5</f>
        <v>x</v>
      </c>
      <c r="G14" s="87">
        <f t="shared" si="0"/>
        <v>0.43</v>
      </c>
      <c r="I14" s="87" t="str">
        <f>L5</f>
        <v>;</v>
      </c>
      <c r="J14" s="87">
        <f t="shared" si="1"/>
        <v>0.39800000000000002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C14-Table9153252554662[[#This Row],[%]]</f>
        <v>0.4870000000000001</v>
      </c>
      <c r="F15" s="87" t="str">
        <f>C3</f>
        <v>h</v>
      </c>
      <c r="G15" s="87">
        <f t="shared" si="0"/>
        <v>3.2429999999999999</v>
      </c>
      <c r="I15" s="87" t="str">
        <f>M3</f>
        <v>y</v>
      </c>
      <c r="J15" s="87">
        <f t="shared" si="1"/>
        <v>1.5489999999999999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C15-Table9153252554662[[#This Row],[%]]</f>
        <v>3.2000000000000028E-2</v>
      </c>
      <c r="F16" s="87" t="str">
        <f>C4</f>
        <v>n</v>
      </c>
      <c r="G16" s="87">
        <f t="shared" si="0"/>
        <v>6.49</v>
      </c>
      <c r="I16" s="87" t="str">
        <f>M4</f>
        <v>s</v>
      </c>
      <c r="J16" s="87">
        <f t="shared" si="1"/>
        <v>6.3739999999999997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C16-Table9153252554662[[#This Row],[%]]</f>
        <v>0.21300000000000008</v>
      </c>
      <c r="F17" s="87" t="str">
        <f>C5</f>
        <v>v</v>
      </c>
      <c r="G17" s="87">
        <f t="shared" si="0"/>
        <v>0.90100000000000002</v>
      </c>
      <c r="I17" s="87" t="str">
        <f>M5</f>
        <v>d</v>
      </c>
      <c r="J17" s="87">
        <f t="shared" si="1"/>
        <v>3.1739999999999999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C17-Table9153252554662[[#This Row],[%]]</f>
        <v>0.11600000000000055</v>
      </c>
      <c r="F18" s="87" t="str">
        <f>D3</f>
        <v>i</v>
      </c>
      <c r="G18" s="87">
        <f t="shared" si="0"/>
        <v>6.7350000000000003</v>
      </c>
      <c r="I18" s="87" t="str">
        <f>N3</f>
        <v>o</v>
      </c>
      <c r="J18" s="87">
        <f t="shared" si="1"/>
        <v>6.7030000000000003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C18-Table9153252554662[[#This Row],[%]]</f>
        <v>0.64100000000000001</v>
      </c>
      <c r="F19" s="87" t="str">
        <f>D4</f>
        <v>a</v>
      </c>
      <c r="G19" s="87">
        <f t="shared" si="0"/>
        <v>7.2220000000000004</v>
      </c>
      <c r="I19" s="87" t="str">
        <f>N4</f>
        <v>e</v>
      </c>
      <c r="J19" s="87">
        <f t="shared" si="1"/>
        <v>11.692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C19-Table9153252554662[[#This Row],[%]]</f>
        <v>1.7539999999999996</v>
      </c>
      <c r="F20" s="87" t="str">
        <f>D5</f>
        <v>b</v>
      </c>
      <c r="G20" s="87">
        <f t="shared" si="0"/>
        <v>1.5489999999999999</v>
      </c>
      <c r="I20" s="87" t="str">
        <f>N5</f>
        <v>u</v>
      </c>
      <c r="J20" s="87">
        <f t="shared" si="1"/>
        <v>2.6539999999999999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C20-Table9153252554662[[#This Row],[%]]</f>
        <v>4.3000000000000149E-2</v>
      </c>
      <c r="F21" s="87" t="str">
        <f>E3</f>
        <v>g</v>
      </c>
      <c r="G21" s="87">
        <f t="shared" si="0"/>
        <v>1.597</v>
      </c>
      <c r="I21" s="87" t="str">
        <f>O3</f>
        <v>l</v>
      </c>
      <c r="J21" s="87">
        <f t="shared" si="1"/>
        <v>3.9790000000000001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C21-Table9153252554662[[#This Row],[%]]</f>
        <v>0.69300000000000006</v>
      </c>
      <c r="F22" s="87" t="str">
        <f>E4</f>
        <v>t</v>
      </c>
      <c r="G22" s="87">
        <f t="shared" si="0"/>
        <v>9.1489999999999991</v>
      </c>
      <c r="I22" s="87" t="str">
        <f>O4</f>
        <v>r</v>
      </c>
      <c r="J22" s="87">
        <f t="shared" si="1"/>
        <v>5.7329999999999997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C22-Table9153252554662[[#This Row],[%]]</f>
        <v>6.899999999999995E-2</v>
      </c>
      <c r="F23" s="87" t="str">
        <f>E5</f>
        <v>c</v>
      </c>
      <c r="G23" s="87">
        <f t="shared" si="0"/>
        <v>3.9359999999999999</v>
      </c>
      <c r="I23" s="87" t="str">
        <f>O5</f>
        <v>m</v>
      </c>
      <c r="J23" s="87">
        <f t="shared" si="1"/>
        <v>2.4380000000000002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C23-Table9153252554662[[#This Row],[%]]</f>
        <v>0.13099999999999978</v>
      </c>
      <c r="F24" s="87" t="str">
        <f>F3</f>
        <v>k</v>
      </c>
      <c r="G24" s="87">
        <f t="shared" si="0"/>
        <v>0.51900000000000002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C24-Table9153252554662[[#This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p</v>
      </c>
      <c r="J25" s="87">
        <f t="shared" si="1"/>
        <v>2.54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C25-Table9153252554662[[#This Row],[%]]</f>
        <v>0.11399999999999988</v>
      </c>
      <c r="F26" s="87" t="str">
        <f>F5</f>
        <v>,</v>
      </c>
      <c r="G26" s="87">
        <f t="shared" si="0"/>
        <v>1.0269999999999999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C26-Table9153252554662[[#This Row],[%]]</f>
        <v>0.10199999999999987</v>
      </c>
      <c r="F27" s="176"/>
      <c r="G27" s="177">
        <f>SUM(G12:G26)</f>
        <v>47.223999999999997</v>
      </c>
      <c r="I27" s="176"/>
      <c r="J27" s="178">
        <f>SUM(J12:J26)</f>
        <v>49.677999999999997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C27-Table9153252554662[[#This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C28-Table9153252554662[[#This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C29-Table9153252554662[[#This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C30-Table9153252554662[[#This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C31-Table9153252554662[[#This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C32-Table9153252554662[[#This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C33-Table9153252554662[[#This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C34-Table9153252554662[[#This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C35-Table9153252554662[[#This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C36-Table9153252554662[[#This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C37-Table9153252554662[[#This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C38-Table9153252554662[[#This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C39-Table9153252554662[[#This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C40-Table9153252554662[[#This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53FD-C246-46BE-8ABE-B5B59E1B523B}">
  <dimension ref="A1:AL319"/>
  <sheetViews>
    <sheetView zoomScale="145" zoomScaleNormal="14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16</v>
      </c>
      <c r="C3" s="134" t="s">
        <v>21</v>
      </c>
      <c r="D3" s="133" t="s">
        <v>25</v>
      </c>
      <c r="E3" s="86" t="s">
        <v>15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1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"j"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13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"d"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17</v>
      </c>
      <c r="C5" s="88" t="s">
        <v>27</v>
      </c>
      <c r="D5" s="85" t="s">
        <v>30</v>
      </c>
      <c r="E5" s="132" t="s">
        <v>18</v>
      </c>
      <c r="F5" s="139" t="s">
        <v>19</v>
      </c>
      <c r="G5" s="92"/>
      <c r="H5" s="92"/>
      <c r="J5" s="105"/>
      <c r="K5" s="105"/>
      <c r="L5" s="138" t="s">
        <v>32</v>
      </c>
      <c r="M5" s="132" t="s">
        <v>23</v>
      </c>
      <c r="N5" s="85" t="s">
        <v>3</v>
      </c>
      <c r="O5" s="88" t="s">
        <v>24</v>
      </c>
      <c r="P5" s="89" t="s">
        <v>7</v>
      </c>
      <c r="Q5" s="104"/>
      <c r="T5" t="str">
        <f>_xlfn.CONCAT("""",Keys!A4,""": ", """",A5,"""")</f>
        <v>"22": ""</v>
      </c>
      <c r="U5" t="str">
        <f>_xlfn.CONCAT("""",Keys!B4,""": ", """",B5,"""")</f>
        <v>"23": "x"</v>
      </c>
      <c r="V5" t="str">
        <f>_xlfn.CONCAT("""",Keys!C4,""": ", """",C5,"""")</f>
        <v>"24": ","</v>
      </c>
      <c r="W5" t="str">
        <f>_xlfn.CONCAT("""",Keys!D4,""": ", """",D5,"""")</f>
        <v>"25": "."</v>
      </c>
      <c r="X5" t="str">
        <f>_xlfn.CONCAT("""",Keys!E4,""": ", """",E5,"""")</f>
        <v>"26": "c"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"b"</v>
      </c>
      <c r="AH5" t="str">
        <f>_xlfn.CONCAT("""",Keys!O4,""": ", """",O5,"""")</f>
        <v>"24": "m"</v>
      </c>
      <c r="AI5" t="str">
        <f>_xlfn.CONCAT("""",Keys!P4,""": ", """",P5,"""")</f>
        <v>"23": "q"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"z","10": "h","11": "i","12": "g","13": "k","14": "","15": "/","16": "w","17": "n","18": "a","19": "t","20": "d","21": "","22": "","23": "x","24": ",","25": ".","26": "c","27": "v","28":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"z","10": "h","11": "i","12": "g","13": "k","14": "","15": "/","16": "w","17": "n","18": "a","19": "t","20": "d","21": "","22": "","23": "x","24": ",","25": ".","26": "c","27": "v","28": "","29": "","30": "","31": "","32": "","33": "","34": "","35": "","36": "","37": "","38": ""}, "right": {"7": "","6": "6","5": "7","4": "8","3": "9","2": "0","1": "","14": "","13": "'","12": "y","11": "o","10": "l","9": "j","8": "=","21": "`","20": "f","19": "s","18": "e","17": "r","16": "p","15": "-","29": "","28": "","27": ";","26": "u","25": "b","24": "m","23": "q","22":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"j","8": "=","21": "`","20": "f","19": "s","18": "e","17": "r","16": "p","15": "-","29": "","28": "","27": ";","26": "u","25": "b","24": "m","23": "q","22":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149</v>
      </c>
      <c r="M11" s="150"/>
      <c r="N11" s="150"/>
      <c r="O11" s="150"/>
      <c r="P11" s="150"/>
      <c r="Q11" s="150"/>
      <c r="R11" s="150"/>
      <c r="T11" s="150"/>
      <c r="U11" s="150"/>
      <c r="V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L12" s="87" t="s">
        <v>150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/>
      <c r="Y12"/>
      <c r="Z12"/>
      <c r="AA12"/>
      <c r="AB12"/>
      <c r="AC12" s="173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C12-Table91532525546[[#This Row],[%]]</f>
        <v>2.543000000000001</v>
      </c>
      <c r="F13" s="87" t="str">
        <f>B4</f>
        <v>w</v>
      </c>
      <c r="G13" s="87">
        <f t="shared" si="0"/>
        <v>1.278</v>
      </c>
      <c r="I13" s="87" t="s">
        <v>28</v>
      </c>
      <c r="J13" s="87">
        <f t="shared" si="1"/>
        <v>6.7030000000000003</v>
      </c>
      <c r="L13" s="87" t="s">
        <v>151</v>
      </c>
      <c r="M13" s="150"/>
      <c r="N13" s="150"/>
      <c r="O13" s="150"/>
      <c r="P13"/>
      <c r="Q13" s="173"/>
      <c r="R13"/>
      <c r="S13"/>
      <c r="T13"/>
      <c r="U13" s="150"/>
      <c r="V13" s="150"/>
      <c r="W13" s="15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C13-Table91532525546[[#This Row],[%]]</f>
        <v>1.9269999999999987</v>
      </c>
      <c r="F14" s="87" t="str">
        <f>B5</f>
        <v>x</v>
      </c>
      <c r="G14" s="87">
        <f t="shared" si="0"/>
        <v>0.43</v>
      </c>
      <c r="I14" s="87" t="s">
        <v>12</v>
      </c>
      <c r="J14" s="87">
        <f t="shared" si="1"/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C14-Table91532525546[[#This Row],[%]]</f>
        <v>0.4870000000000001</v>
      </c>
      <c r="F15" s="87" t="str">
        <f>C3</f>
        <v>h</v>
      </c>
      <c r="G15" s="87">
        <f t="shared" si="0"/>
        <v>3.2429999999999999</v>
      </c>
      <c r="I15" s="87" t="s">
        <v>10</v>
      </c>
      <c r="J15" s="87">
        <f t="shared" si="1"/>
        <v>5.7329999999999997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C15-Table91532525546[[#This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C16-Table91532525546[[#This Row],[%]]</f>
        <v>0.21300000000000008</v>
      </c>
      <c r="F17" s="87" t="str">
        <f>C5</f>
        <v>,</v>
      </c>
      <c r="G17" s="87">
        <f t="shared" si="0"/>
        <v>1.0269999999999999</v>
      </c>
      <c r="I17" s="87" t="s">
        <v>23</v>
      </c>
      <c r="J17" s="87">
        <f t="shared" si="1"/>
        <v>2.6539999999999999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C17-Table91532525546[[#This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C18-Table91532525546[[#This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C19-Table91532525546[[#This Row],[%]]</f>
        <v>1.7539999999999996</v>
      </c>
      <c r="F20" s="87" t="str">
        <f>D5</f>
        <v>.</v>
      </c>
      <c r="G20" s="87">
        <f t="shared" si="0"/>
        <v>3.0430000000000001</v>
      </c>
      <c r="I20" s="87" t="s">
        <v>14</v>
      </c>
      <c r="J20" s="87">
        <f t="shared" si="1"/>
        <v>1.756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C20-Table91532525546[[#This Row],[%]]</f>
        <v>4.3000000000000149E-2</v>
      </c>
      <c r="F21" s="87" t="str">
        <f>E3</f>
        <v>g</v>
      </c>
      <c r="G21" s="87">
        <f t="shared" si="0"/>
        <v>1.597</v>
      </c>
      <c r="I21" s="87" t="s">
        <v>3</v>
      </c>
      <c r="J21" s="87">
        <f t="shared" si="1"/>
        <v>1.5489999999999999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C21-Table91532525546[[#This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C22-Table91532525546[[#This Row],[%]]</f>
        <v>6.899999999999995E-2</v>
      </c>
      <c r="F23" s="87" t="str">
        <f>E5</f>
        <v>c</v>
      </c>
      <c r="G23" s="87">
        <f t="shared" si="0"/>
        <v>3.9359999999999999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C23-Table91532525546[[#This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C24-Table91532525546[[#This Row],[%]]</f>
        <v>0.38900000000000023</v>
      </c>
      <c r="F25" s="87" t="str">
        <f>F4</f>
        <v>d</v>
      </c>
      <c r="G25" s="87">
        <f t="shared" si="0"/>
        <v>3.1739999999999999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C25-Table91532525546[[#This Row],[%]]</f>
        <v>0.11399999999999988</v>
      </c>
      <c r="F26" s="87" t="str">
        <f>F5</f>
        <v>v</v>
      </c>
      <c r="G26" s="87">
        <f t="shared" si="0"/>
        <v>0.90100000000000002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C26-Table91532525546[[#This Row],[%]]</f>
        <v>0.10199999999999987</v>
      </c>
      <c r="F27" s="176"/>
      <c r="G27" s="177">
        <f>SUM(G12:G26)</f>
        <v>48.849000000000004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C27-Table91532525546[[#This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C28-Table91532525546[[#This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C29-Table91532525546[[#This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C30-Table91532525546[[#This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C31-Table91532525546[[#This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C32-Table91532525546[[#This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C33-Table91532525546[[#This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C34-Table91532525546[[#This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C35-Table91532525546[[#This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C36-Table91532525546[[#This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C37-Table91532525546[[#This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C38-Table91532525546[[#This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C39-Table91532525546[[#This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C40-Table91532525546[[#This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8FD1-268A-4F31-931E-F4EA7E14CB91}">
  <dimension ref="A1:AL319"/>
  <sheetViews>
    <sheetView zoomScale="145" zoomScaleNormal="14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7</v>
      </c>
      <c r="C3" s="134" t="s">
        <v>21</v>
      </c>
      <c r="D3" s="133" t="s">
        <v>25</v>
      </c>
      <c r="E3" s="86" t="s">
        <v>13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17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"q"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"d"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"x"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15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"g"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16</v>
      </c>
      <c r="C5" s="88" t="s">
        <v>19</v>
      </c>
      <c r="D5" s="85" t="s">
        <v>8</v>
      </c>
      <c r="E5" s="132" t="s">
        <v>18</v>
      </c>
      <c r="F5" s="139" t="s">
        <v>27</v>
      </c>
      <c r="G5" s="92"/>
      <c r="H5" s="92"/>
      <c r="J5" s="105"/>
      <c r="K5" s="105"/>
      <c r="L5" s="138" t="s">
        <v>32</v>
      </c>
      <c r="M5" s="132" t="s">
        <v>23</v>
      </c>
      <c r="N5" s="85" t="s">
        <v>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"v"</v>
      </c>
      <c r="W5" t="str">
        <f>_xlfn.CONCAT("""",Keys!D4,""": ", """",D5,"""")</f>
        <v>"25": "w"</v>
      </c>
      <c r="X5" t="str">
        <f>_xlfn.CONCAT("""",Keys!E4,""": ", """",E5,"""")</f>
        <v>"26": "c"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"b"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"q","10": "h","11": "i","12": "d","13": "k","14": "","15": "/","16": "g","17": "n","18": "a","19": "t","20": ".","21": "","22": "","23": "z","24": "v","25": "w","26": "c","27": ",","28":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"q","10": "h","11": "i","12": "d","13": "k","14": "","15": "/","16": "g","17": "n","18": "a","19": "t","20": ".","21": "","22": "","23": "z","24": "v","25": "w","26": "c","27": ",","28": "","29": "","30": "","31": "","32": "","33": "","34": "","35": "","36": "","37": "","38": ""}, "right": {"7":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142</v>
      </c>
      <c r="M11" s="150"/>
      <c r="N11" s="150"/>
      <c r="O11" s="150"/>
      <c r="P11" s="87" t="s">
        <v>148</v>
      </c>
      <c r="Q11" s="87" t="s">
        <v>154</v>
      </c>
      <c r="R11" s="150"/>
      <c r="T11" s="150"/>
      <c r="U11" s="150"/>
      <c r="V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q</v>
      </c>
      <c r="G12" s="87">
        <f t="shared" ref="G12:G26" si="0">_xlfn.IFNA(_xlfn.IFNA(INDEX($C$12:$C$58, MATCH(F12,$A$12:$A$58,0)), INDEX($C$12:$C$58, MATCH(F12,$B$12:$B$58,0))),0)</f>
        <v>0.23799999999999999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L12" s="87" t="s">
        <v>152</v>
      </c>
      <c r="M12" s="150"/>
      <c r="N12" s="150"/>
      <c r="O12" s="150"/>
      <c r="P12" s="150"/>
      <c r="Q12" s="87" t="s">
        <v>155</v>
      </c>
      <c r="R12" s="150"/>
      <c r="S12" s="150"/>
      <c r="T12" s="150"/>
      <c r="U12" s="150"/>
      <c r="V12" s="150"/>
      <c r="W12" s="150"/>
      <c r="X12"/>
      <c r="Y12"/>
      <c r="Z12"/>
      <c r="AA12"/>
      <c r="AB12"/>
      <c r="AC12" s="173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C12-Table9153252[[#This Row],[%]]</f>
        <v>2.543000000000001</v>
      </c>
      <c r="F13" s="87" t="str">
        <f>B4</f>
        <v>g</v>
      </c>
      <c r="G13" s="87">
        <f t="shared" si="0"/>
        <v>1.597</v>
      </c>
      <c r="I13" s="87" t="s">
        <v>28</v>
      </c>
      <c r="J13" s="87">
        <f t="shared" si="1"/>
        <v>6.7030000000000003</v>
      </c>
      <c r="L13" s="151" t="s">
        <v>153</v>
      </c>
      <c r="M13" s="150"/>
      <c r="N13" s="150"/>
      <c r="O13" s="150"/>
      <c r="P13"/>
      <c r="R13"/>
      <c r="S13"/>
      <c r="T13"/>
      <c r="U13" s="150"/>
      <c r="V13" s="150"/>
      <c r="W13" s="15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C13-Table9153252[[#This Row],[%]]</f>
        <v>1.9269999999999987</v>
      </c>
      <c r="F14" s="87" t="str">
        <f>B5</f>
        <v>z</v>
      </c>
      <c r="G14" s="87">
        <f t="shared" si="0"/>
        <v>0.105</v>
      </c>
      <c r="I14" s="87" t="s">
        <v>12</v>
      </c>
      <c r="J14" s="87">
        <f t="shared" si="1"/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C14-Table9153252[[#This Row],[%]]</f>
        <v>0.4870000000000001</v>
      </c>
      <c r="F15" s="87" t="str">
        <f>C3</f>
        <v>h</v>
      </c>
      <c r="G15" s="87">
        <f t="shared" si="0"/>
        <v>3.2429999999999999</v>
      </c>
      <c r="I15" s="87" t="s">
        <v>10</v>
      </c>
      <c r="J15" s="87">
        <f t="shared" si="1"/>
        <v>5.7329999999999997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C16-Table9153252[[#This Row],[%]]</f>
        <v>0.21300000000000008</v>
      </c>
      <c r="F17" s="87" t="str">
        <f>C5</f>
        <v>v</v>
      </c>
      <c r="G17" s="87">
        <f t="shared" si="0"/>
        <v>0.90100000000000002</v>
      </c>
      <c r="I17" s="87" t="s">
        <v>23</v>
      </c>
      <c r="J17" s="87">
        <f t="shared" si="1"/>
        <v>2.6539999999999999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C19-Table9153252[[#This Row],[%]]</f>
        <v>1.7539999999999996</v>
      </c>
      <c r="F20" s="87" t="str">
        <f>D5</f>
        <v>w</v>
      </c>
      <c r="G20" s="87">
        <f t="shared" si="0"/>
        <v>1.278</v>
      </c>
      <c r="I20" s="87" t="s">
        <v>14</v>
      </c>
      <c r="J20" s="87">
        <f t="shared" si="1"/>
        <v>1.756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C20-Table9153252[[#This Row],[%]]</f>
        <v>4.3000000000000149E-2</v>
      </c>
      <c r="F21" s="87" t="str">
        <f>E3</f>
        <v>d</v>
      </c>
      <c r="G21" s="87">
        <f t="shared" si="0"/>
        <v>3.1739999999999999</v>
      </c>
      <c r="I21" s="87" t="s">
        <v>3</v>
      </c>
      <c r="J21" s="87">
        <f t="shared" si="1"/>
        <v>1.5489999999999999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C22-Table9153252[[#This Row],[%]]</f>
        <v>6.899999999999995E-2</v>
      </c>
      <c r="F23" s="87" t="str">
        <f>E5</f>
        <v>c</v>
      </c>
      <c r="G23" s="87">
        <f t="shared" si="0"/>
        <v>3.9359999999999999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C24-Table9153252[[#This Row],[%]]</f>
        <v>0.38900000000000023</v>
      </c>
      <c r="F25" s="87" t="str">
        <f>F4</f>
        <v>.</v>
      </c>
      <c r="G25" s="87">
        <f t="shared" si="0"/>
        <v>3.0430000000000001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C25-Table9153252[[#This Row],[%]]</f>
        <v>0.11399999999999988</v>
      </c>
      <c r="F26" s="87" t="str">
        <f>F5</f>
        <v>,</v>
      </c>
      <c r="G26" s="87">
        <f t="shared" si="0"/>
        <v>1.0269999999999999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C26-Table9153252[[#This Row],[%]]</f>
        <v>0.10199999999999987</v>
      </c>
      <c r="F27" s="176"/>
      <c r="G27" s="177">
        <f>SUM(G12:G26)</f>
        <v>48.656999999999996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69E3-286F-4A4A-ABE7-E273AC6751D9}">
  <dimension ref="A1:AL319"/>
  <sheetViews>
    <sheetView zoomScale="145" zoomScaleNormal="14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7</v>
      </c>
      <c r="C3" s="134" t="s">
        <v>21</v>
      </c>
      <c r="D3" s="133" t="s">
        <v>25</v>
      </c>
      <c r="E3" s="86" t="s">
        <v>15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17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"q"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"x"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16</v>
      </c>
      <c r="C5" s="88" t="s">
        <v>19</v>
      </c>
      <c r="D5" s="85" t="s">
        <v>13</v>
      </c>
      <c r="E5" s="132" t="s">
        <v>18</v>
      </c>
      <c r="F5" s="139" t="s">
        <v>27</v>
      </c>
      <c r="G5" s="92"/>
      <c r="H5" s="92"/>
      <c r="J5" s="105"/>
      <c r="K5" s="105"/>
      <c r="L5" s="138" t="s">
        <v>32</v>
      </c>
      <c r="M5" s="132" t="s">
        <v>23</v>
      </c>
      <c r="N5" s="85" t="s">
        <v>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"v"</v>
      </c>
      <c r="W5" t="str">
        <f>_xlfn.CONCAT("""",Keys!D4,""": ", """",D5,"""")</f>
        <v>"25": "d"</v>
      </c>
      <c r="X5" t="str">
        <f>_xlfn.CONCAT("""",Keys!E4,""": ", """",E5,"""")</f>
        <v>"26": "c"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"b"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"q","10": "h","11": "i","12": "g","13": "k","14": "","15": "/","16": "w","17": "n","18": "a","19": "t","20": ".","21": "","22": "","23": "z","24": "v","25": "d","26": "c","27": ",","28":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"q","10": "h","11": "i","12": "g","13": "k","14": "","15": "/","16": "w","17": "n","18": "a","19": "t","20": ".","21": "","22": "","23": "z","24": "v","25": "d","26": "c","27": ",","28": "","29": "","30": "","31": "","32": "","33": "","34": "","35": "","36": "","37": "","38": ""}, "right": {"7":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t="s">
        <v>142</v>
      </c>
      <c r="M11" s="150"/>
      <c r="N11" s="150"/>
      <c r="O11" s="150"/>
      <c r="P11" s="150"/>
      <c r="Q11" s="150"/>
      <c r="R11" s="150"/>
      <c r="T11" s="150"/>
      <c r="U11" s="150"/>
      <c r="V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q</v>
      </c>
      <c r="G12" s="87">
        <f t="shared" ref="G12:G26" si="0">_xlfn.IFNA(_xlfn.IFNA(INDEX($C$12:$C$58, MATCH(F12,$A$12:$A$58,0)), INDEX($C$12:$C$58, MATCH(F12,$B$12:$B$58,0))),0)</f>
        <v>0.23799999999999999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L12" s="87" t="s">
        <v>146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/>
      <c r="Y12"/>
      <c r="Z12"/>
      <c r="AA12"/>
      <c r="AB12"/>
      <c r="AC12" s="173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C12-Table915325255[[#This Row],[%]]</f>
        <v>2.543000000000001</v>
      </c>
      <c r="F13" s="87" t="str">
        <f>B4</f>
        <v>w</v>
      </c>
      <c r="G13" s="87">
        <f t="shared" si="0"/>
        <v>1.278</v>
      </c>
      <c r="I13" s="87" t="s">
        <v>28</v>
      </c>
      <c r="J13" s="87">
        <f t="shared" si="1"/>
        <v>6.7030000000000003</v>
      </c>
      <c r="L13" s="87" t="s">
        <v>147</v>
      </c>
      <c r="M13" s="150"/>
      <c r="N13" s="150"/>
      <c r="O13" s="150"/>
      <c r="P13"/>
      <c r="Q13" s="173"/>
      <c r="R13"/>
      <c r="S13"/>
      <c r="T13"/>
      <c r="U13" s="150"/>
      <c r="V13" s="150"/>
      <c r="W13" s="15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C13-Table915325255[[#This Row],[%]]</f>
        <v>1.9269999999999987</v>
      </c>
      <c r="F14" s="87" t="str">
        <f>B5</f>
        <v>z</v>
      </c>
      <c r="G14" s="87">
        <f t="shared" si="0"/>
        <v>0.105</v>
      </c>
      <c r="I14" s="87" t="s">
        <v>12</v>
      </c>
      <c r="J14" s="87">
        <f t="shared" si="1"/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C14-Table915325255[[#This Row],[%]]</f>
        <v>0.4870000000000001</v>
      </c>
      <c r="F15" s="87" t="str">
        <f>C3</f>
        <v>h</v>
      </c>
      <c r="G15" s="87">
        <f t="shared" si="0"/>
        <v>3.2429999999999999</v>
      </c>
      <c r="I15" s="87" t="s">
        <v>10</v>
      </c>
      <c r="J15" s="87">
        <f t="shared" si="1"/>
        <v>5.7329999999999997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C15-Table915325255[[#This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C16-Table915325255[[#This Row],[%]]</f>
        <v>0.21300000000000008</v>
      </c>
      <c r="F17" s="87" t="str">
        <f>C5</f>
        <v>v</v>
      </c>
      <c r="G17" s="87">
        <f t="shared" si="0"/>
        <v>0.90100000000000002</v>
      </c>
      <c r="I17" s="87" t="s">
        <v>23</v>
      </c>
      <c r="J17" s="87">
        <f t="shared" si="1"/>
        <v>2.6539999999999999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C17-Table915325255[[#This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C18-Table915325255[[#This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C19-Table915325255[[#This Row],[%]]</f>
        <v>1.7539999999999996</v>
      </c>
      <c r="F20" s="87" t="str">
        <f>D5</f>
        <v>d</v>
      </c>
      <c r="G20" s="87">
        <f t="shared" si="0"/>
        <v>3.1739999999999999</v>
      </c>
      <c r="I20" s="87" t="s">
        <v>14</v>
      </c>
      <c r="J20" s="87">
        <f t="shared" si="1"/>
        <v>1.756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C20-Table915325255[[#This Row],[%]]</f>
        <v>4.3000000000000149E-2</v>
      </c>
      <c r="F21" s="87" t="str">
        <f>E3</f>
        <v>g</v>
      </c>
      <c r="G21" s="87">
        <f t="shared" si="0"/>
        <v>1.597</v>
      </c>
      <c r="I21" s="87" t="s">
        <v>3</v>
      </c>
      <c r="J21" s="87">
        <f t="shared" si="1"/>
        <v>1.5489999999999999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C21-Table915325255[[#This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C22-Table915325255[[#This Row],[%]]</f>
        <v>6.899999999999995E-2</v>
      </c>
      <c r="F23" s="87" t="str">
        <f>E5</f>
        <v>c</v>
      </c>
      <c r="G23" s="87">
        <f t="shared" si="0"/>
        <v>3.9359999999999999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C23-Table915325255[[#This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C24-Table915325255[[#This Row],[%]]</f>
        <v>0.38900000000000023</v>
      </c>
      <c r="F25" s="87" t="str">
        <f>F4</f>
        <v>.</v>
      </c>
      <c r="G25" s="87">
        <f t="shared" si="0"/>
        <v>3.0430000000000001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C25-Table915325255[[#This Row],[%]]</f>
        <v>0.11399999999999988</v>
      </c>
      <c r="F26" s="87" t="str">
        <f>F5</f>
        <v>,</v>
      </c>
      <c r="G26" s="87">
        <f t="shared" si="0"/>
        <v>1.0269999999999999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C26-Table915325255[[#This Row],[%]]</f>
        <v>0.10199999999999987</v>
      </c>
      <c r="F27" s="176"/>
      <c r="G27" s="177">
        <f>SUM(G12:G26)</f>
        <v>48.656999999999996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C27-Table915325255[[#This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C28-Table915325255[[#This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C29-Table915325255[[#This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C30-Table915325255[[#This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C31-Table915325255[[#This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C32-Table915325255[[#This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C33-Table915325255[[#This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C34-Table915325255[[#This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C35-Table915325255[[#This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C36-Table915325255[[#This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C37-Table915325255[[#This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C38-Table915325255[[#This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C39-Table915325255[[#This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C40-Table915325255[[#This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Efforts</vt:lpstr>
      <vt:lpstr>Template</vt:lpstr>
      <vt:lpstr>My 21</vt:lpstr>
      <vt:lpstr>My 20</vt:lpstr>
      <vt:lpstr>My 19</vt:lpstr>
      <vt:lpstr>My 18</vt:lpstr>
      <vt:lpstr>My 17</vt:lpstr>
      <vt:lpstr>My 14</vt:lpstr>
      <vt:lpstr>My 16</vt:lpstr>
      <vt:lpstr>My 15</vt:lpstr>
      <vt:lpstr>My 11</vt:lpstr>
      <vt:lpstr>My 13</vt:lpstr>
      <vt:lpstr>My 12</vt:lpstr>
      <vt:lpstr>My 9</vt:lpstr>
      <vt:lpstr>My 7</vt:lpstr>
      <vt:lpstr>My 10</vt:lpstr>
      <vt:lpstr>My 8</vt:lpstr>
      <vt:lpstr>My 7.1</vt:lpstr>
      <vt:lpstr>My 4</vt:lpstr>
      <vt:lpstr>My 5.0</vt:lpstr>
      <vt:lpstr>My 3</vt:lpstr>
      <vt:lpstr>My 1</vt:lpstr>
      <vt:lpstr>My 2</vt:lpstr>
      <vt:lpstr>My 6</vt:lpstr>
      <vt:lpstr>Arensito</vt:lpstr>
      <vt:lpstr>Capewell 9.3</vt:lpstr>
      <vt:lpstr>Capewell 9.2</vt:lpstr>
      <vt:lpstr>Workman</vt:lpstr>
      <vt:lpstr>Asset</vt:lpstr>
      <vt:lpstr>Arensito.2</vt:lpstr>
      <vt:lpstr>Collemak</vt:lpstr>
      <vt:lpstr>Norman</vt:lpstr>
      <vt:lpstr>Mtgap2</vt:lpstr>
      <vt:lpstr>QWERF</vt:lpstr>
      <vt:lpstr>Capewell.ex</vt:lpstr>
      <vt:lpstr>Norman L</vt:lpstr>
      <vt:lpstr>Soul</vt:lpstr>
      <vt:lpstr>Niro</vt:lpstr>
      <vt:lpstr>Breakl15</vt:lpstr>
      <vt:lpstr>QGMLWB</vt:lpstr>
      <vt:lpstr>QGMLWY</vt:lpstr>
      <vt:lpstr>QFMLWY</vt:lpstr>
      <vt:lpstr>Gelatin</vt:lpstr>
      <vt:lpstr>Kaehi</vt:lpstr>
      <vt:lpstr>Mtgap1</vt:lpstr>
      <vt:lpstr>Qwerty</vt:lpstr>
      <vt:lpstr>C-Qwerty</vt:lpstr>
      <vt:lpstr>TNWMLC</vt:lpstr>
      <vt:lpstr>Dvorak</vt:lpstr>
      <vt:lpstr>Capewell-Dvorak</vt:lpstr>
      <vt:lpstr>Klausler</vt:lpstr>
      <vt:lpstr>C-Qwerty 1-2</vt:lpstr>
      <vt:lpstr>C-Qwerty N</vt:lpstr>
      <vt:lpstr>Norman LR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2020-12-17T09:26:11Z</dcterms:modified>
</cp:coreProperties>
</file>