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gbaird-5DOF\posterior-sampling\code\egprm\code\interp\code\interp5DOF-paper\tables\"/>
    </mc:Choice>
  </mc:AlternateContent>
  <xr:revisionPtr revIDLastSave="0" documentId="13_ncr:1_{68C7AAEC-57A2-450B-BC22-3990D4C8CCC0}" xr6:coauthVersionLast="47" xr6:coauthVersionMax="47" xr10:uidLastSave="{00000000-0000-0000-0000-000000000000}"/>
  <bookViews>
    <workbookView xWindow="-108" yWindow="-108" windowWidth="23256" windowHeight="12576" xr2:uid="{3FFA48DE-A732-4E48-AC34-6AA140314E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4" i="1"/>
  <c r="L15" i="1"/>
  <c r="L16" i="1"/>
  <c r="L17" i="1"/>
  <c r="L18" i="1"/>
  <c r="L19" i="1"/>
  <c r="L20" i="1"/>
  <c r="L21" i="1"/>
  <c r="R8" i="1"/>
  <c r="Q8" i="1"/>
  <c r="P8" i="1"/>
  <c r="O8" i="1"/>
  <c r="N8" i="1"/>
  <c r="H20" i="1"/>
  <c r="I20" i="1" s="1"/>
  <c r="R20" i="1" s="1"/>
  <c r="M20" i="1"/>
  <c r="N20" i="1"/>
  <c r="O20" i="1"/>
  <c r="P20" i="1"/>
  <c r="Q20" i="1"/>
  <c r="H8" i="1"/>
  <c r="I8" i="1" s="1"/>
  <c r="M14" i="1"/>
  <c r="M15" i="1"/>
  <c r="M16" i="1"/>
  <c r="M17" i="1"/>
  <c r="M18" i="1"/>
  <c r="M19" i="1"/>
  <c r="M21" i="1"/>
  <c r="M3" i="1"/>
  <c r="M4" i="1"/>
  <c r="M5" i="1"/>
  <c r="M6" i="1"/>
  <c r="M7" i="1"/>
  <c r="M8" i="1"/>
  <c r="M9" i="1"/>
  <c r="M10" i="1"/>
  <c r="O14" i="1"/>
  <c r="O15" i="1"/>
  <c r="O16" i="1"/>
  <c r="O17" i="1"/>
  <c r="O18" i="1"/>
  <c r="O26" i="1"/>
  <c r="O19" i="1"/>
  <c r="O21" i="1"/>
  <c r="Q14" i="1"/>
  <c r="Q19" i="1"/>
  <c r="R19" i="1"/>
  <c r="R24" i="1"/>
  <c r="Q24" i="1"/>
  <c r="O24" i="1"/>
  <c r="N3" i="1"/>
  <c r="N4" i="1"/>
  <c r="N16" i="1"/>
  <c r="N17" i="1"/>
  <c r="N18" i="1"/>
  <c r="N26" i="1"/>
  <c r="N19" i="1"/>
  <c r="N21" i="1"/>
  <c r="N14" i="1"/>
  <c r="N15" i="1"/>
  <c r="P14" i="1"/>
  <c r="R14" i="1"/>
  <c r="K14" i="1"/>
  <c r="P3" i="1"/>
  <c r="Q3" i="1"/>
  <c r="R3" i="1"/>
  <c r="O3" i="1"/>
  <c r="K3" i="1"/>
  <c r="H4" i="1"/>
  <c r="Q4" i="1" s="1"/>
  <c r="H5" i="1"/>
  <c r="Q5" i="1" s="1"/>
  <c r="H6" i="1"/>
  <c r="Q6" i="1" s="1"/>
  <c r="H7" i="1"/>
  <c r="Q7" i="1" s="1"/>
  <c r="H9" i="1"/>
  <c r="Q9" i="1" s="1"/>
  <c r="P15" i="1"/>
  <c r="P16" i="1"/>
  <c r="P17" i="1"/>
  <c r="P18" i="1"/>
  <c r="P26" i="1"/>
  <c r="P19" i="1"/>
  <c r="P21" i="1"/>
  <c r="H26" i="1"/>
  <c r="Q26" i="1" s="1"/>
  <c r="H21" i="1"/>
  <c r="Q21" i="1" s="1"/>
  <c r="H18" i="1"/>
  <c r="I18" i="1" s="1"/>
  <c r="R18" i="1" s="1"/>
  <c r="H17" i="1"/>
  <c r="I17" i="1" s="1"/>
  <c r="R17" i="1" s="1"/>
  <c r="H16" i="1"/>
  <c r="Q16" i="1" s="1"/>
  <c r="H15" i="1"/>
  <c r="I15" i="1" s="1"/>
  <c r="R15" i="1" s="1"/>
  <c r="O4" i="1"/>
  <c r="P4" i="1"/>
  <c r="N5" i="1"/>
  <c r="O5" i="1"/>
  <c r="P5" i="1"/>
  <c r="N6" i="1"/>
  <c r="O6" i="1"/>
  <c r="P6" i="1"/>
  <c r="N7" i="1"/>
  <c r="O7" i="1"/>
  <c r="P7" i="1"/>
  <c r="N24" i="1"/>
  <c r="P24" i="1"/>
  <c r="N9" i="1"/>
  <c r="O9" i="1"/>
  <c r="P9" i="1"/>
  <c r="N10" i="1"/>
  <c r="P10" i="1"/>
  <c r="Q17" i="1" l="1"/>
  <c r="Q15" i="1"/>
  <c r="Q18" i="1"/>
  <c r="I21" i="1"/>
  <c r="R21" i="1" s="1"/>
  <c r="I26" i="1"/>
  <c r="R26" i="1" s="1"/>
  <c r="I16" i="1"/>
  <c r="R16" i="1" s="1"/>
  <c r="I4" i="1"/>
  <c r="R4" i="1" s="1"/>
  <c r="I9" i="1"/>
  <c r="R9" i="1" s="1"/>
  <c r="I7" i="1"/>
  <c r="R7" i="1" s="1"/>
  <c r="I6" i="1"/>
  <c r="R6" i="1" s="1"/>
  <c r="I5" i="1"/>
  <c r="R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F26" authorId="0" shapeId="0" xr:uid="{515906A6-986C-44A3-895C-93538E2AECCD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0.0277 for GBE values &lt; 0.9 J/m^2
0.0076 for GBE &gt; 0.9 J/m^2
~7.82% vs. 92.18% split, so take weighted average</t>
        </r>
      </text>
    </comment>
  </commentList>
</comments>
</file>

<file path=xl/sharedStrings.xml><?xml version="1.0" encoding="utf-8"?>
<sst xmlns="http://schemas.openxmlformats.org/spreadsheetml/2006/main" count="126" uniqueCount="39">
  <si>
    <t>Barycentric</t>
  </si>
  <si>
    <t>\gls{idw}</t>
  </si>
  <si>
    <t>\gls{nn}</t>
  </si>
  <si>
    <t>\gls{lobpcg} \cite{shenDeterminingGrainBoundary2019}</t>
  </si>
  <si>
    <t>\gls{lkr} \cite{chesserLearningGrainBoundary2020}</t>
  </si>
  <si>
    <t>\num{</t>
  </si>
  <si>
    <t>}</t>
  </si>
  <si>
    <t>Method</t>
  </si>
  <si>
    <t>Column1</t>
  </si>
  <si>
    <t>Column2</t>
  </si>
  <si>
    <t>MAE</t>
  </si>
  <si>
    <t>RMSE</t>
  </si>
  <si>
    <t>Column3</t>
  </si>
  <si>
    <t>Column4</t>
  </si>
  <si>
    <t>Column5</t>
  </si>
  <si>
    <t>Column6</t>
  </si>
  <si>
    <t>\# \glspl{gb}</t>
  </si>
  <si>
    <t>\gls{mae} \\ (\SI{}{\J\per\square\meter})</t>
  </si>
  <si>
    <t>\thead{</t>
  </si>
  <si>
    <t>Cst, Avg \gls{mae} \\ (\SI{}{\J\per\square\meter})</t>
  </si>
  <si>
    <t>\gls{rmse} \\ (\SI{}{\J\per\square\meter})</t>
  </si>
  <si>
    <t>Cst, Avg \gls{rmse} \\ (\SI{}{\J\per\square\meter})</t>
  </si>
  <si>
    <t>\gls{mae} $\downarrow$ \\ (\%)</t>
  </si>
  <si>
    <t>\gls{mae} $\downarrow$ \\ (\SI{}{\J\per\square\meter})</t>
  </si>
  <si>
    <t>\gls{rmse} $\downarrow$ \\ (\SI{}{\J\per\square\meter})</t>
  </si>
  <si>
    <t>\gls{rmse} $\downarrow$ \\ (\%)</t>
  </si>
  <si>
    <t>\NA</t>
  </si>
  <si>
    <t>\gls{ann} \cite{restrepoUsingArtificialNeural2014}</t>
  </si>
  <si>
    <t>\acrshort{brk}</t>
  </si>
  <si>
    <t>Dataset</t>
  </si>
  <si>
    <t>\acrshort{ms} Fe</t>
  </si>
  <si>
    <t>\acrshort{ms} Ni</t>
  </si>
  <si>
    <t>Column7</t>
  </si>
  <si>
    <t>Distance</t>
  </si>
  <si>
    <t>Column8</t>
  </si>
  <si>
    <t>\gls{gpr}</t>
  </si>
  <si>
    <t>\acrshort{vfz}</t>
  </si>
  <si>
    <t>\acrshort{gbo}</t>
  </si>
  <si>
    <t>Non-sym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</si>
</sst>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164" fontId="0" fillId="0" borderId="0" xfId="1" applyNumberFormat="1" applyFont="1"/>
    <xf numFmtId="164" fontId="0" fillId="0" borderId="0" xfId="0" applyNumberFormat="1"/>
    <xf numFmtId="0" fontId="0" fillId="0" borderId="0" xfId="0" applyFont="1" applyBorder="1"/>
    <xf numFmtId="0" fontId="0" fillId="0" borderId="0" xfId="0" applyAlignment="1">
      <alignment horizontal="center"/>
    </xf>
    <xf numFmtId="165" fontId="0" fillId="0" borderId="0" xfId="0" applyNumberFormat="1"/>
    <xf numFmtId="0" fontId="0" fillId="0" borderId="1" xfId="0" applyNumberFormat="1" applyFont="1" applyBorder="1"/>
    <xf numFmtId="164" fontId="0" fillId="0" borderId="1" xfId="0" applyNumberFormat="1" applyFont="1" applyBorder="1"/>
    <xf numFmtId="164" fontId="0" fillId="0" borderId="2" xfId="0" applyNumberFormat="1" applyFont="1" applyBorder="1"/>
    <xf numFmtId="0" fontId="0" fillId="0" borderId="0" xfId="0" applyFont="1"/>
  </cellXfs>
  <cellStyles count="2">
    <cellStyle name="Normal" xfId="0" builtinId="0"/>
    <cellStyle name="Percent" xfId="1" builtinId="5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1"/>
        </right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2162E0-C385-4FAC-ABAF-ABB1A9A63773}" name="Table1" displayName="Table1" ref="K2:R10" totalsRowShown="0">
  <autoFilter ref="K2:R10" xr:uid="{34723225-B821-40D5-8CA0-E779B3D75340}"/>
  <tableColumns count="8">
    <tableColumn id="8" xr3:uid="{8750A65A-26A8-4CAD-9B6B-CE55F671A29F}" name="Column8"/>
    <tableColumn id="6" xr3:uid="{5320CEE6-96B7-42B8-BB96-3AE93C04FFFF}" name="Column7" dataDxfId="10">
      <calculatedColumnFormula>C3</calculatedColumnFormula>
    </tableColumn>
    <tableColumn id="1" xr3:uid="{CE715634-CEAE-4F5C-BE92-319D9E9C6D95}" name="Column1" dataDxfId="9">
      <calculatedColumnFormula>D3</calculatedColumnFormula>
    </tableColumn>
    <tableColumn id="2" xr3:uid="{857359D7-9BF3-4628-AEC1-B8C24263A700}" name="Column2">
      <calculatedColumnFormula>_xlfn.TEXTJOIN(,TRUE,#REF!,#REF!,#REF!)</calculatedColumnFormula>
    </tableColumn>
    <tableColumn id="3" xr3:uid="{54C8542A-26D0-40F1-A72E-6EF3BC5B8A09}" name="Column3">
      <calculatedColumnFormula>_xlfn.TEXTJOIN(,TRUE,#REF!,#REF!,#REF!)</calculatedColumnFormula>
    </tableColumn>
    <tableColumn id="4" xr3:uid="{EFE061AF-85E1-4499-95C6-A859C0D329B3}" name="Column4">
      <calculatedColumnFormula>_xlfn.TEXTJOIN(,TRUE,#REF!,#REF!,#REF!)</calculatedColumnFormula>
    </tableColumn>
    <tableColumn id="5" xr3:uid="{AAA3B4EC-CC53-4AA1-BE3A-E07C759F4F9A}" name="Column5">
      <calculatedColumnFormula>_xlfn.TEXTJOIN(,TRUE,#REF!,#REF!,#REF!)</calculatedColumnFormula>
    </tableColumn>
    <tableColumn id="7" xr3:uid="{25CA2D46-3329-408C-9AC2-B06EFB7E4705}" name="Column6">
      <calculatedColumnFormula>_xlfn.CONCAT(#REF!,#REF!*100,#REF!)</calculatedColumnFormula>
    </tableColumn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0286348-A0AD-4367-867A-FF703B492F79}" name="Table2" displayName="Table2" ref="K13:R21" totalsRowShown="0" dataDxfId="8">
  <autoFilter ref="K13:R21" xr:uid="{62E6D853-2620-453D-94A0-2A9CC9A67D6A}"/>
  <tableColumns count="8">
    <tableColumn id="8" xr3:uid="{173648D3-E346-42E7-9C09-48B47A858C91}" name="Column8" dataDxfId="7"/>
    <tableColumn id="7" xr3:uid="{0BAC1C4D-F447-45F2-99B0-C1682AB28721}" name="Column7" dataDxfId="6">
      <calculatedColumnFormula>C14</calculatedColumnFormula>
    </tableColumn>
    <tableColumn id="6" xr3:uid="{A9D0C93B-0EA4-4493-91CC-FEFD3AE97CC7}" name="Column1" dataDxfId="5">
      <calculatedColumnFormula>D14</calculatedColumnFormula>
    </tableColumn>
    <tableColumn id="1" xr3:uid="{3314CF19-98B3-4633-8C5D-306394963DCF}" name="Column2" dataDxfId="4">
      <calculatedColumnFormula>_xlfn.TEXTJOIN(,TRUE,A14,E14,J14)</calculatedColumnFormula>
    </tableColumn>
    <tableColumn id="2" xr3:uid="{62BC181E-E540-457E-8A83-80B02351069D}" name="Column3" dataDxfId="3">
      <calculatedColumnFormula>_xlfn.TEXTJOIN(,TRUE,$A14,F14,$J14)</calculatedColumnFormula>
    </tableColumn>
    <tableColumn id="3" xr3:uid="{288D3A6C-7636-4CB2-9C87-1538FDE2B6CF}" name="Column4" dataDxfId="2">
      <calculatedColumnFormula>_xlfn.TEXTJOIN(,TRUE,$A14,G14,$J14)</calculatedColumnFormula>
    </tableColumn>
    <tableColumn id="4" xr3:uid="{CDAAB1AB-3350-49D3-9504-F6B12A67CFE7}" name="Column5" dataDxfId="1">
      <calculatedColumnFormula>_xlfn.TEXTJOIN(,TRUE,$A14,H14,$J14)</calculatedColumnFormula>
    </tableColumn>
    <tableColumn id="5" xr3:uid="{F016F048-ABEE-4E9F-8006-40199839670A}" name="Column6" dataDxfId="0">
      <calculatedColumnFormula>_xlfn.CONCAT($A14,I14*100,$J14)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484C6-BA9C-46C6-A4A6-2565F599DD0D}">
  <dimension ref="A1:R26"/>
  <sheetViews>
    <sheetView tabSelected="1" workbookViewId="0">
      <selection activeCell="I15" sqref="I15"/>
    </sheetView>
  </sheetViews>
  <sheetFormatPr defaultRowHeight="14.4" x14ac:dyDescent="0.3"/>
  <cols>
    <col min="5" max="5" width="7" bestFit="1" customWidth="1"/>
    <col min="6" max="6" width="25.109375" bestFit="1" customWidth="1"/>
    <col min="7" max="7" width="12.21875" bestFit="1" customWidth="1"/>
    <col min="11" max="11" width="46.88671875" bestFit="1" customWidth="1"/>
    <col min="12" max="12" width="15.5546875" bestFit="1" customWidth="1"/>
    <col min="13" max="13" width="14.6640625" bestFit="1" customWidth="1"/>
    <col min="14" max="14" width="31.109375" bestFit="1" customWidth="1"/>
    <col min="15" max="15" width="50.6640625" customWidth="1"/>
    <col min="16" max="16" width="56.77734375" customWidth="1"/>
    <col min="17" max="17" width="43" customWidth="1"/>
    <col min="18" max="18" width="24.77734375" bestFit="1" customWidth="1"/>
  </cols>
  <sheetData>
    <row r="1" spans="1:18" x14ac:dyDescent="0.3">
      <c r="M1" s="6" t="s">
        <v>10</v>
      </c>
    </row>
    <row r="2" spans="1:18" x14ac:dyDescent="0.3">
      <c r="K2" t="s">
        <v>34</v>
      </c>
      <c r="L2" t="s">
        <v>32</v>
      </c>
      <c r="M2" t="s">
        <v>8</v>
      </c>
      <c r="N2" t="s">
        <v>9</v>
      </c>
      <c r="O2" t="s">
        <v>12</v>
      </c>
      <c r="P2" t="s">
        <v>13</v>
      </c>
      <c r="Q2" t="s">
        <v>14</v>
      </c>
      <c r="R2" t="s">
        <v>15</v>
      </c>
    </row>
    <row r="3" spans="1:18" x14ac:dyDescent="0.3">
      <c r="A3" t="s">
        <v>18</v>
      </c>
      <c r="B3" t="s">
        <v>7</v>
      </c>
      <c r="C3" t="s">
        <v>33</v>
      </c>
      <c r="D3" t="s">
        <v>29</v>
      </c>
      <c r="E3" t="s">
        <v>16</v>
      </c>
      <c r="F3" t="s">
        <v>17</v>
      </c>
      <c r="G3" t="s">
        <v>19</v>
      </c>
      <c r="H3" t="s">
        <v>23</v>
      </c>
      <c r="I3" t="s">
        <v>22</v>
      </c>
      <c r="J3" t="s">
        <v>6</v>
      </c>
      <c r="K3" t="str">
        <f>B3</f>
        <v>Method</v>
      </c>
      <c r="L3" t="str">
        <f t="shared" ref="L3:L10" si="0">C3</f>
        <v>Distance</v>
      </c>
      <c r="M3" t="str">
        <f t="shared" ref="M3:M10" si="1">D3</f>
        <v>Dataset</v>
      </c>
      <c r="N3" t="str">
        <f>E3</f>
        <v>\# \glspl{gb}</v>
      </c>
      <c r="O3" t="str">
        <f>_xlfn.TEXTJOIN(,TRUE,$A3,F3,$J3)</f>
        <v>\thead{\gls{mae} \\ (\SI{}{\J\per\square\meter})}</v>
      </c>
      <c r="P3" t="str">
        <f>_xlfn.TEXTJOIN(,TRUE,$A3,G3,$J3)</f>
        <v>\thead{Cst, Avg \gls{mae} \\ (\SI{}{\J\per\square\meter})}</v>
      </c>
      <c r="Q3" t="str">
        <f>_xlfn.TEXTJOIN(,TRUE,$A3,H3,$J3)</f>
        <v>\thead{\gls{mae} $\downarrow$ \\ (\SI{}{\J\per\square\meter})}</v>
      </c>
      <c r="R3" t="str">
        <f>_xlfn.TEXTJOIN(,TRUE,$A3,I3,$J3)</f>
        <v>\thead{\gls{mae} $\downarrow$ \\ (\%)}</v>
      </c>
    </row>
    <row r="4" spans="1:18" x14ac:dyDescent="0.3">
      <c r="A4" t="s">
        <v>5</v>
      </c>
      <c r="C4" t="s">
        <v>36</v>
      </c>
      <c r="D4" t="s">
        <v>28</v>
      </c>
      <c r="E4">
        <v>50000</v>
      </c>
      <c r="F4">
        <v>1.4500000000000001E-2</v>
      </c>
      <c r="G4">
        <v>9.5500000000000002E-2</v>
      </c>
      <c r="H4">
        <f t="shared" ref="H4:H9" si="2">G4-F4</f>
        <v>8.1000000000000003E-2</v>
      </c>
      <c r="I4" s="3">
        <f>ROUND(H4/G4,3)</f>
        <v>0.84799999999999998</v>
      </c>
      <c r="J4" t="s">
        <v>6</v>
      </c>
      <c r="K4" t="s">
        <v>35</v>
      </c>
      <c r="L4" t="str">
        <f t="shared" si="0"/>
        <v>\acrshort{vfz}</v>
      </c>
      <c r="M4" t="str">
        <f t="shared" si="1"/>
        <v>\acrshort{brk}</v>
      </c>
      <c r="N4" t="str">
        <f t="shared" ref="N4:Q9" si="3">_xlfn.TEXTJOIN(,TRUE,$A4,E4,$J4)</f>
        <v>\num{50000}</v>
      </c>
      <c r="O4" t="str">
        <f t="shared" si="3"/>
        <v>\num{0.0145}</v>
      </c>
      <c r="P4" t="str">
        <f t="shared" si="3"/>
        <v>\num{0.0955}</v>
      </c>
      <c r="Q4" t="str">
        <f t="shared" si="3"/>
        <v>\num{0.081}</v>
      </c>
      <c r="R4" t="str">
        <f t="shared" ref="R4:R9" si="4">_xlfn.CONCAT($A4,I4*100,$J4)</f>
        <v>\num{84.8}</v>
      </c>
    </row>
    <row r="5" spans="1:18" x14ac:dyDescent="0.3">
      <c r="A5" t="s">
        <v>5</v>
      </c>
      <c r="C5" t="s">
        <v>36</v>
      </c>
      <c r="D5" t="s">
        <v>28</v>
      </c>
      <c r="E5">
        <v>50000</v>
      </c>
      <c r="F5">
        <v>1.4500000000000001E-2</v>
      </c>
      <c r="G5">
        <v>9.5500000000000002E-2</v>
      </c>
      <c r="H5">
        <f t="shared" si="2"/>
        <v>8.1000000000000003E-2</v>
      </c>
      <c r="I5" s="3">
        <f t="shared" ref="I5:I9" si="5">ROUND(H5/G5,3)</f>
        <v>0.84799999999999998</v>
      </c>
      <c r="J5" t="s">
        <v>6</v>
      </c>
      <c r="K5" t="s">
        <v>0</v>
      </c>
      <c r="L5" t="str">
        <f t="shared" si="0"/>
        <v>\acrshort{vfz}</v>
      </c>
      <c r="M5" t="str">
        <f t="shared" si="1"/>
        <v>\acrshort{brk}</v>
      </c>
      <c r="N5" t="str">
        <f t="shared" si="3"/>
        <v>\num{50000}</v>
      </c>
      <c r="O5" t="str">
        <f t="shared" si="3"/>
        <v>\num{0.0145}</v>
      </c>
      <c r="P5" t="str">
        <f t="shared" si="3"/>
        <v>\num{0.0955}</v>
      </c>
      <c r="Q5" t="str">
        <f t="shared" si="3"/>
        <v>\num{0.081}</v>
      </c>
      <c r="R5" t="str">
        <f t="shared" si="4"/>
        <v>\num{84.8}</v>
      </c>
    </row>
    <row r="6" spans="1:18" x14ac:dyDescent="0.3">
      <c r="A6" t="s">
        <v>5</v>
      </c>
      <c r="C6" t="s">
        <v>36</v>
      </c>
      <c r="D6" t="s">
        <v>28</v>
      </c>
      <c r="E6">
        <v>50000</v>
      </c>
      <c r="F6">
        <v>2.23E-2</v>
      </c>
      <c r="G6">
        <v>9.5500000000000002E-2</v>
      </c>
      <c r="H6">
        <f t="shared" si="2"/>
        <v>7.3200000000000001E-2</v>
      </c>
      <c r="I6" s="3">
        <f t="shared" si="5"/>
        <v>0.76600000000000001</v>
      </c>
      <c r="J6" t="s">
        <v>6</v>
      </c>
      <c r="K6" t="s">
        <v>1</v>
      </c>
      <c r="L6" t="str">
        <f t="shared" si="0"/>
        <v>\acrshort{vfz}</v>
      </c>
      <c r="M6" t="str">
        <f t="shared" si="1"/>
        <v>\acrshort{brk}</v>
      </c>
      <c r="N6" t="str">
        <f t="shared" si="3"/>
        <v>\num{50000}</v>
      </c>
      <c r="O6" t="str">
        <f t="shared" si="3"/>
        <v>\num{0.0223}</v>
      </c>
      <c r="P6" t="str">
        <f t="shared" si="3"/>
        <v>\num{0.0955}</v>
      </c>
      <c r="Q6" t="str">
        <f t="shared" si="3"/>
        <v>\num{0.0732}</v>
      </c>
      <c r="R6" t="str">
        <f t="shared" si="4"/>
        <v>\num{76.6}</v>
      </c>
    </row>
    <row r="7" spans="1:18" x14ac:dyDescent="0.3">
      <c r="A7" t="s">
        <v>5</v>
      </c>
      <c r="C7" t="s">
        <v>36</v>
      </c>
      <c r="D7" t="s">
        <v>28</v>
      </c>
      <c r="E7">
        <v>50000</v>
      </c>
      <c r="F7">
        <v>3.0800000000000001E-2</v>
      </c>
      <c r="G7">
        <v>9.5500000000000002E-2</v>
      </c>
      <c r="H7">
        <f t="shared" si="2"/>
        <v>6.4700000000000008E-2</v>
      </c>
      <c r="I7" s="3">
        <f t="shared" si="5"/>
        <v>0.67700000000000005</v>
      </c>
      <c r="J7" t="s">
        <v>6</v>
      </c>
      <c r="K7" t="s">
        <v>2</v>
      </c>
      <c r="L7" t="str">
        <f t="shared" si="0"/>
        <v>\acrshort{vfz}</v>
      </c>
      <c r="M7" t="str">
        <f t="shared" si="1"/>
        <v>\acrshort{brk}</v>
      </c>
      <c r="N7" t="str">
        <f t="shared" si="3"/>
        <v>\num{50000}</v>
      </c>
      <c r="O7" t="str">
        <f t="shared" si="3"/>
        <v>\num{0.0308}</v>
      </c>
      <c r="P7" t="str">
        <f t="shared" si="3"/>
        <v>\num{0.0955}</v>
      </c>
      <c r="Q7" t="str">
        <f t="shared" si="3"/>
        <v>\num{0.0647}</v>
      </c>
      <c r="R7" t="str">
        <f t="shared" si="4"/>
        <v>\num{67.7}</v>
      </c>
    </row>
    <row r="8" spans="1:18" x14ac:dyDescent="0.3">
      <c r="A8" t="s">
        <v>5</v>
      </c>
      <c r="C8" t="s">
        <v>36</v>
      </c>
      <c r="D8" t="s">
        <v>30</v>
      </c>
      <c r="E8">
        <v>17176</v>
      </c>
      <c r="F8">
        <v>4.0500000000000001E-2</v>
      </c>
      <c r="G8">
        <v>6.1699999999999998E-2</v>
      </c>
      <c r="H8">
        <f t="shared" ref="H8" si="6">G8-F8</f>
        <v>2.1199999999999997E-2</v>
      </c>
      <c r="I8" s="3">
        <f t="shared" ref="I8" si="7">ROUND(H8/G8,3)</f>
        <v>0.34399999999999997</v>
      </c>
      <c r="J8" t="s">
        <v>6</v>
      </c>
      <c r="K8" t="s">
        <v>35</v>
      </c>
      <c r="L8" t="str">
        <f t="shared" si="0"/>
        <v>\acrshort{vfz}</v>
      </c>
      <c r="M8" t="str">
        <f t="shared" si="1"/>
        <v>\acrshort{ms} Fe</v>
      </c>
      <c r="N8" t="str">
        <f t="shared" si="3"/>
        <v>\num{17176}</v>
      </c>
      <c r="O8" t="str">
        <f t="shared" si="3"/>
        <v>\num{0.0405}</v>
      </c>
      <c r="P8" t="str">
        <f t="shared" si="3"/>
        <v>\num{0.0617}</v>
      </c>
      <c r="Q8" t="str">
        <f t="shared" si="3"/>
        <v>\num{0.0212}</v>
      </c>
      <c r="R8" t="str">
        <f t="shared" si="4"/>
        <v>\num{34.4}</v>
      </c>
    </row>
    <row r="9" spans="1:18" x14ac:dyDescent="0.3">
      <c r="A9" t="s">
        <v>5</v>
      </c>
      <c r="C9" t="s">
        <v>38</v>
      </c>
      <c r="D9" t="s">
        <v>30</v>
      </c>
      <c r="E9">
        <v>17176</v>
      </c>
      <c r="F9">
        <v>4.8599999999999997E-2</v>
      </c>
      <c r="G9">
        <v>6.1699999999999998E-2</v>
      </c>
      <c r="H9">
        <f t="shared" si="2"/>
        <v>1.3100000000000001E-2</v>
      </c>
      <c r="I9" s="3">
        <f t="shared" si="5"/>
        <v>0.21199999999999999</v>
      </c>
      <c r="J9" t="s">
        <v>6</v>
      </c>
      <c r="K9" t="s">
        <v>27</v>
      </c>
      <c r="L9" t="str">
        <f t="shared" si="0"/>
        <v>Non-sym</v>
      </c>
      <c r="M9" t="str">
        <f t="shared" si="1"/>
        <v>\acrshort{ms} Fe</v>
      </c>
      <c r="N9" t="str">
        <f t="shared" si="3"/>
        <v>\num{17176}</v>
      </c>
      <c r="O9" t="str">
        <f t="shared" si="3"/>
        <v>\num{0.0486}</v>
      </c>
      <c r="P9" t="str">
        <f t="shared" si="3"/>
        <v>\num{0.0617}</v>
      </c>
      <c r="Q9" t="str">
        <f t="shared" si="3"/>
        <v>\num{0.0131}</v>
      </c>
      <c r="R9" t="str">
        <f t="shared" si="4"/>
        <v>\num{21.2}</v>
      </c>
    </row>
    <row r="10" spans="1:18" x14ac:dyDescent="0.3">
      <c r="A10" t="s">
        <v>5</v>
      </c>
      <c r="C10" t="s">
        <v>37</v>
      </c>
      <c r="D10" t="s">
        <v>31</v>
      </c>
      <c r="E10">
        <v>388</v>
      </c>
      <c r="F10" t="s">
        <v>26</v>
      </c>
      <c r="G10">
        <v>0.17519999999999999</v>
      </c>
      <c r="H10" t="s">
        <v>26</v>
      </c>
      <c r="I10" s="3" t="s">
        <v>26</v>
      </c>
      <c r="J10" t="s">
        <v>6</v>
      </c>
      <c r="K10" t="s">
        <v>4</v>
      </c>
      <c r="L10" t="str">
        <f t="shared" si="0"/>
        <v>\acrshort{gbo}</v>
      </c>
      <c r="M10" t="str">
        <f t="shared" si="1"/>
        <v>\acrshort{ms} Ni</v>
      </c>
      <c r="N10" t="str">
        <f>_xlfn.TEXTJOIN(,TRUE,$A10,E10,$J10)</f>
        <v>\num{388}</v>
      </c>
      <c r="O10" t="s">
        <v>26</v>
      </c>
      <c r="P10" t="str">
        <f>_xlfn.TEXTJOIN(,TRUE,$A10,G10,$J10)</f>
        <v>\num{0.1752}</v>
      </c>
      <c r="Q10" t="s">
        <v>26</v>
      </c>
      <c r="R10" t="s">
        <v>26</v>
      </c>
    </row>
    <row r="12" spans="1:18" x14ac:dyDescent="0.3">
      <c r="M12" s="6" t="s">
        <v>11</v>
      </c>
    </row>
    <row r="13" spans="1:18" x14ac:dyDescent="0.3">
      <c r="K13" t="s">
        <v>34</v>
      </c>
      <c r="L13" t="s">
        <v>32</v>
      </c>
      <c r="M13" t="s">
        <v>8</v>
      </c>
      <c r="N13" t="s">
        <v>9</v>
      </c>
      <c r="O13" t="s">
        <v>12</v>
      </c>
      <c r="P13" t="s">
        <v>13</v>
      </c>
      <c r="Q13" t="s">
        <v>14</v>
      </c>
      <c r="R13" t="s">
        <v>15</v>
      </c>
    </row>
    <row r="14" spans="1:18" x14ac:dyDescent="0.3">
      <c r="A14" t="s">
        <v>18</v>
      </c>
      <c r="B14" t="s">
        <v>7</v>
      </c>
      <c r="C14" t="s">
        <v>33</v>
      </c>
      <c r="D14" t="s">
        <v>29</v>
      </c>
      <c r="E14" t="s">
        <v>16</v>
      </c>
      <c r="F14" t="s">
        <v>20</v>
      </c>
      <c r="G14" t="s">
        <v>21</v>
      </c>
      <c r="H14" t="s">
        <v>24</v>
      </c>
      <c r="I14" t="s">
        <v>25</v>
      </c>
      <c r="J14" t="s">
        <v>6</v>
      </c>
      <c r="K14" t="str">
        <f>B14</f>
        <v>Method</v>
      </c>
      <c r="L14" s="11" t="str">
        <f t="shared" ref="L14:L21" si="8">C14</f>
        <v>Distance</v>
      </c>
      <c r="M14" s="5" t="str">
        <f t="shared" ref="M14:M21" si="9">D14</f>
        <v>Dataset</v>
      </c>
      <c r="N14" t="str">
        <f t="shared" ref="N14:N21" si="10">_xlfn.TEXTJOIN(,TRUE,A14,E14,J14)</f>
        <v>\thead{\# \glspl{gb}}</v>
      </c>
      <c r="O14" t="str">
        <f>_xlfn.TEXTJOIN(,TRUE,$A14,F14,$J14)</f>
        <v>\thead{\gls{rmse} \\ (\SI{}{\J\per\square\meter})}</v>
      </c>
      <c r="P14" t="str">
        <f>_xlfn.TEXTJOIN(,TRUE,$A14,G14,$J14)</f>
        <v>\thead{Cst, Avg \gls{rmse} \\ (\SI{}{\J\per\square\meter})}</v>
      </c>
      <c r="Q14" t="str">
        <f>_xlfn.TEXTJOIN(,TRUE,$A14,H14,$J14)</f>
        <v>\thead{\gls{rmse} $\downarrow$ \\ (\SI{}{\J\per\square\meter})}</v>
      </c>
      <c r="R14" t="str">
        <f>_xlfn.TEXTJOIN(,TRUE,$A14,I14,$J14)</f>
        <v>\thead{\gls{rmse} $\downarrow$ \\ (\%)}</v>
      </c>
    </row>
    <row r="15" spans="1:18" x14ac:dyDescent="0.3">
      <c r="A15" t="s">
        <v>5</v>
      </c>
      <c r="C15" t="s">
        <v>36</v>
      </c>
      <c r="D15" t="s">
        <v>28</v>
      </c>
      <c r="E15">
        <v>50000</v>
      </c>
      <c r="F15" s="7">
        <v>2.1700000000000001E-2</v>
      </c>
      <c r="G15">
        <v>0.1283</v>
      </c>
      <c r="H15">
        <f>G15-F15</f>
        <v>0.1066</v>
      </c>
      <c r="I15" s="3">
        <f>ROUND(H15/G15,3)</f>
        <v>0.83099999999999996</v>
      </c>
      <c r="J15" t="s">
        <v>6</v>
      </c>
      <c r="K15" s="5" t="s">
        <v>35</v>
      </c>
      <c r="L15" s="11" t="str">
        <f t="shared" si="8"/>
        <v>\acrshort{vfz}</v>
      </c>
      <c r="M15" s="5" t="str">
        <f t="shared" si="9"/>
        <v>\acrshort{brk}</v>
      </c>
      <c r="N15" s="1" t="str">
        <f t="shared" si="10"/>
        <v>\num{50000}</v>
      </c>
      <c r="O15" s="1" t="str">
        <f t="shared" ref="O15:Q18" si="11">_xlfn.TEXTJOIN(,TRUE,$A15,F15,$J15)</f>
        <v>\num{0.0217}</v>
      </c>
      <c r="P15" s="1" t="str">
        <f t="shared" si="11"/>
        <v>\num{0.1283}</v>
      </c>
      <c r="Q15" s="1" t="str">
        <f t="shared" si="11"/>
        <v>\num{0.1066}</v>
      </c>
      <c r="R15" s="2" t="str">
        <f>_xlfn.CONCAT($A15,I15*100,$J15)</f>
        <v>\num{83.1}</v>
      </c>
    </row>
    <row r="16" spans="1:18" x14ac:dyDescent="0.3">
      <c r="A16" t="s">
        <v>5</v>
      </c>
      <c r="C16" t="s">
        <v>36</v>
      </c>
      <c r="D16" t="s">
        <v>28</v>
      </c>
      <c r="E16">
        <v>50000</v>
      </c>
      <c r="F16">
        <v>2.3900000000000001E-2</v>
      </c>
      <c r="G16">
        <v>0.1283</v>
      </c>
      <c r="H16">
        <f>G16-F16</f>
        <v>0.10439999999999999</v>
      </c>
      <c r="I16" s="3">
        <f t="shared" ref="I16:I21" si="12">ROUND(H16/G16,3)</f>
        <v>0.81399999999999995</v>
      </c>
      <c r="J16" t="s">
        <v>6</v>
      </c>
      <c r="K16" s="5" t="s">
        <v>0</v>
      </c>
      <c r="L16" s="11" t="str">
        <f t="shared" si="8"/>
        <v>\acrshort{vfz}</v>
      </c>
      <c r="M16" s="5" t="str">
        <f t="shared" si="9"/>
        <v>\acrshort{brk}</v>
      </c>
      <c r="N16" s="1" t="str">
        <f t="shared" si="10"/>
        <v>\num{50000}</v>
      </c>
      <c r="O16" s="1" t="str">
        <f t="shared" si="11"/>
        <v>\num{0.0239}</v>
      </c>
      <c r="P16" s="1" t="str">
        <f t="shared" si="11"/>
        <v>\num{0.1283}</v>
      </c>
      <c r="Q16" s="1" t="str">
        <f t="shared" si="11"/>
        <v>\num{0.1044}</v>
      </c>
      <c r="R16" s="2" t="str">
        <f>_xlfn.CONCAT($A16,I16*100,$J16)</f>
        <v>\num{81.4}</v>
      </c>
    </row>
    <row r="17" spans="1:18" x14ac:dyDescent="0.3">
      <c r="A17" t="s">
        <v>5</v>
      </c>
      <c r="C17" t="s">
        <v>36</v>
      </c>
      <c r="D17" t="s">
        <v>28</v>
      </c>
      <c r="E17">
        <v>50000</v>
      </c>
      <c r="F17">
        <v>3.4299999999999997E-2</v>
      </c>
      <c r="G17">
        <v>0.1283</v>
      </c>
      <c r="H17">
        <f>G17-F17</f>
        <v>9.4E-2</v>
      </c>
      <c r="I17" s="3">
        <f t="shared" si="12"/>
        <v>0.73299999999999998</v>
      </c>
      <c r="J17" t="s">
        <v>6</v>
      </c>
      <c r="K17" s="5" t="s">
        <v>1</v>
      </c>
      <c r="L17" s="11" t="str">
        <f t="shared" si="8"/>
        <v>\acrshort{vfz}</v>
      </c>
      <c r="M17" s="5" t="str">
        <f t="shared" si="9"/>
        <v>\acrshort{brk}</v>
      </c>
      <c r="N17" s="1" t="str">
        <f t="shared" si="10"/>
        <v>\num{50000}</v>
      </c>
      <c r="O17" s="1" t="str">
        <f t="shared" si="11"/>
        <v>\num{0.0343}</v>
      </c>
      <c r="P17" s="1" t="str">
        <f t="shared" si="11"/>
        <v>\num{0.1283}</v>
      </c>
      <c r="Q17" s="1" t="str">
        <f t="shared" si="11"/>
        <v>\num{0.094}</v>
      </c>
      <c r="R17" s="2" t="str">
        <f>_xlfn.CONCAT($A17,I17*100,$J17)</f>
        <v>\num{73.3}</v>
      </c>
    </row>
    <row r="18" spans="1:18" x14ac:dyDescent="0.3">
      <c r="A18" t="s">
        <v>5</v>
      </c>
      <c r="C18" t="s">
        <v>36</v>
      </c>
      <c r="D18" t="s">
        <v>28</v>
      </c>
      <c r="E18">
        <v>50000</v>
      </c>
      <c r="F18">
        <v>4.48E-2</v>
      </c>
      <c r="G18">
        <v>0.1283</v>
      </c>
      <c r="H18">
        <f>G18-F18</f>
        <v>8.3499999999999991E-2</v>
      </c>
      <c r="I18" s="3">
        <f t="shared" si="12"/>
        <v>0.65100000000000002</v>
      </c>
      <c r="J18" t="s">
        <v>6</v>
      </c>
      <c r="K18" s="5" t="s">
        <v>2</v>
      </c>
      <c r="L18" s="11" t="str">
        <f t="shared" si="8"/>
        <v>\acrshort{vfz}</v>
      </c>
      <c r="M18" s="5" t="str">
        <f t="shared" si="9"/>
        <v>\acrshort{brk}</v>
      </c>
      <c r="N18" s="1" t="str">
        <f t="shared" si="10"/>
        <v>\num{50000}</v>
      </c>
      <c r="O18" s="1" t="str">
        <f t="shared" si="11"/>
        <v>\num{0.0448}</v>
      </c>
      <c r="P18" s="1" t="str">
        <f t="shared" si="11"/>
        <v>\num{0.1283}</v>
      </c>
      <c r="Q18" s="1" t="str">
        <f t="shared" si="11"/>
        <v>\num{0.0835}</v>
      </c>
      <c r="R18" s="2" t="str">
        <f>_xlfn.CONCAT($A18,I18*100,$J18)</f>
        <v>\num{65.1}</v>
      </c>
    </row>
    <row r="19" spans="1:18" x14ac:dyDescent="0.3">
      <c r="A19" t="s">
        <v>5</v>
      </c>
      <c r="C19" t="s">
        <v>38</v>
      </c>
      <c r="D19" t="s">
        <v>30</v>
      </c>
      <c r="E19">
        <v>17176</v>
      </c>
      <c r="F19" t="s">
        <v>26</v>
      </c>
      <c r="G19">
        <v>8.5400000000000004E-2</v>
      </c>
      <c r="H19" t="s">
        <v>26</v>
      </c>
      <c r="I19" t="s">
        <v>26</v>
      </c>
      <c r="J19" t="s">
        <v>6</v>
      </c>
      <c r="K19" s="5" t="s">
        <v>27</v>
      </c>
      <c r="L19" s="11" t="str">
        <f t="shared" si="8"/>
        <v>Non-sym</v>
      </c>
      <c r="M19" s="5" t="str">
        <f t="shared" si="9"/>
        <v>\acrshort{ms} Fe</v>
      </c>
      <c r="N19" s="1" t="str">
        <f t="shared" si="10"/>
        <v>\num{17176}</v>
      </c>
      <c r="O19" s="1" t="str">
        <f>F19</f>
        <v>\NA</v>
      </c>
      <c r="P19" s="1" t="str">
        <f>_xlfn.TEXTJOIN(,TRUE,$A19,G19,$J19)</f>
        <v>\num{0.0854}</v>
      </c>
      <c r="Q19" s="4" t="str">
        <f>H19</f>
        <v>\NA</v>
      </c>
      <c r="R19" s="4" t="str">
        <f>I19</f>
        <v>\NA</v>
      </c>
    </row>
    <row r="20" spans="1:18" x14ac:dyDescent="0.3">
      <c r="A20" t="s">
        <v>5</v>
      </c>
      <c r="C20" t="s">
        <v>36</v>
      </c>
      <c r="D20" t="s">
        <v>31</v>
      </c>
      <c r="E20">
        <v>388</v>
      </c>
      <c r="F20">
        <v>9.5100000000000004E-2</v>
      </c>
      <c r="G20">
        <v>0.2243</v>
      </c>
      <c r="H20">
        <f>G20-F20</f>
        <v>0.12919999999999998</v>
      </c>
      <c r="I20" s="3">
        <f t="shared" ref="I20" si="13">ROUND(H20/G20,3)</f>
        <v>0.57599999999999996</v>
      </c>
      <c r="J20" t="s">
        <v>6</v>
      </c>
      <c r="K20" s="5" t="s">
        <v>35</v>
      </c>
      <c r="L20" s="11" t="str">
        <f t="shared" si="8"/>
        <v>\acrshort{vfz}</v>
      </c>
      <c r="M20" s="8" t="str">
        <f t="shared" si="9"/>
        <v>\acrshort{ms} Ni</v>
      </c>
      <c r="N20" s="8" t="str">
        <f t="shared" si="10"/>
        <v>\num{388}</v>
      </c>
      <c r="O20" s="1" t="str">
        <f>_xlfn.TEXTJOIN(,TRUE,$A20,F20,$J20)</f>
        <v>\num{0.0951}</v>
      </c>
      <c r="P20" s="1" t="str">
        <f>_xlfn.TEXTJOIN(,TRUE,$A20,G20,$J20)</f>
        <v>\num{0.2243}</v>
      </c>
      <c r="Q20" s="9" t="str">
        <f>_xlfn.TEXTJOIN(,TRUE,$A20,H20,$J20)</f>
        <v>\num{0.1292}</v>
      </c>
      <c r="R20" s="10" t="str">
        <f>_xlfn.CONCAT($A20,I20*100,$J20)</f>
        <v>\num{57.6}</v>
      </c>
    </row>
    <row r="21" spans="1:18" x14ac:dyDescent="0.3">
      <c r="A21" t="s">
        <v>5</v>
      </c>
      <c r="C21" t="s">
        <v>37</v>
      </c>
      <c r="D21" t="s">
        <v>31</v>
      </c>
      <c r="E21">
        <v>388</v>
      </c>
      <c r="F21">
        <v>9.7699999999999995E-2</v>
      </c>
      <c r="G21">
        <v>0.2243</v>
      </c>
      <c r="H21">
        <f>G21-F21</f>
        <v>0.12659999999999999</v>
      </c>
      <c r="I21" s="3">
        <f t="shared" si="12"/>
        <v>0.56399999999999995</v>
      </c>
      <c r="J21" t="s">
        <v>6</v>
      </c>
      <c r="K21" s="5" t="s">
        <v>4</v>
      </c>
      <c r="L21" s="11" t="str">
        <f t="shared" si="8"/>
        <v>\acrshort{gbo}</v>
      </c>
      <c r="M21" s="5" t="str">
        <f t="shared" si="9"/>
        <v>\acrshort{ms} Ni</v>
      </c>
      <c r="N21" s="1" t="str">
        <f t="shared" si="10"/>
        <v>\num{388}</v>
      </c>
      <c r="O21" s="1" t="str">
        <f>_xlfn.TEXTJOIN(,TRUE,$A21,F21,$J21)</f>
        <v>\num{0.0977}</v>
      </c>
      <c r="P21" s="1" t="str">
        <f>_xlfn.TEXTJOIN(,TRUE,$A21,G21,$J21)</f>
        <v>\num{0.2243}</v>
      </c>
      <c r="Q21" s="1" t="str">
        <f>_xlfn.TEXTJOIN(,TRUE,$A21,H21,$J21)</f>
        <v>\num{0.1266}</v>
      </c>
      <c r="R21" s="2" t="str">
        <f>_xlfn.CONCAT($A21,I21*100,$J21)</f>
        <v>\num{56.4}</v>
      </c>
    </row>
    <row r="24" spans="1:18" x14ac:dyDescent="0.3">
      <c r="A24" t="s">
        <v>5</v>
      </c>
      <c r="E24">
        <v>180000</v>
      </c>
      <c r="F24" t="s">
        <v>26</v>
      </c>
      <c r="G24">
        <v>4.6600000000000003E-2</v>
      </c>
      <c r="H24" t="s">
        <v>26</v>
      </c>
      <c r="I24" t="s">
        <v>26</v>
      </c>
      <c r="J24" t="s">
        <v>6</v>
      </c>
      <c r="K24" t="s">
        <v>3</v>
      </c>
      <c r="N24" t="str">
        <f>_xlfn.TEXTJOIN(,TRUE,$A24,E24,$J24)</f>
        <v>\num{180000}</v>
      </c>
      <c r="O24" s="4" t="str">
        <f>F24</f>
        <v>\NA</v>
      </c>
      <c r="P24" t="str">
        <f>_xlfn.TEXTJOIN(,TRUE,$A24,G24,$J24)</f>
        <v>\num{0.0466}</v>
      </c>
      <c r="Q24" s="4" t="str">
        <f>H24</f>
        <v>\NA</v>
      </c>
      <c r="R24" s="4" t="str">
        <f>I24</f>
        <v>\NA</v>
      </c>
    </row>
    <row r="26" spans="1:18" x14ac:dyDescent="0.3">
      <c r="A26" t="s">
        <v>5</v>
      </c>
      <c r="E26">
        <v>180000</v>
      </c>
      <c r="F26">
        <v>9.1999999999999998E-3</v>
      </c>
      <c r="G26">
        <v>9.7600000000000006E-2</v>
      </c>
      <c r="H26">
        <f>G26-F26</f>
        <v>8.8400000000000006E-2</v>
      </c>
      <c r="I26" s="3">
        <f>ROUND(H26/G26,3)</f>
        <v>0.90600000000000003</v>
      </c>
      <c r="J26" t="s">
        <v>6</v>
      </c>
      <c r="K26" s="5" t="s">
        <v>3</v>
      </c>
      <c r="N26" s="1" t="str">
        <f>_xlfn.TEXTJOIN(,TRUE,A26,E26,J26)</f>
        <v>\num{180000}</v>
      </c>
      <c r="O26" s="1" t="str">
        <f>_xlfn.TEXTJOIN(,TRUE,$A26,F26,$J26)</f>
        <v>\num{0.0092}</v>
      </c>
      <c r="P26" s="1" t="str">
        <f>_xlfn.TEXTJOIN(,TRUE,$A26,G26,$J26)</f>
        <v>\num{0.0976}</v>
      </c>
      <c r="Q26" s="1" t="str">
        <f>_xlfn.TEXTJOIN(,TRUE,$A26,H26,$J26)</f>
        <v>\num{0.0884}</v>
      </c>
      <c r="R26" s="2" t="str">
        <f>_xlfn.CONCAT($A26,I26*100,$J26)</f>
        <v>\num{90.6}</v>
      </c>
    </row>
  </sheetData>
  <pageMargins left="0.7" right="0.7" top="0.75" bottom="0.75" header="0.3" footer="0.3"/>
  <pageSetup orientation="portrait" r:id="rId1"/>
  <legacy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2020-10-31T11:05:21Z</dcterms:created>
  <dcterms:modified xsi:type="dcterms:W3CDTF">2021-07-02T17:34:14Z</dcterms:modified>
</cp:coreProperties>
</file>