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rg\Documents\GitHub\infer\code\interp\code\interp5DOF-paper\"/>
    </mc:Choice>
  </mc:AlternateContent>
  <xr:revisionPtr revIDLastSave="0" documentId="13_ncr:1_{FE127553-925E-422F-91FD-E740D5C5B662}" xr6:coauthVersionLast="45" xr6:coauthVersionMax="45" xr10:uidLastSave="{00000000-0000-0000-0000-000000000000}"/>
  <bookViews>
    <workbookView xWindow="-108" yWindow="-108" windowWidth="23256" windowHeight="12576" xr2:uid="{3FFA48DE-A732-4E48-AC34-6AA140314E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M14" i="1"/>
  <c r="M15" i="1"/>
  <c r="M16" i="1"/>
  <c r="M17" i="1"/>
  <c r="M18" i="1"/>
  <c r="M19" i="1"/>
  <c r="M20" i="1"/>
  <c r="M21" i="1"/>
  <c r="N20" i="1"/>
  <c r="N8" i="1"/>
  <c r="M8" i="1"/>
  <c r="K8" i="1"/>
  <c r="J3" i="1"/>
  <c r="J4" i="1"/>
  <c r="J16" i="1"/>
  <c r="J17" i="1"/>
  <c r="J18" i="1"/>
  <c r="J19" i="1"/>
  <c r="J20" i="1"/>
  <c r="J21" i="1"/>
  <c r="J14" i="1"/>
  <c r="J15" i="1"/>
  <c r="L14" i="1"/>
  <c r="N14" i="1"/>
  <c r="I14" i="1"/>
  <c r="L3" i="1"/>
  <c r="M3" i="1"/>
  <c r="N3" i="1"/>
  <c r="K3" i="1"/>
  <c r="I3" i="1"/>
  <c r="F4" i="1"/>
  <c r="F5" i="1"/>
  <c r="F6" i="1"/>
  <c r="M6" i="1" s="1"/>
  <c r="F7" i="1"/>
  <c r="M7" i="1" s="1"/>
  <c r="F9" i="1"/>
  <c r="M9" i="1" s="1"/>
  <c r="F10" i="1"/>
  <c r="M10" i="1" s="1"/>
  <c r="L15" i="1"/>
  <c r="L16" i="1"/>
  <c r="L17" i="1"/>
  <c r="L18" i="1"/>
  <c r="L19" i="1"/>
  <c r="L20" i="1"/>
  <c r="L21" i="1"/>
  <c r="F19" i="1"/>
  <c r="F21" i="1"/>
  <c r="F18" i="1"/>
  <c r="G18" i="1" s="1"/>
  <c r="N18" i="1" s="1"/>
  <c r="F17" i="1"/>
  <c r="G17" i="1" s="1"/>
  <c r="N17" i="1" s="1"/>
  <c r="F16" i="1"/>
  <c r="F15" i="1"/>
  <c r="G15" i="1" s="1"/>
  <c r="N15" i="1" s="1"/>
  <c r="K4" i="1"/>
  <c r="L4" i="1"/>
  <c r="J5" i="1"/>
  <c r="K5" i="1"/>
  <c r="L5" i="1"/>
  <c r="J6" i="1"/>
  <c r="K6" i="1"/>
  <c r="L6" i="1"/>
  <c r="J7" i="1"/>
  <c r="K7" i="1"/>
  <c r="L7" i="1"/>
  <c r="J8" i="1"/>
  <c r="L8" i="1"/>
  <c r="J9" i="1"/>
  <c r="K9" i="1"/>
  <c r="L9" i="1"/>
  <c r="J10" i="1"/>
  <c r="K10" i="1"/>
  <c r="L10" i="1"/>
  <c r="M5" i="1"/>
  <c r="M4" i="1"/>
  <c r="G21" i="1" l="1"/>
  <c r="N21" i="1" s="1"/>
  <c r="G19" i="1"/>
  <c r="N19" i="1" s="1"/>
  <c r="G16" i="1"/>
  <c r="N16" i="1" s="1"/>
  <c r="G4" i="1"/>
  <c r="N4" i="1" s="1"/>
  <c r="G10" i="1"/>
  <c r="N10" i="1" s="1"/>
  <c r="G9" i="1"/>
  <c r="N9" i="1" s="1"/>
  <c r="G7" i="1"/>
  <c r="N7" i="1" s="1"/>
  <c r="G6" i="1"/>
  <c r="N6" i="1" s="1"/>
  <c r="G5" i="1"/>
  <c r="N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Sterling Baird</author>
  </authors>
  <commentList>
    <comment ref="D19" authorId="0" shapeId="0" xr:uid="{515906A6-986C-44A3-895C-93538E2AECCD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0.0277 for GBE values &lt; 0.9 J/m^2
0.0076 for GBE &gt; 0.9 J/m^2
~7.82% vs. 92.18% split, so take weighted average</t>
        </r>
      </text>
    </comment>
  </commentList>
</comments>
</file>

<file path=xl/sharedStrings.xml><?xml version="1.0" encoding="utf-8"?>
<sst xmlns="http://schemas.openxmlformats.org/spreadsheetml/2006/main" count="78" uniqueCount="29">
  <si>
    <t>\Gls{gpr}</t>
  </si>
  <si>
    <t>Barycentric</t>
  </si>
  <si>
    <t>\gls{idw}</t>
  </si>
  <si>
    <t>\gls{nn}</t>
  </si>
  <si>
    <t>\gls{lobpcg} \cite{shenDeterminingGrainBoundary2019}</t>
  </si>
  <si>
    <t>\gls{ann} \cite{echeverrirestrepoUsingArtificialNeural2014}</t>
  </si>
  <si>
    <t>\gls{lkr} \cite{chesserLearningGrainBoundary2020}</t>
  </si>
  <si>
    <t>\num{</t>
  </si>
  <si>
    <t>}</t>
  </si>
  <si>
    <t>Method</t>
  </si>
  <si>
    <t>Column1</t>
  </si>
  <si>
    <t>Column2</t>
  </si>
  <si>
    <t>MAE</t>
  </si>
  <si>
    <t>RMSE</t>
  </si>
  <si>
    <t>Column3</t>
  </si>
  <si>
    <t>Column4</t>
  </si>
  <si>
    <t>Column5</t>
  </si>
  <si>
    <t>Column6</t>
  </si>
  <si>
    <t>\# \glspl{gb}</t>
  </si>
  <si>
    <t>\gls{mae} \\ (\SI{}{\J\per\square\meter})</t>
  </si>
  <si>
    <t>\thead{</t>
  </si>
  <si>
    <t>Cst, Avg \gls{mae} \\ (\SI{}{\J\per\square\meter})</t>
  </si>
  <si>
    <t>\gls{rmse} \\ (\SI{}{\J\per\square\meter})</t>
  </si>
  <si>
    <t>Cst, Avg \gls{rmse} \\ (\SI{}{\J\per\square\meter})</t>
  </si>
  <si>
    <t>\gls{mae} $\downarrow$ \\ (\%)</t>
  </si>
  <si>
    <t>\gls{mae} $\downarrow$ \\ (\SI{}{\J\per\square\meter})</t>
  </si>
  <si>
    <t>\gls{rmse} $\downarrow$ \\ (\SI{}{\J\per\square\meter})</t>
  </si>
  <si>
    <t>\gls{rmse} $\downarrow$ \\ (\%)</t>
  </si>
  <si>
    <t>\NA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</si>
</sst>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171" fontId="0" fillId="0" borderId="0" xfId="1" applyNumberFormat="1" applyFont="1"/>
    <xf numFmtId="171" fontId="0" fillId="0" borderId="0" xfId="0" applyNumberFormat="1"/>
    <xf numFmtId="0" fontId="0" fillId="0" borderId="0" xfId="0" applyFont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2162E0-C385-4FAC-ABAF-ABB1A9A63773}" name="Table1" displayName="Table1" ref="I2:N10" totalsRowShown="0">
  <autoFilter ref="I2:N10" xr:uid="{34723225-B821-40D5-8CA0-E779B3D75340}"/>
  <tableColumns count="6">
    <tableColumn id="1" xr3:uid="{CE715634-CEAE-4F5C-BE92-319D9E9C6D95}" name="Column1"/>
    <tableColumn id="2" xr3:uid="{857359D7-9BF3-4628-AEC1-B8C24263A700}" name="Column2">
      <calculatedColumnFormula>_xlfn.TEXTJOIN(,TRUE,#REF!,#REF!,#REF!)</calculatedColumnFormula>
    </tableColumn>
    <tableColumn id="3" xr3:uid="{54C8542A-26D0-40F1-A72E-6EF3BC5B8A09}" name="Column3">
      <calculatedColumnFormula>_xlfn.TEXTJOIN(,TRUE,#REF!,#REF!,#REF!)</calculatedColumnFormula>
    </tableColumn>
    <tableColumn id="4" xr3:uid="{EFE061AF-85E1-4499-95C6-A859C0D329B3}" name="Column4">
      <calculatedColumnFormula>_xlfn.TEXTJOIN(,TRUE,#REF!,#REF!,#REF!)</calculatedColumnFormula>
    </tableColumn>
    <tableColumn id="5" xr3:uid="{AAA3B4EC-CC53-4AA1-BE3A-E07C759F4F9A}" name="Column5">
      <calculatedColumnFormula>_xlfn.TEXTJOIN(,TRUE,#REF!,#REF!,#REF!)</calculatedColumnFormula>
    </tableColumn>
    <tableColumn id="7" xr3:uid="{25CA2D46-3329-408C-9AC2-B06EFB7E4705}" name="Column6">
      <calculatedColumnFormula>_xlfn.CONCAT(#REF!,#REF!*100,#REF!)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286348-A0AD-4367-867A-FF703B492F79}" name="Table2" displayName="Table2" ref="I13:N21" totalsRowShown="0" dataDxfId="4">
  <autoFilter ref="I13:N21" xr:uid="{62E6D853-2620-453D-94A0-2A9CC9A67D6A}"/>
  <tableColumns count="6">
    <tableColumn id="6" xr3:uid="{A9D0C93B-0EA4-4493-91CC-FEFD3AE97CC7}" name="Column1" dataDxfId="3"/>
    <tableColumn id="1" xr3:uid="{3314CF19-98B3-4633-8C5D-306394963DCF}" name="Column2" dataDxfId="2">
      <calculatedColumnFormula>_xlfn.TEXTJOIN(,TRUE,A14,C14,H14)</calculatedColumnFormula>
    </tableColumn>
    <tableColumn id="2" xr3:uid="{62BC181E-E540-457E-8A83-80B02351069D}" name="Column3" dataDxfId="0">
      <calculatedColumnFormula>_xlfn.TEXTJOIN(,TRUE,$A14,D14,$H14)</calculatedColumnFormula>
    </tableColumn>
    <tableColumn id="3" xr3:uid="{288D3A6C-7636-4CB2-9C87-1538FDE2B6CF}" name="Column4" dataDxfId="6">
      <calculatedColumnFormula>_xlfn.TEXTJOIN(,TRUE,$A14,E14,$H14)</calculatedColumnFormula>
    </tableColumn>
    <tableColumn id="4" xr3:uid="{CDAAB1AB-3350-49D3-9504-F6B12A67CFE7}" name="Column5" dataDxfId="1">
      <calculatedColumnFormula>_xlfn.TEXTJOIN(,TRUE,$A14,F14,$H14)</calculatedColumnFormula>
    </tableColumn>
    <tableColumn id="5" xr3:uid="{F016F048-ABEE-4E9F-8006-40199839670A}" name="Column6" dataDxfId="5">
      <calculatedColumnFormula>_xlfn.CONCAT($A14,G14*100,$H14)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84C6-BA9C-46C6-A4A6-2565F599DD0D}">
  <dimension ref="A1:N21"/>
  <sheetViews>
    <sheetView tabSelected="1" workbookViewId="0">
      <selection activeCell="D9" sqref="D9"/>
    </sheetView>
  </sheetViews>
  <sheetFormatPr defaultRowHeight="14.4" x14ac:dyDescent="0.3"/>
  <cols>
    <col min="3" max="3" width="7" bestFit="1" customWidth="1"/>
    <col min="4" max="4" width="25.109375" bestFit="1" customWidth="1"/>
    <col min="5" max="5" width="12.21875" bestFit="1" customWidth="1"/>
    <col min="9" max="9" width="49.88671875" bestFit="1" customWidth="1"/>
    <col min="10" max="10" width="31.109375" bestFit="1" customWidth="1"/>
    <col min="11" max="11" width="50.6640625" customWidth="1"/>
    <col min="12" max="12" width="56.77734375" customWidth="1"/>
    <col min="13" max="13" width="43" customWidth="1"/>
    <col min="14" max="14" width="24.77734375" bestFit="1" customWidth="1"/>
  </cols>
  <sheetData>
    <row r="1" spans="1:14" x14ac:dyDescent="0.3">
      <c r="I1" s="6" t="s">
        <v>12</v>
      </c>
    </row>
    <row r="2" spans="1:14" x14ac:dyDescent="0.3">
      <c r="I2" t="s">
        <v>10</v>
      </c>
      <c r="J2" t="s">
        <v>11</v>
      </c>
      <c r="K2" t="s">
        <v>14</v>
      </c>
      <c r="L2" t="s">
        <v>15</v>
      </c>
      <c r="M2" t="s">
        <v>16</v>
      </c>
      <c r="N2" t="s">
        <v>17</v>
      </c>
    </row>
    <row r="3" spans="1:14" x14ac:dyDescent="0.3">
      <c r="A3" t="s">
        <v>20</v>
      </c>
      <c r="B3" t="s">
        <v>9</v>
      </c>
      <c r="C3" t="s">
        <v>18</v>
      </c>
      <c r="D3" t="s">
        <v>19</v>
      </c>
      <c r="E3" t="s">
        <v>21</v>
      </c>
      <c r="F3" t="s">
        <v>25</v>
      </c>
      <c r="G3" t="s">
        <v>24</v>
      </c>
      <c r="H3" t="s">
        <v>8</v>
      </c>
      <c r="I3" t="str">
        <f>B3</f>
        <v>Method</v>
      </c>
      <c r="J3" t="str">
        <f>C3</f>
        <v>\# \glspl{gb}</v>
      </c>
      <c r="K3" t="str">
        <f>_xlfn.TEXTJOIN(,TRUE,$A3,D3,$H3)</f>
        <v>\thead{\gls{mae} \\ (\SI{}{\J\per\square\meter})}</v>
      </c>
      <c r="L3" t="str">
        <f t="shared" ref="L3:N3" si="0">_xlfn.TEXTJOIN(,TRUE,$A3,E3,$H3)</f>
        <v>\thead{Cst, Avg \gls{mae} \\ (\SI{}{\J\per\square\meter})}</v>
      </c>
      <c r="M3" t="str">
        <f t="shared" si="0"/>
        <v>\thead{\gls{mae} $\downarrow$ \\ (\SI{}{\J\per\square\meter})}</v>
      </c>
      <c r="N3" t="str">
        <f t="shared" si="0"/>
        <v>\thead{\gls{mae} $\downarrow$ \\ (\%)}</v>
      </c>
    </row>
    <row r="4" spans="1:14" x14ac:dyDescent="0.3">
      <c r="A4" t="s">
        <v>7</v>
      </c>
      <c r="C4">
        <v>50000</v>
      </c>
      <c r="D4">
        <v>3.7199999999999997E-2</v>
      </c>
      <c r="E4">
        <v>9.64E-2</v>
      </c>
      <c r="F4">
        <f>E4-D4</f>
        <v>5.9200000000000003E-2</v>
      </c>
      <c r="G4" s="3">
        <f>ROUND(F4/E4,3)</f>
        <v>0.61399999999999999</v>
      </c>
      <c r="H4" t="s">
        <v>8</v>
      </c>
      <c r="I4" t="s">
        <v>0</v>
      </c>
      <c r="J4" t="str">
        <f>_xlfn.TEXTJOIN(,TRUE,$A4,C4,$H4)</f>
        <v>\num{50000}</v>
      </c>
      <c r="K4" t="str">
        <f>_xlfn.TEXTJOIN(,TRUE,$A4,D4,$H4)</f>
        <v>\num{0.0372}</v>
      </c>
      <c r="L4" t="str">
        <f>_xlfn.TEXTJOIN(,TRUE,$A4,E4,$H4)</f>
        <v>\num{0.0964}</v>
      </c>
      <c r="M4" t="str">
        <f>_xlfn.TEXTJOIN(,TRUE,$A4,F4,$H4)</f>
        <v>\num{0.0592}</v>
      </c>
      <c r="N4" t="str">
        <f>_xlfn.CONCAT($A4,G4*100,$H4)</f>
        <v>\num{61.4}</v>
      </c>
    </row>
    <row r="5" spans="1:14" x14ac:dyDescent="0.3">
      <c r="A5" t="s">
        <v>7</v>
      </c>
      <c r="C5">
        <v>50000</v>
      </c>
      <c r="D5">
        <v>4.1799999999999997E-2</v>
      </c>
      <c r="E5">
        <v>9.64E-2</v>
      </c>
      <c r="F5">
        <f>E5-D5</f>
        <v>5.4600000000000003E-2</v>
      </c>
      <c r="G5" s="3">
        <f t="shared" ref="G5:G10" si="1">ROUND(F5/E5,3)</f>
        <v>0.56599999999999995</v>
      </c>
      <c r="H5" t="s">
        <v>8</v>
      </c>
      <c r="I5" t="s">
        <v>1</v>
      </c>
      <c r="J5" t="str">
        <f>_xlfn.TEXTJOIN(,TRUE,$A5,C5,$H5)</f>
        <v>\num{50000}</v>
      </c>
      <c r="K5" t="str">
        <f>_xlfn.TEXTJOIN(,TRUE,$A5,D5,$H5)</f>
        <v>\num{0.0418}</v>
      </c>
      <c r="L5" t="str">
        <f>_xlfn.TEXTJOIN(,TRUE,$A5,E5,$H5)</f>
        <v>\num{0.0964}</v>
      </c>
      <c r="M5" t="str">
        <f>_xlfn.TEXTJOIN(,TRUE,$A5,F5,$H5)</f>
        <v>\num{0.0546}</v>
      </c>
      <c r="N5" t="str">
        <f>_xlfn.CONCAT($A5,G5*100,$H5)</f>
        <v>\num{56.6}</v>
      </c>
    </row>
    <row r="6" spans="1:14" x14ac:dyDescent="0.3">
      <c r="A6" t="s">
        <v>7</v>
      </c>
      <c r="C6">
        <v>50000</v>
      </c>
      <c r="D6">
        <v>4.7E-2</v>
      </c>
      <c r="E6">
        <v>9.64E-2</v>
      </c>
      <c r="F6">
        <f>E6-D6</f>
        <v>4.9399999999999999E-2</v>
      </c>
      <c r="G6" s="3">
        <f t="shared" si="1"/>
        <v>0.51200000000000001</v>
      </c>
      <c r="H6" t="s">
        <v>8</v>
      </c>
      <c r="I6" t="s">
        <v>2</v>
      </c>
      <c r="J6" t="str">
        <f>_xlfn.TEXTJOIN(,TRUE,$A6,C6,$H6)</f>
        <v>\num{50000}</v>
      </c>
      <c r="K6" t="str">
        <f>_xlfn.TEXTJOIN(,TRUE,$A6,D6,$H6)</f>
        <v>\num{0.047}</v>
      </c>
      <c r="L6" t="str">
        <f>_xlfn.TEXTJOIN(,TRUE,$A6,E6,$H6)</f>
        <v>\num{0.0964}</v>
      </c>
      <c r="M6" t="str">
        <f>_xlfn.TEXTJOIN(,TRUE,$A6,F6,$H6)</f>
        <v>\num{0.0494}</v>
      </c>
      <c r="N6" t="str">
        <f>_xlfn.CONCAT($A6,G6*100,$H6)</f>
        <v>\num{51.2}</v>
      </c>
    </row>
    <row r="7" spans="1:14" x14ac:dyDescent="0.3">
      <c r="A7" t="s">
        <v>7</v>
      </c>
      <c r="C7">
        <v>50000</v>
      </c>
      <c r="D7">
        <v>5.7299999999999997E-2</v>
      </c>
      <c r="E7">
        <v>9.64E-2</v>
      </c>
      <c r="F7">
        <f>E7-D7</f>
        <v>3.9100000000000003E-2</v>
      </c>
      <c r="G7" s="3">
        <f t="shared" si="1"/>
        <v>0.40600000000000003</v>
      </c>
      <c r="H7" t="s">
        <v>8</v>
      </c>
      <c r="I7" t="s">
        <v>3</v>
      </c>
      <c r="J7" t="str">
        <f>_xlfn.TEXTJOIN(,TRUE,$A7,C7,$H7)</f>
        <v>\num{50000}</v>
      </c>
      <c r="K7" t="str">
        <f>_xlfn.TEXTJOIN(,TRUE,$A7,D7,$H7)</f>
        <v>\num{0.0573}</v>
      </c>
      <c r="L7" t="str">
        <f>_xlfn.TEXTJOIN(,TRUE,$A7,E7,$H7)</f>
        <v>\num{0.0964}</v>
      </c>
      <c r="M7" t="str">
        <f>_xlfn.TEXTJOIN(,TRUE,$A7,F7,$H7)</f>
        <v>\num{0.0391}</v>
      </c>
      <c r="N7" t="str">
        <f>_xlfn.CONCAT($A7,G7*100,$H7)</f>
        <v>\num{40.6}</v>
      </c>
    </row>
    <row r="8" spans="1:14" x14ac:dyDescent="0.3">
      <c r="A8" t="s">
        <v>7</v>
      </c>
      <c r="C8">
        <v>180000</v>
      </c>
      <c r="D8" t="s">
        <v>28</v>
      </c>
      <c r="E8">
        <v>4.6600000000000003E-2</v>
      </c>
      <c r="F8" t="s">
        <v>28</v>
      </c>
      <c r="G8" t="s">
        <v>28</v>
      </c>
      <c r="H8" t="s">
        <v>8</v>
      </c>
      <c r="I8" t="s">
        <v>4</v>
      </c>
      <c r="J8" t="str">
        <f>_xlfn.TEXTJOIN(,TRUE,$A8,C8,$H8)</f>
        <v>\num{180000}</v>
      </c>
      <c r="K8" s="4" t="str">
        <f>D8</f>
        <v>\NA</v>
      </c>
      <c r="L8" t="str">
        <f>_xlfn.TEXTJOIN(,TRUE,$A8,E8,$H8)</f>
        <v>\num{0.0466}</v>
      </c>
      <c r="M8" s="4" t="str">
        <f>F8</f>
        <v>\NA</v>
      </c>
      <c r="N8" s="4" t="str">
        <f>G8</f>
        <v>\NA</v>
      </c>
    </row>
    <row r="9" spans="1:14" x14ac:dyDescent="0.3">
      <c r="A9" t="s">
        <v>7</v>
      </c>
      <c r="C9">
        <v>17176</v>
      </c>
      <c r="D9">
        <v>4.8599999999999997E-2</v>
      </c>
      <c r="E9">
        <v>6.1699999999999998E-2</v>
      </c>
      <c r="F9">
        <f>E9-D9</f>
        <v>1.3100000000000001E-2</v>
      </c>
      <c r="G9" s="3">
        <f t="shared" si="1"/>
        <v>0.21199999999999999</v>
      </c>
      <c r="H9" t="s">
        <v>8</v>
      </c>
      <c r="I9" t="s">
        <v>5</v>
      </c>
      <c r="J9" t="str">
        <f>_xlfn.TEXTJOIN(,TRUE,$A9,C9,$H9)</f>
        <v>\num{17176}</v>
      </c>
      <c r="K9" t="str">
        <f>_xlfn.TEXTJOIN(,TRUE,$A9,D9,$H9)</f>
        <v>\num{0.0486}</v>
      </c>
      <c r="L9" t="str">
        <f>_xlfn.TEXTJOIN(,TRUE,$A9,E9,$H9)</f>
        <v>\num{0.0617}</v>
      </c>
      <c r="M9" t="str">
        <f>_xlfn.TEXTJOIN(,TRUE,$A9,F9,$H9)</f>
        <v>\num{0.0131}</v>
      </c>
      <c r="N9" t="str">
        <f>_xlfn.CONCAT($A9,G9*100,$H9)</f>
        <v>\num{21.2}</v>
      </c>
    </row>
    <row r="10" spans="1:14" x14ac:dyDescent="0.3">
      <c r="A10" t="s">
        <v>7</v>
      </c>
      <c r="C10">
        <v>388</v>
      </c>
      <c r="D10">
        <v>9.7699999999999995E-2</v>
      </c>
      <c r="E10">
        <v>0.17519999999999999</v>
      </c>
      <c r="F10">
        <f>E10-D10</f>
        <v>7.7499999999999999E-2</v>
      </c>
      <c r="G10" s="3">
        <f t="shared" si="1"/>
        <v>0.442</v>
      </c>
      <c r="H10" t="s">
        <v>8</v>
      </c>
      <c r="I10" t="s">
        <v>6</v>
      </c>
      <c r="J10" t="str">
        <f>_xlfn.TEXTJOIN(,TRUE,$A10,C10,$H10)</f>
        <v>\num{388}</v>
      </c>
      <c r="K10" t="str">
        <f>_xlfn.TEXTJOIN(,TRUE,$A10,D10,$H10)</f>
        <v>\num{0.0977}</v>
      </c>
      <c r="L10" t="str">
        <f>_xlfn.TEXTJOIN(,TRUE,$A10,E10,$H10)</f>
        <v>\num{0.1752}</v>
      </c>
      <c r="M10" t="str">
        <f>_xlfn.TEXTJOIN(,TRUE,$A10,F10,$H10)</f>
        <v>\num{0.0775}</v>
      </c>
      <c r="N10" t="str">
        <f>_xlfn.CONCAT($A10,G10*100,$H10)</f>
        <v>\num{44.2}</v>
      </c>
    </row>
    <row r="12" spans="1:14" x14ac:dyDescent="0.3">
      <c r="I12" s="6" t="s">
        <v>13</v>
      </c>
    </row>
    <row r="13" spans="1:14" x14ac:dyDescent="0.3">
      <c r="I13" t="s">
        <v>10</v>
      </c>
      <c r="J13" t="s">
        <v>11</v>
      </c>
      <c r="K13" t="s">
        <v>14</v>
      </c>
      <c r="L13" t="s">
        <v>15</v>
      </c>
      <c r="M13" t="s">
        <v>16</v>
      </c>
      <c r="N13" t="s">
        <v>17</v>
      </c>
    </row>
    <row r="14" spans="1:14" x14ac:dyDescent="0.3">
      <c r="A14" t="s">
        <v>20</v>
      </c>
      <c r="B14" t="s">
        <v>9</v>
      </c>
      <c r="C14" t="s">
        <v>18</v>
      </c>
      <c r="D14" t="s">
        <v>22</v>
      </c>
      <c r="E14" t="s">
        <v>23</v>
      </c>
      <c r="F14" t="s">
        <v>26</v>
      </c>
      <c r="G14" t="s">
        <v>27</v>
      </c>
      <c r="H14" t="s">
        <v>8</v>
      </c>
      <c r="I14" t="str">
        <f>B14</f>
        <v>Method</v>
      </c>
      <c r="J14" t="str">
        <f t="shared" ref="J14:J21" si="2">_xlfn.TEXTJOIN(,TRUE,A14,C14,H14)</f>
        <v>\thead{\# \glspl{gb}}</v>
      </c>
      <c r="K14" t="str">
        <f>_xlfn.TEXTJOIN(,TRUE,$A14,D14,$H14)</f>
        <v>\thead{\gls{rmse} \\ (\SI{}{\J\per\square\meter})}</v>
      </c>
      <c r="L14" t="str">
        <f t="shared" ref="L14:N14" si="3">_xlfn.TEXTJOIN(,TRUE,$A14,E14,$H14)</f>
        <v>\thead{Cst, Avg \gls{rmse} \\ (\SI{}{\J\per\square\meter})}</v>
      </c>
      <c r="M14" t="str">
        <f t="shared" si="3"/>
        <v>\thead{\gls{rmse} $\downarrow$ \\ (\SI{}{\J\per\square\meter})}</v>
      </c>
      <c r="N14" t="str">
        <f t="shared" si="3"/>
        <v>\thead{\gls{rmse} $\downarrow$ \\ (\%)}</v>
      </c>
    </row>
    <row r="15" spans="1:14" x14ac:dyDescent="0.3">
      <c r="A15" t="s">
        <v>7</v>
      </c>
      <c r="C15">
        <v>50000</v>
      </c>
      <c r="D15">
        <v>5.4100000000000002E-2</v>
      </c>
      <c r="E15">
        <v>0.12959999999999999</v>
      </c>
      <c r="F15">
        <f>E15-D15</f>
        <v>7.5499999999999984E-2</v>
      </c>
      <c r="G15" s="3">
        <f>ROUND(F15/E15,3)</f>
        <v>0.58299999999999996</v>
      </c>
      <c r="H15" t="s">
        <v>8</v>
      </c>
      <c r="I15" s="5" t="s">
        <v>0</v>
      </c>
      <c r="J15" s="1" t="str">
        <f t="shared" si="2"/>
        <v>\num{50000}</v>
      </c>
      <c r="K15" s="1" t="str">
        <f>_xlfn.TEXTJOIN(,TRUE,$A15,D15,$H15)</f>
        <v>\num{0.0541}</v>
      </c>
      <c r="L15" s="1" t="str">
        <f>_xlfn.TEXTJOIN(,TRUE,$A15,E15,$H15)</f>
        <v>\num{0.1296}</v>
      </c>
      <c r="M15" s="1" t="str">
        <f>_xlfn.TEXTJOIN(,TRUE,$A15,F15,$H15)</f>
        <v>\num{0.0755}</v>
      </c>
      <c r="N15" s="2" t="str">
        <f>_xlfn.CONCAT($A15,G15*100,$H15)</f>
        <v>\num{58.3}</v>
      </c>
    </row>
    <row r="16" spans="1:14" x14ac:dyDescent="0.3">
      <c r="A16" t="s">
        <v>7</v>
      </c>
      <c r="C16">
        <v>50000</v>
      </c>
      <c r="D16">
        <v>6.0699999999999997E-2</v>
      </c>
      <c r="E16">
        <v>0.12959999999999999</v>
      </c>
      <c r="F16">
        <f>E16-D16</f>
        <v>6.8899999999999989E-2</v>
      </c>
      <c r="G16" s="3">
        <f t="shared" ref="G16:G21" si="4">ROUND(F16/E16,3)</f>
        <v>0.53200000000000003</v>
      </c>
      <c r="H16" t="s">
        <v>8</v>
      </c>
      <c r="I16" s="5" t="s">
        <v>1</v>
      </c>
      <c r="J16" s="1" t="str">
        <f t="shared" si="2"/>
        <v>\num{50000}</v>
      </c>
      <c r="K16" s="1" t="str">
        <f>_xlfn.TEXTJOIN(,TRUE,$A16,D16,$H16)</f>
        <v>\num{0.0607}</v>
      </c>
      <c r="L16" s="1" t="str">
        <f>_xlfn.TEXTJOIN(,TRUE,$A16,E16,$H16)</f>
        <v>\num{0.1296}</v>
      </c>
      <c r="M16" s="1" t="str">
        <f>_xlfn.TEXTJOIN(,TRUE,$A16,F16,$H16)</f>
        <v>\num{0.0689}</v>
      </c>
      <c r="N16" s="2" t="str">
        <f>_xlfn.CONCAT($A16,G16*100,$H16)</f>
        <v>\num{53.2}</v>
      </c>
    </row>
    <row r="17" spans="1:14" x14ac:dyDescent="0.3">
      <c r="A17" t="s">
        <v>7</v>
      </c>
      <c r="C17">
        <v>50000</v>
      </c>
      <c r="D17">
        <v>6.8000000000000005E-2</v>
      </c>
      <c r="E17">
        <v>0.12959999999999999</v>
      </c>
      <c r="F17">
        <f>E17-D17</f>
        <v>6.1599999999999988E-2</v>
      </c>
      <c r="G17" s="3">
        <f t="shared" si="4"/>
        <v>0.47499999999999998</v>
      </c>
      <c r="H17" t="s">
        <v>8</v>
      </c>
      <c r="I17" s="5" t="s">
        <v>2</v>
      </c>
      <c r="J17" s="1" t="str">
        <f t="shared" si="2"/>
        <v>\num{50000}</v>
      </c>
      <c r="K17" s="1" t="str">
        <f>_xlfn.TEXTJOIN(,TRUE,$A17,D17,$H17)</f>
        <v>\num{0.068}</v>
      </c>
      <c r="L17" s="1" t="str">
        <f>_xlfn.TEXTJOIN(,TRUE,$A17,E17,$H17)</f>
        <v>\num{0.1296}</v>
      </c>
      <c r="M17" s="1" t="str">
        <f>_xlfn.TEXTJOIN(,TRUE,$A17,F17,$H17)</f>
        <v>\num{0.0616}</v>
      </c>
      <c r="N17" s="2" t="str">
        <f>_xlfn.CONCAT($A17,G17*100,$H17)</f>
        <v>\num{47.5}</v>
      </c>
    </row>
    <row r="18" spans="1:14" x14ac:dyDescent="0.3">
      <c r="A18" t="s">
        <v>7</v>
      </c>
      <c r="C18">
        <v>50000</v>
      </c>
      <c r="D18">
        <v>8.2100000000000006E-2</v>
      </c>
      <c r="E18">
        <v>0.12959999999999999</v>
      </c>
      <c r="F18">
        <f>E18-D18</f>
        <v>4.7499999999999987E-2</v>
      </c>
      <c r="G18" s="3">
        <f t="shared" si="4"/>
        <v>0.36699999999999999</v>
      </c>
      <c r="H18" t="s">
        <v>8</v>
      </c>
      <c r="I18" s="5" t="s">
        <v>3</v>
      </c>
      <c r="J18" s="1" t="str">
        <f t="shared" si="2"/>
        <v>\num{50000}</v>
      </c>
      <c r="K18" s="1" t="str">
        <f>_xlfn.TEXTJOIN(,TRUE,$A18,D18,$H18)</f>
        <v>\num{0.0821}</v>
      </c>
      <c r="L18" s="1" t="str">
        <f>_xlfn.TEXTJOIN(,TRUE,$A18,E18,$H18)</f>
        <v>\num{0.1296}</v>
      </c>
      <c r="M18" s="1" t="str">
        <f>_xlfn.TEXTJOIN(,TRUE,$A18,F18,$H18)</f>
        <v>\num{0.0475}</v>
      </c>
      <c r="N18" s="2" t="str">
        <f>_xlfn.CONCAT($A18,G18*100,$H18)</f>
        <v>\num{36.7}</v>
      </c>
    </row>
    <row r="19" spans="1:14" x14ac:dyDescent="0.3">
      <c r="A19" t="s">
        <v>7</v>
      </c>
      <c r="C19">
        <v>180000</v>
      </c>
      <c r="D19">
        <v>9.1999999999999998E-3</v>
      </c>
      <c r="E19">
        <v>9.7600000000000006E-2</v>
      </c>
      <c r="F19">
        <f>E19-D19</f>
        <v>8.8400000000000006E-2</v>
      </c>
      <c r="G19" s="3">
        <f t="shared" si="4"/>
        <v>0.90600000000000003</v>
      </c>
      <c r="H19" t="s">
        <v>8</v>
      </c>
      <c r="I19" s="5" t="s">
        <v>4</v>
      </c>
      <c r="J19" s="1" t="str">
        <f t="shared" si="2"/>
        <v>\num{180000}</v>
      </c>
      <c r="K19" s="1" t="str">
        <f>_xlfn.TEXTJOIN(,TRUE,$A19,D19,$H19)</f>
        <v>\num{0.0092}</v>
      </c>
      <c r="L19" s="1" t="str">
        <f>_xlfn.TEXTJOIN(,TRUE,$A19,E19,$H19)</f>
        <v>\num{0.0976}</v>
      </c>
      <c r="M19" s="1" t="str">
        <f>_xlfn.TEXTJOIN(,TRUE,$A19,F19,$H19)</f>
        <v>\num{0.0884}</v>
      </c>
      <c r="N19" s="2" t="str">
        <f>_xlfn.CONCAT($A19,G19*100,$H19)</f>
        <v>\num{90.6}</v>
      </c>
    </row>
    <row r="20" spans="1:14" x14ac:dyDescent="0.3">
      <c r="A20" t="s">
        <v>7</v>
      </c>
      <c r="C20">
        <v>17176</v>
      </c>
      <c r="D20" t="s">
        <v>28</v>
      </c>
      <c r="E20">
        <v>8.5400000000000004E-2</v>
      </c>
      <c r="F20" t="s">
        <v>28</v>
      </c>
      <c r="G20" t="s">
        <v>28</v>
      </c>
      <c r="H20" t="s">
        <v>8</v>
      </c>
      <c r="I20" s="5" t="s">
        <v>5</v>
      </c>
      <c r="J20" s="1" t="str">
        <f t="shared" si="2"/>
        <v>\num{17176}</v>
      </c>
      <c r="K20" s="1" t="str">
        <f>D20</f>
        <v>\NA</v>
      </c>
      <c r="L20" s="1" t="str">
        <f>_xlfn.TEXTJOIN(,TRUE,$A20,E20,$H20)</f>
        <v>\num{0.0854}</v>
      </c>
      <c r="M20" s="4" t="str">
        <f>F20</f>
        <v>\NA</v>
      </c>
      <c r="N20" s="4" t="str">
        <f>G20</f>
        <v>\NA</v>
      </c>
    </row>
    <row r="21" spans="1:14" x14ac:dyDescent="0.3">
      <c r="A21" t="s">
        <v>7</v>
      </c>
      <c r="C21">
        <v>388</v>
      </c>
      <c r="D21">
        <v>9.7699999999999995E-2</v>
      </c>
      <c r="E21">
        <v>0.2243</v>
      </c>
      <c r="F21">
        <f>E21-D21</f>
        <v>0.12659999999999999</v>
      </c>
      <c r="G21" s="3">
        <f t="shared" si="4"/>
        <v>0.56399999999999995</v>
      </c>
      <c r="H21" t="s">
        <v>8</v>
      </c>
      <c r="I21" s="5" t="s">
        <v>6</v>
      </c>
      <c r="J21" s="1" t="str">
        <f t="shared" si="2"/>
        <v>\num{388}</v>
      </c>
      <c r="K21" s="1" t="str">
        <f>_xlfn.TEXTJOIN(,TRUE,$A21,D21,$H21)</f>
        <v>\num{0.0977}</v>
      </c>
      <c r="L21" s="1" t="str">
        <f>_xlfn.TEXTJOIN(,TRUE,$A21,E21,$H21)</f>
        <v>\num{0.2243}</v>
      </c>
      <c r="M21" s="1" t="str">
        <f>_xlfn.TEXTJOIN(,TRUE,$A21,F21,$H21)</f>
        <v>\num{0.1266}</v>
      </c>
      <c r="N21" s="2" t="str">
        <f>_xlfn.CONCAT($A21,G21*100,$H21)</f>
        <v>\num{56.4}</v>
      </c>
    </row>
  </sheetData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Sterling Baird</dc:creator>
  <cp:lastModifiedBy>Sterling Baird</cp:lastModifiedBy>
  <dcterms:created xsi:type="dcterms:W3CDTF">2020-10-31T11:05:21Z</dcterms:created>
  <dcterms:modified xsi:type="dcterms:W3CDTF">2020-11-02T21:10:14Z</dcterms:modified>
</cp:coreProperties>
</file>