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13_ncr:1_{0EA614A1-B324-43E7-9247-89F642AF3BC3}" xr6:coauthVersionLast="46" xr6:coauthVersionMax="46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24" i="1"/>
  <c r="K18" i="1"/>
  <c r="K19" i="1"/>
  <c r="M13" i="1"/>
  <c r="M18" i="1"/>
  <c r="N18" i="1"/>
  <c r="N22" i="1"/>
  <c r="M22" i="1"/>
  <c r="K22" i="1"/>
  <c r="J3" i="1"/>
  <c r="J4" i="1"/>
  <c r="J15" i="1"/>
  <c r="J16" i="1"/>
  <c r="J17" i="1"/>
  <c r="J24" i="1"/>
  <c r="J18" i="1"/>
  <c r="J19" i="1"/>
  <c r="J13" i="1"/>
  <c r="J14" i="1"/>
  <c r="L13" i="1"/>
  <c r="N13" i="1"/>
  <c r="I13" i="1"/>
  <c r="L3" i="1"/>
  <c r="M3" i="1"/>
  <c r="N3" i="1"/>
  <c r="K3" i="1"/>
  <c r="I3" i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L14" i="1"/>
  <c r="L15" i="1"/>
  <c r="L16" i="1"/>
  <c r="L17" i="1"/>
  <c r="L24" i="1"/>
  <c r="L18" i="1"/>
  <c r="L19" i="1"/>
  <c r="F24" i="1"/>
  <c r="M24" i="1" s="1"/>
  <c r="F19" i="1"/>
  <c r="M19" i="1" s="1"/>
  <c r="F17" i="1"/>
  <c r="G17" i="1" s="1"/>
  <c r="N17" i="1" s="1"/>
  <c r="F16" i="1"/>
  <c r="G16" i="1" s="1"/>
  <c r="N16" i="1" s="1"/>
  <c r="F15" i="1"/>
  <c r="M15" i="1" s="1"/>
  <c r="F14" i="1"/>
  <c r="G14" i="1" s="1"/>
  <c r="N14" i="1" s="1"/>
  <c r="K4" i="1"/>
  <c r="L4" i="1"/>
  <c r="J5" i="1"/>
  <c r="K5" i="1"/>
  <c r="L5" i="1"/>
  <c r="J6" i="1"/>
  <c r="K6" i="1"/>
  <c r="L6" i="1"/>
  <c r="J7" i="1"/>
  <c r="K7" i="1"/>
  <c r="L7" i="1"/>
  <c r="J22" i="1"/>
  <c r="L22" i="1"/>
  <c r="J8" i="1"/>
  <c r="K8" i="1"/>
  <c r="L8" i="1"/>
  <c r="J9" i="1"/>
  <c r="K9" i="1"/>
  <c r="L9" i="1"/>
  <c r="M16" i="1" l="1"/>
  <c r="M14" i="1"/>
  <c r="M17" i="1"/>
  <c r="G19" i="1"/>
  <c r="N19" i="1" s="1"/>
  <c r="G24" i="1"/>
  <c r="N24" i="1" s="1"/>
  <c r="G15" i="1"/>
  <c r="N15" i="1" s="1"/>
  <c r="G4" i="1"/>
  <c r="N4" i="1" s="1"/>
  <c r="G9" i="1"/>
  <c r="N9" i="1" s="1"/>
  <c r="G8" i="1"/>
  <c r="N8" i="1" s="1"/>
  <c r="G7" i="1"/>
  <c r="N7" i="1" s="1"/>
  <c r="G6" i="1"/>
  <c r="N6" i="1" s="1"/>
  <c r="G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D24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&lt; 0.9 J/m^2
0.0076 for GBE &gt; 0.9 J/m^2
~7.82% vs. 92.18% split, so take weighted average</t>
        </r>
      </text>
    </comment>
  </commentList>
</comments>
</file>

<file path=xl/sharedStrings.xml><?xml version="1.0" encoding="utf-8"?>
<sst xmlns="http://schemas.openxmlformats.org/spreadsheetml/2006/main" count="78" uniqueCount="29">
  <si>
    <t>\Gls{gpr}</t>
  </si>
  <si>
    <t>Barycentric</t>
  </si>
  <si>
    <t>\gls{idw}</t>
  </si>
  <si>
    <t>\gls{nn}</t>
  </si>
  <si>
    <t>\gls{lobpcg} \cite{shenDeterminingGrainBoundary2019}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</si>
  <si>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</si>
  <si>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</si>
  <si>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</si>
  <si>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</si>
  <si>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</si>
  <si>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</si>
  <si>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</si>
  <si>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</si>
  <si>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</si>
  <si>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</si>
  <si>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</si>
  <si>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</si>
  <si>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</si>
  <si>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</si>
  <si>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</si>
  <si>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</si>
  <si>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</si>
  <si>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</si>
  <si>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</si>
  <si>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</si>
  <si>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</si>
  <si>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</si>
  <si>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</si>
  <si>
    <t>\gls{ann} \cite{restrepoUsingArtificialNeural2014}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</si>
</sst>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I2:N9" totalsRowShown="0">
  <autoFilter ref="I2:N9" xr:uid="{34723225-B821-40D5-8CA0-E779B3D75340}"/>
  <tableColumns count="6">
    <tableColumn id="1" xr3:uid="{CE715634-CEAE-4F5C-BE92-319D9E9C6D95}" name="Column1"/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I12:N19" totalsRowShown="0" dataDxfId="6">
  <autoFilter ref="I12:N19" xr:uid="{62E6D853-2620-453D-94A0-2A9CC9A67D6A}"/>
  <tableColumns count="6">
    <tableColumn id="6" xr3:uid="{A9D0C93B-0EA4-4493-91CC-FEFD3AE97CC7}" name="Column1" dataDxfId="5"/>
    <tableColumn id="1" xr3:uid="{3314CF19-98B3-4633-8C5D-306394963DCF}" name="Column2" dataDxfId="4">
      <calculatedColumnFormula>_xlfn.TEXTJOIN(,TRUE,A13,C13,H13)</calculatedColumnFormula>
    </tableColumn>
    <tableColumn id="2" xr3:uid="{62BC181E-E540-457E-8A83-80B02351069D}" name="Column3" dataDxfId="3">
      <calculatedColumnFormula>_xlfn.TEXTJOIN(,TRUE,$A13,D13,$H13)</calculatedColumnFormula>
    </tableColumn>
    <tableColumn id="3" xr3:uid="{288D3A6C-7636-4CB2-9C87-1538FDE2B6CF}" name="Column4" dataDxfId="2">
      <calculatedColumnFormula>_xlfn.TEXTJOIN(,TRUE,$A13,E13,$H13)</calculatedColumnFormula>
    </tableColumn>
    <tableColumn id="4" xr3:uid="{CDAAB1AB-3350-49D3-9504-F6B12A67CFE7}" name="Column5" dataDxfId="1">
      <calculatedColumnFormula>_xlfn.TEXTJOIN(,TRUE,$A13,F13,$H13)</calculatedColumnFormula>
    </tableColumn>
    <tableColumn id="5" xr3:uid="{F016F048-ABEE-4E9F-8006-40199839670A}" name="Column6" dataDxfId="0">
      <calculatedColumnFormula>_xlfn.CONCAT($A13,G13*100,$H13)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N24"/>
  <sheetViews>
    <sheetView tabSelected="1" topLeftCell="K1" workbookViewId="0">
      <selection activeCell="L24" sqref="L24"/>
    </sheetView>
  </sheetViews>
  <sheetFormatPr defaultRowHeight="14.4" x14ac:dyDescent="0.3"/>
  <cols>
    <col min="3" max="3" width="7" bestFit="1" customWidth="1"/>
    <col min="4" max="4" width="25.109375" bestFit="1" customWidth="1"/>
    <col min="5" max="5" width="12.21875" bestFit="1" customWidth="1"/>
    <col min="9" max="9" width="49.88671875" bestFit="1" customWidth="1"/>
    <col min="10" max="10" width="31.109375" bestFit="1" customWidth="1"/>
    <col min="11" max="11" width="50.6640625" customWidth="1"/>
    <col min="12" max="12" width="56.77734375" customWidth="1"/>
    <col min="13" max="13" width="43" customWidth="1"/>
    <col min="14" max="14" width="24.77734375" bestFit="1" customWidth="1"/>
  </cols>
  <sheetData>
    <row r="1" spans="1:14" x14ac:dyDescent="0.3">
      <c r="I1" s="6" t="s">
        <v>11</v>
      </c>
    </row>
    <row r="2" spans="1:14" x14ac:dyDescent="0.3">
      <c r="I2" t="s">
        <v>9</v>
      </c>
      <c r="J2" t="s">
        <v>10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3">
      <c r="A3" t="s">
        <v>19</v>
      </c>
      <c r="B3" t="s">
        <v>8</v>
      </c>
      <c r="C3" t="s">
        <v>17</v>
      </c>
      <c r="D3" t="s">
        <v>18</v>
      </c>
      <c r="E3" t="s">
        <v>20</v>
      </c>
      <c r="F3" t="s">
        <v>24</v>
      </c>
      <c r="G3" t="s">
        <v>23</v>
      </c>
      <c r="H3" t="s">
        <v>7</v>
      </c>
      <c r="I3" t="str">
        <f>B3</f>
        <v>Method</v>
      </c>
      <c r="J3" t="str">
        <f>C3</f>
        <v>\# \glspl{gb}</v>
      </c>
      <c r="K3" t="str">
        <f>_xlfn.TEXTJOIN(,TRUE,$A3,D3,$H3)</f>
        <v>\thead{\gls{mae} \\ (\SI{}{\J\per\square\meter})}</v>
      </c>
      <c r="L3" t="str">
        <f t="shared" ref="L3:N3" si="0">_xlfn.TEXTJOIN(,TRUE,$A3,E3,$H3)</f>
        <v>\thead{Cst, Avg \gls{mae} \\ (\SI{}{\J\per\square\meter})}</v>
      </c>
      <c r="M3" t="str">
        <f t="shared" si="0"/>
        <v>\thead{\gls{mae} $\downarrow$ \\ (\SI{}{\J\per\square\meter})}</v>
      </c>
      <c r="N3" t="str">
        <f t="shared" si="0"/>
        <v>\thead{\gls{mae} $\downarrow$ \\ (\%)}</v>
      </c>
    </row>
    <row r="4" spans="1:14" x14ac:dyDescent="0.3">
      <c r="A4" t="s">
        <v>6</v>
      </c>
      <c r="C4">
        <v>50000</v>
      </c>
      <c r="D4">
        <v>1.4500000000000001E-2</v>
      </c>
      <c r="E4">
        <v>9.6500000000000002E-2</v>
      </c>
      <c r="F4">
        <f>E4-D4</f>
        <v>8.2000000000000003E-2</v>
      </c>
      <c r="G4" s="3">
        <f>ROUND(F4/E4,3)</f>
        <v>0.85</v>
      </c>
      <c r="H4" t="s">
        <v>7</v>
      </c>
      <c r="I4" t="s">
        <v>0</v>
      </c>
      <c r="J4" t="str">
        <f t="shared" ref="J4:J9" si="1">_xlfn.TEXTJOIN(,TRUE,$A4,C4,$H4)</f>
        <v>\num{50000}</v>
      </c>
      <c r="K4" t="str">
        <f>_xlfn.TEXTJOIN(,TRUE,$A4,D4,$H4)</f>
        <v>\num{0.0145}</v>
      </c>
      <c r="L4" t="str">
        <f t="shared" ref="L4:M7" si="2">_xlfn.TEXTJOIN(,TRUE,$A4,E4,$H4)</f>
        <v>\num{0.0965}</v>
      </c>
      <c r="M4" t="str">
        <f t="shared" si="2"/>
        <v>\num{0.082}</v>
      </c>
      <c r="N4" t="str">
        <f>_xlfn.CONCAT($A4,G4*100,$H4)</f>
        <v>\num{85}</v>
      </c>
    </row>
    <row r="5" spans="1:14" x14ac:dyDescent="0.3">
      <c r="A5" t="s">
        <v>6</v>
      </c>
      <c r="C5">
        <v>50000</v>
      </c>
      <c r="D5">
        <v>1.4500000000000001E-2</v>
      </c>
      <c r="E5">
        <v>9.6500000000000002E-2</v>
      </c>
      <c r="F5">
        <f>E5-D5</f>
        <v>8.2000000000000003E-2</v>
      </c>
      <c r="G5" s="3">
        <f t="shared" ref="G5:G9" si="3">ROUND(F5/E5,3)</f>
        <v>0.85</v>
      </c>
      <c r="H5" t="s">
        <v>7</v>
      </c>
      <c r="I5" t="s">
        <v>1</v>
      </c>
      <c r="J5" t="str">
        <f t="shared" si="1"/>
        <v>\num{50000}</v>
      </c>
      <c r="K5" t="str">
        <f>_xlfn.TEXTJOIN(,TRUE,$A5,D5,$H5)</f>
        <v>\num{0.0145}</v>
      </c>
      <c r="L5" t="str">
        <f t="shared" si="2"/>
        <v>\num{0.0965}</v>
      </c>
      <c r="M5" t="str">
        <f t="shared" si="2"/>
        <v>\num{0.082}</v>
      </c>
      <c r="N5" t="str">
        <f>_xlfn.CONCAT($A5,G5*100,$H5)</f>
        <v>\num{85}</v>
      </c>
    </row>
    <row r="6" spans="1:14" x14ac:dyDescent="0.3">
      <c r="A6" t="s">
        <v>6</v>
      </c>
      <c r="C6">
        <v>50000</v>
      </c>
      <c r="D6">
        <v>2.23E-2</v>
      </c>
      <c r="E6">
        <v>9.6500000000000002E-2</v>
      </c>
      <c r="F6">
        <f>E6-D6</f>
        <v>7.4200000000000002E-2</v>
      </c>
      <c r="G6" s="3">
        <f t="shared" si="3"/>
        <v>0.76900000000000002</v>
      </c>
      <c r="H6" t="s">
        <v>7</v>
      </c>
      <c r="I6" t="s">
        <v>2</v>
      </c>
      <c r="J6" t="str">
        <f t="shared" si="1"/>
        <v>\num{50000}</v>
      </c>
      <c r="K6" t="str">
        <f>_xlfn.TEXTJOIN(,TRUE,$A6,D6,$H6)</f>
        <v>\num{0.0223}</v>
      </c>
      <c r="L6" t="str">
        <f t="shared" si="2"/>
        <v>\num{0.0965}</v>
      </c>
      <c r="M6" t="str">
        <f t="shared" si="2"/>
        <v>\num{0.0742}</v>
      </c>
      <c r="N6" t="str">
        <f>_xlfn.CONCAT($A6,G6*100,$H6)</f>
        <v>\num{76.9}</v>
      </c>
    </row>
    <row r="7" spans="1:14" x14ac:dyDescent="0.3">
      <c r="A7" t="s">
        <v>6</v>
      </c>
      <c r="C7">
        <v>50000</v>
      </c>
      <c r="D7">
        <v>3.0700000000000002E-2</v>
      </c>
      <c r="E7">
        <v>9.6500000000000002E-2</v>
      </c>
      <c r="F7">
        <f>E7-D7</f>
        <v>6.5799999999999997E-2</v>
      </c>
      <c r="G7" s="3">
        <f t="shared" si="3"/>
        <v>0.68200000000000005</v>
      </c>
      <c r="H7" t="s">
        <v>7</v>
      </c>
      <c r="I7" t="s">
        <v>3</v>
      </c>
      <c r="J7" t="str">
        <f t="shared" si="1"/>
        <v>\num{50000}</v>
      </c>
      <c r="K7" t="str">
        <f>_xlfn.TEXTJOIN(,TRUE,$A7,D7,$H7)</f>
        <v>\num{0.0307}</v>
      </c>
      <c r="L7" t="str">
        <f t="shared" si="2"/>
        <v>\num{0.0965}</v>
      </c>
      <c r="M7" t="str">
        <f t="shared" si="2"/>
        <v>\num{0.0658}</v>
      </c>
      <c r="N7" t="str">
        <f>_xlfn.CONCAT($A7,G7*100,$H7)</f>
        <v>\num{68.2}</v>
      </c>
    </row>
    <row r="8" spans="1:14" x14ac:dyDescent="0.3">
      <c r="A8" t="s">
        <v>6</v>
      </c>
      <c r="C8">
        <v>17176</v>
      </c>
      <c r="D8">
        <v>4.8599999999999997E-2</v>
      </c>
      <c r="E8">
        <v>6.1699999999999998E-2</v>
      </c>
      <c r="F8">
        <f>E8-D8</f>
        <v>1.3100000000000001E-2</v>
      </c>
      <c r="G8" s="3">
        <f t="shared" si="3"/>
        <v>0.21199999999999999</v>
      </c>
      <c r="H8" t="s">
        <v>7</v>
      </c>
      <c r="I8" t="s">
        <v>28</v>
      </c>
      <c r="J8" t="str">
        <f t="shared" si="1"/>
        <v>\num{17176}</v>
      </c>
      <c r="K8" t="str">
        <f>_xlfn.TEXTJOIN(,TRUE,$A8,D8,$H8)</f>
        <v>\num{0.0486}</v>
      </c>
      <c r="L8" t="str">
        <f>_xlfn.TEXTJOIN(,TRUE,$A8,E8,$H8)</f>
        <v>\num{0.0617}</v>
      </c>
      <c r="M8" t="str">
        <f>_xlfn.TEXTJOIN(,TRUE,$A8,F8,$H8)</f>
        <v>\num{0.0131}</v>
      </c>
      <c r="N8" t="str">
        <f>_xlfn.CONCAT($A8,G8*100,$H8)</f>
        <v>\num{21.2}</v>
      </c>
    </row>
    <row r="9" spans="1:14" x14ac:dyDescent="0.3">
      <c r="A9" t="s">
        <v>6</v>
      </c>
      <c r="C9">
        <v>388</v>
      </c>
      <c r="D9">
        <v>9.7699999999999995E-2</v>
      </c>
      <c r="E9">
        <v>0.17519999999999999</v>
      </c>
      <c r="F9">
        <f>E9-D9</f>
        <v>7.7499999999999999E-2</v>
      </c>
      <c r="G9" s="3">
        <f t="shared" si="3"/>
        <v>0.442</v>
      </c>
      <c r="H9" t="s">
        <v>7</v>
      </c>
      <c r="I9" t="s">
        <v>5</v>
      </c>
      <c r="J9" t="str">
        <f t="shared" si="1"/>
        <v>\num{388}</v>
      </c>
      <c r="K9" t="str">
        <f>_xlfn.TEXTJOIN(,TRUE,$A9,D9,$H9)</f>
        <v>\num{0.0977}</v>
      </c>
      <c r="L9" t="str">
        <f>_xlfn.TEXTJOIN(,TRUE,$A9,E9,$H9)</f>
        <v>\num{0.1752}</v>
      </c>
      <c r="M9" t="str">
        <f>_xlfn.TEXTJOIN(,TRUE,$A9,F9,$H9)</f>
        <v>\num{0.0775}</v>
      </c>
      <c r="N9" t="str">
        <f>_xlfn.CONCAT($A9,G9*100,$H9)</f>
        <v>\num{44.2}</v>
      </c>
    </row>
    <row r="11" spans="1:14" x14ac:dyDescent="0.3">
      <c r="I11" s="6" t="s">
        <v>12</v>
      </c>
    </row>
    <row r="12" spans="1:14" x14ac:dyDescent="0.3">
      <c r="I12" t="s">
        <v>9</v>
      </c>
      <c r="J12" t="s">
        <v>10</v>
      </c>
      <c r="K12" t="s">
        <v>13</v>
      </c>
      <c r="L12" t="s">
        <v>14</v>
      </c>
      <c r="M12" t="s">
        <v>15</v>
      </c>
      <c r="N12" t="s">
        <v>16</v>
      </c>
    </row>
    <row r="13" spans="1:14" x14ac:dyDescent="0.3">
      <c r="A13" t="s">
        <v>19</v>
      </c>
      <c r="B13" t="s">
        <v>8</v>
      </c>
      <c r="C13" t="s">
        <v>17</v>
      </c>
      <c r="D13" t="s">
        <v>21</v>
      </c>
      <c r="E13" t="s">
        <v>22</v>
      </c>
      <c r="F13" t="s">
        <v>25</v>
      </c>
      <c r="G13" t="s">
        <v>26</v>
      </c>
      <c r="H13" t="s">
        <v>7</v>
      </c>
      <c r="I13" t="str">
        <f>B13</f>
        <v>Method</v>
      </c>
      <c r="J13" t="str">
        <f t="shared" ref="J13:J19" si="4">_xlfn.TEXTJOIN(,TRUE,A13,C13,H13)</f>
        <v>\thead{\# \glspl{gb}}</v>
      </c>
      <c r="K13" t="str">
        <f t="shared" ref="K13:K17" si="5">_xlfn.TEXTJOIN(,TRUE,$A13,D13,$H13)</f>
        <v>\thead{\gls{rmse} \\ (\SI{}{\J\per\square\meter})}</v>
      </c>
      <c r="L13" t="str">
        <f t="shared" ref="L13:N13" si="6">_xlfn.TEXTJOIN(,TRUE,$A13,E13,$H13)</f>
        <v>\thead{Cst, Avg \gls{rmse} \\ (\SI{}{\J\per\square\meter})}</v>
      </c>
      <c r="M13" t="str">
        <f t="shared" si="6"/>
        <v>\thead{\gls{rmse} $\downarrow$ \\ (\SI{}{\J\per\square\meter})}</v>
      </c>
      <c r="N13" t="str">
        <f t="shared" si="6"/>
        <v>\thead{\gls{rmse} $\downarrow$ \\ (\%)}</v>
      </c>
    </row>
    <row r="14" spans="1:14" x14ac:dyDescent="0.3">
      <c r="A14" t="s">
        <v>6</v>
      </c>
      <c r="C14">
        <v>50000</v>
      </c>
      <c r="D14" s="7">
        <v>2.1999999999999999E-2</v>
      </c>
      <c r="E14">
        <v>0.13020000000000001</v>
      </c>
      <c r="F14">
        <f>E14-D14</f>
        <v>0.10820000000000002</v>
      </c>
      <c r="G14" s="3">
        <f>ROUND(F14/E14,3)</f>
        <v>0.83099999999999996</v>
      </c>
      <c r="H14" t="s">
        <v>7</v>
      </c>
      <c r="I14" s="5" t="s">
        <v>0</v>
      </c>
      <c r="J14" s="1" t="str">
        <f t="shared" si="4"/>
        <v>\num{50000}</v>
      </c>
      <c r="K14" s="1" t="str">
        <f t="shared" si="5"/>
        <v>\num{0.022}</v>
      </c>
      <c r="L14" s="1" t="str">
        <f t="shared" ref="L14:M17" si="7">_xlfn.TEXTJOIN(,TRUE,$A14,E14,$H14)</f>
        <v>\num{0.1302}</v>
      </c>
      <c r="M14" s="1" t="str">
        <f t="shared" si="7"/>
        <v>\num{0.1082}</v>
      </c>
      <c r="N14" s="2" t="str">
        <f>_xlfn.CONCAT($A14,G14*100,$H14)</f>
        <v>\num{83.1}</v>
      </c>
    </row>
    <row r="15" spans="1:14" x14ac:dyDescent="0.3">
      <c r="A15" t="s">
        <v>6</v>
      </c>
      <c r="C15">
        <v>50000</v>
      </c>
      <c r="D15">
        <v>2.4199999999999999E-2</v>
      </c>
      <c r="E15">
        <v>0.13020000000000001</v>
      </c>
      <c r="F15">
        <f>E15-D15</f>
        <v>0.10600000000000001</v>
      </c>
      <c r="G15" s="3">
        <f t="shared" ref="G15:G19" si="8">ROUND(F15/E15,3)</f>
        <v>0.81399999999999995</v>
      </c>
      <c r="H15" t="s">
        <v>7</v>
      </c>
      <c r="I15" s="5" t="s">
        <v>1</v>
      </c>
      <c r="J15" s="1" t="str">
        <f t="shared" si="4"/>
        <v>\num{50000}</v>
      </c>
      <c r="K15" s="1" t="str">
        <f t="shared" si="5"/>
        <v>\num{0.0242}</v>
      </c>
      <c r="L15" s="1" t="str">
        <f t="shared" si="7"/>
        <v>\num{0.1302}</v>
      </c>
      <c r="M15" s="1" t="str">
        <f t="shared" si="7"/>
        <v>\num{0.106}</v>
      </c>
      <c r="N15" s="2" t="str">
        <f>_xlfn.CONCAT($A15,G15*100,$H15)</f>
        <v>\num{81.4}</v>
      </c>
    </row>
    <row r="16" spans="1:14" x14ac:dyDescent="0.3">
      <c r="A16" t="s">
        <v>6</v>
      </c>
      <c r="C16">
        <v>50000</v>
      </c>
      <c r="D16">
        <v>3.4500000000000003E-2</v>
      </c>
      <c r="E16">
        <v>0.13020000000000001</v>
      </c>
      <c r="F16">
        <f>E16-D16</f>
        <v>9.5700000000000007E-2</v>
      </c>
      <c r="G16" s="3">
        <f t="shared" si="8"/>
        <v>0.73499999999999999</v>
      </c>
      <c r="H16" t="s">
        <v>7</v>
      </c>
      <c r="I16" s="5" t="s">
        <v>2</v>
      </c>
      <c r="J16" s="1" t="str">
        <f t="shared" si="4"/>
        <v>\num{50000}</v>
      </c>
      <c r="K16" s="1" t="str">
        <f t="shared" si="5"/>
        <v>\num{0.0345}</v>
      </c>
      <c r="L16" s="1" t="str">
        <f t="shared" si="7"/>
        <v>\num{0.1302}</v>
      </c>
      <c r="M16" s="1" t="str">
        <f t="shared" si="7"/>
        <v>\num{0.0957}</v>
      </c>
      <c r="N16" s="2" t="str">
        <f>_xlfn.CONCAT($A16,G16*100,$H16)</f>
        <v>\num{73.5}</v>
      </c>
    </row>
    <row r="17" spans="1:14" x14ac:dyDescent="0.3">
      <c r="A17" t="s">
        <v>6</v>
      </c>
      <c r="C17">
        <v>50000</v>
      </c>
      <c r="D17">
        <v>4.48E-2</v>
      </c>
      <c r="E17">
        <v>0.13020000000000001</v>
      </c>
      <c r="F17">
        <f>E17-D17</f>
        <v>8.5400000000000004E-2</v>
      </c>
      <c r="G17" s="3">
        <f t="shared" si="8"/>
        <v>0.65600000000000003</v>
      </c>
      <c r="H17" t="s">
        <v>7</v>
      </c>
      <c r="I17" s="5" t="s">
        <v>3</v>
      </c>
      <c r="J17" s="1" t="str">
        <f t="shared" si="4"/>
        <v>\num{50000}</v>
      </c>
      <c r="K17" s="1" t="str">
        <f t="shared" si="5"/>
        <v>\num{0.0448}</v>
      </c>
      <c r="L17" s="1" t="str">
        <f t="shared" si="7"/>
        <v>\num{0.1302}</v>
      </c>
      <c r="M17" s="1" t="str">
        <f t="shared" si="7"/>
        <v>\num{0.0854}</v>
      </c>
      <c r="N17" s="2" t="str">
        <f>_xlfn.CONCAT($A17,G17*100,$H17)</f>
        <v>\num{65.6}</v>
      </c>
    </row>
    <row r="18" spans="1:14" x14ac:dyDescent="0.3">
      <c r="A18" t="s">
        <v>6</v>
      </c>
      <c r="C18">
        <v>17176</v>
      </c>
      <c r="D18" t="s">
        <v>27</v>
      </c>
      <c r="E18">
        <v>8.5400000000000004E-2</v>
      </c>
      <c r="F18" t="s">
        <v>27</v>
      </c>
      <c r="G18" t="s">
        <v>27</v>
      </c>
      <c r="H18" t="s">
        <v>7</v>
      </c>
      <c r="I18" s="5" t="s">
        <v>28</v>
      </c>
      <c r="J18" s="1" t="str">
        <f t="shared" si="4"/>
        <v>\num{17176}</v>
      </c>
      <c r="K18" s="1" t="str">
        <f>D18</f>
        <v>\NA</v>
      </c>
      <c r="L18" s="1" t="str">
        <f>_xlfn.TEXTJOIN(,TRUE,$A18,E18,$H18)</f>
        <v>\num{0.0854}</v>
      </c>
      <c r="M18" s="4" t="str">
        <f>F18</f>
        <v>\NA</v>
      </c>
      <c r="N18" s="4" t="str">
        <f>G18</f>
        <v>\NA</v>
      </c>
    </row>
    <row r="19" spans="1:14" x14ac:dyDescent="0.3">
      <c r="A19" t="s">
        <v>6</v>
      </c>
      <c r="C19">
        <v>388</v>
      </c>
      <c r="D19">
        <v>9.7699999999999995E-2</v>
      </c>
      <c r="E19">
        <v>0.2243</v>
      </c>
      <c r="F19">
        <f>E19-D19</f>
        <v>0.12659999999999999</v>
      </c>
      <c r="G19" s="3">
        <f t="shared" si="8"/>
        <v>0.56399999999999995</v>
      </c>
      <c r="H19" t="s">
        <v>7</v>
      </c>
      <c r="I19" s="5" t="s">
        <v>5</v>
      </c>
      <c r="J19" s="1" t="str">
        <f t="shared" si="4"/>
        <v>\num{388}</v>
      </c>
      <c r="K19" s="1" t="str">
        <f>_xlfn.TEXTJOIN(,TRUE,$A19,D19,$H19)</f>
        <v>\num{0.0977}</v>
      </c>
      <c r="L19" s="1" t="str">
        <f>_xlfn.TEXTJOIN(,TRUE,$A19,E19,$H19)</f>
        <v>\num{0.2243}</v>
      </c>
      <c r="M19" s="1" t="str">
        <f>_xlfn.TEXTJOIN(,TRUE,$A19,F19,$H19)</f>
        <v>\num{0.1266}</v>
      </c>
      <c r="N19" s="2" t="str">
        <f>_xlfn.CONCAT($A19,G19*100,$H19)</f>
        <v>\num{56.4}</v>
      </c>
    </row>
    <row r="22" spans="1:14" x14ac:dyDescent="0.3">
      <c r="A22" t="s">
        <v>6</v>
      </c>
      <c r="C22">
        <v>180000</v>
      </c>
      <c r="D22" t="s">
        <v>27</v>
      </c>
      <c r="E22">
        <v>4.6600000000000003E-2</v>
      </c>
      <c r="F22" t="s">
        <v>27</v>
      </c>
      <c r="G22" t="s">
        <v>27</v>
      </c>
      <c r="H22" t="s">
        <v>7</v>
      </c>
      <c r="I22" t="s">
        <v>4</v>
      </c>
      <c r="J22" t="str">
        <f>_xlfn.TEXTJOIN(,TRUE,$A22,C22,$H22)</f>
        <v>\num{180000}</v>
      </c>
      <c r="K22" s="4" t="str">
        <f>D22</f>
        <v>\NA</v>
      </c>
      <c r="L22" t="str">
        <f>_xlfn.TEXTJOIN(,TRUE,$A22,E22,$H22)</f>
        <v>\num{0.0466}</v>
      </c>
      <c r="M22" s="4" t="str">
        <f>F22</f>
        <v>\NA</v>
      </c>
      <c r="N22" s="4" t="str">
        <f>G22</f>
        <v>\NA</v>
      </c>
    </row>
    <row r="24" spans="1:14" x14ac:dyDescent="0.3">
      <c r="A24" t="s">
        <v>6</v>
      </c>
      <c r="C24">
        <v>180000</v>
      </c>
      <c r="D24">
        <v>9.1999999999999998E-3</v>
      </c>
      <c r="E24">
        <v>9.7600000000000006E-2</v>
      </c>
      <c r="F24">
        <f>E24-D24</f>
        <v>8.8400000000000006E-2</v>
      </c>
      <c r="G24" s="3">
        <f>ROUND(F24/E24,3)</f>
        <v>0.90600000000000003</v>
      </c>
      <c r="H24" t="s">
        <v>7</v>
      </c>
      <c r="I24" s="5" t="s">
        <v>4</v>
      </c>
      <c r="J24" s="1" t="str">
        <f>_xlfn.TEXTJOIN(,TRUE,A24,C24,H24)</f>
        <v>\num{180000}</v>
      </c>
      <c r="K24" s="1" t="str">
        <f>_xlfn.TEXTJOIN(,TRUE,$A24,D24,$H24)</f>
        <v>\num{0.0092}</v>
      </c>
      <c r="L24" s="1" t="str">
        <f>_xlfn.TEXTJOIN(,TRUE,$A24,E24,$H24)</f>
        <v>\num{0.0976}</v>
      </c>
      <c r="M24" s="1" t="str">
        <f>_xlfn.TEXTJOIN(,TRUE,$A24,F24,$H24)</f>
        <v>\num{0.0884}</v>
      </c>
      <c r="N24" s="2" t="str">
        <f>_xlfn.CONCAT($A24,G24*100,$H24)</f>
        <v>\num{90.6}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2021-01-17T04:29:45Z</dcterms:modified>
</cp:coreProperties>
</file>