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GC 2021\"/>
    </mc:Choice>
  </mc:AlternateContent>
  <xr:revisionPtr revIDLastSave="42" documentId="11_330CAAFAC7E07B47AB6063C8E75C3CD9F787DC05" xr6:coauthVersionLast="47" xr6:coauthVersionMax="47" xr10:uidLastSave="{E7AB313A-E120-4AF7-A476-0D5E4BB56D7A}"/>
  <bookViews>
    <workbookView xWindow="-120" yWindow="-120" windowWidth="29040" windowHeight="15840" tabRatio="485" firstSheet="2" activeTab="6" xr2:uid="{00000000-000D-0000-FFFF-FFFF00000000}"/>
  </bookViews>
  <sheets>
    <sheet name="Portada" sheetId="35" r:id="rId1"/>
    <sheet name="Parámetros de riesgo" sheetId="32" r:id="rId2"/>
    <sheet name="Matriz Riesgo y Op" sheetId="20" r:id="rId3"/>
    <sheet name="Hoja2" sheetId="37" r:id="rId4"/>
    <sheet name="Hoja1" sheetId="36" r:id="rId5"/>
    <sheet name="E de efectividad Ri" sheetId="33" r:id="rId6"/>
    <sheet name="E de efectividad Op" sheetId="34" r:id="rId7"/>
    <sheet name="Ponderación" sheetId="7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MENAZARAS">[1]CÁLCULOS!$B$29:$B$30</definedName>
    <definedName name="_xlnm.Print_Area" localSheetId="6">'E de efectividad Op'!$A$1:$H$41</definedName>
    <definedName name="_xlnm.Print_Area" localSheetId="5">'E de efectividad Ri'!$A$1:$H$36</definedName>
    <definedName name="_xlnm.Print_Area" localSheetId="2">'Matriz Riesgo y Op'!$A$1:$N$101</definedName>
    <definedName name="_xlnm.Print_Area" localSheetId="0">Portada!$A$1:$L$12</definedName>
    <definedName name="arriba3d">#REF!</definedName>
    <definedName name="ARRIBA4A">#REF!</definedName>
    <definedName name="ARRIBADOSA">#REF!</definedName>
    <definedName name="ARRIBADOSABE">#REF!</definedName>
    <definedName name="ARRIBADUOSAAA">'[2]1a. Misión, Visión'!#REF!</definedName>
    <definedName name="ARRIBAFACTCLAU">#REF!</definedName>
    <definedName name="ARRIBAIMPRIMIR">#REF!</definedName>
    <definedName name="BUSCARMES">#REF!</definedName>
    <definedName name="DEBILIDAD">#REF!</definedName>
    <definedName name="Entorno">Ponderación!$A$2:$B$11</definedName>
    <definedName name="ESTRATEGIA">#REF!</definedName>
    <definedName name="EXTERNAS">#REF!</definedName>
    <definedName name="FLUJODECAJA">#REF!</definedName>
    <definedName name="FORTALEZAS">#REF!</definedName>
    <definedName name="GRAFIK2a6">#REF!</definedName>
    <definedName name="Impacto" localSheetId="1">[3]Ponderación!$G$2:$H$4</definedName>
    <definedName name="Impacto" localSheetId="0">[4]Ponderación!$G$2:$H$5</definedName>
    <definedName name="Impacto">Ponderación!$G$2:$H$5</definedName>
    <definedName name="INDICE">[2]INDICE!#REF!</definedName>
    <definedName name="INFO2a6">#REF!</definedName>
    <definedName name="INFO2E">#REF!</definedName>
    <definedName name="INFO2F">#REF!</definedName>
    <definedName name="INFO2G">#REF!</definedName>
    <definedName name="INFO3A">#REF!</definedName>
    <definedName name="INFO3B">#REF!</definedName>
    <definedName name="info3ce">#REF!</definedName>
    <definedName name="INFO4A">#REF!</definedName>
    <definedName name="INFOADL">#REF!</definedName>
    <definedName name="infoBCG">#REF!</definedName>
    <definedName name="INFODOSA">#REF!</definedName>
    <definedName name="INFODOSABE">#REF!</definedName>
    <definedName name="INFODOSBE">#REF!</definedName>
    <definedName name="INFODUOSAAA">'[2]1a. Misión, Visión'!#REF!</definedName>
    <definedName name="INFOINDICE">[2]INDICE!#REF!</definedName>
    <definedName name="INFOPLAN">[2]INDICE!#REF!</definedName>
    <definedName name="INFOSTRATEGICPLAN">[2]INDICE!#REF!</definedName>
    <definedName name="INFOUNOBE">#REF!</definedName>
    <definedName name="INFOUNOCE">#REF!</definedName>
    <definedName name="INTENSIDAD">[1]CÁLCULOS!$B$22:$B$26</definedName>
    <definedName name="INVERSION">#REF!</definedName>
    <definedName name="Menor" localSheetId="7">"Severidad"</definedName>
    <definedName name="Naturaleza" localSheetId="1">[3]Ponderación!$A$2:$B$8</definedName>
    <definedName name="Naturaleza" localSheetId="0">[5]Ponderación!$A$2:$B$11</definedName>
    <definedName name="Naturaleza">Ponderación!$A$2:$B$11</definedName>
    <definedName name="nomeses">#REF!</definedName>
    <definedName name="NUMES">#REF!</definedName>
    <definedName name="PESTPEST">'[1]3a'!#REF!</definedName>
    <definedName name="PLANNINGSALES">[2]INDICE!#REF!</definedName>
    <definedName name="PONERDATOS">#REF!</definedName>
    <definedName name="Probabilidad" localSheetId="1">[3]Ponderación!$D$2:$E$4</definedName>
    <definedName name="Probabilidad" localSheetId="0">[5]Ponderación!$D$2:$E$4</definedName>
    <definedName name="Probabilidad">Ponderación!$D$2:$E$4</definedName>
    <definedName name="PUBLICIDAD">[2]INDICE!#REF!</definedName>
    <definedName name="Severidad">[5]Ponderación!$G$2:$H$5</definedName>
    <definedName name="_xlnm.Print_Titles" localSheetId="2">'Matriz Riesgo y Op'!$1:$4</definedName>
    <definedName name="tresce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4" l="1"/>
  <c r="B14" i="34"/>
  <c r="A9" i="34"/>
  <c r="B9" i="34"/>
  <c r="I97" i="20" l="1"/>
  <c r="J97" i="20" s="1"/>
  <c r="K97" i="20" s="1"/>
  <c r="L97" i="20" s="1"/>
  <c r="I92" i="20"/>
  <c r="J92" i="20" s="1"/>
  <c r="K92" i="20" s="1"/>
  <c r="L92" i="20" s="1"/>
  <c r="I43" i="20"/>
  <c r="J43" i="20" s="1"/>
  <c r="K43" i="20" s="1"/>
  <c r="L43" i="20" s="1"/>
  <c r="I38" i="20"/>
  <c r="J38" i="20" s="1"/>
  <c r="K38" i="20" s="1"/>
  <c r="L38" i="20" s="1"/>
  <c r="I72" i="20" l="1"/>
  <c r="J72" i="20" s="1"/>
  <c r="K72" i="20" s="1"/>
  <c r="L72" i="20" s="1"/>
  <c r="I77" i="20"/>
  <c r="J77" i="20" s="1"/>
  <c r="K77" i="20" s="1"/>
  <c r="L77" i="20" s="1"/>
  <c r="I82" i="20"/>
  <c r="J82" i="20" s="1"/>
  <c r="K82" i="20" s="1"/>
  <c r="L82" i="20" s="1"/>
  <c r="I87" i="20"/>
  <c r="J87" i="20" s="1"/>
  <c r="K87" i="20" s="1"/>
  <c r="L87" i="20" s="1"/>
  <c r="I23" i="20"/>
  <c r="J23" i="20" s="1"/>
  <c r="K23" i="20" s="1"/>
  <c r="L23" i="20" s="1"/>
  <c r="I28" i="20"/>
  <c r="J28" i="20" s="1"/>
  <c r="K28" i="20" s="1"/>
  <c r="L28" i="20" s="1"/>
  <c r="I33" i="20"/>
  <c r="J33" i="20" s="1"/>
  <c r="K33" i="20" s="1"/>
  <c r="L33" i="20" s="1"/>
  <c r="I48" i="20"/>
  <c r="J48" i="20" s="1"/>
  <c r="K48" i="20" s="1"/>
  <c r="L48" i="20" s="1"/>
  <c r="I18" i="20"/>
  <c r="J18" i="20" s="1"/>
  <c r="K18" i="20" s="1"/>
  <c r="L18" i="20" s="1"/>
  <c r="I67" i="20" l="1"/>
  <c r="J67" i="20" s="1"/>
  <c r="K67" i="20" s="1"/>
  <c r="L67" i="20" s="1"/>
  <c r="I62" i="20"/>
  <c r="J62" i="20" s="1"/>
  <c r="K62" i="20" s="1"/>
  <c r="L62" i="20" s="1"/>
  <c r="I57" i="20"/>
  <c r="J57" i="20" s="1"/>
  <c r="K57" i="20" s="1"/>
  <c r="L57" i="20" s="1"/>
  <c r="I13" i="20"/>
  <c r="J13" i="20" s="1"/>
  <c r="K13" i="20" s="1"/>
  <c r="L13" i="20" s="1"/>
  <c r="I8" i="20" l="1"/>
  <c r="J8" i="20" s="1"/>
  <c r="K8" i="20" s="1"/>
  <c r="L8" i="20" l="1"/>
  <c r="F25" i="34" l="1"/>
  <c r="E25" i="34"/>
  <c r="D25" i="34"/>
  <c r="C25" i="34"/>
  <c r="C26" i="34" l="1"/>
  <c r="C28" i="34" s="1"/>
  <c r="F20" i="33"/>
  <c r="C20" i="33" l="1"/>
  <c r="D20" i="33"/>
  <c r="E20" i="33"/>
  <c r="C21" i="33" l="1"/>
  <c r="C23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Palacios Martínez</author>
  </authors>
  <commentList>
    <comment ref="C2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SGC:
(Numero de acciones de respuesta  x 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Palacios Martínez</author>
  </authors>
  <commentList>
    <comment ref="C2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SGC:
(Numero de acciones de respuesta  x 4)</t>
        </r>
      </text>
    </comment>
  </commentList>
</comments>
</file>

<file path=xl/sharedStrings.xml><?xml version="1.0" encoding="utf-8"?>
<sst xmlns="http://schemas.openxmlformats.org/spreadsheetml/2006/main" count="468" uniqueCount="270">
  <si>
    <t>INSTITUTO NACIONAL ELECTORAL JLE NAYARIT
SISTEMA DE GESTIÓN DE LA CALIDAD</t>
  </si>
  <si>
    <t>Versión: 0</t>
  </si>
  <si>
    <t xml:space="preserve">ANÁLISIS DE RIESGOS/OPORTUNIDADES
PROCESO DE SUMINISTRO DE BIENES Y SERVICIOS </t>
  </si>
  <si>
    <t>Fecha de emisión:
06/03/2020</t>
  </si>
  <si>
    <t>RESPONSABLE</t>
  </si>
  <si>
    <t>ROL</t>
  </si>
  <si>
    <t>NOMBRE</t>
  </si>
  <si>
    <t>FIRMA</t>
  </si>
  <si>
    <t>Elaboración:</t>
  </si>
  <si>
    <t>Coordinadores de la Calidad</t>
  </si>
  <si>
    <t>Lic. María Concepción Maldonado Soto 
Mtra. Luz Elena Rodríguez López 
C. Raúl Carrillo Manríquez</t>
  </si>
  <si>
    <t>Revisión:</t>
  </si>
  <si>
    <t>Alta Dirección</t>
  </si>
  <si>
    <t>Mtro. Ignacio Rodríguez Villaseñor</t>
  </si>
  <si>
    <t>Aprobación:</t>
  </si>
  <si>
    <t>Mtro. Eduardo Manuel Trujillo Trujillo
Mtra. Verónica Sandoval Castañeda
Lic. Pablo García Martínez</t>
  </si>
  <si>
    <t>PARÁMETROS DE RIESGOS</t>
  </si>
  <si>
    <t>RIESGOS</t>
  </si>
  <si>
    <t>OPORTUNIDADES</t>
  </si>
  <si>
    <t>NATURALEZA</t>
  </si>
  <si>
    <t>DEFINICIONES</t>
  </si>
  <si>
    <t>Operativa</t>
  </si>
  <si>
    <t>Riesgo cuyos efectos están relacionados con la nula o mala prestación del servicio y/o entrega de la credencial para votar durante la operación y a la entrega a la Ciudadanía. Puede incluir maquinaria, equipo, infraestructura, recurso humano, insumos, servicios de apoyo (agua potable, electricidad, redes, internet, Sistema SIIRFE-MAC) y partes interesadas.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</si>
  <si>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</si>
  <si>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Ambiental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</si>
  <si>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</si>
  <si>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MAC´s.</t>
  </si>
  <si>
    <t>Legal y Reglamentario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</si>
  <si>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</si>
  <si>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</si>
  <si>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Política</t>
  </si>
  <si>
    <t>Riesgo cuyos efectos están relacionados con la probabilidad de que las fuerzas políticas generen cambios negativos en el entorno institucional y obstaculicen o minimicen relaciones con partes interesadas.</t>
  </si>
  <si>
    <t>Oportunidad cuyos efectos están relacionados con la probabilidad de que las fuerzas políticas generen cambios positivos en el entorno Institucional y apoyen a mejorar las relaciones con las partes interesadas.</t>
  </si>
  <si>
    <t>Industrial</t>
  </si>
  <si>
    <t>Riesgo cuyos efectos están relacionados con partes interesadas que generan una desventaja frente a la competencia en el mismo ramo, zona geográfica, Ciudad, Estado y/o País en la prestación del producto/servicio brindado a la Ciudadanía.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</si>
  <si>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</si>
  <si>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>Institucional</t>
  </si>
  <si>
    <t>Riesgo cuyos efectos están relacionados con cambios en la planeación y ejecución estratégica del INE, DERFE, DOS que provocan limitantes tangibles e intangibles en los resultados de los  MAC´s.</t>
  </si>
  <si>
    <t>Oportunidad cuyos efectos están relacionados con cambios en la planeación y ejecución estratégica del INE, DERFE, DOS que provocan beneficios tangibles e intangibles en los resultados de los  MAC´s.</t>
  </si>
  <si>
    <t>Social/Cultural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</si>
  <si>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</si>
  <si>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</si>
  <si>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>Tecnológicos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</si>
  <si>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</si>
  <si>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t>Oportunidad en el desarrollo tecnológico y sus aportes en la actividad de los  MAC´s, madurez de las tecnologías convencionales, desarrollo de nuevos productos, velocidad de transmisión de la tecnología.</t>
  </si>
  <si>
    <t>Económico / Financiero</t>
  </si>
  <si>
    <t>Riesgo cuyos efectos están relacionados con limitar o detener la sostenibilidad financiera de los  MAC´s  las cuales pueden ser generadas en conjunto por una o unas de las partes interesadas.</t>
  </si>
  <si>
    <t>Oportunidad cuyos efectos están relacionados con mantener e incrementar la sostenibilidad financiera del Instituto, las cuales pueden ser generadas en conjunto por una o unas de las partes interesadas.</t>
  </si>
  <si>
    <t>PROBABILIDAD</t>
  </si>
  <si>
    <t>Baja</t>
  </si>
  <si>
    <r>
      <rPr>
        <b/>
        <sz val="16"/>
        <color theme="1"/>
        <rFont val="Arial"/>
        <family val="2"/>
      </rPr>
      <t>Remotamente posible</t>
    </r>
    <r>
      <rPr>
        <sz val="16"/>
        <color theme="1"/>
        <rFont val="Arial"/>
        <family val="2"/>
      </rPr>
      <t>. El daño ocurre muy rara vez.</t>
    </r>
  </si>
  <si>
    <r>
      <rPr>
        <b/>
        <sz val="16"/>
        <rFont val="Arial"/>
        <family val="2"/>
      </rPr>
      <t>Remotamente posible</t>
    </r>
    <r>
      <rPr>
        <sz val="16"/>
        <rFont val="Arial"/>
        <family val="2"/>
      </rPr>
      <t>. La oportunidad ocurre muy rara vez.</t>
    </r>
  </si>
  <si>
    <t>Media</t>
  </si>
  <si>
    <r>
      <rPr>
        <b/>
        <sz val="16"/>
        <color theme="1"/>
        <rFont val="Arial"/>
        <family val="2"/>
      </rPr>
      <t>Bastante posible</t>
    </r>
    <r>
      <rPr>
        <sz val="16"/>
        <color theme="1"/>
        <rFont val="Arial"/>
        <family val="2"/>
      </rPr>
      <t>. El daño ocurre en algunas ocasiones y no es extraño que sucediera.</t>
    </r>
  </si>
  <si>
    <r>
      <rPr>
        <b/>
        <sz val="16"/>
        <rFont val="Arial"/>
        <family val="2"/>
      </rPr>
      <t>Bastante posible</t>
    </r>
    <r>
      <rPr>
        <sz val="16"/>
        <rFont val="Arial"/>
        <family val="2"/>
      </rPr>
      <t>. La oportunidad ocurre en algunas ocasiones y no es extraño que sucediera.</t>
    </r>
  </si>
  <si>
    <t>Alta</t>
  </si>
  <si>
    <r>
      <rPr>
        <b/>
        <sz val="16"/>
        <color theme="1"/>
        <rFont val="Arial"/>
        <family val="2"/>
      </rPr>
      <t>Completamente posible</t>
    </r>
    <r>
      <rPr>
        <sz val="16"/>
        <color theme="1"/>
        <rFont val="Arial"/>
        <family val="2"/>
      </rPr>
      <t>. El daño ocurre siempre o casi siempre y ya ha ocurrido en ocasiones anteriores.</t>
    </r>
  </si>
  <si>
    <r>
      <rPr>
        <b/>
        <sz val="16"/>
        <rFont val="Arial"/>
        <family val="2"/>
      </rPr>
      <t>Completamente posible</t>
    </r>
    <r>
      <rPr>
        <sz val="16"/>
        <rFont val="Arial"/>
        <family val="2"/>
      </rPr>
      <t>. La oportunidad ocurre casi siempre o siempre y ya ha ocurrido en ocasiones anteriores.</t>
    </r>
  </si>
  <si>
    <t>IMPACTO</t>
  </si>
  <si>
    <t>Leve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</si>
  <si>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</si>
  <si>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Impacto mínimo positivo que mantiene la integridad para otorgar la prestación del servicio determinado por el proceso. Puede implementarse de forma rápida y genera costos de calidad mínimos.</t>
  </si>
  <si>
    <t>Moderado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</si>
  <si>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</si>
  <si>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Impacto positivo considerable que mejora la integridad para otorgar la prestación del servicio determinado por el proceso. Puede implementarse de un corto tiempo y genera costos de calidad considerables.</t>
  </si>
  <si>
    <t>Grave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</si>
  <si>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</si>
  <si>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Importante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</si>
  <si>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</si>
  <si>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RANGOS</t>
  </si>
  <si>
    <t>CLASIFICACIÓN</t>
  </si>
  <si>
    <t>DICTAMEN</t>
  </si>
  <si>
    <t>ACCIONES</t>
  </si>
  <si>
    <t>0 - 199</t>
  </si>
  <si>
    <t>TRIVIAL</t>
  </si>
  <si>
    <t>VIGILARLO</t>
  </si>
  <si>
    <r>
      <t xml:space="preserve">Control rutinario, no afecta la secuencia e integridad del proceso  y/o Partes Interesadas. Documentar en las acciones de respuesta de la </t>
    </r>
    <r>
      <rPr>
        <b/>
        <sz val="16"/>
        <color theme="1"/>
        <rFont val="Arial"/>
        <family val="2"/>
      </rPr>
      <t>matriz de riesgos y oportunidades</t>
    </r>
    <r>
      <rPr>
        <sz val="16"/>
        <color theme="1"/>
        <rFont val="Arial"/>
        <family val="2"/>
      </rPr>
      <t>.</t>
    </r>
  </si>
  <si>
    <t>0 - 250</t>
  </si>
  <si>
    <t>LIMITADA</t>
  </si>
  <si>
    <t>A CONSIDERAR</t>
  </si>
  <si>
    <r>
      <t xml:space="preserve">Oportunidad que genera un beneficio mínimo en el proceso y/o partes interesadas de la cual se espera un resultado inmediato.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</si>
  <si>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200 - 399</t>
  </si>
  <si>
    <t>TOLERABLE</t>
  </si>
  <si>
    <t>ASUMIRLO</t>
  </si>
  <si>
    <r>
      <t xml:space="preserve">Monitorear el riesgo, afecta mínimamente la secuencia y la integridad del proceso. Documentar en las acciones de respuesta de la </t>
    </r>
    <r>
      <rPr>
        <b/>
        <sz val="16"/>
        <color theme="1"/>
        <rFont val="Arial"/>
        <family val="2"/>
      </rPr>
      <t>matriz de riesgos y oportunidades</t>
    </r>
    <r>
      <rPr>
        <sz val="16"/>
        <color theme="1"/>
        <rFont val="Arial"/>
        <family val="2"/>
      </rPr>
      <t>.</t>
    </r>
  </si>
  <si>
    <t>251 - 500</t>
  </si>
  <si>
    <t>MEDIA</t>
  </si>
  <si>
    <t>ABORDAR</t>
  </si>
  <si>
    <r>
      <t xml:space="preserve">Oportunidad con buena posibilidad de abordarse siempre y cuando se profundice en los beneficios esperados en el proceso de una o varias áreas  y/o partes interesadas de la cual se espera un resultado a corto plazo.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</si>
  <si>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400 - 599</t>
  </si>
  <si>
    <t>MODERADO</t>
  </si>
  <si>
    <t>CONTROLARLO</t>
  </si>
  <si>
    <r>
      <t>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</t>
    </r>
    <r>
      <rPr>
        <sz val="16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</si>
  <si>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t>501 - 750</t>
  </si>
  <si>
    <t>POTENCIAL</t>
  </si>
  <si>
    <t>APROPIARSE</t>
  </si>
  <si>
    <r>
      <t xml:space="preserve">Oportunidad con beneficios claros y específicos en el proceso de una o varias áreas y/o partes interesadas, de la cual se espera un resultado a corto y mediano plazo.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</si>
  <si>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600 - 799</t>
  </si>
  <si>
    <t>IMPORTANTE</t>
  </si>
  <si>
    <t>MINIMIZARLO</t>
  </si>
  <si>
    <r>
      <t>Acción de contención inmediata, es importante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</si>
  <si>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t>751 - 1000</t>
  </si>
  <si>
    <t>SOBRESALIENTE</t>
  </si>
  <si>
    <t>EXPLOTARLA</t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</si>
  <si>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</si>
  <si>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>800 - 1000</t>
  </si>
  <si>
    <t>INTOLERABLE</t>
  </si>
  <si>
    <t>ATENCIÓN INMEDIATA</t>
  </si>
  <si>
    <r>
      <t>Acción de contención inmediata, es urgente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</si>
  <si>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t>ATENCIÓN A RIESGOS</t>
  </si>
  <si>
    <t>IDENTIFICACIÓN</t>
  </si>
  <si>
    <t>EVALUACIÓN</t>
  </si>
  <si>
    <t>SEGUIMIENTO</t>
  </si>
  <si>
    <t xml:space="preserve">CLASIFICACIÓN
RIESGO </t>
  </si>
  <si>
    <t>ACTIVIDAD DEL PROCESO</t>
  </si>
  <si>
    <t>¿CUAL ES EL RIESGO DE QUE NO SE REALICE LA ACTIVIDAD?</t>
  </si>
  <si>
    <t>PROBABILIDAD DE QUE PASE</t>
  </si>
  <si>
    <t>¿QUÉ LO ORIGINO?</t>
  </si>
  <si>
    <t>CONSECUENCIAS</t>
  </si>
  <si>
    <t>IMPACTO AL PROCESO</t>
  </si>
  <si>
    <t>ENTORNO DEL RIESGO</t>
  </si>
  <si>
    <t>NIVEL DE  OPORTUNIDAD</t>
  </si>
  <si>
    <t>CONCLUSIONES</t>
  </si>
  <si>
    <t>ACCIONES DE RESPUESTA</t>
  </si>
  <si>
    <t>Riesgo</t>
  </si>
  <si>
    <t xml:space="preserve">● Especificaciones técnicas del bien o servicio solicitado (si aplica).
</t>
  </si>
  <si>
    <t>Solicitar el bien o el servicio de manera incorrecta y/o incompleta.</t>
  </si>
  <si>
    <t>No contar con la documentación soporte de las especificaciones técnicas.
No verificar las especificaciones con el área usuaria.</t>
  </si>
  <si>
    <t>Suministrar un bien o servicio inadecuado y retraso en el proceso de adquisición o de contratación.</t>
  </si>
  <si>
    <t>Operativo</t>
  </si>
  <si>
    <t>Asegurar que las especificaciones del bien y servicio sean correctas y completas de acuerdo con los requerimientos.</t>
  </si>
  <si>
    <t>JDRM - EAD</t>
  </si>
  <si>
    <t>Atender la recomendaciones del JDRM para la correcta definición de las especificaciones del bien o servicio.</t>
  </si>
  <si>
    <t>VRFED</t>
  </si>
  <si>
    <t>● Revisión de la requisición o solicitud del área requiriente.</t>
  </si>
  <si>
    <t xml:space="preserve">Que la Requisición contenga errores en su llenado y/o se presenten incompletas. </t>
  </si>
  <si>
    <t>Desconocimiento del llenado de los formatos, de unidades de medida, partida presupuestal a que pertenece el producto o servicio solicitado.</t>
  </si>
  <si>
    <t xml:space="preserve">Retraso en la investigación de mercado. </t>
  </si>
  <si>
    <t>Asegurar una revisión exhaustiva de la solicitud.</t>
  </si>
  <si>
    <t>CA</t>
  </si>
  <si>
    <t>● Identificación de partida y presupuesto autorizado.</t>
  </si>
  <si>
    <t>Que se trate de un bien o servicio que no este incluido en el catalogo de artículos y/o este en una partida restringida o bien sujeta a autorización o dictamen.</t>
  </si>
  <si>
    <t>Que se trate de un producto o servicio que no se haya adquirido nunca o que se haya restringido de manera reciente.</t>
  </si>
  <si>
    <t>Difusión del clasificador por objeto y tipo de gasto vigente.</t>
  </si>
  <si>
    <t>● Investigación de mercado (cuadro comparativo).</t>
  </si>
  <si>
    <t>Que se limiten las opciones de compra de los bienes o servicios requeridos.</t>
  </si>
  <si>
    <t>Que no se cuente con información suficiente de proveedores de bienes o servicios solicitados.</t>
  </si>
  <si>
    <t>Que no se cumpla con los tiempos establecidos para el suministro de los bienes o servicios.
Que no se tenga un panorama mas amplio de precios y se adquiera con un precio alto.</t>
  </si>
  <si>
    <t xml:space="preserve">Asegurar que se realice el estudio de mercado. </t>
  </si>
  <si>
    <t>Ampliar catalogo de proveedores.</t>
  </si>
  <si>
    <t>● Cotizaciones (cuadro comparativo).</t>
  </si>
  <si>
    <t>Que no se cuenten con el número de cotizaciones mínimas requeridas de proveedores y con los elementos para elegir la mejor opción de compra.</t>
  </si>
  <si>
    <t>Que no exista interés en participar por parte de los proveedores.</t>
  </si>
  <si>
    <t>Que no se tenga un panorama mas amplio de precios y se adquiera con un precio alto el bien o servicio.</t>
  </si>
  <si>
    <t>Buscar más opciones de proveedores.</t>
  </si>
  <si>
    <t>● Definición del tipo de adquisición – contrato / pedido-contrato (con base en los montos actuación)</t>
  </si>
  <si>
    <t>Que no se defina de forma correcta el tipo de adquisición del bien o servicio solicitado.</t>
  </si>
  <si>
    <t>Variaciones en los costos del bien o servicio principalmente en cotizaciones en moneda extranjera.</t>
  </si>
  <si>
    <t xml:space="preserve">Que se retrase la adquisición por cambios en la definición del tipo de procedimiento. </t>
  </si>
  <si>
    <t xml:space="preserve">Asegurar que el costo estimado  de la adquisición se ajuste a los montos de actuación. </t>
  </si>
  <si>
    <t>CA - JDRM</t>
  </si>
  <si>
    <t xml:space="preserve">● Autorización del Subcomité de Adquisiciones, Arrendamientos y Servicios. </t>
  </si>
  <si>
    <t>Que no se realice la adquisición del bien o servicio.</t>
  </si>
  <si>
    <t>Que los integrantes del Subcomité de Adquisiciones no cuenten con  los elementos suficientes para la autorización de la adquisición del bien o servicio.</t>
  </si>
  <si>
    <t xml:space="preserve">Retraso en el proceso de adquisición o de contratación, que se regrese al área solicitante para su revisión.
</t>
  </si>
  <si>
    <t>Asegurar que el Subcomité de Adquisiciones cuente con los elementos para determinación de adquisición.</t>
  </si>
  <si>
    <t xml:space="preserve">● Formalizar la compra con el proveedor adjudicado. 
</t>
  </si>
  <si>
    <t xml:space="preserve">Que el proveedor que se adjudica incumpla en las condiciones del pedido contrato. </t>
  </si>
  <si>
    <t xml:space="preserve">Variaciones a la alza en los precios y/o las condiciones de mercado del bien o servicio cotizado. </t>
  </si>
  <si>
    <t>Adjudicar la adquisición a la segunda mejor propuesta económica.</t>
  </si>
  <si>
    <t xml:space="preserve">Asegurar que se respeten las condiciones expuestas en las cotizaciones. </t>
  </si>
  <si>
    <t>● Recepción y Salida de Almacén.</t>
  </si>
  <si>
    <r>
      <t>Al recibir los artículos, estos no sean de las especificaciones solicitadas y se tengan que devolver</t>
    </r>
    <r>
      <rPr>
        <sz val="11"/>
        <color rgb="FFFF0000"/>
        <rFont val="Arial"/>
        <family val="2"/>
      </rPr>
      <t>.</t>
    </r>
  </si>
  <si>
    <t xml:space="preserve">
Confusión por parte del proveedor en las especificaciones del bien o servicio solicitado provocando la entrega de uno diferente.</t>
  </si>
  <si>
    <t>Retraso en la entrega del bien o servicio al usuario.</t>
  </si>
  <si>
    <t>Asegurarse que se entregue el bien o servicio solicitado.</t>
  </si>
  <si>
    <t>ATENCIÓN A OPORTUNIDADES</t>
  </si>
  <si>
    <t>CLASIFICACIÓN
 OPORTUNIDAD</t>
  </si>
  <si>
    <t>¿CUÁL ES LA OPORTUNIDAD Y/O MEJORA EN LA ACTIVIDAD?</t>
  </si>
  <si>
    <t>PROBABILIDAD DE MEJORA</t>
  </si>
  <si>
    <t>¿QUÉ ORIGINARÍA LA OPORTUNIDAD?</t>
  </si>
  <si>
    <t>BENEFICIOS</t>
  </si>
  <si>
    <t>IMPACTO DE LA MEJORA</t>
  </si>
  <si>
    <t>ENTORNO DE LA MEJORA</t>
  </si>
  <si>
    <t>Oportunidad</t>
  </si>
  <si>
    <t>Especificar lo mas detallado posible las características del bien o servicio requerido.</t>
  </si>
  <si>
    <t>El contar con los  elementos técnicos necesarios.</t>
  </si>
  <si>
    <t>Agilidad en el proceso de adquisición.</t>
  </si>
  <si>
    <t>Mantener actualizada la ficha técnica con las especificaciones necesarias.</t>
  </si>
  <si>
    <t>Asegurar que las solicitudes de suministro sean requisitadas correctamente.</t>
  </si>
  <si>
    <t>Unificación de criterios en el llenado del formato solicitud de suministro.</t>
  </si>
  <si>
    <t>Reducción en los tiempos de revisión y análisis de las mismas.</t>
  </si>
  <si>
    <t>Elaborar instructivo de llenado de "solicitud de suministros".</t>
  </si>
  <si>
    <t>Difusión del clasificador por objeto y tipo de gasto y solicitud de su actualización (en su caso).</t>
  </si>
  <si>
    <t>Asegurar que las áreas requirientes tengan conocimiento del clasificador por objeto y tipo de gasto vigente.</t>
  </si>
  <si>
    <t xml:space="preserve">Difundir por correo electrónico el clasificador por objeto y tipo de gasto a las áreas requirientes. </t>
  </si>
  <si>
    <t>● Investigación de Mercado (cuadro comparativo).</t>
  </si>
  <si>
    <t>Actualización, ampliación y difusión del catalogo de proveedores.</t>
  </si>
  <si>
    <t>Contar con mayor número de opciones para la realización de estudio de mercado.</t>
  </si>
  <si>
    <t>Agilizar la realización de estudio de mercado.</t>
  </si>
  <si>
    <t>Ampliación del catalogo de proveedores.</t>
  </si>
  <si>
    <t xml:space="preserve"> JDRM - EAD</t>
  </si>
  <si>
    <t>Garantizar la adquisición con la mejor oferta presentada.</t>
  </si>
  <si>
    <t>Ampliación del catalogo de  proveedores.</t>
  </si>
  <si>
    <t xml:space="preserve">Agilizar el procedimiento de adquisición. </t>
  </si>
  <si>
    <t>Que la adjudicación del bien o servicio se realice en el menor tiempo posible.</t>
  </si>
  <si>
    <t>Conclusión más rápida de la adquisición del bien o servicio.</t>
  </si>
  <si>
    <t>Asegurar la revisión de montos para determinar el tipo de procedimiento.</t>
  </si>
  <si>
    <t>Asegurar que los integrantes del Subcomité de Adquisiciones, cuenten con los elementos necesarios para determinar el proveedor con el que adquirirán  los bienes o servicios.</t>
  </si>
  <si>
    <t>Que el Subcomité de Adquisiciones cuente con mas elementos para la determinación de la adjudicación.</t>
  </si>
  <si>
    <t>Facilitar la adjudicación del bien o servicio al proveedor.</t>
  </si>
  <si>
    <t>Asegurar que se tengan los elementos para determinar que proveedor se le adjudica la compra.</t>
  </si>
  <si>
    <t>Mantener actualizado "check list" para asegurar que se este presentando la información requerida para obtener la autorización.</t>
  </si>
  <si>
    <t xml:space="preserve">
● Formalizar la compra con el proveedor adjudicado. 
</t>
  </si>
  <si>
    <t xml:space="preserve">
Asegurar que la compra se realice al  proveedor que brinde las mejores la condiciones producto y precio.</t>
  </si>
  <si>
    <t>Contar con el proveedor que brinde mejores condiciones de compra.</t>
  </si>
  <si>
    <t>Que el bien o servicio que se adjudica cumpla con los requerimientos solicitados.</t>
  </si>
  <si>
    <t>Asegurar que la adquisición se realice al proveedor que ofrezca las mejores condiciones.</t>
  </si>
  <si>
    <t xml:space="preserve">Establecer días y  horarios para la recepción de bienes, así como la entrega a los solicitantes.
</t>
  </si>
  <si>
    <t>Contar con una entrega de bienes y servicios de manera oportuna y ordenada.</t>
  </si>
  <si>
    <t>La entrega oportuna de bienes o servicios a las áreas requirientes.</t>
  </si>
  <si>
    <t>Elaborar el calendario de recepción de bienes y hacerlo del conocimiento del proveedor.</t>
  </si>
  <si>
    <t>Elaborar el calendario de entrega de bienes y hacerlo del conocimiento del solicitante.</t>
  </si>
  <si>
    <t>EVALUACIÓN DE LA EFECTIVIDAD DE LOS RIESGOS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</si>
  <si>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</si>
  <si>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Fecha:</t>
  </si>
  <si>
    <t>Proceso:</t>
  </si>
  <si>
    <t>Responsable:</t>
  </si>
  <si>
    <t>Referencia documental:</t>
  </si>
  <si>
    <t>Acciones de Respuesta</t>
  </si>
  <si>
    <t>Criterio de evaluación</t>
  </si>
  <si>
    <t>Evidencia de soporte</t>
  </si>
  <si>
    <t>Observaciones</t>
  </si>
  <si>
    <t>Sub- total:</t>
  </si>
  <si>
    <t>Conocimiento del Dueño del proceso</t>
  </si>
  <si>
    <t>&lt;Iniciales del nombre&gt;</t>
  </si>
  <si>
    <t>Total:</t>
  </si>
  <si>
    <t>Esperado:</t>
  </si>
  <si>
    <t>Nivel de cumplimiento (E=PO/PEx100)</t>
  </si>
  <si>
    <t xml:space="preserve">Efectividad </t>
  </si>
  <si>
    <t>Descripción de la Efectividad (Riesgo)</t>
  </si>
  <si>
    <t>Efectividad</t>
  </si>
  <si>
    <r>
      <t>Alta:</t>
    </r>
    <r>
      <rPr>
        <sz val="11"/>
        <color theme="1"/>
        <rFont val="Arial"/>
        <family val="2"/>
      </rPr>
      <t xml:space="preserve"> </t>
    </r>
  </si>
  <si>
    <t>El proceso mantiene los riesgos controlados y produce consistentemente el resultado esperado.</t>
  </si>
  <si>
    <t>85% al 100%</t>
  </si>
  <si>
    <t>Media:</t>
  </si>
  <si>
    <t>El proceso mantiene los riesgos controlados, sin embargo se deben realizar las correcciones necesarias para que genere de manera consistente el resultado esperado.</t>
  </si>
  <si>
    <t>70% al 84%</t>
  </si>
  <si>
    <t>Baja:</t>
  </si>
  <si>
    <t>El proceso potencialmente no mantiene los riesgos controlados y se deben realizar las correcciones y acciones correctivas necesarias para que genere de manera consistente el resultado esperado.</t>
  </si>
  <si>
    <t>0% al 69%</t>
  </si>
  <si>
    <t>Criterios de Evaluación</t>
  </si>
  <si>
    <t>No existe evidencia de las acciones de respuesta</t>
  </si>
  <si>
    <t>Existe evidencia incompleta de las acciones de respuesta</t>
  </si>
  <si>
    <t>Existe evidencia pero algunas actividades no son eficaces de las acciones de respuesta</t>
  </si>
  <si>
    <t>Existe evidencia eficaz de las acciones de respuesta</t>
  </si>
  <si>
    <t>SUMINISTRO DE BIENES Y SERV.</t>
  </si>
  <si>
    <t>JDRM</t>
  </si>
  <si>
    <t xml:space="preserve"> </t>
  </si>
  <si>
    <t>LERL
RCM
RTM</t>
  </si>
  <si>
    <t>Descripción de la Efectividad(Oportunidad)</t>
  </si>
  <si>
    <t>El proceso explota la opotunidad de manera efectiva y produce el resultado esperado en un entorno de mejora continua.</t>
  </si>
  <si>
    <t>El proceso se apropia de la oportunidad, sin embargo se deben realizar seguimiento oportuno que genere de manera consistente el resultado esperado.</t>
  </si>
  <si>
    <t>El proceso no realiza las mejoras en sus actividades, deben realizar las correcciones y acciones correctivas necesarias para poder abordar la oportunidad, para que genere de manera consistente el resultado esperado.</t>
  </si>
  <si>
    <t>Entorno</t>
  </si>
  <si>
    <t>Probabilidad</t>
  </si>
  <si>
    <t>Impacto</t>
  </si>
  <si>
    <t>Político</t>
  </si>
  <si>
    <t>Financiera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</si>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</sst>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theme="9" tint="-0.249977111117893"/>
      <name val="Arial"/>
      <family val="2"/>
    </font>
    <font>
      <b/>
      <sz val="14"/>
      <color theme="4" tint="-0.49998474074526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4"/>
      <color indexed="23"/>
      <name val="Arial"/>
      <family val="2"/>
    </font>
    <font>
      <b/>
      <sz val="22"/>
      <color theme="9" tint="-0.249977111117893"/>
      <name val="Arial"/>
      <family val="2"/>
    </font>
    <font>
      <b/>
      <sz val="8"/>
      <name val="Arial"/>
      <family val="2"/>
    </font>
    <font>
      <b/>
      <sz val="8"/>
      <color indexed="16"/>
      <name val="Arial"/>
      <family val="2"/>
    </font>
    <font>
      <b/>
      <sz val="16"/>
      <color indexed="23"/>
      <name val="Arial"/>
      <family val="2"/>
    </font>
    <font>
      <b/>
      <sz val="16"/>
      <color theme="0"/>
      <name val="Arial"/>
      <family val="2"/>
    </font>
    <font>
      <sz val="10"/>
      <color indexed="42"/>
      <name val="Arial"/>
      <family val="2"/>
    </font>
    <font>
      <sz val="16"/>
      <color theme="1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  <font>
      <b/>
      <sz val="9"/>
      <color indexed="81"/>
      <name val="Tahoma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ash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uble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0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/>
    <xf numFmtId="0" fontId="15" fillId="0" borderId="0" xfId="0" applyFont="1" applyBorder="1" applyAlignment="1">
      <alignment horizontal="center" vertical="center" wrapText="1"/>
    </xf>
    <xf numFmtId="0" fontId="8" fillId="11" borderId="30" xfId="0" applyFont="1" applyFill="1" applyBorder="1"/>
    <xf numFmtId="0" fontId="6" fillId="0" borderId="30" xfId="0" applyFont="1" applyBorder="1"/>
    <xf numFmtId="0" fontId="8" fillId="0" borderId="0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0" fontId="8" fillId="11" borderId="34" xfId="0" applyFont="1" applyFill="1" applyBorder="1"/>
    <xf numFmtId="0" fontId="6" fillId="13" borderId="4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0" borderId="41" xfId="0" applyFont="1" applyBorder="1"/>
    <xf numFmtId="0" fontId="6" fillId="0" borderId="42" xfId="0" applyFont="1" applyBorder="1"/>
    <xf numFmtId="0" fontId="14" fillId="13" borderId="43" xfId="0" applyFont="1" applyFill="1" applyBorder="1" applyAlignment="1">
      <alignment horizontal="center" vertical="center" wrapText="1"/>
    </xf>
    <xf numFmtId="0" fontId="14" fillId="3" borderId="43" xfId="0" applyFont="1" applyFill="1" applyBorder="1" applyAlignment="1">
      <alignment horizontal="center" vertical="center" wrapText="1"/>
    </xf>
    <xf numFmtId="0" fontId="14" fillId="4" borderId="4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12" borderId="25" xfId="0" applyFont="1" applyFill="1" applyBorder="1" applyAlignment="1" applyProtection="1">
      <alignment horizontal="center" vertical="center" wrapText="1"/>
      <protection locked="0"/>
    </xf>
    <xf numFmtId="0" fontId="13" fillId="12" borderId="25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 wrapText="1"/>
      <protection locked="0"/>
    </xf>
    <xf numFmtId="0" fontId="8" fillId="12" borderId="47" xfId="0" applyFont="1" applyFill="1" applyBorder="1" applyAlignment="1" applyProtection="1">
      <alignment horizontal="center" vertical="center" wrapText="1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6" fillId="0" borderId="44" xfId="0" applyFont="1" applyBorder="1" applyAlignment="1" applyProtection="1">
      <alignment horizontal="center" vertical="center" wrapText="1"/>
      <protection locked="0"/>
    </xf>
    <xf numFmtId="0" fontId="6" fillId="0" borderId="85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>
      <alignment horizontal="center" vertical="distributed" wrapText="1"/>
    </xf>
    <xf numFmtId="0" fontId="20" fillId="0" borderId="36" xfId="0" applyFont="1" applyBorder="1" applyAlignment="1">
      <alignment horizontal="center" vertical="justify" wrapText="1"/>
    </xf>
    <xf numFmtId="0" fontId="4" fillId="0" borderId="0" xfId="5"/>
    <xf numFmtId="0" fontId="6" fillId="0" borderId="0" xfId="4" applyFont="1" applyFill="1" applyBorder="1"/>
    <xf numFmtId="0" fontId="6" fillId="0" borderId="0" xfId="4" applyFont="1" applyFill="1"/>
    <xf numFmtId="0" fontId="23" fillId="0" borderId="0" xfId="4" applyFont="1" applyFill="1" applyBorder="1"/>
    <xf numFmtId="0" fontId="23" fillId="0" borderId="0" xfId="5" applyFont="1" applyAlignment="1" applyProtection="1">
      <alignment horizontal="left"/>
      <protection locked="0"/>
    </xf>
    <xf numFmtId="0" fontId="4" fillId="0" borderId="0" xfId="4" applyFont="1" applyFill="1" applyBorder="1"/>
    <xf numFmtId="0" fontId="24" fillId="0" borderId="0" xfId="5" applyFont="1" applyAlignment="1" applyProtection="1">
      <alignment horizontal="left"/>
      <protection locked="0"/>
    </xf>
    <xf numFmtId="0" fontId="25" fillId="0" borderId="0" xfId="5" applyFont="1"/>
    <xf numFmtId="0" fontId="26" fillId="0" borderId="0" xfId="5" applyFont="1"/>
    <xf numFmtId="0" fontId="27" fillId="0" borderId="0" xfId="5" applyFont="1"/>
    <xf numFmtId="0" fontId="28" fillId="0" borderId="0" xfId="5" applyFont="1"/>
    <xf numFmtId="0" fontId="29" fillId="0" borderId="0" xfId="5" applyFont="1"/>
    <xf numFmtId="0" fontId="30" fillId="0" borderId="0" xfId="5" applyFont="1"/>
    <xf numFmtId="0" fontId="31" fillId="0" borderId="0" xfId="5" applyFont="1" applyAlignment="1" applyProtection="1">
      <alignment horizontal="left"/>
      <protection locked="0"/>
    </xf>
    <xf numFmtId="0" fontId="32" fillId="0" borderId="0" xfId="5" applyFont="1"/>
    <xf numFmtId="0" fontId="33" fillId="0" borderId="0" xfId="5" applyFont="1"/>
    <xf numFmtId="0" fontId="23" fillId="0" borderId="0" xfId="5" applyFont="1" applyProtection="1">
      <protection locked="0"/>
    </xf>
    <xf numFmtId="0" fontId="4" fillId="0" borderId="0" xfId="4" applyFont="1" applyFill="1"/>
    <xf numFmtId="0" fontId="35" fillId="0" borderId="0" xfId="4" applyFont="1" applyFill="1" applyBorder="1"/>
    <xf numFmtId="14" fontId="37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6" fillId="0" borderId="0" xfId="0" applyFont="1" applyFill="1" applyBorder="1" applyAlignment="1">
      <alignment vertical="center" wrapText="1"/>
    </xf>
    <xf numFmtId="0" fontId="34" fillId="11" borderId="6" xfId="0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34" fillId="11" borderId="9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justify" vertical="center" wrapText="1"/>
    </xf>
    <xf numFmtId="0" fontId="34" fillId="11" borderId="20" xfId="0" applyFont="1" applyFill="1" applyBorder="1" applyAlignment="1">
      <alignment horizontal="center" vertical="center" wrapText="1"/>
    </xf>
    <xf numFmtId="0" fontId="34" fillId="11" borderId="1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Fill="1" applyAlignment="1">
      <alignment vertical="center" wrapText="1"/>
    </xf>
    <xf numFmtId="0" fontId="34" fillId="11" borderId="79" xfId="0" applyFont="1" applyFill="1" applyBorder="1" applyAlignment="1">
      <alignment horizontal="center" vertical="center" wrapText="1"/>
    </xf>
    <xf numFmtId="0" fontId="34" fillId="11" borderId="14" xfId="0" applyFont="1" applyFill="1" applyBorder="1" applyAlignment="1">
      <alignment horizontal="center" vertical="center" wrapText="1"/>
    </xf>
    <xf numFmtId="0" fontId="34" fillId="11" borderId="8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4" fillId="11" borderId="81" xfId="0" applyFont="1" applyFill="1" applyBorder="1" applyAlignment="1">
      <alignment horizontal="center" vertical="center" wrapText="1"/>
    </xf>
    <xf numFmtId="0" fontId="34" fillId="13" borderId="9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34" fillId="4" borderId="11" xfId="0" applyFont="1" applyFill="1" applyBorder="1" applyAlignment="1">
      <alignment horizontal="center" vertical="center" wrapText="1"/>
    </xf>
    <xf numFmtId="0" fontId="34" fillId="0" borderId="82" xfId="0" applyFont="1" applyFill="1" applyBorder="1" applyAlignment="1">
      <alignment horizontal="center" vertical="center" wrapText="1"/>
    </xf>
    <xf numFmtId="0" fontId="34" fillId="11" borderId="83" xfId="0" applyFont="1" applyFill="1" applyBorder="1" applyAlignment="1">
      <alignment horizontal="center" vertical="center" wrapText="1"/>
    </xf>
    <xf numFmtId="0" fontId="34" fillId="0" borderId="82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82" xfId="0" applyFont="1" applyFill="1" applyBorder="1" applyAlignment="1">
      <alignment vertical="center" wrapText="1"/>
    </xf>
    <xf numFmtId="0" fontId="39" fillId="7" borderId="4" xfId="0" applyFont="1" applyFill="1" applyBorder="1" applyAlignment="1">
      <alignment horizontal="center" vertical="center" wrapText="1"/>
    </xf>
    <xf numFmtId="0" fontId="39" fillId="0" borderId="82" xfId="0" applyFont="1" applyFill="1" applyBorder="1" applyAlignment="1">
      <alignment vertical="center" wrapText="1"/>
    </xf>
    <xf numFmtId="0" fontId="41" fillId="6" borderId="4" xfId="0" applyFont="1" applyFill="1" applyBorder="1" applyAlignment="1">
      <alignment horizontal="center" vertical="center" wrapText="1"/>
    </xf>
    <xf numFmtId="0" fontId="39" fillId="8" borderId="4" xfId="0" applyFont="1" applyFill="1" applyBorder="1" applyAlignment="1">
      <alignment horizontal="center" vertical="center" wrapText="1"/>
    </xf>
    <xf numFmtId="0" fontId="41" fillId="5" borderId="4" xfId="0" applyFont="1" applyFill="1" applyBorder="1" applyAlignment="1">
      <alignment horizontal="center" vertical="center" wrapText="1"/>
    </xf>
    <xf numFmtId="0" fontId="39" fillId="5" borderId="4" xfId="0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39" fillId="6" borderId="12" xfId="0" applyFont="1" applyFill="1" applyBorder="1" applyAlignment="1">
      <alignment horizontal="center" vertical="center" wrapText="1"/>
    </xf>
    <xf numFmtId="0" fontId="41" fillId="4" borderId="12" xfId="0" applyFont="1" applyFill="1" applyBorder="1" applyAlignment="1">
      <alignment horizontal="center" vertical="center" wrapText="1"/>
    </xf>
    <xf numFmtId="0" fontId="6" fillId="0" borderId="45" xfId="0" applyFont="1" applyBorder="1" applyAlignment="1" applyProtection="1">
      <alignment horizontal="justify" vertical="center" wrapText="1"/>
      <protection locked="0"/>
    </xf>
    <xf numFmtId="0" fontId="6" fillId="0" borderId="44" xfId="0" applyFont="1" applyBorder="1" applyAlignment="1" applyProtection="1">
      <alignment horizontal="justify" vertical="center" wrapText="1"/>
      <protection locked="0"/>
    </xf>
    <xf numFmtId="0" fontId="22" fillId="0" borderId="45" xfId="0" applyFont="1" applyBorder="1" applyAlignment="1" applyProtection="1">
      <alignment horizontal="justify" vertical="center" wrapText="1"/>
      <protection locked="0"/>
    </xf>
    <xf numFmtId="0" fontId="39" fillId="0" borderId="84" xfId="0" applyFont="1" applyBorder="1" applyAlignment="1">
      <alignment horizontal="justify" vertical="center"/>
    </xf>
    <xf numFmtId="0" fontId="8" fillId="18" borderId="29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/>
    </xf>
    <xf numFmtId="0" fontId="8" fillId="13" borderId="29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24" fillId="3" borderId="43" xfId="0" applyFont="1" applyFill="1" applyBorder="1" applyAlignment="1">
      <alignment horizontal="center" vertical="center" wrapText="1"/>
    </xf>
    <xf numFmtId="0" fontId="8" fillId="13" borderId="43" xfId="0" applyFont="1" applyFill="1" applyBorder="1" applyAlignment="1">
      <alignment horizontal="center" vertical="center" wrapText="1"/>
    </xf>
    <xf numFmtId="0" fontId="43" fillId="0" borderId="36" xfId="0" applyFont="1" applyBorder="1" applyAlignment="1">
      <alignment horizontal="center" vertical="top" wrapText="1"/>
    </xf>
    <xf numFmtId="0" fontId="45" fillId="0" borderId="29" xfId="0" applyFont="1" applyBorder="1" applyAlignment="1">
      <alignment horizontal="center" vertical="top" wrapText="1"/>
    </xf>
    <xf numFmtId="0" fontId="44" fillId="0" borderId="29" xfId="0" applyFont="1" applyBorder="1" applyAlignment="1">
      <alignment vertical="top" wrapText="1"/>
    </xf>
    <xf numFmtId="14" fontId="6" fillId="0" borderId="30" xfId="0" applyNumberFormat="1" applyFont="1" applyBorder="1"/>
    <xf numFmtId="0" fontId="6" fillId="0" borderId="0" xfId="0" applyFont="1" applyAlignment="1" applyProtection="1">
      <alignment horizontal="center" vertical="center" wrapText="1"/>
      <protection locked="0"/>
    </xf>
    <xf numFmtId="0" fontId="38" fillId="0" borderId="1" xfId="0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0" fontId="39" fillId="0" borderId="13" xfId="0" applyFont="1" applyBorder="1" applyAlignment="1">
      <alignment horizontal="justify" vertical="center" wrapText="1"/>
    </xf>
    <xf numFmtId="0" fontId="34" fillId="11" borderId="7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justify" vertical="center" wrapText="1"/>
    </xf>
    <xf numFmtId="0" fontId="39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6" fillId="17" borderId="44" xfId="0" applyFont="1" applyFill="1" applyBorder="1" applyAlignment="1" applyProtection="1">
      <alignment horizontal="justify" vertical="center" wrapText="1"/>
      <protection locked="0"/>
    </xf>
    <xf numFmtId="0" fontId="6" fillId="17" borderId="44" xfId="0" applyFont="1" applyFill="1" applyBorder="1" applyAlignment="1" applyProtection="1">
      <alignment horizontal="center" vertical="center" wrapText="1"/>
      <protection locked="0"/>
    </xf>
    <xf numFmtId="0" fontId="6" fillId="17" borderId="0" xfId="0" applyFont="1" applyFill="1" applyAlignment="1" applyProtection="1">
      <alignment horizontal="center" vertical="center" wrapText="1"/>
      <protection locked="0"/>
    </xf>
    <xf numFmtId="0" fontId="6" fillId="17" borderId="45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38" fillId="0" borderId="1" xfId="0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0" fontId="34" fillId="12" borderId="1" xfId="0" applyFont="1" applyFill="1" applyBorder="1" applyAlignment="1">
      <alignment horizontal="center" vertical="center" wrapText="1"/>
    </xf>
    <xf numFmtId="0" fontId="34" fillId="12" borderId="3" xfId="0" applyFont="1" applyFill="1" applyBorder="1" applyAlignment="1">
      <alignment horizontal="center" vertical="center" wrapText="1"/>
    </xf>
    <xf numFmtId="0" fontId="34" fillId="12" borderId="0" xfId="0" applyFont="1" applyFill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88" xfId="0" applyFont="1" applyBorder="1" applyAlignment="1">
      <alignment horizontal="center" vertical="center" wrapText="1"/>
    </xf>
    <xf numFmtId="0" fontId="36" fillId="0" borderId="87" xfId="0" applyFont="1" applyBorder="1" applyAlignment="1">
      <alignment horizontal="center" vertical="center" wrapText="1"/>
    </xf>
    <xf numFmtId="0" fontId="36" fillId="0" borderId="8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34" fillId="11" borderId="19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6" fillId="0" borderId="46" xfId="0" applyFont="1" applyBorder="1" applyAlignment="1">
      <alignment horizontal="justify" vertical="center" wrapText="1"/>
    </xf>
    <xf numFmtId="0" fontId="36" fillId="0" borderId="4" xfId="0" applyFont="1" applyBorder="1" applyAlignment="1">
      <alignment horizontal="justify" vertical="center" wrapText="1"/>
    </xf>
    <xf numFmtId="0" fontId="36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8" fillId="0" borderId="69" xfId="0" applyFont="1" applyFill="1" applyBorder="1" applyAlignment="1">
      <alignment horizontal="left" vertical="center" wrapText="1"/>
    </xf>
    <xf numFmtId="0" fontId="39" fillId="0" borderId="4" xfId="0" applyFont="1" applyBorder="1" applyAlignment="1">
      <alignment horizontal="justify" vertical="center" wrapText="1"/>
    </xf>
    <xf numFmtId="0" fontId="39" fillId="0" borderId="10" xfId="0" applyFont="1" applyBorder="1" applyAlignment="1">
      <alignment horizontal="justify" vertical="center" wrapText="1"/>
    </xf>
    <xf numFmtId="0" fontId="39" fillId="0" borderId="71" xfId="0" applyFont="1" applyBorder="1" applyAlignment="1">
      <alignment horizontal="justify" vertical="center" wrapText="1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justify" vertical="center" wrapText="1"/>
    </xf>
    <xf numFmtId="0" fontId="36" fillId="0" borderId="21" xfId="0" applyFont="1" applyBorder="1" applyAlignment="1">
      <alignment horizontal="justify" vertical="center" wrapText="1"/>
    </xf>
    <xf numFmtId="0" fontId="36" fillId="0" borderId="17" xfId="0" applyFont="1" applyBorder="1" applyAlignment="1">
      <alignment horizontal="justify" vertical="center" wrapText="1"/>
    </xf>
    <xf numFmtId="0" fontId="36" fillId="0" borderId="77" xfId="0" applyFont="1" applyBorder="1" applyAlignment="1">
      <alignment horizontal="justify" vertical="center" wrapText="1"/>
    </xf>
    <xf numFmtId="0" fontId="36" fillId="0" borderId="15" xfId="0" applyFont="1" applyBorder="1" applyAlignment="1">
      <alignment horizontal="justify" vertical="center" wrapText="1"/>
    </xf>
    <xf numFmtId="0" fontId="36" fillId="0" borderId="16" xfId="0" applyFont="1" applyBorder="1" applyAlignment="1">
      <alignment horizontal="justify" vertical="center" wrapText="1"/>
    </xf>
    <xf numFmtId="0" fontId="36" fillId="0" borderId="78" xfId="0" applyFont="1" applyBorder="1" applyAlignment="1">
      <alignment horizontal="justify" vertical="center" wrapText="1"/>
    </xf>
    <xf numFmtId="0" fontId="36" fillId="0" borderId="74" xfId="0" applyFont="1" applyBorder="1" applyAlignment="1">
      <alignment horizontal="justify" vertical="center" wrapText="1"/>
    </xf>
    <xf numFmtId="0" fontId="36" fillId="0" borderId="75" xfId="0" applyFont="1" applyBorder="1" applyAlignment="1">
      <alignment horizontal="justify" vertical="center" wrapText="1"/>
    </xf>
    <xf numFmtId="0" fontId="6" fillId="0" borderId="53" xfId="0" applyFont="1" applyBorder="1" applyAlignment="1" applyProtection="1">
      <alignment horizontal="justify" vertical="center" wrapText="1"/>
      <protection hidden="1"/>
    </xf>
    <xf numFmtId="0" fontId="6" fillId="0" borderId="54" xfId="0" applyFont="1" applyBorder="1" applyAlignment="1" applyProtection="1">
      <alignment horizontal="justify" vertical="center" wrapText="1"/>
      <protection hidden="1"/>
    </xf>
    <xf numFmtId="0" fontId="6" fillId="0" borderId="56" xfId="0" applyFont="1" applyBorder="1" applyAlignment="1" applyProtection="1">
      <alignment horizontal="justify" vertical="center" wrapText="1"/>
      <protection hidden="1"/>
    </xf>
    <xf numFmtId="0" fontId="6" fillId="0" borderId="51" xfId="0" applyFont="1" applyBorder="1" applyAlignment="1" applyProtection="1">
      <alignment horizontal="center" vertical="center" wrapText="1"/>
      <protection hidden="1"/>
    </xf>
    <xf numFmtId="0" fontId="6" fillId="0" borderId="52" xfId="0" applyFont="1" applyBorder="1" applyAlignment="1" applyProtection="1">
      <alignment horizontal="center" vertical="center" wrapText="1"/>
      <protection hidden="1"/>
    </xf>
    <xf numFmtId="0" fontId="6" fillId="0" borderId="55" xfId="0" applyFont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48" xfId="0" applyFont="1" applyFill="1" applyBorder="1" applyAlignment="1" applyProtection="1">
      <alignment horizontal="center" vertical="center" wrapText="1"/>
      <protection locked="0"/>
    </xf>
    <xf numFmtId="0" fontId="7" fillId="0" borderId="49" xfId="0" applyFont="1" applyFill="1" applyBorder="1" applyAlignment="1" applyProtection="1">
      <alignment horizontal="center" vertical="center" wrapText="1"/>
      <protection locked="0"/>
    </xf>
    <xf numFmtId="0" fontId="7" fillId="0" borderId="50" xfId="0" applyFont="1" applyFill="1" applyBorder="1" applyAlignment="1" applyProtection="1">
      <alignment horizontal="center" vertical="center" wrapText="1"/>
      <protection locked="0"/>
    </xf>
    <xf numFmtId="0" fontId="6" fillId="0" borderId="44" xfId="0" applyNumberFormat="1" applyFont="1" applyBorder="1" applyAlignment="1" applyProtection="1">
      <alignment horizontal="center" vertical="center" wrapText="1"/>
      <protection hidden="1"/>
    </xf>
    <xf numFmtId="0" fontId="6" fillId="0" borderId="45" xfId="0" applyNumberFormat="1" applyFont="1" applyBorder="1" applyAlignment="1" applyProtection="1">
      <alignment horizontal="center" vertical="center" wrapText="1"/>
      <protection hidden="1"/>
    </xf>
    <xf numFmtId="0" fontId="6" fillId="0" borderId="48" xfId="0" applyFont="1" applyBorder="1" applyAlignment="1" applyProtection="1">
      <alignment horizontal="center" vertical="center" wrapText="1"/>
      <protection hidden="1"/>
    </xf>
    <xf numFmtId="0" fontId="6" fillId="0" borderId="49" xfId="0" applyFont="1" applyBorder="1" applyAlignment="1" applyProtection="1">
      <alignment horizontal="center" vertical="center" wrapText="1"/>
      <protection hidden="1"/>
    </xf>
    <xf numFmtId="0" fontId="6" fillId="0" borderId="50" xfId="0" applyFont="1" applyBorder="1" applyAlignment="1" applyProtection="1">
      <alignment horizontal="center" vertical="center" wrapText="1"/>
      <protection hidden="1"/>
    </xf>
    <xf numFmtId="0" fontId="6" fillId="0" borderId="48" xfId="0" applyFont="1" applyFill="1" applyBorder="1" applyAlignment="1" applyProtection="1">
      <alignment horizontal="center" vertical="center" wrapText="1"/>
      <protection locked="0"/>
    </xf>
    <xf numFmtId="0" fontId="6" fillId="0" borderId="49" xfId="0" applyFont="1" applyFill="1" applyBorder="1" applyAlignment="1" applyProtection="1">
      <alignment horizontal="center" vertical="center" wrapText="1"/>
      <protection locked="0"/>
    </xf>
    <xf numFmtId="0" fontId="6" fillId="0" borderId="50" xfId="0" applyFont="1" applyFill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justify" vertical="center" wrapText="1"/>
      <protection locked="0"/>
    </xf>
    <xf numFmtId="0" fontId="6" fillId="0" borderId="45" xfId="0" applyFont="1" applyFill="1" applyBorder="1" applyAlignment="1" applyProtection="1">
      <alignment horizontal="justify" vertical="center" wrapText="1"/>
      <protection locked="0"/>
    </xf>
    <xf numFmtId="0" fontId="6" fillId="0" borderId="57" xfId="0" applyFont="1" applyFill="1" applyBorder="1" applyAlignment="1" applyProtection="1">
      <alignment horizontal="justify" vertical="center" wrapText="1"/>
      <protection locked="0"/>
    </xf>
    <xf numFmtId="0" fontId="7" fillId="0" borderId="44" xfId="0" applyFont="1" applyFill="1" applyBorder="1" applyAlignment="1" applyProtection="1">
      <alignment horizontal="justify" vertical="center" wrapText="1"/>
      <protection locked="0"/>
    </xf>
    <xf numFmtId="0" fontId="7" fillId="0" borderId="45" xfId="0" applyFont="1" applyFill="1" applyBorder="1" applyAlignment="1" applyProtection="1">
      <alignment horizontal="justify" vertical="center" wrapText="1"/>
      <protection locked="0"/>
    </xf>
    <xf numFmtId="0" fontId="6" fillId="0" borderId="62" xfId="0" applyFont="1" applyFill="1" applyBorder="1" applyAlignment="1" applyProtection="1">
      <alignment horizontal="center" vertical="center" wrapText="1"/>
      <protection locked="0"/>
    </xf>
    <xf numFmtId="0" fontId="6" fillId="0" borderId="63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7" fillId="0" borderId="44" xfId="0" applyFont="1" applyFill="1" applyBorder="1" applyAlignment="1" applyProtection="1">
      <alignment horizontal="center" vertical="center" wrapText="1"/>
      <protection locked="0"/>
    </xf>
    <xf numFmtId="0" fontId="7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57" xfId="0" applyFont="1" applyFill="1" applyBorder="1" applyAlignment="1" applyProtection="1">
      <alignment horizontal="center" vertical="center" wrapText="1"/>
      <protection locked="0"/>
    </xf>
    <xf numFmtId="0" fontId="7" fillId="0" borderId="48" xfId="0" applyFont="1" applyFill="1" applyBorder="1" applyAlignment="1" applyProtection="1">
      <alignment horizontal="justify" vertical="center" wrapText="1"/>
      <protection locked="0"/>
    </xf>
    <xf numFmtId="0" fontId="7" fillId="0" borderId="49" xfId="0" applyFont="1" applyFill="1" applyBorder="1" applyAlignment="1" applyProtection="1">
      <alignment horizontal="justify" vertical="center" wrapText="1"/>
      <protection locked="0"/>
    </xf>
    <xf numFmtId="0" fontId="7" fillId="0" borderId="50" xfId="0" applyFont="1" applyFill="1" applyBorder="1" applyAlignment="1" applyProtection="1">
      <alignment horizontal="justify" vertical="center" wrapText="1"/>
      <protection locked="0"/>
    </xf>
    <xf numFmtId="0" fontId="8" fillId="14" borderId="58" xfId="0" applyFont="1" applyFill="1" applyBorder="1" applyAlignment="1" applyProtection="1">
      <alignment horizontal="center" vertical="center" wrapText="1"/>
      <protection locked="0"/>
    </xf>
    <xf numFmtId="0" fontId="8" fillId="15" borderId="58" xfId="0" applyFont="1" applyFill="1" applyBorder="1" applyAlignment="1" applyProtection="1">
      <alignment horizontal="center" vertical="center" wrapText="1"/>
      <protection locked="0"/>
    </xf>
    <xf numFmtId="0" fontId="14" fillId="16" borderId="17" xfId="0" applyFont="1" applyFill="1" applyBorder="1" applyAlignment="1" applyProtection="1">
      <alignment horizontal="center" vertical="center" wrapText="1"/>
      <protection locked="0"/>
    </xf>
    <xf numFmtId="0" fontId="14" fillId="16" borderId="5" xfId="0" applyFont="1" applyFill="1" applyBorder="1" applyAlignment="1" applyProtection="1">
      <alignment horizontal="center" vertical="center" wrapText="1"/>
      <protection locked="0"/>
    </xf>
    <xf numFmtId="0" fontId="14" fillId="16" borderId="46" xfId="0" applyFont="1" applyFill="1" applyBorder="1" applyAlignment="1" applyProtection="1">
      <alignment horizontal="center" vertical="center" wrapText="1"/>
      <protection locked="0"/>
    </xf>
    <xf numFmtId="0" fontId="14" fillId="3" borderId="59" xfId="0" applyFont="1" applyFill="1" applyBorder="1" applyAlignment="1" applyProtection="1">
      <alignment horizontal="center" vertical="center" wrapText="1"/>
      <protection locked="0"/>
    </xf>
    <xf numFmtId="0" fontId="14" fillId="3" borderId="58" xfId="0" applyFont="1" applyFill="1" applyBorder="1" applyAlignment="1" applyProtection="1">
      <alignment horizontal="center" vertical="center" wrapText="1"/>
      <protection locked="0"/>
    </xf>
    <xf numFmtId="0" fontId="6" fillId="0" borderId="53" xfId="0" applyFont="1" applyFill="1" applyBorder="1" applyAlignment="1" applyProtection="1">
      <alignment horizontal="justify" vertical="center" wrapText="1"/>
      <protection locked="0"/>
    </xf>
    <xf numFmtId="0" fontId="6" fillId="0" borderId="54" xfId="0" applyFont="1" applyFill="1" applyBorder="1" applyAlignment="1" applyProtection="1">
      <alignment horizontal="justify" vertical="center" wrapText="1"/>
      <protection locked="0"/>
    </xf>
    <xf numFmtId="0" fontId="6" fillId="0" borderId="56" xfId="0" applyFont="1" applyFill="1" applyBorder="1" applyAlignment="1" applyProtection="1">
      <alignment horizontal="justify" vertical="center" wrapText="1"/>
      <protection locked="0"/>
    </xf>
    <xf numFmtId="0" fontId="7" fillId="0" borderId="53" xfId="0" applyFont="1" applyFill="1" applyBorder="1" applyAlignment="1" applyProtection="1">
      <alignment horizontal="center" vertical="center" wrapText="1"/>
      <protection locked="0"/>
    </xf>
    <xf numFmtId="0" fontId="7" fillId="0" borderId="54" xfId="0" applyFont="1" applyFill="1" applyBorder="1" applyAlignment="1" applyProtection="1">
      <alignment horizontal="center" vertical="center" wrapText="1"/>
      <protection locked="0"/>
    </xf>
    <xf numFmtId="0" fontId="7" fillId="0" borderId="56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8" fillId="14" borderId="26" xfId="0" applyFont="1" applyFill="1" applyBorder="1" applyAlignment="1" applyProtection="1">
      <alignment horizontal="center" vertical="center" wrapText="1"/>
      <protection locked="0"/>
    </xf>
    <xf numFmtId="0" fontId="14" fillId="3" borderId="27" xfId="0" applyFont="1" applyFill="1" applyBorder="1" applyAlignment="1" applyProtection="1">
      <alignment horizontal="center" vertical="center" wrapText="1"/>
      <protection locked="0"/>
    </xf>
    <xf numFmtId="0" fontId="14" fillId="3" borderId="26" xfId="0" applyFont="1" applyFill="1" applyBorder="1" applyAlignment="1" applyProtection="1">
      <alignment horizontal="center" vertical="center" wrapText="1"/>
      <protection locked="0"/>
    </xf>
    <xf numFmtId="0" fontId="9" fillId="0" borderId="2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8" fillId="15" borderId="26" xfId="0" applyFont="1" applyFill="1" applyBorder="1" applyAlignment="1" applyProtection="1">
      <alignment horizontal="center" vertical="center" wrapText="1"/>
      <protection locked="0"/>
    </xf>
    <xf numFmtId="0" fontId="6" fillId="17" borderId="48" xfId="0" applyFont="1" applyFill="1" applyBorder="1" applyAlignment="1" applyProtection="1">
      <alignment horizontal="center" vertical="center" wrapText="1"/>
      <protection locked="0"/>
    </xf>
    <xf numFmtId="0" fontId="6" fillId="17" borderId="49" xfId="0" applyFont="1" applyFill="1" applyBorder="1" applyAlignment="1" applyProtection="1">
      <alignment horizontal="center" vertical="center" wrapText="1"/>
      <protection locked="0"/>
    </xf>
    <xf numFmtId="0" fontId="6" fillId="17" borderId="50" xfId="0" applyFont="1" applyFill="1" applyBorder="1" applyAlignment="1" applyProtection="1">
      <alignment horizontal="center" vertical="center" wrapText="1"/>
      <protection locked="0"/>
    </xf>
    <xf numFmtId="0" fontId="6" fillId="17" borderId="44" xfId="0" applyFont="1" applyFill="1" applyBorder="1" applyAlignment="1" applyProtection="1">
      <alignment horizontal="justify" vertical="center" wrapText="1"/>
      <protection locked="0"/>
    </xf>
    <xf numFmtId="0" fontId="6" fillId="17" borderId="45" xfId="0" applyFont="1" applyFill="1" applyBorder="1" applyAlignment="1" applyProtection="1">
      <alignment horizontal="justify" vertical="center" wrapText="1"/>
      <protection locked="0"/>
    </xf>
    <xf numFmtId="0" fontId="6" fillId="17" borderId="57" xfId="0" applyFont="1" applyFill="1" applyBorder="1" applyAlignment="1" applyProtection="1">
      <alignment horizontal="justify" vertical="center" wrapText="1"/>
      <protection locked="0"/>
    </xf>
    <xf numFmtId="0" fontId="6" fillId="17" borderId="51" xfId="0" applyFont="1" applyFill="1" applyBorder="1" applyAlignment="1" applyProtection="1">
      <alignment horizontal="center" vertical="center" wrapText="1"/>
      <protection hidden="1"/>
    </xf>
    <xf numFmtId="0" fontId="6" fillId="17" borderId="52" xfId="0" applyFont="1" applyFill="1" applyBorder="1" applyAlignment="1" applyProtection="1">
      <alignment horizontal="center" vertical="center" wrapText="1"/>
      <protection hidden="1"/>
    </xf>
    <xf numFmtId="0" fontId="6" fillId="17" borderId="55" xfId="0" applyFont="1" applyFill="1" applyBorder="1" applyAlignment="1" applyProtection="1">
      <alignment horizontal="center" vertical="center" wrapText="1"/>
      <protection hidden="1"/>
    </xf>
    <xf numFmtId="0" fontId="6" fillId="17" borderId="53" xfId="0" applyFont="1" applyFill="1" applyBorder="1" applyAlignment="1" applyProtection="1">
      <alignment horizontal="justify" vertical="center" wrapText="1"/>
      <protection hidden="1"/>
    </xf>
    <xf numFmtId="0" fontId="6" fillId="17" borderId="54" xfId="0" applyFont="1" applyFill="1" applyBorder="1" applyAlignment="1" applyProtection="1">
      <alignment horizontal="justify" vertical="center" wrapText="1"/>
      <protection hidden="1"/>
    </xf>
    <xf numFmtId="0" fontId="6" fillId="17" borderId="56" xfId="0" applyFont="1" applyFill="1" applyBorder="1" applyAlignment="1" applyProtection="1">
      <alignment horizontal="justify" vertical="center" wrapText="1"/>
      <protection hidden="1"/>
    </xf>
    <xf numFmtId="0" fontId="7" fillId="17" borderId="48" xfId="0" applyFont="1" applyFill="1" applyBorder="1" applyAlignment="1" applyProtection="1">
      <alignment horizontal="justify" vertical="center" wrapText="1"/>
      <protection locked="0"/>
    </xf>
    <xf numFmtId="0" fontId="7" fillId="17" borderId="49" xfId="0" applyFont="1" applyFill="1" applyBorder="1" applyAlignment="1" applyProtection="1">
      <alignment horizontal="justify" vertical="center" wrapText="1"/>
      <protection locked="0"/>
    </xf>
    <xf numFmtId="0" fontId="7" fillId="17" borderId="50" xfId="0" applyFont="1" applyFill="1" applyBorder="1" applyAlignment="1" applyProtection="1">
      <alignment horizontal="justify" vertical="center" wrapText="1"/>
      <protection locked="0"/>
    </xf>
    <xf numFmtId="0" fontId="7" fillId="17" borderId="44" xfId="0" applyFont="1" applyFill="1" applyBorder="1" applyAlignment="1" applyProtection="1">
      <alignment horizontal="center" vertical="center" wrapText="1"/>
      <protection locked="0"/>
    </xf>
    <xf numFmtId="0" fontId="7" fillId="17" borderId="45" xfId="0" applyFont="1" applyFill="1" applyBorder="1" applyAlignment="1" applyProtection="1">
      <alignment horizontal="center" vertical="center" wrapText="1"/>
      <protection locked="0"/>
    </xf>
    <xf numFmtId="0" fontId="7" fillId="17" borderId="48" xfId="0" applyFont="1" applyFill="1" applyBorder="1" applyAlignment="1" applyProtection="1">
      <alignment horizontal="center" vertical="center" wrapText="1"/>
      <protection locked="0"/>
    </xf>
    <xf numFmtId="0" fontId="7" fillId="17" borderId="49" xfId="0" applyFont="1" applyFill="1" applyBorder="1" applyAlignment="1" applyProtection="1">
      <alignment horizontal="center" vertical="center" wrapText="1"/>
      <protection locked="0"/>
    </xf>
    <xf numFmtId="0" fontId="7" fillId="17" borderId="50" xfId="0" applyFont="1" applyFill="1" applyBorder="1" applyAlignment="1" applyProtection="1">
      <alignment horizontal="center" vertical="center" wrapText="1"/>
      <protection locked="0"/>
    </xf>
    <xf numFmtId="0" fontId="6" fillId="17" borderId="44" xfId="0" applyNumberFormat="1" applyFont="1" applyFill="1" applyBorder="1" applyAlignment="1" applyProtection="1">
      <alignment horizontal="center" vertical="center" wrapText="1"/>
      <protection hidden="1"/>
    </xf>
    <xf numFmtId="0" fontId="6" fillId="17" borderId="45" xfId="0" applyNumberFormat="1" applyFont="1" applyFill="1" applyBorder="1" applyAlignment="1" applyProtection="1">
      <alignment horizontal="center" vertical="center" wrapText="1"/>
      <protection hidden="1"/>
    </xf>
    <xf numFmtId="0" fontId="6" fillId="17" borderId="48" xfId="0" applyFont="1" applyFill="1" applyBorder="1" applyAlignment="1" applyProtection="1">
      <alignment horizontal="center" vertical="center" wrapText="1"/>
      <protection hidden="1"/>
    </xf>
    <xf numFmtId="0" fontId="6" fillId="17" borderId="49" xfId="0" applyFont="1" applyFill="1" applyBorder="1" applyAlignment="1" applyProtection="1">
      <alignment horizontal="center" vertical="center" wrapText="1"/>
      <protection hidden="1"/>
    </xf>
    <xf numFmtId="0" fontId="6" fillId="17" borderId="50" xfId="0" applyFont="1" applyFill="1" applyBorder="1" applyAlignment="1" applyProtection="1">
      <alignment horizontal="center" vertical="center" wrapText="1"/>
      <protection hidden="1"/>
    </xf>
    <xf numFmtId="0" fontId="7" fillId="17" borderId="44" xfId="0" applyFont="1" applyFill="1" applyBorder="1" applyAlignment="1" applyProtection="1">
      <alignment horizontal="justify" vertical="center" wrapText="1"/>
      <protection locked="0"/>
    </xf>
    <xf numFmtId="0" fontId="7" fillId="17" borderId="45" xfId="0" applyFont="1" applyFill="1" applyBorder="1" applyAlignment="1" applyProtection="1">
      <alignment horizontal="justify" vertical="center" wrapText="1"/>
      <protection locked="0"/>
    </xf>
    <xf numFmtId="0" fontId="8" fillId="11" borderId="43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left"/>
    </xf>
    <xf numFmtId="0" fontId="8" fillId="11" borderId="29" xfId="0" applyFont="1" applyFill="1" applyBorder="1" applyAlignment="1">
      <alignment horizontal="left"/>
    </xf>
    <xf numFmtId="0" fontId="8" fillId="11" borderId="36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vertical="center" wrapText="1"/>
    </xf>
    <xf numFmtId="0" fontId="8" fillId="11" borderId="37" xfId="0" applyFont="1" applyFill="1" applyBorder="1" applyAlignment="1">
      <alignment vertical="center" wrapText="1"/>
    </xf>
    <xf numFmtId="0" fontId="15" fillId="0" borderId="38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8" fillId="11" borderId="31" xfId="0" applyFont="1" applyFill="1" applyBorder="1" applyAlignment="1">
      <alignment horizontal="center" vertical="center" wrapText="1"/>
    </xf>
    <xf numFmtId="0" fontId="8" fillId="11" borderId="40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9" fontId="14" fillId="0" borderId="29" xfId="8" applyFont="1" applyBorder="1" applyAlignment="1">
      <alignment horizontal="center" vertical="center" wrapText="1"/>
    </xf>
    <xf numFmtId="9" fontId="6" fillId="0" borderId="29" xfId="8" applyFont="1" applyBorder="1" applyAlignment="1">
      <alignment horizontal="center" vertical="center" wrapText="1"/>
    </xf>
    <xf numFmtId="0" fontId="21" fillId="0" borderId="66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 wrapText="1"/>
    </xf>
    <xf numFmtId="0" fontId="21" fillId="0" borderId="68" xfId="0" applyFont="1" applyBorder="1" applyAlignment="1">
      <alignment horizontal="center" vertical="center" wrapText="1"/>
    </xf>
    <xf numFmtId="0" fontId="8" fillId="11" borderId="37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vertical="center" wrapText="1"/>
    </xf>
    <xf numFmtId="0" fontId="8" fillId="11" borderId="36" xfId="0" applyFont="1" applyFill="1" applyBorder="1" applyAlignment="1">
      <alignment horizontal="center" vertical="center" wrapText="1"/>
    </xf>
    <xf numFmtId="0" fontId="44" fillId="0" borderId="66" xfId="0" applyFont="1" applyBorder="1" applyAlignment="1">
      <alignment horizontal="center" vertical="top" wrapText="1"/>
    </xf>
    <xf numFmtId="0" fontId="44" fillId="0" borderId="67" xfId="0" applyFont="1" applyBorder="1" applyAlignment="1">
      <alignment horizontal="center" vertical="top" wrapText="1"/>
    </xf>
    <xf numFmtId="0" fontId="44" fillId="0" borderId="68" xfId="0" applyFont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/>
    </xf>
  </cellXfs>
  <cellStyles count="12">
    <cellStyle name="FONS" xfId="4" xr:uid="{00000000-0005-0000-0000-000000000000}"/>
    <cellStyle name="Moneda 2" xfId="1" xr:uid="{00000000-0005-0000-0000-000001000000}"/>
    <cellStyle name="Moneda 2 2" xfId="3" xr:uid="{00000000-0005-0000-0000-000002000000}"/>
    <cellStyle name="Moneda 2 2 2" xfId="11" xr:uid="{00000000-0005-0000-0000-000003000000}"/>
    <cellStyle name="Moneda 2 3" xfId="9" xr:uid="{00000000-0005-0000-0000-000004000000}"/>
    <cellStyle name="Moneda 3" xfId="2" xr:uid="{00000000-0005-0000-0000-000005000000}"/>
    <cellStyle name="Moneda 3 2" xfId="10" xr:uid="{00000000-0005-0000-0000-000006000000}"/>
    <cellStyle name="Normal" xfId="0" builtinId="0"/>
    <cellStyle name="Normal 2" xfId="5" xr:uid="{00000000-0005-0000-0000-000008000000}"/>
    <cellStyle name="Normal 3" xfId="7" xr:uid="{00000000-0005-0000-0000-000009000000}"/>
    <cellStyle name="Porcentaje" xfId="8" builtinId="5"/>
    <cellStyle name="Títol1" xfId="6" xr:uid="{00000000-0005-0000-0000-00000B000000}"/>
  </cellStyles>
  <dxfs count="13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51227</xdr:colOff>
      <xdr:row>2</xdr:row>
      <xdr:rowOff>280148</xdr:rowOff>
    </xdr:from>
    <xdr:to>
      <xdr:col>2</xdr:col>
      <xdr:colOff>903994</xdr:colOff>
      <xdr:row>3</xdr:row>
      <xdr:rowOff>527798</xdr:rowOff>
    </xdr:to>
    <xdr:pic>
      <xdr:nvPicPr>
        <xdr:cNvPr id="2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8A161CC3-B99E-42C4-AC1D-68986DDA4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0" y="620327"/>
          <a:ext cx="2363160" cy="1132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673553</xdr:colOff>
      <xdr:row>0</xdr:row>
      <xdr:rowOff>54429</xdr:rowOff>
    </xdr:from>
    <xdr:to>
      <xdr:col>2</xdr:col>
      <xdr:colOff>437029</xdr:colOff>
      <xdr:row>1</xdr:row>
      <xdr:rowOff>510135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" y="54429"/>
          <a:ext cx="2352035" cy="98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92530</xdr:rowOff>
    </xdr:from>
    <xdr:to>
      <xdr:col>2</xdr:col>
      <xdr:colOff>1517548</xdr:colOff>
      <xdr:row>2</xdr:row>
      <xdr:rowOff>685800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273505"/>
          <a:ext cx="2860573" cy="1326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0</xdr:rowOff>
    </xdr:from>
    <xdr:to>
      <xdr:col>1</xdr:col>
      <xdr:colOff>636388</xdr:colOff>
      <xdr:row>1</xdr:row>
      <xdr:rowOff>276224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0"/>
          <a:ext cx="1026913" cy="65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0</xdr:rowOff>
    </xdr:from>
    <xdr:to>
      <xdr:col>1</xdr:col>
      <xdr:colOff>853563</xdr:colOff>
      <xdr:row>1</xdr:row>
      <xdr:rowOff>257175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0"/>
          <a:ext cx="1482213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409575</xdr:colOff>
      <xdr:row>0</xdr:row>
      <xdr:rowOff>85725</xdr:rowOff>
    </xdr:from>
    <xdr:to>
      <xdr:col>1</xdr:col>
      <xdr:colOff>636388</xdr:colOff>
      <xdr:row>1</xdr:row>
      <xdr:rowOff>276224</xdr:rowOff>
    </xdr:to>
    <xdr:pic>
      <xdr:nvPicPr>
        <xdr:cNvPr id="3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85725"/>
          <a:ext cx="1960363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emexico-my.sharepoint.com/Users/ecuevas/Documents/Enrique/Planeaci&#243;n%20para%20ISO%209001%20-%202015/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FODA%20DE%20AGUASCA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emexico-my.sharepoint.com/Users/AppData/Local/Microsoft/Windows/Temporary%20Internet%20Files/Content.Outlook/1Q69SHO0/Matriz%20de%20An&#225;lisis%20de%20Riesg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emexico-my.sharepoint.com/Users/HUMBERTO/Desktop/ANALIS&#205;S%20DE%20RIESGOS-OPORTUNIDADES%20CAPACITAC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E-TRABAJO%20DESDE%20CASA/PARA%20IMPRIMIR/Revision_22_06_20/PLAN%20ESTRAT&#201;GICO%20DE%20LA%20INSTITUCI&#211;N%20JLE%20NY_rev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Perfiles"/>
      <sheetName val="2a. Análisis Foda"/>
      <sheetName val="2b. Matriz Posicionamiento"/>
    </sheetNames>
    <sheetDataSet>
      <sheetData sheetId="0"/>
      <sheetData sheetId="1"/>
      <sheetData sheetId="2"/>
      <sheetData sheetId="3"/>
      <sheetData sheetId="4">
        <row r="3">
          <cell r="C3" t="str">
            <v>a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Parámetros de riesgo"/>
      <sheetName val="Matriz Riesgo y Op"/>
      <sheetName val="Ponderación"/>
      <sheetName val="E de efectividad Ri"/>
      <sheetName val="E de efectividad Op"/>
    </sheetNames>
    <sheetDataSet>
      <sheetData sheetId="0"/>
      <sheetData sheetId="1"/>
      <sheetData sheetId="2"/>
      <sheetData sheetId="3">
        <row r="2">
          <cell r="G2" t="str">
            <v>Leve</v>
          </cell>
          <cell r="H2">
            <v>1</v>
          </cell>
        </row>
        <row r="3">
          <cell r="G3" t="str">
            <v>Moderado</v>
          </cell>
          <cell r="H3">
            <v>7</v>
          </cell>
        </row>
        <row r="4">
          <cell r="G4" t="str">
            <v>Grave</v>
          </cell>
          <cell r="H4">
            <v>10</v>
          </cell>
        </row>
        <row r="5">
          <cell r="G5" t="str">
            <v>Importante</v>
          </cell>
          <cell r="H5">
            <v>10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2a. Análisis Foda"/>
      <sheetName val="2b. Matriz Posicionamiento"/>
      <sheetName val="3a.Matríz de Partes Interesadas"/>
      <sheetName val="4a. Parámetros de riesgo"/>
      <sheetName val="4b. Matriz - Contexto"/>
      <sheetName val="Perfiles"/>
      <sheetName val="Ponder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Político</v>
          </cell>
          <cell r="B2">
            <v>5</v>
          </cell>
          <cell r="D2" t="str">
            <v>Baja</v>
          </cell>
          <cell r="E2">
            <v>1</v>
          </cell>
          <cell r="G2" t="str">
            <v>Menor</v>
          </cell>
          <cell r="H2">
            <v>1</v>
          </cell>
        </row>
        <row r="3">
          <cell r="A3" t="str">
            <v>Industrial</v>
          </cell>
          <cell r="B3">
            <v>5</v>
          </cell>
          <cell r="D3" t="str">
            <v>Media</v>
          </cell>
          <cell r="E3">
            <v>7</v>
          </cell>
          <cell r="G3" t="str">
            <v>Moderado</v>
          </cell>
          <cell r="H3">
            <v>7</v>
          </cell>
        </row>
        <row r="4">
          <cell r="A4" t="str">
            <v>Operativo</v>
          </cell>
          <cell r="B4">
            <v>10</v>
          </cell>
          <cell r="D4" t="str">
            <v>Alta</v>
          </cell>
          <cell r="E4">
            <v>10</v>
          </cell>
          <cell r="G4" t="str">
            <v>Grave</v>
          </cell>
          <cell r="H4">
            <v>10</v>
          </cell>
        </row>
        <row r="5">
          <cell r="A5" t="str">
            <v>Institucional</v>
          </cell>
          <cell r="B5">
            <v>8</v>
          </cell>
          <cell r="G5" t="str">
            <v>Importante</v>
          </cell>
          <cell r="H5">
            <v>10</v>
          </cell>
        </row>
        <row r="6">
          <cell r="A6" t="str">
            <v>Financiera</v>
          </cell>
          <cell r="B6">
            <v>7</v>
          </cell>
        </row>
        <row r="7">
          <cell r="A7" t="str">
            <v>Ambiental</v>
          </cell>
          <cell r="B7">
            <v>8</v>
          </cell>
        </row>
        <row r="8">
          <cell r="A8" t="str">
            <v>Legal y Reglamentario</v>
          </cell>
          <cell r="B8">
            <v>9</v>
          </cell>
        </row>
        <row r="9">
          <cell r="A9" t="str">
            <v>Salud</v>
          </cell>
          <cell r="B9">
            <v>10</v>
          </cell>
        </row>
        <row r="10">
          <cell r="A10" t="str">
            <v>Social/Cultural</v>
          </cell>
          <cell r="B10">
            <v>6</v>
          </cell>
        </row>
        <row r="11">
          <cell r="A11" t="str">
            <v>Tecnológicos</v>
          </cell>
          <cell r="B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V91"/>
  <sheetViews>
    <sheetView showGridLines="0" showZeros="0" showOutlineSymbols="0" zoomScale="70" zoomScaleNormal="70" zoomScaleSheetLayoutView="100" zoomScalePageLayoutView="70" workbookViewId="0">
      <selection activeCell="E13" sqref="E13:E17"/>
    </sheetView>
  </sheetViews>
  <sheetFormatPr defaultColWidth="11.42578125" defaultRowHeight="12.75"/>
  <cols>
    <col min="1" max="1" width="2.5703125" style="46" customWidth="1"/>
    <col min="2" max="2" width="22.7109375" style="46" customWidth="1"/>
    <col min="3" max="5" width="14" style="46" customWidth="1"/>
    <col min="6" max="10" width="18.7109375" style="46" customWidth="1"/>
    <col min="11" max="11" width="29" style="46" customWidth="1"/>
    <col min="12" max="12" width="2.5703125" style="46" customWidth="1"/>
    <col min="13" max="13" width="1.7109375" style="46" customWidth="1"/>
    <col min="14" max="14" width="6.5703125" style="46" customWidth="1"/>
    <col min="15" max="15" width="19.42578125" style="46" customWidth="1"/>
    <col min="16" max="16384" width="11.42578125" style="46"/>
  </cols>
  <sheetData>
    <row r="2" spans="1:48" s="7" customFormat="1" ht="14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8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</row>
    <row r="3" spans="1:48" s="7" customFormat="1" ht="69.95" customHeight="1">
      <c r="A3" s="135"/>
      <c r="B3" s="136"/>
      <c r="C3" s="136"/>
      <c r="D3" s="137" t="s">
        <v>0</v>
      </c>
      <c r="E3" s="138"/>
      <c r="F3" s="138"/>
      <c r="G3" s="138"/>
      <c r="H3" s="138"/>
      <c r="I3" s="138"/>
      <c r="J3" s="138"/>
      <c r="K3" s="117" t="s">
        <v>1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</row>
    <row r="4" spans="1:48" s="7" customFormat="1" ht="69.95" customHeight="1">
      <c r="A4" s="135"/>
      <c r="B4" s="136"/>
      <c r="C4" s="136"/>
      <c r="D4" s="137" t="s">
        <v>2</v>
      </c>
      <c r="E4" s="138"/>
      <c r="F4" s="138"/>
      <c r="G4" s="138"/>
      <c r="H4" s="138"/>
      <c r="I4" s="138"/>
      <c r="J4" s="138"/>
      <c r="K4" s="116" t="s">
        <v>3</v>
      </c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</row>
    <row r="5" spans="1:48" s="11" customFormat="1" ht="15" customHeight="1">
      <c r="A5" s="67"/>
      <c r="B5" s="67"/>
      <c r="C5" s="66"/>
      <c r="D5" s="66"/>
      <c r="E5" s="66"/>
      <c r="F5" s="66"/>
      <c r="G5" s="66"/>
      <c r="H5" s="66"/>
      <c r="I5" s="66"/>
      <c r="J5" s="65"/>
      <c r="K5" s="65"/>
    </row>
    <row r="6" spans="1:48" ht="14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</row>
    <row r="7" spans="1:48" ht="40.9" customHeight="1">
      <c r="A7" s="139" t="s">
        <v>4</v>
      </c>
      <c r="B7" s="139"/>
      <c r="C7" s="139" t="s">
        <v>5</v>
      </c>
      <c r="D7" s="139"/>
      <c r="E7" s="139"/>
      <c r="F7" s="139" t="s">
        <v>6</v>
      </c>
      <c r="G7" s="139"/>
      <c r="H7" s="139"/>
      <c r="I7" s="140" t="s">
        <v>7</v>
      </c>
      <c r="J7" s="141"/>
      <c r="K7" s="141"/>
      <c r="L7" s="141"/>
      <c r="M7" s="48"/>
      <c r="N7" s="48"/>
      <c r="O7" s="48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</row>
    <row r="8" spans="1:48" ht="140.1" customHeight="1">
      <c r="A8" s="139" t="s">
        <v>8</v>
      </c>
      <c r="B8" s="139"/>
      <c r="C8" s="142" t="s">
        <v>9</v>
      </c>
      <c r="D8" s="142"/>
      <c r="E8" s="142"/>
      <c r="F8" s="142" t="s">
        <v>10</v>
      </c>
      <c r="G8" s="142"/>
      <c r="H8" s="142"/>
      <c r="I8" s="143"/>
      <c r="J8" s="144"/>
      <c r="K8" s="144"/>
      <c r="L8" s="145"/>
      <c r="M8" s="48"/>
      <c r="N8" s="48"/>
      <c r="O8" s="48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</row>
    <row r="9" spans="1:48" ht="123.4" customHeight="1">
      <c r="A9" s="139" t="s">
        <v>11</v>
      </c>
      <c r="B9" s="139"/>
      <c r="C9" s="142" t="s">
        <v>12</v>
      </c>
      <c r="D9" s="142"/>
      <c r="E9" s="142"/>
      <c r="F9" s="142" t="s">
        <v>13</v>
      </c>
      <c r="G9" s="142"/>
      <c r="H9" s="142"/>
      <c r="I9" s="143"/>
      <c r="J9" s="144"/>
      <c r="K9" s="144"/>
      <c r="L9" s="145"/>
      <c r="M9" s="48"/>
      <c r="N9" s="48"/>
      <c r="O9" s="48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</row>
    <row r="10" spans="1:48" ht="140.1" customHeight="1">
      <c r="A10" s="139" t="s">
        <v>14</v>
      </c>
      <c r="B10" s="139"/>
      <c r="C10" s="142" t="s">
        <v>12</v>
      </c>
      <c r="D10" s="142"/>
      <c r="E10" s="142"/>
      <c r="F10" s="142" t="s">
        <v>15</v>
      </c>
      <c r="G10" s="142"/>
      <c r="H10" s="142"/>
      <c r="I10" s="143"/>
      <c r="J10" s="144"/>
      <c r="K10" s="144"/>
      <c r="L10" s="145"/>
      <c r="M10" s="48"/>
      <c r="N10" s="48"/>
      <c r="O10" s="48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</row>
    <row r="11" spans="1:48" ht="14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</row>
    <row r="12" spans="1:48" ht="14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</row>
    <row r="13" spans="1:48" ht="14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</row>
    <row r="14" spans="1:48" ht="14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</row>
    <row r="15" spans="1:48" ht="14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</row>
    <row r="16" spans="1:48" ht="14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</row>
    <row r="17" spans="1:48" ht="14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</row>
    <row r="18" spans="1:48" ht="14.25">
      <c r="A18" s="63"/>
      <c r="B18" s="63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</row>
    <row r="19" spans="1:48" ht="14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</row>
    <row r="20" spans="1:48" ht="14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</row>
    <row r="21" spans="1:48" ht="14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</row>
    <row r="22" spans="1:48" ht="14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</row>
    <row r="23" spans="1:48" ht="14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</row>
    <row r="24" spans="1:48" ht="14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</row>
    <row r="25" spans="1:48" ht="14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</row>
    <row r="26" spans="1:48" ht="14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</row>
    <row r="27" spans="1:48" ht="14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</row>
    <row r="28" spans="1:48" ht="14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</row>
    <row r="29" spans="1:48" ht="14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48"/>
      <c r="N29" s="48"/>
      <c r="O29" s="48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</row>
    <row r="30" spans="1:48" ht="24.95" customHeight="1">
      <c r="A30" s="301"/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51"/>
      <c r="M30" s="48"/>
      <c r="N30" s="48"/>
      <c r="O30" s="48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</row>
    <row r="31" spans="1:48" ht="14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49"/>
      <c r="M31" s="48"/>
      <c r="N31" s="48"/>
      <c r="O31" s="48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</row>
    <row r="32" spans="1:48" ht="20.25">
      <c r="A32" s="61"/>
      <c r="B32" s="61"/>
      <c r="C32" s="52"/>
      <c r="D32" s="52"/>
      <c r="E32" s="52"/>
      <c r="F32" s="52"/>
      <c r="G32" s="52"/>
      <c r="H32" s="52"/>
      <c r="I32" s="52"/>
      <c r="J32" s="52"/>
      <c r="K32" s="52"/>
      <c r="L32" s="51"/>
      <c r="M32" s="48"/>
      <c r="N32" s="48"/>
      <c r="O32" s="48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</row>
    <row r="33" spans="1:48" ht="14.25">
      <c r="A33" s="60"/>
      <c r="B33" s="60"/>
      <c r="C33" s="59"/>
      <c r="D33" s="59"/>
      <c r="E33" s="59"/>
      <c r="F33" s="59"/>
      <c r="G33" s="59"/>
      <c r="H33" s="59"/>
      <c r="I33" s="59"/>
      <c r="J33" s="59"/>
      <c r="K33" s="59"/>
      <c r="L33" s="49"/>
      <c r="M33" s="48"/>
      <c r="N33" s="48"/>
      <c r="O33" s="48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</row>
    <row r="34" spans="1:48" ht="27.75">
      <c r="A34" s="58"/>
      <c r="B34" s="58"/>
      <c r="C34" s="56"/>
      <c r="D34" s="56"/>
      <c r="E34" s="56"/>
      <c r="F34" s="52"/>
      <c r="G34" s="52"/>
      <c r="H34" s="52"/>
      <c r="I34" s="52"/>
      <c r="J34" s="52"/>
      <c r="K34" s="52"/>
      <c r="L34" s="51"/>
      <c r="M34" s="48"/>
      <c r="N34" s="48"/>
      <c r="O34" s="48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</row>
    <row r="35" spans="1:48" ht="26.25">
      <c r="A35" s="57"/>
      <c r="B35" s="57"/>
      <c r="C35" s="56"/>
      <c r="D35" s="56"/>
      <c r="E35" s="56"/>
      <c r="F35" s="52"/>
      <c r="G35" s="52"/>
      <c r="H35" s="52"/>
      <c r="I35" s="52"/>
      <c r="J35" s="52"/>
      <c r="K35" s="52"/>
      <c r="L35" s="51"/>
      <c r="M35" s="48"/>
      <c r="N35" s="48"/>
      <c r="O35" s="48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</row>
    <row r="36" spans="1:48" ht="15.75">
      <c r="A36" s="55"/>
      <c r="B36" s="55"/>
      <c r="C36" s="52"/>
      <c r="D36" s="52"/>
      <c r="E36" s="52"/>
      <c r="F36" s="52"/>
      <c r="G36" s="52"/>
      <c r="H36" s="52"/>
      <c r="I36" s="52"/>
      <c r="J36" s="52"/>
      <c r="K36" s="52"/>
      <c r="L36" s="51"/>
      <c r="M36" s="48"/>
      <c r="N36" s="48"/>
      <c r="O36" s="48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</row>
    <row r="37" spans="1:48" ht="15.75">
      <c r="A37" s="55"/>
      <c r="B37" s="55"/>
      <c r="C37" s="52"/>
      <c r="D37" s="52"/>
      <c r="E37" s="52"/>
      <c r="F37" s="52"/>
      <c r="G37" s="52"/>
      <c r="H37" s="52"/>
      <c r="I37" s="52"/>
      <c r="J37" s="52"/>
      <c r="K37" s="52"/>
      <c r="L37" s="51"/>
      <c r="M37" s="48"/>
      <c r="N37" s="48"/>
      <c r="O37" s="48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</row>
    <row r="38" spans="1:48" ht="15.75">
      <c r="A38" s="55"/>
      <c r="B38" s="55"/>
      <c r="C38" s="52"/>
      <c r="D38" s="52"/>
      <c r="E38" s="52"/>
      <c r="F38" s="52"/>
      <c r="G38" s="52"/>
      <c r="H38" s="52"/>
      <c r="I38" s="52"/>
      <c r="J38" s="52"/>
      <c r="K38" s="52"/>
      <c r="L38" s="51"/>
      <c r="M38" s="48"/>
      <c r="N38" s="48"/>
      <c r="O38" s="48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</row>
    <row r="39" spans="1:48" ht="15.75">
      <c r="A39" s="55"/>
      <c r="B39" s="55"/>
      <c r="C39" s="52"/>
      <c r="D39" s="52"/>
      <c r="E39" s="52"/>
      <c r="F39" s="52"/>
      <c r="G39" s="52"/>
      <c r="H39" s="52"/>
      <c r="I39" s="52"/>
      <c r="J39" s="52"/>
      <c r="K39" s="52"/>
      <c r="L39" s="51"/>
      <c r="M39" s="48"/>
      <c r="N39" s="48"/>
      <c r="O39" s="48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</row>
    <row r="40" spans="1:48" ht="15.75">
      <c r="A40" s="55"/>
      <c r="B40" s="55"/>
      <c r="C40" s="52"/>
      <c r="D40" s="52"/>
      <c r="E40" s="52"/>
      <c r="F40" s="52"/>
      <c r="G40" s="52"/>
      <c r="H40" s="52"/>
      <c r="I40" s="52"/>
      <c r="J40" s="52"/>
      <c r="K40" s="52"/>
      <c r="L40" s="51"/>
      <c r="M40" s="48"/>
      <c r="N40" s="48"/>
      <c r="O40" s="48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</row>
    <row r="41" spans="1:48" ht="18">
      <c r="A41" s="54"/>
      <c r="B41" s="54"/>
      <c r="C41" s="52"/>
      <c r="D41" s="52"/>
      <c r="E41" s="52"/>
      <c r="F41" s="52"/>
      <c r="G41" s="52"/>
      <c r="H41" s="52"/>
      <c r="I41" s="52"/>
      <c r="J41" s="52"/>
      <c r="K41" s="52"/>
      <c r="L41" s="51"/>
      <c r="M41" s="48"/>
      <c r="N41" s="48"/>
      <c r="O41" s="48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</row>
    <row r="42" spans="1:48" ht="18">
      <c r="A42" s="53"/>
      <c r="B42" s="53"/>
      <c r="C42" s="52"/>
      <c r="D42" s="52"/>
      <c r="E42" s="52"/>
      <c r="F42" s="52"/>
      <c r="G42" s="52"/>
      <c r="H42" s="52"/>
      <c r="I42" s="52"/>
      <c r="J42" s="52"/>
      <c r="K42" s="52"/>
      <c r="L42" s="51"/>
      <c r="M42" s="48"/>
      <c r="N42" s="48"/>
      <c r="O42" s="48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</row>
    <row r="43" spans="1:48" ht="35.1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49"/>
      <c r="M43" s="48"/>
      <c r="N43" s="48"/>
      <c r="O43" s="48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</row>
    <row r="44" spans="1:48" ht="14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8"/>
      <c r="N44" s="48"/>
      <c r="O44" s="48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</row>
    <row r="45" spans="1:48" ht="14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</row>
    <row r="46" spans="1:48" ht="14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</row>
    <row r="47" spans="1:48" ht="14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</row>
    <row r="48" spans="1:48" ht="14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</row>
    <row r="49" spans="1:48" ht="14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</row>
    <row r="50" spans="1:48" ht="14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</row>
    <row r="51" spans="1:48" ht="14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</row>
    <row r="52" spans="1:48" ht="14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</row>
    <row r="53" spans="1:48" ht="14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</row>
    <row r="54" spans="1:48" ht="14.2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</row>
    <row r="55" spans="1:48" ht="14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</row>
    <row r="56" spans="1:48" ht="14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</row>
    <row r="57" spans="1:48" ht="14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</row>
    <row r="58" spans="1:48" ht="14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</row>
    <row r="59" spans="1:48" ht="14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</row>
    <row r="60" spans="1:48" ht="14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</row>
    <row r="61" spans="1:48" ht="14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</row>
    <row r="62" spans="1:48" ht="14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</row>
    <row r="63" spans="1:48" ht="14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</row>
    <row r="64" spans="1:48" ht="14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</row>
    <row r="65" spans="1:48" ht="14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</row>
    <row r="66" spans="1:48" ht="14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</row>
    <row r="67" spans="1:48" ht="14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</row>
    <row r="68" spans="1:48" ht="14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</row>
    <row r="69" spans="1:48" ht="14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</row>
    <row r="70" spans="1:48" ht="14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</row>
    <row r="71" spans="1:48" ht="14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</row>
    <row r="72" spans="1:48" ht="14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</row>
    <row r="73" spans="1:48" ht="14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</row>
    <row r="74" spans="1:48" ht="14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</row>
    <row r="75" spans="1:48" ht="14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</row>
    <row r="76" spans="1:48" ht="14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</row>
    <row r="77" spans="1:48" ht="14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</row>
    <row r="78" spans="1:48" ht="14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</row>
    <row r="79" spans="1:48" ht="14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</row>
    <row r="80" spans="1:48" ht="14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</row>
    <row r="81" spans="1:48" ht="14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</row>
    <row r="82" spans="1:48" ht="14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</row>
    <row r="83" spans="1:48" ht="14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</row>
    <row r="84" spans="1:48" ht="14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</row>
    <row r="85" spans="1:48" ht="14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</row>
    <row r="86" spans="1:48" ht="14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</row>
    <row r="87" spans="1:48" ht="14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</row>
    <row r="88" spans="1:48" ht="14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</row>
    <row r="89" spans="1:48" ht="14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</row>
    <row r="90" spans="1:48" ht="14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</row>
    <row r="91" spans="1:48" ht="14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</row>
  </sheetData>
  <mergeCells count="21">
    <mergeCell ref="A10:B10"/>
    <mergeCell ref="C10:E10"/>
    <mergeCell ref="F10:H10"/>
    <mergeCell ref="I10:L10"/>
    <mergeCell ref="A30:K30"/>
    <mergeCell ref="A8:B8"/>
    <mergeCell ref="C8:E8"/>
    <mergeCell ref="F8:H8"/>
    <mergeCell ref="I8:L8"/>
    <mergeCell ref="A9:B9"/>
    <mergeCell ref="C9:E9"/>
    <mergeCell ref="F9:H9"/>
    <mergeCell ref="I9:L9"/>
    <mergeCell ref="A3:A4"/>
    <mergeCell ref="B3:C4"/>
    <mergeCell ref="D3:J3"/>
    <mergeCell ref="D4:J4"/>
    <mergeCell ref="A7:B7"/>
    <mergeCell ref="C7:E7"/>
    <mergeCell ref="F7:H7"/>
    <mergeCell ref="I7:L7"/>
  </mergeCells>
  <printOptions horizontalCentered="1"/>
  <pageMargins left="0.9055118110236221" right="0.9055118110236221" top="0.82677165354330717" bottom="0.94488188976377963" header="0.31496062992125984" footer="0.31496062992125984"/>
  <pageSetup scale="60" fitToHeight="0" orientation="landscape" r:id="rId1"/>
  <headerFooter alignWithMargins="0">
    <oddFooter>&amp;R&amp;"Arial,Normal"&amp;16Página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pageSetUpPr fitToPage="1"/>
  </sheetPr>
  <dimension ref="A1:K32"/>
  <sheetViews>
    <sheetView showGridLines="0" showRuler="0" view="pageBreakPreview" zoomScale="55" zoomScaleNormal="90" zoomScaleSheetLayoutView="55" zoomScalePageLayoutView="85" workbookViewId="0">
      <selection sqref="A1:C2"/>
    </sheetView>
  </sheetViews>
  <sheetFormatPr defaultColWidth="11.42578125" defaultRowHeight="14.25"/>
  <cols>
    <col min="1" max="1" width="30.28515625" style="10" customWidth="1"/>
    <col min="2" max="2" width="29.42578125" style="9" customWidth="1"/>
    <col min="3" max="3" width="27.42578125" style="9" customWidth="1"/>
    <col min="4" max="4" width="60.5703125" style="9" customWidth="1"/>
    <col min="5" max="5" width="38.85546875" style="9" customWidth="1"/>
    <col min="6" max="6" width="4.140625" style="9" customWidth="1"/>
    <col min="7" max="7" width="26.5703125" style="9" customWidth="1"/>
    <col min="8" max="8" width="28.7109375" style="9" customWidth="1"/>
    <col min="9" max="9" width="26" style="9" customWidth="1"/>
    <col min="10" max="10" width="69.7109375" style="9" customWidth="1"/>
    <col min="11" max="11" width="42" style="9" customWidth="1"/>
    <col min="12" max="16384" width="11.42578125" style="9"/>
  </cols>
  <sheetData>
    <row r="1" spans="1:11" ht="54.75" customHeight="1">
      <c r="A1" s="146"/>
      <c r="B1" s="146"/>
      <c r="C1" s="146"/>
      <c r="D1" s="154" t="s">
        <v>0</v>
      </c>
      <c r="E1" s="155"/>
      <c r="F1" s="155"/>
      <c r="G1" s="155"/>
      <c r="H1" s="155"/>
      <c r="I1" s="155"/>
      <c r="J1" s="155"/>
      <c r="K1" s="124" t="s">
        <v>1</v>
      </c>
    </row>
    <row r="2" spans="1:11" ht="42.75" customHeight="1">
      <c r="A2" s="146"/>
      <c r="B2" s="146"/>
      <c r="C2" s="146"/>
      <c r="D2" s="155" t="s">
        <v>16</v>
      </c>
      <c r="E2" s="155"/>
      <c r="F2" s="155"/>
      <c r="G2" s="155"/>
      <c r="H2" s="155"/>
      <c r="I2" s="155"/>
      <c r="J2" s="155"/>
      <c r="K2" s="123" t="s">
        <v>3</v>
      </c>
    </row>
    <row r="4" spans="1:11" ht="32.25" customHeight="1" thickBot="1">
      <c r="A4" s="156" t="s">
        <v>17</v>
      </c>
      <c r="B4" s="156"/>
      <c r="C4" s="156"/>
      <c r="D4" s="156"/>
      <c r="E4" s="156"/>
      <c r="F4" s="68"/>
      <c r="G4" s="156" t="s">
        <v>18</v>
      </c>
      <c r="H4" s="156"/>
      <c r="I4" s="156"/>
      <c r="J4" s="156"/>
      <c r="K4" s="156"/>
    </row>
    <row r="5" spans="1:11" ht="41.25" customHeight="1" thickTop="1">
      <c r="A5" s="69" t="s">
        <v>19</v>
      </c>
      <c r="B5" s="147" t="s">
        <v>20</v>
      </c>
      <c r="C5" s="147"/>
      <c r="D5" s="147"/>
      <c r="E5" s="148"/>
      <c r="F5" s="70"/>
      <c r="G5" s="69" t="s">
        <v>19</v>
      </c>
      <c r="H5" s="149" t="s">
        <v>20</v>
      </c>
      <c r="I5" s="149"/>
      <c r="J5" s="149"/>
      <c r="K5" s="150"/>
    </row>
    <row r="6" spans="1:11" ht="84" customHeight="1">
      <c r="A6" s="71" t="s">
        <v>21</v>
      </c>
      <c r="B6" s="151" t="s">
        <v>22</v>
      </c>
      <c r="C6" s="152"/>
      <c r="D6" s="152"/>
      <c r="E6" s="153"/>
      <c r="F6" s="70"/>
      <c r="G6" s="71" t="s">
        <v>21</v>
      </c>
      <c r="H6" s="157" t="s">
        <v>23</v>
      </c>
      <c r="I6" s="157"/>
      <c r="J6" s="157"/>
      <c r="K6" s="158"/>
    </row>
    <row r="7" spans="1:11" ht="84" customHeight="1">
      <c r="A7" s="71" t="s">
        <v>24</v>
      </c>
      <c r="B7" s="151" t="s">
        <v>25</v>
      </c>
      <c r="C7" s="152"/>
      <c r="D7" s="152"/>
      <c r="E7" s="153"/>
      <c r="F7" s="70"/>
      <c r="G7" s="71" t="s">
        <v>24</v>
      </c>
      <c r="H7" s="157" t="s">
        <v>26</v>
      </c>
      <c r="I7" s="157"/>
      <c r="J7" s="157"/>
      <c r="K7" s="158"/>
    </row>
    <row r="8" spans="1:11" ht="84" customHeight="1">
      <c r="A8" s="71" t="s">
        <v>27</v>
      </c>
      <c r="B8" s="151" t="s">
        <v>28</v>
      </c>
      <c r="C8" s="152"/>
      <c r="D8" s="152"/>
      <c r="E8" s="153"/>
      <c r="F8" s="70"/>
      <c r="G8" s="71" t="s">
        <v>27</v>
      </c>
      <c r="H8" s="157" t="s">
        <v>29</v>
      </c>
      <c r="I8" s="157"/>
      <c r="J8" s="157"/>
      <c r="K8" s="158"/>
    </row>
    <row r="9" spans="1:11" ht="84" customHeight="1">
      <c r="A9" s="71" t="s">
        <v>30</v>
      </c>
      <c r="B9" s="151" t="s">
        <v>31</v>
      </c>
      <c r="C9" s="152"/>
      <c r="D9" s="152"/>
      <c r="E9" s="153"/>
      <c r="F9" s="70"/>
      <c r="G9" s="71" t="s">
        <v>30</v>
      </c>
      <c r="H9" s="157" t="s">
        <v>32</v>
      </c>
      <c r="I9" s="157"/>
      <c r="J9" s="157"/>
      <c r="K9" s="158"/>
    </row>
    <row r="10" spans="1:11" ht="84" customHeight="1">
      <c r="A10" s="71" t="s">
        <v>33</v>
      </c>
      <c r="B10" s="151" t="s">
        <v>34</v>
      </c>
      <c r="C10" s="152"/>
      <c r="D10" s="152"/>
      <c r="E10" s="153"/>
      <c r="F10" s="70"/>
      <c r="G10" s="71" t="s">
        <v>33</v>
      </c>
      <c r="H10" s="157" t="s">
        <v>35</v>
      </c>
      <c r="I10" s="157"/>
      <c r="J10" s="157"/>
      <c r="K10" s="158"/>
    </row>
    <row r="11" spans="1:11" ht="84" customHeight="1">
      <c r="A11" s="71" t="s">
        <v>36</v>
      </c>
      <c r="B11" s="151" t="s">
        <v>37</v>
      </c>
      <c r="C11" s="152"/>
      <c r="D11" s="152"/>
      <c r="E11" s="153"/>
      <c r="F11" s="72"/>
      <c r="G11" s="71" t="s">
        <v>36</v>
      </c>
      <c r="H11" s="157" t="s">
        <v>38</v>
      </c>
      <c r="I11" s="157"/>
      <c r="J11" s="157"/>
      <c r="K11" s="158"/>
    </row>
    <row r="12" spans="1:11" ht="84" customHeight="1">
      <c r="A12" s="73" t="s">
        <v>39</v>
      </c>
      <c r="B12" s="165" t="s">
        <v>40</v>
      </c>
      <c r="C12" s="165"/>
      <c r="D12" s="165"/>
      <c r="E12" s="166"/>
      <c r="F12" s="72"/>
      <c r="G12" s="73" t="s">
        <v>39</v>
      </c>
      <c r="H12" s="167" t="s">
        <v>41</v>
      </c>
      <c r="I12" s="165"/>
      <c r="J12" s="165"/>
      <c r="K12" s="166"/>
    </row>
    <row r="13" spans="1:11" ht="84" customHeight="1">
      <c r="A13" s="73" t="s">
        <v>42</v>
      </c>
      <c r="B13" s="165" t="s">
        <v>43</v>
      </c>
      <c r="C13" s="165"/>
      <c r="D13" s="165"/>
      <c r="E13" s="166"/>
      <c r="F13" s="72"/>
      <c r="G13" s="73" t="s">
        <v>42</v>
      </c>
      <c r="H13" s="167" t="s">
        <v>44</v>
      </c>
      <c r="I13" s="165"/>
      <c r="J13" s="165"/>
      <c r="K13" s="166"/>
    </row>
    <row r="14" spans="1:11" ht="84" customHeight="1" thickBot="1">
      <c r="A14" s="74" t="s">
        <v>45</v>
      </c>
      <c r="B14" s="159" t="s">
        <v>46</v>
      </c>
      <c r="C14" s="160"/>
      <c r="D14" s="160"/>
      <c r="E14" s="161"/>
      <c r="F14" s="70"/>
      <c r="G14" s="74" t="s">
        <v>45</v>
      </c>
      <c r="H14" s="160" t="s">
        <v>47</v>
      </c>
      <c r="I14" s="160"/>
      <c r="J14" s="160"/>
      <c r="K14" s="161"/>
    </row>
    <row r="15" spans="1:11" ht="12" customHeight="1" thickTop="1" thickBot="1">
      <c r="A15" s="75"/>
      <c r="B15" s="70"/>
      <c r="C15" s="76"/>
      <c r="D15" s="76"/>
      <c r="E15" s="76"/>
      <c r="F15" s="76"/>
      <c r="G15" s="76"/>
      <c r="H15" s="76"/>
      <c r="I15" s="76"/>
      <c r="J15" s="76"/>
      <c r="K15" s="76"/>
    </row>
    <row r="16" spans="1:11" ht="38.25" customHeight="1" thickTop="1">
      <c r="A16" s="77" t="s">
        <v>48</v>
      </c>
      <c r="B16" s="162" t="s">
        <v>20</v>
      </c>
      <c r="C16" s="163"/>
      <c r="D16" s="163"/>
      <c r="E16" s="164"/>
      <c r="F16" s="70"/>
      <c r="G16" s="78" t="s">
        <v>48</v>
      </c>
      <c r="H16" s="149" t="s">
        <v>20</v>
      </c>
      <c r="I16" s="149"/>
      <c r="J16" s="149"/>
      <c r="K16" s="150"/>
    </row>
    <row r="17" spans="1:11" ht="33" customHeight="1">
      <c r="A17" s="79" t="s">
        <v>49</v>
      </c>
      <c r="B17" s="168" t="s">
        <v>50</v>
      </c>
      <c r="C17" s="169"/>
      <c r="D17" s="169"/>
      <c r="E17" s="170"/>
      <c r="F17" s="70"/>
      <c r="G17" s="71" t="s">
        <v>49</v>
      </c>
      <c r="H17" s="157" t="s">
        <v>51</v>
      </c>
      <c r="I17" s="157"/>
      <c r="J17" s="157"/>
      <c r="K17" s="158"/>
    </row>
    <row r="18" spans="1:11" ht="33" customHeight="1">
      <c r="A18" s="79" t="s">
        <v>52</v>
      </c>
      <c r="B18" s="168" t="s">
        <v>53</v>
      </c>
      <c r="C18" s="169"/>
      <c r="D18" s="169"/>
      <c r="E18" s="170"/>
      <c r="F18" s="80"/>
      <c r="G18" s="71" t="s">
        <v>52</v>
      </c>
      <c r="H18" s="157" t="s">
        <v>54</v>
      </c>
      <c r="I18" s="157"/>
      <c r="J18" s="157"/>
      <c r="K18" s="158"/>
    </row>
    <row r="19" spans="1:11" ht="33" customHeight="1" thickBot="1">
      <c r="A19" s="81" t="s">
        <v>55</v>
      </c>
      <c r="B19" s="171" t="s">
        <v>56</v>
      </c>
      <c r="C19" s="172"/>
      <c r="D19" s="172"/>
      <c r="E19" s="173"/>
      <c r="F19" s="70"/>
      <c r="G19" s="74" t="s">
        <v>55</v>
      </c>
      <c r="H19" s="160" t="s">
        <v>57</v>
      </c>
      <c r="I19" s="160"/>
      <c r="J19" s="160"/>
      <c r="K19" s="161"/>
    </row>
    <row r="20" spans="1:11" ht="21.75" thickTop="1" thickBot="1">
      <c r="A20" s="75"/>
      <c r="B20" s="70"/>
      <c r="C20" s="76"/>
      <c r="D20" s="76"/>
      <c r="E20" s="76"/>
      <c r="F20" s="70"/>
      <c r="G20" s="75"/>
      <c r="H20" s="70"/>
      <c r="I20" s="76"/>
      <c r="J20" s="76"/>
      <c r="K20" s="76"/>
    </row>
    <row r="21" spans="1:11" ht="39" customHeight="1" thickTop="1">
      <c r="A21" s="69" t="s">
        <v>58</v>
      </c>
      <c r="B21" s="149" t="s">
        <v>20</v>
      </c>
      <c r="C21" s="149"/>
      <c r="D21" s="149"/>
      <c r="E21" s="150"/>
      <c r="F21" s="70"/>
      <c r="G21" s="69" t="s">
        <v>58</v>
      </c>
      <c r="H21" s="149" t="s">
        <v>20</v>
      </c>
      <c r="I21" s="149"/>
      <c r="J21" s="149"/>
      <c r="K21" s="150"/>
    </row>
    <row r="22" spans="1:11" ht="79.5" customHeight="1">
      <c r="A22" s="82" t="s">
        <v>59</v>
      </c>
      <c r="B22" s="152" t="s">
        <v>60</v>
      </c>
      <c r="C22" s="152"/>
      <c r="D22" s="152"/>
      <c r="E22" s="153"/>
      <c r="F22" s="70"/>
      <c r="G22" s="71" t="s">
        <v>59</v>
      </c>
      <c r="H22" s="157" t="s">
        <v>61</v>
      </c>
      <c r="I22" s="157"/>
      <c r="J22" s="157"/>
      <c r="K22" s="158"/>
    </row>
    <row r="23" spans="1:11" ht="79.5" customHeight="1">
      <c r="A23" s="83" t="s">
        <v>62</v>
      </c>
      <c r="B23" s="157" t="s">
        <v>63</v>
      </c>
      <c r="C23" s="157"/>
      <c r="D23" s="157"/>
      <c r="E23" s="158"/>
      <c r="F23" s="70"/>
      <c r="G23" s="71" t="s">
        <v>62</v>
      </c>
      <c r="H23" s="157" t="s">
        <v>64</v>
      </c>
      <c r="I23" s="157"/>
      <c r="J23" s="157"/>
      <c r="K23" s="158"/>
    </row>
    <row r="24" spans="1:11" ht="79.5" customHeight="1" thickBot="1">
      <c r="A24" s="84" t="s">
        <v>65</v>
      </c>
      <c r="B24" s="160" t="s">
        <v>66</v>
      </c>
      <c r="C24" s="160"/>
      <c r="D24" s="160"/>
      <c r="E24" s="161"/>
      <c r="F24" s="70"/>
      <c r="G24" s="74" t="s">
        <v>67</v>
      </c>
      <c r="H24" s="160" t="s">
        <v>68</v>
      </c>
      <c r="I24" s="160"/>
      <c r="J24" s="160"/>
      <c r="K24" s="161"/>
    </row>
    <row r="25" spans="1:11" ht="21.75" thickTop="1" thickBot="1">
      <c r="A25" s="75"/>
      <c r="B25" s="70"/>
      <c r="C25" s="76"/>
      <c r="D25" s="76"/>
      <c r="E25" s="76"/>
      <c r="F25" s="70"/>
      <c r="G25" s="75"/>
      <c r="H25" s="70"/>
      <c r="I25" s="76"/>
      <c r="J25" s="76"/>
      <c r="K25" s="76"/>
    </row>
    <row r="26" spans="1:11" ht="30.75" customHeight="1" thickTop="1">
      <c r="A26" s="69" t="s">
        <v>69</v>
      </c>
      <c r="B26" s="119" t="s">
        <v>70</v>
      </c>
      <c r="C26" s="119" t="s">
        <v>71</v>
      </c>
      <c r="D26" s="120" t="s">
        <v>72</v>
      </c>
      <c r="E26" s="85"/>
      <c r="F26" s="70"/>
      <c r="G26" s="69" t="s">
        <v>69</v>
      </c>
      <c r="H26" s="119" t="s">
        <v>70</v>
      </c>
      <c r="I26" s="119" t="s">
        <v>71</v>
      </c>
      <c r="J26" s="86" t="s">
        <v>72</v>
      </c>
      <c r="K26" s="87"/>
    </row>
    <row r="27" spans="1:11" ht="157.5" customHeight="1">
      <c r="A27" s="71" t="s">
        <v>73</v>
      </c>
      <c r="B27" s="88" t="s">
        <v>74</v>
      </c>
      <c r="C27" s="88" t="s">
        <v>75</v>
      </c>
      <c r="D27" s="121" t="s">
        <v>76</v>
      </c>
      <c r="E27" s="89"/>
      <c r="F27" s="70"/>
      <c r="G27" s="71" t="s">
        <v>77</v>
      </c>
      <c r="H27" s="90" t="s">
        <v>78</v>
      </c>
      <c r="I27" s="90" t="s">
        <v>79</v>
      </c>
      <c r="J27" s="102" t="s">
        <v>80</v>
      </c>
      <c r="K27" s="91"/>
    </row>
    <row r="28" spans="1:11" ht="172.5" customHeight="1">
      <c r="A28" s="71" t="s">
        <v>81</v>
      </c>
      <c r="B28" s="92" t="s">
        <v>82</v>
      </c>
      <c r="C28" s="92" t="s">
        <v>83</v>
      </c>
      <c r="D28" s="121" t="s">
        <v>84</v>
      </c>
      <c r="E28" s="89"/>
      <c r="F28" s="70"/>
      <c r="G28" s="71" t="s">
        <v>85</v>
      </c>
      <c r="H28" s="93" t="s">
        <v>86</v>
      </c>
      <c r="I28" s="93" t="s">
        <v>87</v>
      </c>
      <c r="J28" s="122" t="s">
        <v>88</v>
      </c>
      <c r="K28" s="91"/>
    </row>
    <row r="29" spans="1:11" ht="182.25" customHeight="1">
      <c r="A29" s="71" t="s">
        <v>89</v>
      </c>
      <c r="B29" s="94" t="s">
        <v>90</v>
      </c>
      <c r="C29" s="94" t="s">
        <v>91</v>
      </c>
      <c r="D29" s="121" t="s">
        <v>92</v>
      </c>
      <c r="E29" s="89"/>
      <c r="F29" s="70"/>
      <c r="G29" s="71" t="s">
        <v>93</v>
      </c>
      <c r="H29" s="95" t="s">
        <v>94</v>
      </c>
      <c r="I29" s="95" t="s">
        <v>95</v>
      </c>
      <c r="J29" s="122" t="s">
        <v>96</v>
      </c>
      <c r="K29" s="91"/>
    </row>
    <row r="30" spans="1:11" ht="195.75" customHeight="1" thickBot="1">
      <c r="A30" s="71" t="s">
        <v>97</v>
      </c>
      <c r="B30" s="96" t="s">
        <v>98</v>
      </c>
      <c r="C30" s="96" t="s">
        <v>99</v>
      </c>
      <c r="D30" s="121" t="s">
        <v>100</v>
      </c>
      <c r="E30" s="89"/>
      <c r="F30" s="70"/>
      <c r="G30" s="74" t="s">
        <v>101</v>
      </c>
      <c r="H30" s="97" t="s">
        <v>102</v>
      </c>
      <c r="I30" s="97" t="s">
        <v>103</v>
      </c>
      <c r="J30" s="118" t="s">
        <v>104</v>
      </c>
      <c r="K30" s="91"/>
    </row>
    <row r="31" spans="1:11" ht="195.75" customHeight="1" thickTop="1" thickBot="1">
      <c r="A31" s="74" t="s">
        <v>105</v>
      </c>
      <c r="B31" s="98" t="s">
        <v>106</v>
      </c>
      <c r="C31" s="98" t="s">
        <v>107</v>
      </c>
      <c r="D31" s="121" t="s">
        <v>108</v>
      </c>
      <c r="E31" s="89"/>
      <c r="F31" s="70"/>
      <c r="G31" s="68"/>
      <c r="H31" s="68"/>
      <c r="I31" s="68"/>
      <c r="J31" s="68"/>
      <c r="K31" s="68"/>
    </row>
    <row r="32" spans="1:11" ht="15" thickTop="1"/>
  </sheetData>
  <mergeCells count="41"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  <mergeCell ref="B14:E14"/>
    <mergeCell ref="H14:K14"/>
    <mergeCell ref="B16:E16"/>
    <mergeCell ref="H16:K16"/>
    <mergeCell ref="B13:E13"/>
    <mergeCell ref="H13:K13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A1:C2"/>
    <mergeCell ref="B5:E5"/>
    <mergeCell ref="H5:K5"/>
    <mergeCell ref="B6:E6"/>
    <mergeCell ref="D1:J1"/>
    <mergeCell ref="D2:J2"/>
    <mergeCell ref="A4:E4"/>
    <mergeCell ref="G4:K4"/>
    <mergeCell ref="H6:K6"/>
  </mergeCells>
  <printOptions horizontalCentered="1"/>
  <pageMargins left="0.51181102362204722" right="0.51181102362204722" top="0.98425196850393704" bottom="0.74803149606299213" header="0.31496062992125984" footer="0.31496062992125984"/>
  <pageSetup scale="33" fitToHeight="0" orientation="landscape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pageSetUpPr fitToPage="1"/>
  </sheetPr>
  <dimension ref="A2:N101"/>
  <sheetViews>
    <sheetView showGridLines="0" topLeftCell="D52" zoomScaleNormal="100" zoomScaleSheetLayoutView="115" zoomScalePageLayoutView="80" workbookViewId="0">
      <pane xSplit="5520" ySplit="2010" topLeftCell="G60" activePane="bottomRight"/>
      <selection pane="bottomRight" activeCell="C62" sqref="C62:C66"/>
      <selection pane="bottomLeft" activeCell="M99" sqref="A99:XFD101"/>
      <selection pane="topRight" activeCell="D56" sqref="D56"/>
    </sheetView>
  </sheetViews>
  <sheetFormatPr defaultColWidth="0.7109375" defaultRowHeight="14.25"/>
  <cols>
    <col min="1" max="1" width="20" style="7" customWidth="1"/>
    <col min="2" max="2" width="28.85546875" style="7" customWidth="1"/>
    <col min="3" max="3" width="51.140625" style="7" customWidth="1"/>
    <col min="4" max="4" width="19.7109375" style="7" customWidth="1"/>
    <col min="5" max="6" width="46.42578125" style="7" customWidth="1"/>
    <col min="7" max="8" width="14.140625" style="7" customWidth="1"/>
    <col min="9" max="9" width="17.5703125" style="7" customWidth="1"/>
    <col min="10" max="10" width="19.7109375" style="7" customWidth="1"/>
    <col min="11" max="11" width="17.85546875" style="7" customWidth="1"/>
    <col min="12" max="12" width="64.140625" style="8" customWidth="1"/>
    <col min="13" max="13" width="36.42578125" style="7" customWidth="1"/>
    <col min="14" max="14" width="20.5703125" style="7" customWidth="1"/>
    <col min="15" max="16384" width="0.7109375" style="7"/>
  </cols>
  <sheetData>
    <row r="2" spans="1:14" ht="57.75" customHeight="1">
      <c r="A2" s="220"/>
      <c r="B2" s="136"/>
      <c r="C2" s="136"/>
      <c r="D2" s="224" t="s">
        <v>0</v>
      </c>
      <c r="E2" s="225"/>
      <c r="F2" s="225"/>
      <c r="G2" s="225"/>
      <c r="H2" s="225"/>
      <c r="I2" s="225"/>
      <c r="J2" s="225"/>
      <c r="K2" s="226"/>
      <c r="L2" s="127" t="s">
        <v>1</v>
      </c>
      <c r="M2" s="115"/>
      <c r="N2" s="115"/>
    </row>
    <row r="3" spans="1:14" ht="60" customHeight="1">
      <c r="A3" s="220"/>
      <c r="B3" s="136"/>
      <c r="C3" s="136"/>
      <c r="D3" s="227" t="s">
        <v>2</v>
      </c>
      <c r="E3" s="228"/>
      <c r="F3" s="228"/>
      <c r="G3" s="228"/>
      <c r="H3" s="228"/>
      <c r="I3" s="228"/>
      <c r="J3" s="228"/>
      <c r="K3" s="228"/>
      <c r="L3" s="126" t="s">
        <v>3</v>
      </c>
      <c r="M3" s="115"/>
      <c r="N3" s="115"/>
    </row>
    <row r="4" spans="1:14" ht="18" customHeight="1">
      <c r="A4" s="125"/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M4" s="115"/>
      <c r="N4" s="115"/>
    </row>
    <row r="5" spans="1:14" ht="27.75" customHeight="1">
      <c r="A5" s="209" t="s">
        <v>109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1"/>
    </row>
    <row r="6" spans="1:14" ht="15" customHeight="1">
      <c r="A6" s="222" t="s">
        <v>110</v>
      </c>
      <c r="B6" s="223"/>
      <c r="C6" s="223"/>
      <c r="D6" s="223"/>
      <c r="E6" s="223"/>
      <c r="F6" s="223"/>
      <c r="G6" s="223"/>
      <c r="H6" s="223"/>
      <c r="I6" s="221" t="s">
        <v>111</v>
      </c>
      <c r="J6" s="221"/>
      <c r="K6" s="221"/>
      <c r="L6" s="229" t="s">
        <v>112</v>
      </c>
      <c r="M6" s="229"/>
      <c r="N6" s="229"/>
    </row>
    <row r="7" spans="1:14" ht="86.1" customHeight="1">
      <c r="A7" s="37" t="s">
        <v>113</v>
      </c>
      <c r="B7" s="37" t="s">
        <v>114</v>
      </c>
      <c r="C7" s="37" t="s">
        <v>115</v>
      </c>
      <c r="D7" s="38" t="s">
        <v>116</v>
      </c>
      <c r="E7" s="38" t="s">
        <v>117</v>
      </c>
      <c r="F7" s="38" t="s">
        <v>118</v>
      </c>
      <c r="G7" s="38" t="s">
        <v>119</v>
      </c>
      <c r="H7" s="38" t="s">
        <v>120</v>
      </c>
      <c r="I7" s="38" t="s">
        <v>121</v>
      </c>
      <c r="J7" s="37" t="s">
        <v>70</v>
      </c>
      <c r="K7" s="37" t="s">
        <v>71</v>
      </c>
      <c r="L7" s="37" t="s">
        <v>122</v>
      </c>
      <c r="M7" s="37" t="s">
        <v>123</v>
      </c>
      <c r="N7" s="37" t="s">
        <v>4</v>
      </c>
    </row>
    <row r="8" spans="1:14" ht="60" customHeight="1">
      <c r="A8" s="198" t="s">
        <v>124</v>
      </c>
      <c r="B8" s="193" t="s">
        <v>125</v>
      </c>
      <c r="C8" s="193" t="s">
        <v>126</v>
      </c>
      <c r="D8" s="201" t="s">
        <v>49</v>
      </c>
      <c r="E8" s="196" t="s">
        <v>127</v>
      </c>
      <c r="F8" s="196" t="s">
        <v>128</v>
      </c>
      <c r="G8" s="201" t="s">
        <v>62</v>
      </c>
      <c r="H8" s="201" t="s">
        <v>129</v>
      </c>
      <c r="I8" s="185">
        <f>IFERROR(VLOOKUP(H8,Naturaleza,2,FALSE)*VLOOKUP('Matriz Riesgo y Op'!D8,Probabilidad,2,FALSE)*VLOOKUP('Matriz Riesgo y Op'!G8,Impacto,2,FALSE),"")</f>
        <v>70</v>
      </c>
      <c r="J8" s="187" t="str">
        <f t="shared" ref="J8" si="0"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177" t="str">
        <f>IFERROR(VLOOKUP(J8,'Parámetros de riesgo'!$B$27:$C$31,2,FALSE),IFERROR(VLOOKUP(J8,'Parámetros de riesgo'!$H$27:$I$30,2,FALSE),""))</f>
        <v>VIGILARLO</v>
      </c>
      <c r="L8" s="174" t="str">
        <f>IFERROR(VLOOKUP(K8,'Parámetros de riesgo'!$C$27:$D$31,2,FALSE),IFERROR(VLOOKUP(K8,'Parámetros de riesgo'!$I$27:$J$30,2,FALSE),""))</f>
        <v>Control rutinario, no afecta la secuencia e integridad del proceso  y/o Partes Interesadas. Documentar en las acciones de respuesta de la matriz de riesgos y oportunidades.</v>
      </c>
      <c r="M8" s="8" t="s">
        <v>130</v>
      </c>
      <c r="N8" s="42" t="s">
        <v>131</v>
      </c>
    </row>
    <row r="9" spans="1:14" ht="60" customHeight="1">
      <c r="A9" s="199"/>
      <c r="B9" s="194"/>
      <c r="C9" s="194"/>
      <c r="D9" s="202"/>
      <c r="E9" s="197"/>
      <c r="F9" s="197"/>
      <c r="G9" s="202"/>
      <c r="H9" s="202"/>
      <c r="I9" s="186"/>
      <c r="J9" s="188"/>
      <c r="K9" s="178"/>
      <c r="L9" s="175"/>
      <c r="M9" s="99" t="s">
        <v>132</v>
      </c>
      <c r="N9" s="42" t="s">
        <v>133</v>
      </c>
    </row>
    <row r="10" spans="1:14" ht="11.25" customHeight="1">
      <c r="A10" s="199"/>
      <c r="B10" s="194"/>
      <c r="C10" s="194"/>
      <c r="D10" s="202"/>
      <c r="E10" s="197"/>
      <c r="F10" s="197"/>
      <c r="G10" s="202"/>
      <c r="H10" s="202"/>
      <c r="I10" s="186"/>
      <c r="J10" s="188"/>
      <c r="K10" s="178"/>
      <c r="L10" s="175"/>
      <c r="M10" s="99"/>
      <c r="N10" s="34"/>
    </row>
    <row r="11" spans="1:14" ht="11.25" customHeight="1">
      <c r="A11" s="199"/>
      <c r="B11" s="194"/>
      <c r="C11" s="194"/>
      <c r="D11" s="202"/>
      <c r="E11" s="197"/>
      <c r="F11" s="197"/>
      <c r="G11" s="202"/>
      <c r="H11" s="202"/>
      <c r="I11" s="186"/>
      <c r="J11" s="188"/>
      <c r="K11" s="178"/>
      <c r="L11" s="175"/>
      <c r="M11" s="99"/>
      <c r="N11" s="34"/>
    </row>
    <row r="12" spans="1:14" ht="11.25" customHeight="1">
      <c r="A12" s="200"/>
      <c r="B12" s="195"/>
      <c r="C12" s="195"/>
      <c r="D12" s="203"/>
      <c r="E12" s="197"/>
      <c r="F12" s="197"/>
      <c r="G12" s="202"/>
      <c r="H12" s="202"/>
      <c r="I12" s="186"/>
      <c r="J12" s="189"/>
      <c r="K12" s="179"/>
      <c r="L12" s="176"/>
      <c r="M12" s="99"/>
      <c r="N12" s="34"/>
    </row>
    <row r="13" spans="1:14" ht="30" customHeight="1">
      <c r="A13" s="198" t="s">
        <v>124</v>
      </c>
      <c r="B13" s="193" t="s">
        <v>134</v>
      </c>
      <c r="C13" s="193" t="s">
        <v>135</v>
      </c>
      <c r="D13" s="217" t="s">
        <v>49</v>
      </c>
      <c r="E13" s="196" t="s">
        <v>136</v>
      </c>
      <c r="F13" s="196" t="s">
        <v>137</v>
      </c>
      <c r="G13" s="201" t="s">
        <v>59</v>
      </c>
      <c r="H13" s="201" t="s">
        <v>129</v>
      </c>
      <c r="I13" s="185">
        <f>IFERROR(VLOOKUP(H13,Naturaleza,2,FALSE)*VLOOKUP('Matriz Riesgo y Op'!D13,Probabilidad,2,FALSE)*VLOOKUP('Matriz Riesgo y Op'!G13,Impacto,2,FALSE),"")</f>
        <v>10</v>
      </c>
      <c r="J13" s="187" t="str">
        <f t="shared" ref="J13" si="1"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177" t="str">
        <f>IFERROR(VLOOKUP(J13,'Parámetros de riesgo'!$B$27:$C$31,2,FALSE),IFERROR(VLOOKUP(J13,'Parámetros de riesgo'!$H$27:$I$30,2,FALSE),""))</f>
        <v>VIGILARLO</v>
      </c>
      <c r="L13" s="174" t="str">
        <f>IFERROR(VLOOKUP(K13,'Parámetros de riesgo'!$C$27:$D$31,2,FALSE),IFERROR(VLOOKUP(K13,'Parámetros de riesgo'!$I$27:$J$30,2,FALSE),""))</f>
        <v>Control rutinario, no afecta la secuencia e integridad del proceso  y/o Partes Interesadas. Documentar en las acciones de respuesta de la matriz de riesgos y oportunidades.</v>
      </c>
      <c r="M13" s="100" t="s">
        <v>138</v>
      </c>
      <c r="N13" s="42" t="s">
        <v>139</v>
      </c>
    </row>
    <row r="14" spans="1:14" ht="20.100000000000001" customHeight="1">
      <c r="A14" s="199"/>
      <c r="B14" s="194"/>
      <c r="C14" s="194"/>
      <c r="D14" s="218"/>
      <c r="E14" s="197"/>
      <c r="F14" s="197"/>
      <c r="G14" s="202"/>
      <c r="H14" s="202"/>
      <c r="I14" s="186"/>
      <c r="J14" s="188"/>
      <c r="K14" s="178"/>
      <c r="L14" s="175"/>
      <c r="M14" s="101"/>
      <c r="N14" s="34"/>
    </row>
    <row r="15" spans="1:14" ht="20.100000000000001" customHeight="1">
      <c r="A15" s="199"/>
      <c r="B15" s="194"/>
      <c r="C15" s="194"/>
      <c r="D15" s="218"/>
      <c r="E15" s="197"/>
      <c r="F15" s="197"/>
      <c r="G15" s="202"/>
      <c r="H15" s="202"/>
      <c r="I15" s="186"/>
      <c r="J15" s="188"/>
      <c r="K15" s="178"/>
      <c r="L15" s="175"/>
      <c r="M15" s="99"/>
      <c r="N15" s="34"/>
    </row>
    <row r="16" spans="1:14" ht="20.100000000000001" customHeight="1">
      <c r="A16" s="199"/>
      <c r="B16" s="194"/>
      <c r="C16" s="194"/>
      <c r="D16" s="218"/>
      <c r="E16" s="197"/>
      <c r="F16" s="197"/>
      <c r="G16" s="202"/>
      <c r="H16" s="202"/>
      <c r="I16" s="186"/>
      <c r="J16" s="188"/>
      <c r="K16" s="178"/>
      <c r="L16" s="175"/>
      <c r="M16" s="99"/>
      <c r="N16" s="34"/>
    </row>
    <row r="17" spans="1:14" ht="20.100000000000001" customHeight="1">
      <c r="A17" s="200"/>
      <c r="B17" s="195"/>
      <c r="C17" s="195"/>
      <c r="D17" s="219"/>
      <c r="E17" s="197"/>
      <c r="F17" s="197"/>
      <c r="G17" s="202"/>
      <c r="H17" s="202"/>
      <c r="I17" s="186"/>
      <c r="J17" s="189"/>
      <c r="K17" s="179"/>
      <c r="L17" s="176"/>
      <c r="M17" s="99"/>
      <c r="N17" s="34"/>
    </row>
    <row r="18" spans="1:14" ht="30" customHeight="1">
      <c r="A18" s="198" t="s">
        <v>124</v>
      </c>
      <c r="B18" s="193" t="s">
        <v>140</v>
      </c>
      <c r="C18" s="193" t="s">
        <v>141</v>
      </c>
      <c r="D18" s="201" t="s">
        <v>49</v>
      </c>
      <c r="E18" s="196" t="s">
        <v>142</v>
      </c>
      <c r="F18" s="196" t="s">
        <v>137</v>
      </c>
      <c r="G18" s="201" t="s">
        <v>62</v>
      </c>
      <c r="H18" s="201" t="s">
        <v>129</v>
      </c>
      <c r="I18" s="185">
        <f>IFERROR(VLOOKUP(H18,Naturaleza,2,FALSE)*VLOOKUP('Matriz Riesgo y Op'!D18,Probabilidad,2,FALSE)*VLOOKUP('Matriz Riesgo y Op'!G18,Impacto,2,FALSE),"")</f>
        <v>70</v>
      </c>
      <c r="J18" s="187" t="str">
        <f t="shared" ref="J18" si="2"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177" t="str">
        <f>IFERROR(VLOOKUP(J18,'Parámetros de riesgo'!$B$27:$C$31,2,FALSE),IFERROR(VLOOKUP(J18,'Parámetros de riesgo'!$H$27:$I$30,2,FALSE),""))</f>
        <v>VIGILARLO</v>
      </c>
      <c r="L18" s="174" t="str">
        <f>IFERROR(VLOOKUP(K18,'Parámetros de riesgo'!$C$27:$D$31,2,FALSE),IFERROR(VLOOKUP(K18,'Parámetros de riesgo'!$I$27:$J$30,2,FALSE),""))</f>
        <v>Control rutinario, no afecta la secuencia e integridad del proceso  y/o Partes Interesadas. Documentar en las acciones de respuesta de la matriz de riesgos y oportunidades.</v>
      </c>
      <c r="M18" s="100" t="s">
        <v>143</v>
      </c>
      <c r="N18" s="42" t="s">
        <v>131</v>
      </c>
    </row>
    <row r="19" spans="1:14" ht="20.100000000000001" customHeight="1">
      <c r="A19" s="199"/>
      <c r="B19" s="194"/>
      <c r="C19" s="194"/>
      <c r="D19" s="202"/>
      <c r="E19" s="197"/>
      <c r="F19" s="197"/>
      <c r="G19" s="202"/>
      <c r="H19" s="202"/>
      <c r="I19" s="186"/>
      <c r="J19" s="188"/>
      <c r="K19" s="178"/>
      <c r="L19" s="175"/>
      <c r="M19" s="99"/>
      <c r="N19" s="34"/>
    </row>
    <row r="20" spans="1:14" ht="20.100000000000001" customHeight="1">
      <c r="A20" s="199"/>
      <c r="B20" s="194"/>
      <c r="C20" s="194"/>
      <c r="D20" s="202"/>
      <c r="E20" s="197"/>
      <c r="F20" s="197"/>
      <c r="G20" s="202"/>
      <c r="H20" s="202"/>
      <c r="I20" s="186"/>
      <c r="J20" s="188"/>
      <c r="K20" s="178"/>
      <c r="L20" s="175"/>
      <c r="M20" s="99"/>
      <c r="N20" s="34"/>
    </row>
    <row r="21" spans="1:14" ht="20.100000000000001" customHeight="1">
      <c r="A21" s="199"/>
      <c r="B21" s="194"/>
      <c r="C21" s="194"/>
      <c r="D21" s="202"/>
      <c r="E21" s="197"/>
      <c r="F21" s="197"/>
      <c r="G21" s="202"/>
      <c r="H21" s="202"/>
      <c r="I21" s="186"/>
      <c r="J21" s="188"/>
      <c r="K21" s="178"/>
      <c r="L21" s="175"/>
      <c r="M21" s="99"/>
      <c r="N21" s="34"/>
    </row>
    <row r="22" spans="1:14" ht="20.100000000000001" customHeight="1">
      <c r="A22" s="200"/>
      <c r="B22" s="195"/>
      <c r="C22" s="195"/>
      <c r="D22" s="203"/>
      <c r="E22" s="197"/>
      <c r="F22" s="197"/>
      <c r="G22" s="202"/>
      <c r="H22" s="202"/>
      <c r="I22" s="186"/>
      <c r="J22" s="189"/>
      <c r="K22" s="179"/>
      <c r="L22" s="176"/>
      <c r="M22" s="99"/>
      <c r="N22" s="34"/>
    </row>
    <row r="23" spans="1:14" ht="30" customHeight="1">
      <c r="A23" s="198" t="s">
        <v>124</v>
      </c>
      <c r="B23" s="193" t="s">
        <v>144</v>
      </c>
      <c r="C23" s="193" t="s">
        <v>145</v>
      </c>
      <c r="D23" s="201" t="s">
        <v>49</v>
      </c>
      <c r="E23" s="196" t="s">
        <v>146</v>
      </c>
      <c r="F23" s="196" t="s">
        <v>147</v>
      </c>
      <c r="G23" s="201" t="s">
        <v>62</v>
      </c>
      <c r="H23" s="201" t="s">
        <v>129</v>
      </c>
      <c r="I23" s="185">
        <f>IFERROR(VLOOKUP(H23,Naturaleza,2,FALSE)*VLOOKUP('Matriz Riesgo y Op'!D23,Probabilidad,2,FALSE)*VLOOKUP('Matriz Riesgo y Op'!G23,Impacto,2,FALSE),"")</f>
        <v>70</v>
      </c>
      <c r="J23" s="187" t="str">
        <f t="shared" ref="J23" si="3">IF(A23="Riesgo",IF(I23="","",IF(AND(I23&gt;0,I23&lt;200),"Trivial",IF(OR(I23=200,AND(I23&gt;200,I23&lt;400)),"Tolerable",IF(OR(I23=400,AND(I23&gt;400,I23&lt;600)),"Moderado",IF(OR(I23=600,AND(I23&gt;600,I23&lt;800)),"Importante",IF(OR(I23=800,I23&gt;800,I23&lt;1000,I23=1000),"Intolerable","")))))),IF(A23="Oportunidad",IF(I23="","",IF(AND(I23&gt;0,I23&lt;250),"Limitada",IF(OR(I23=250,AND(I23&gt;250,I23&lt;500)),"Media",IF(OR(I23=500,AND(I23&gt;500,I23&lt;750)),"Potencial",IF(OR(I23=750,AND(I23&gt;750,I23&lt;=1000)),"Sobresaliente",""))))),""))</f>
        <v>Trivial</v>
      </c>
      <c r="K23" s="177" t="str">
        <f>IFERROR(VLOOKUP(J23,'Parámetros de riesgo'!$B$27:$C$31,2,FALSE),IFERROR(VLOOKUP(J23,'Parámetros de riesgo'!$H$27:$I$30,2,FALSE),""))</f>
        <v>VIGILARLO</v>
      </c>
      <c r="L23" s="174" t="str">
        <f>IFERROR(VLOOKUP(K23,'Parámetros de riesgo'!$C$27:$D$31,2,FALSE),IFERROR(VLOOKUP(K23,'Parámetros de riesgo'!$I$27:$J$30,2,FALSE),""))</f>
        <v>Control rutinario, no afecta la secuencia e integridad del proceso  y/o Partes Interesadas. Documentar en las acciones de respuesta de la matriz de riesgos y oportunidades.</v>
      </c>
      <c r="M23" s="100" t="s">
        <v>148</v>
      </c>
      <c r="N23" s="42" t="s">
        <v>131</v>
      </c>
    </row>
    <row r="24" spans="1:14" ht="20.100000000000001" customHeight="1">
      <c r="A24" s="199"/>
      <c r="B24" s="194"/>
      <c r="C24" s="194"/>
      <c r="D24" s="202"/>
      <c r="E24" s="197"/>
      <c r="F24" s="197"/>
      <c r="G24" s="202"/>
      <c r="H24" s="202"/>
      <c r="I24" s="186"/>
      <c r="J24" s="188"/>
      <c r="K24" s="178"/>
      <c r="L24" s="175"/>
      <c r="M24" s="99" t="s">
        <v>149</v>
      </c>
      <c r="N24" s="42" t="s">
        <v>131</v>
      </c>
    </row>
    <row r="25" spans="1:14" ht="20.100000000000001" customHeight="1">
      <c r="A25" s="199"/>
      <c r="B25" s="194"/>
      <c r="C25" s="194"/>
      <c r="D25" s="202"/>
      <c r="E25" s="197"/>
      <c r="F25" s="197"/>
      <c r="G25" s="202"/>
      <c r="H25" s="202"/>
      <c r="I25" s="186"/>
      <c r="J25" s="188"/>
      <c r="K25" s="178"/>
      <c r="L25" s="175"/>
      <c r="M25" s="99"/>
      <c r="N25" s="34"/>
    </row>
    <row r="26" spans="1:14" ht="20.100000000000001" customHeight="1">
      <c r="A26" s="199"/>
      <c r="B26" s="194"/>
      <c r="C26" s="194"/>
      <c r="D26" s="202"/>
      <c r="E26" s="197"/>
      <c r="F26" s="197"/>
      <c r="G26" s="202"/>
      <c r="H26" s="202"/>
      <c r="I26" s="186"/>
      <c r="J26" s="188"/>
      <c r="K26" s="178"/>
      <c r="L26" s="175"/>
      <c r="M26" s="99"/>
      <c r="N26" s="34"/>
    </row>
    <row r="27" spans="1:14" ht="20.100000000000001" customHeight="1">
      <c r="A27" s="200"/>
      <c r="B27" s="195"/>
      <c r="C27" s="195"/>
      <c r="D27" s="203"/>
      <c r="E27" s="197"/>
      <c r="F27" s="197"/>
      <c r="G27" s="202"/>
      <c r="H27" s="202"/>
      <c r="I27" s="186"/>
      <c r="J27" s="189"/>
      <c r="K27" s="179"/>
      <c r="L27" s="176"/>
      <c r="M27" s="99"/>
      <c r="N27" s="34"/>
    </row>
    <row r="28" spans="1:14" ht="30" customHeight="1">
      <c r="A28" s="198" t="s">
        <v>124</v>
      </c>
      <c r="B28" s="193" t="s">
        <v>150</v>
      </c>
      <c r="C28" s="193" t="s">
        <v>151</v>
      </c>
      <c r="D28" s="201" t="s">
        <v>49</v>
      </c>
      <c r="E28" s="196" t="s">
        <v>152</v>
      </c>
      <c r="F28" s="196" t="s">
        <v>153</v>
      </c>
      <c r="G28" s="201" t="s">
        <v>62</v>
      </c>
      <c r="H28" s="201" t="s">
        <v>129</v>
      </c>
      <c r="I28" s="185">
        <f>IFERROR(VLOOKUP(H28,Naturaleza,2,FALSE)*VLOOKUP('Matriz Riesgo y Op'!D28,Probabilidad,2,FALSE)*VLOOKUP('Matriz Riesgo y Op'!G28,Impacto,2,FALSE),"")</f>
        <v>70</v>
      </c>
      <c r="J28" s="187" t="str">
        <f t="shared" ref="J28" si="4">IF(A28="Riesgo",IF(I28="","",IF(AND(I28&gt;0,I28&lt;200),"Trivial",IF(OR(I28=200,AND(I28&gt;200,I28&lt;400)),"Tolerable",IF(OR(I28=400,AND(I28&gt;400,I28&lt;600)),"Moderado",IF(OR(I28=600,AND(I28&gt;600,I28&lt;800)),"Importante",IF(OR(I28=800,I28&gt;800,I28&lt;1000,I28=1000),"Intolerable","")))))),IF(A28="Oportunidad",IF(I28="","",IF(AND(I28&gt;0,I28&lt;250),"Limitada",IF(OR(I28=250,AND(I28&gt;250,I28&lt;500)),"Media",IF(OR(I28=500,AND(I28&gt;500,I28&lt;750)),"Potencial",IF(OR(I28=750,AND(I28&gt;750,I28&lt;=1000)),"Sobresaliente",""))))),""))</f>
        <v>Trivial</v>
      </c>
      <c r="K28" s="177" t="str">
        <f>IFERROR(VLOOKUP(J28,'Parámetros de riesgo'!$B$27:$C$31,2,FALSE),IFERROR(VLOOKUP(J28,'Parámetros de riesgo'!$H$27:$I$30,2,FALSE),""))</f>
        <v>VIGILARLO</v>
      </c>
      <c r="L28" s="174" t="str">
        <f>IFERROR(VLOOKUP(K28,'Parámetros de riesgo'!$C$27:$D$31,2,FALSE),IFERROR(VLOOKUP(K28,'Parámetros de riesgo'!$I$27:$J$30,2,FALSE),""))</f>
        <v>Control rutinario, no afecta la secuencia e integridad del proceso  y/o Partes Interesadas. Documentar en las acciones de respuesta de la matriz de riesgos y oportunidades.</v>
      </c>
      <c r="M28" s="100" t="s">
        <v>154</v>
      </c>
      <c r="N28" s="42" t="s">
        <v>131</v>
      </c>
    </row>
    <row r="29" spans="1:14" ht="20.100000000000001" customHeight="1">
      <c r="A29" s="199"/>
      <c r="B29" s="194"/>
      <c r="C29" s="194"/>
      <c r="D29" s="202"/>
      <c r="E29" s="197"/>
      <c r="F29" s="197"/>
      <c r="G29" s="202"/>
      <c r="H29" s="202"/>
      <c r="I29" s="186"/>
      <c r="J29" s="188"/>
      <c r="K29" s="178"/>
      <c r="L29" s="175"/>
      <c r="M29" s="99"/>
      <c r="N29" s="34"/>
    </row>
    <row r="30" spans="1:14" ht="20.100000000000001" customHeight="1">
      <c r="A30" s="199"/>
      <c r="B30" s="194"/>
      <c r="C30" s="194"/>
      <c r="D30" s="202"/>
      <c r="E30" s="197"/>
      <c r="F30" s="197"/>
      <c r="G30" s="202"/>
      <c r="H30" s="202"/>
      <c r="I30" s="186"/>
      <c r="J30" s="188"/>
      <c r="K30" s="178"/>
      <c r="L30" s="175"/>
      <c r="M30" s="99"/>
      <c r="N30" s="34"/>
    </row>
    <row r="31" spans="1:14" ht="20.100000000000001" customHeight="1">
      <c r="A31" s="199"/>
      <c r="B31" s="194"/>
      <c r="C31" s="194"/>
      <c r="D31" s="202"/>
      <c r="E31" s="197"/>
      <c r="F31" s="197"/>
      <c r="G31" s="202"/>
      <c r="H31" s="202"/>
      <c r="I31" s="186"/>
      <c r="J31" s="188"/>
      <c r="K31" s="178"/>
      <c r="L31" s="175"/>
      <c r="M31" s="99"/>
      <c r="N31" s="34"/>
    </row>
    <row r="32" spans="1:14" ht="20.100000000000001" customHeight="1">
      <c r="A32" s="200"/>
      <c r="B32" s="195"/>
      <c r="C32" s="195"/>
      <c r="D32" s="203"/>
      <c r="E32" s="197"/>
      <c r="F32" s="197"/>
      <c r="G32" s="202"/>
      <c r="H32" s="202"/>
      <c r="I32" s="186"/>
      <c r="J32" s="189"/>
      <c r="K32" s="179"/>
      <c r="L32" s="176"/>
      <c r="M32" s="99"/>
      <c r="N32" s="34"/>
    </row>
    <row r="33" spans="1:14" ht="48.75" customHeight="1">
      <c r="A33" s="198" t="s">
        <v>124</v>
      </c>
      <c r="B33" s="193" t="s">
        <v>155</v>
      </c>
      <c r="C33" s="193" t="s">
        <v>156</v>
      </c>
      <c r="D33" s="201" t="s">
        <v>52</v>
      </c>
      <c r="E33" s="193" t="s">
        <v>157</v>
      </c>
      <c r="F33" s="196" t="s">
        <v>158</v>
      </c>
      <c r="G33" s="201" t="s">
        <v>59</v>
      </c>
      <c r="H33" s="201" t="s">
        <v>129</v>
      </c>
      <c r="I33" s="185">
        <f>IFERROR(VLOOKUP(H33,Naturaleza,2,FALSE)*VLOOKUP('Matriz Riesgo y Op'!D33,Probabilidad,2,FALSE)*VLOOKUP('Matriz Riesgo y Op'!G33,Impacto,2,FALSE),"")</f>
        <v>70</v>
      </c>
      <c r="J33" s="187" t="str">
        <f t="shared" ref="J33" si="5">IF(A33="Riesgo",IF(I33="","",IF(AND(I33&gt;0,I33&lt;200),"Trivial",IF(OR(I33=200,AND(I33&gt;200,I33&lt;400)),"Tolerable",IF(OR(I33=400,AND(I33&gt;400,I33&lt;600)),"Moderado",IF(OR(I33=600,AND(I33&gt;600,I33&lt;800)),"Importante",IF(OR(I33=800,I33&gt;800,I33&lt;1000,I33=1000),"Intolerable","")))))),IF(A33="Oportunidad",IF(I33="","",IF(AND(I33&gt;0,I33&lt;250),"Limitada",IF(OR(I33=250,AND(I33&gt;250,I33&lt;500)),"Media",IF(OR(I33=500,AND(I33&gt;500,I33&lt;750)),"Potencial",IF(OR(I33=750,AND(I33&gt;750,I33&lt;=1000)),"Sobresaliente",""))))),""))</f>
        <v>Trivial</v>
      </c>
      <c r="K33" s="177" t="str">
        <f>IFERROR(VLOOKUP(J33,'Parámetros de riesgo'!$B$27:$C$31,2,FALSE),IFERROR(VLOOKUP(J33,'Parámetros de riesgo'!$H$27:$I$30,2,FALSE),""))</f>
        <v>VIGILARLO</v>
      </c>
      <c r="L33" s="174" t="str">
        <f>IFERROR(VLOOKUP(K33,'Parámetros de riesgo'!$C$27:$D$31,2,FALSE),IFERROR(VLOOKUP(K33,'Parámetros de riesgo'!$I$27:$J$30,2,FALSE),""))</f>
        <v>Control rutinario, no afecta la secuencia e integridad del proceso  y/o Partes Interesadas. Documentar en las acciones de respuesta de la matriz de riesgos y oportunidades.</v>
      </c>
      <c r="M33" s="100" t="s">
        <v>159</v>
      </c>
      <c r="N33" s="42" t="s">
        <v>160</v>
      </c>
    </row>
    <row r="34" spans="1:14" ht="20.100000000000001" customHeight="1">
      <c r="A34" s="199"/>
      <c r="B34" s="194"/>
      <c r="C34" s="194"/>
      <c r="D34" s="202"/>
      <c r="E34" s="194"/>
      <c r="F34" s="197"/>
      <c r="G34" s="202"/>
      <c r="H34" s="202"/>
      <c r="I34" s="186"/>
      <c r="J34" s="188"/>
      <c r="K34" s="178"/>
      <c r="L34" s="175"/>
      <c r="M34" s="99"/>
      <c r="N34" s="34"/>
    </row>
    <row r="35" spans="1:14" ht="20.100000000000001" customHeight="1">
      <c r="A35" s="199"/>
      <c r="B35" s="194"/>
      <c r="C35" s="194"/>
      <c r="D35" s="202"/>
      <c r="E35" s="194"/>
      <c r="F35" s="197"/>
      <c r="G35" s="202"/>
      <c r="H35" s="202"/>
      <c r="I35" s="186"/>
      <c r="J35" s="188"/>
      <c r="K35" s="178"/>
      <c r="L35" s="175"/>
      <c r="M35" s="99"/>
      <c r="N35" s="34"/>
    </row>
    <row r="36" spans="1:14" ht="20.100000000000001" customHeight="1">
      <c r="A36" s="199"/>
      <c r="B36" s="194"/>
      <c r="C36" s="194"/>
      <c r="D36" s="202"/>
      <c r="E36" s="194"/>
      <c r="F36" s="197"/>
      <c r="G36" s="202"/>
      <c r="H36" s="202"/>
      <c r="I36" s="186"/>
      <c r="J36" s="188"/>
      <c r="K36" s="178"/>
      <c r="L36" s="175"/>
      <c r="M36" s="99"/>
      <c r="N36" s="34"/>
    </row>
    <row r="37" spans="1:14" ht="20.100000000000001" customHeight="1">
      <c r="A37" s="200"/>
      <c r="B37" s="195"/>
      <c r="C37" s="195"/>
      <c r="D37" s="203"/>
      <c r="E37" s="195"/>
      <c r="F37" s="197"/>
      <c r="G37" s="202"/>
      <c r="H37" s="202"/>
      <c r="I37" s="186"/>
      <c r="J37" s="189"/>
      <c r="K37" s="179"/>
      <c r="L37" s="176"/>
      <c r="M37" s="99"/>
      <c r="N37" s="34"/>
    </row>
    <row r="38" spans="1:14" ht="60" customHeight="1">
      <c r="A38" s="198" t="s">
        <v>124</v>
      </c>
      <c r="B38" s="193" t="s">
        <v>161</v>
      </c>
      <c r="C38" s="193" t="s">
        <v>162</v>
      </c>
      <c r="D38" s="201" t="s">
        <v>49</v>
      </c>
      <c r="E38" s="196" t="s">
        <v>163</v>
      </c>
      <c r="F38" s="196" t="s">
        <v>164</v>
      </c>
      <c r="G38" s="201" t="s">
        <v>65</v>
      </c>
      <c r="H38" s="201" t="s">
        <v>129</v>
      </c>
      <c r="I38" s="185">
        <f>IFERROR(VLOOKUP(H38,Naturaleza,2,FALSE)*VLOOKUP('Matriz Riesgo y Op'!D38,Probabilidad,2,FALSE)*VLOOKUP('Matriz Riesgo y Op'!G38,Impacto,2,FALSE),"")</f>
        <v>100</v>
      </c>
      <c r="J38" s="187" t="str">
        <f t="shared" ref="J38" si="6">IF(A38="Riesgo",IF(I38="","",IF(AND(I38&gt;0,I38&lt;200),"Trivial",IF(OR(I38=200,AND(I38&gt;200,I38&lt;400)),"Tolerable",IF(OR(I38=400,AND(I38&gt;400,I38&lt;600)),"Moderado",IF(OR(I38=600,AND(I38&gt;600,I38&lt;800)),"Importante",IF(OR(I38=800,I38&gt;800,I38&lt;1000,I38=1000),"Intolerable","")))))),IF(A38="Oportunidad",IF(I38="","",IF(AND(I38&gt;0,I38&lt;250),"Limitada",IF(OR(I38=250,AND(I38&gt;250,I38&lt;500)),"Media",IF(OR(I38=500,AND(I38&gt;500,I38&lt;750)),"Potencial",IF(OR(I38=750,AND(I38&gt;750,I38&lt;=1000)),"Sobresaliente",""))))),""))</f>
        <v>Trivial</v>
      </c>
      <c r="K38" s="177" t="str">
        <f>IFERROR(VLOOKUP(J38,'Parámetros de riesgo'!$B$27:$C$31,2,FALSE),IFERROR(VLOOKUP(J38,'Parámetros de riesgo'!$H$27:$I$30,2,FALSE),""))</f>
        <v>VIGILARLO</v>
      </c>
      <c r="L38" s="174" t="str">
        <f>IFERROR(VLOOKUP(K38,'Parámetros de riesgo'!$C$27:$D$31,2,FALSE),IFERROR(VLOOKUP(K38,'Parámetros de riesgo'!$I$27:$J$30,2,FALSE),""))</f>
        <v>Control rutinario, no afecta la secuencia e integridad del proceso  y/o Partes Interesadas. Documentar en las acciones de respuesta de la matriz de riesgos y oportunidades.</v>
      </c>
      <c r="M38" s="100" t="s">
        <v>165</v>
      </c>
      <c r="N38" s="42" t="s">
        <v>160</v>
      </c>
    </row>
    <row r="39" spans="1:14" ht="20.100000000000001" customHeight="1">
      <c r="A39" s="199"/>
      <c r="B39" s="194"/>
      <c r="C39" s="194"/>
      <c r="D39" s="202"/>
      <c r="E39" s="197"/>
      <c r="F39" s="197"/>
      <c r="G39" s="202"/>
      <c r="H39" s="202"/>
      <c r="I39" s="186"/>
      <c r="J39" s="188"/>
      <c r="K39" s="178"/>
      <c r="L39" s="175"/>
      <c r="M39" s="99"/>
      <c r="N39" s="34"/>
    </row>
    <row r="40" spans="1:14" ht="20.100000000000001" customHeight="1">
      <c r="A40" s="199"/>
      <c r="B40" s="194"/>
      <c r="C40" s="194"/>
      <c r="D40" s="202"/>
      <c r="E40" s="197"/>
      <c r="F40" s="197"/>
      <c r="G40" s="202"/>
      <c r="H40" s="202"/>
      <c r="I40" s="186"/>
      <c r="J40" s="188"/>
      <c r="K40" s="178"/>
      <c r="L40" s="175"/>
      <c r="M40" s="99"/>
      <c r="N40" s="34"/>
    </row>
    <row r="41" spans="1:14" ht="20.100000000000001" customHeight="1">
      <c r="A41" s="199"/>
      <c r="B41" s="194"/>
      <c r="C41" s="194"/>
      <c r="D41" s="202"/>
      <c r="E41" s="197"/>
      <c r="F41" s="197"/>
      <c r="G41" s="202"/>
      <c r="H41" s="202"/>
      <c r="I41" s="186"/>
      <c r="J41" s="188"/>
      <c r="K41" s="178"/>
      <c r="L41" s="175"/>
      <c r="M41" s="99"/>
      <c r="N41" s="34"/>
    </row>
    <row r="42" spans="1:14" ht="20.100000000000001" customHeight="1">
      <c r="A42" s="200"/>
      <c r="B42" s="195"/>
      <c r="C42" s="195"/>
      <c r="D42" s="203"/>
      <c r="E42" s="197"/>
      <c r="F42" s="197"/>
      <c r="G42" s="202"/>
      <c r="H42" s="202"/>
      <c r="I42" s="186"/>
      <c r="J42" s="189"/>
      <c r="K42" s="179"/>
      <c r="L42" s="176"/>
      <c r="M42" s="99"/>
      <c r="N42" s="34"/>
    </row>
    <row r="43" spans="1:14" ht="45" customHeight="1">
      <c r="A43" s="198" t="s">
        <v>124</v>
      </c>
      <c r="B43" s="214" t="s">
        <v>166</v>
      </c>
      <c r="C43" s="193" t="s">
        <v>167</v>
      </c>
      <c r="D43" s="201" t="s">
        <v>49</v>
      </c>
      <c r="E43" s="196" t="s">
        <v>168</v>
      </c>
      <c r="F43" s="196" t="s">
        <v>169</v>
      </c>
      <c r="G43" s="201" t="s">
        <v>59</v>
      </c>
      <c r="H43" s="201" t="s">
        <v>129</v>
      </c>
      <c r="I43" s="185">
        <f>IFERROR(VLOOKUP(H43,Naturaleza,2,FALSE)*VLOOKUP('Matriz Riesgo y Op'!D43,Probabilidad,2,FALSE)*VLOOKUP('Matriz Riesgo y Op'!G43,Impacto,2,FALSE),"")</f>
        <v>10</v>
      </c>
      <c r="J43" s="187" t="str">
        <f t="shared" ref="J43" si="7">IF(A43="Riesgo",IF(I43="","",IF(AND(I43&gt;0,I43&lt;200),"Trivial",IF(OR(I43=200,AND(I43&gt;200,I43&lt;400)),"Tolerable",IF(OR(I43=400,AND(I43&gt;400,I43&lt;600)),"Moderado",IF(OR(I43=600,AND(I43&gt;600,I43&lt;800)),"Importante",IF(OR(I43=800,I43&gt;800,I43&lt;1000,I43=1000),"Intolerable","")))))),IF(A43="Oportunidad",IF(I43="","",IF(AND(I43&gt;0,I43&lt;250),"Limitada",IF(OR(I43=250,AND(I43&gt;250,I43&lt;500)),"Media",IF(OR(I43=500,AND(I43&gt;500,I43&lt;750)),"Potencial",IF(OR(I43=750,AND(I43&gt;750,I43&lt;=1000)),"Sobresaliente",""))))),""))</f>
        <v>Trivial</v>
      </c>
      <c r="K43" s="177" t="str">
        <f>IFERROR(VLOOKUP(J43,'Parámetros de riesgo'!$B$27:$C$31,2,FALSE),IFERROR(VLOOKUP(J43,'Parámetros de riesgo'!$H$27:$I$30,2,FALSE),""))</f>
        <v>VIGILARLO</v>
      </c>
      <c r="L43" s="174" t="str">
        <f>IFERROR(VLOOKUP(K43,'Parámetros de riesgo'!$C$27:$D$31,2,FALSE),IFERROR(VLOOKUP(K43,'Parámetros de riesgo'!$I$27:$J$30,2,FALSE),""))</f>
        <v>Control rutinario, no afecta la secuencia e integridad del proceso  y/o Partes Interesadas. Documentar en las acciones de respuesta de la matriz de riesgos y oportunidades.</v>
      </c>
      <c r="M43" s="100" t="s">
        <v>170</v>
      </c>
      <c r="N43" s="42" t="s">
        <v>131</v>
      </c>
    </row>
    <row r="44" spans="1:14" ht="20.100000000000001" customHeight="1">
      <c r="A44" s="199"/>
      <c r="B44" s="215"/>
      <c r="C44" s="194"/>
      <c r="D44" s="202"/>
      <c r="E44" s="197"/>
      <c r="F44" s="197"/>
      <c r="G44" s="202"/>
      <c r="H44" s="202"/>
      <c r="I44" s="186"/>
      <c r="J44" s="188"/>
      <c r="K44" s="178"/>
      <c r="L44" s="175"/>
      <c r="M44" s="100"/>
      <c r="N44" s="34"/>
    </row>
    <row r="45" spans="1:14" ht="20.100000000000001" customHeight="1">
      <c r="A45" s="199"/>
      <c r="B45" s="215"/>
      <c r="C45" s="194"/>
      <c r="D45" s="202"/>
      <c r="E45" s="197"/>
      <c r="F45" s="197"/>
      <c r="G45" s="202"/>
      <c r="H45" s="202"/>
      <c r="I45" s="186"/>
      <c r="J45" s="188"/>
      <c r="K45" s="178"/>
      <c r="L45" s="175"/>
      <c r="M45" s="100"/>
      <c r="N45" s="34"/>
    </row>
    <row r="46" spans="1:14" ht="20.100000000000001" customHeight="1">
      <c r="A46" s="199"/>
      <c r="B46" s="215"/>
      <c r="C46" s="194"/>
      <c r="D46" s="202"/>
      <c r="E46" s="197"/>
      <c r="F46" s="197"/>
      <c r="G46" s="202"/>
      <c r="H46" s="202"/>
      <c r="I46" s="186"/>
      <c r="J46" s="188"/>
      <c r="K46" s="178"/>
      <c r="L46" s="175"/>
      <c r="M46" s="100"/>
      <c r="N46" s="34"/>
    </row>
    <row r="47" spans="1:14" ht="20.100000000000001" customHeight="1">
      <c r="A47" s="200"/>
      <c r="B47" s="216"/>
      <c r="C47" s="195"/>
      <c r="D47" s="203"/>
      <c r="E47" s="197"/>
      <c r="F47" s="197"/>
      <c r="G47" s="202"/>
      <c r="H47" s="202"/>
      <c r="I47" s="186"/>
      <c r="J47" s="189"/>
      <c r="K47" s="179"/>
      <c r="L47" s="176"/>
      <c r="M47" s="100"/>
      <c r="N47" s="34"/>
    </row>
    <row r="48" spans="1:14" ht="30" customHeight="1">
      <c r="A48" s="198" t="s">
        <v>124</v>
      </c>
      <c r="B48" s="193" t="s">
        <v>171</v>
      </c>
      <c r="C48" s="193" t="s">
        <v>172</v>
      </c>
      <c r="D48" s="201" t="s">
        <v>49</v>
      </c>
      <c r="E48" s="196" t="s">
        <v>173</v>
      </c>
      <c r="F48" s="196" t="s">
        <v>174</v>
      </c>
      <c r="G48" s="201" t="s">
        <v>59</v>
      </c>
      <c r="H48" s="201" t="s">
        <v>129</v>
      </c>
      <c r="I48" s="185">
        <f>IFERROR(VLOOKUP(H48,Naturaleza,2,FALSE)*VLOOKUP('Matriz Riesgo y Op'!D48,Probabilidad,2,FALSE)*VLOOKUP('Matriz Riesgo y Op'!G48,Impacto,2,FALSE),"")</f>
        <v>10</v>
      </c>
      <c r="J48" s="187" t="str">
        <f t="shared" ref="J48" si="8">IF(A48="Riesgo",IF(I48="","",IF(AND(I48&gt;0,I48&lt;200),"Trivial",IF(OR(I48=200,AND(I48&gt;200,I48&lt;400)),"Tolerable",IF(OR(I48=400,AND(I48&gt;400,I48&lt;600)),"Moderado",IF(OR(I48=600,AND(I48&gt;600,I48&lt;800)),"Importante",IF(OR(I48=800,I48&gt;800,I48&lt;1000,I48=1000),"Intolerable","")))))),IF(A48="Oportunidad",IF(I48="","",IF(AND(I48&gt;0,I48&lt;250),"Limitada",IF(OR(I48=250,AND(I48&gt;250,I48&lt;500)),"Media",IF(OR(I48=500,AND(I48&gt;500,I48&lt;750)),"Potencial",IF(OR(I48=750,AND(I48&gt;750,I48&lt;=1000)),"Sobresaliente",""))))),""))</f>
        <v>Trivial</v>
      </c>
      <c r="K48" s="177" t="str">
        <f>IFERROR(VLOOKUP(J48,'Parámetros de riesgo'!$B$27:$C$31,2,FALSE),IFERROR(VLOOKUP(J48,'Parámetros de riesgo'!$H$27:$I$30,2,FALSE),""))</f>
        <v>VIGILARLO</v>
      </c>
      <c r="L48" s="174" t="str">
        <f>IFERROR(VLOOKUP(K48,'Parámetros de riesgo'!$C$27:$D$31,2,FALSE),IFERROR(VLOOKUP(K48,'Parámetros de riesgo'!$I$27:$J$30,2,FALSE),""))</f>
        <v>Control rutinario, no afecta la secuencia e integridad del proceso  y/o Partes Interesadas. Documentar en las acciones de respuesta de la matriz de riesgos y oportunidades.</v>
      </c>
      <c r="M48" s="100" t="s">
        <v>175</v>
      </c>
      <c r="N48" s="42" t="s">
        <v>131</v>
      </c>
    </row>
    <row r="49" spans="1:14" ht="20.100000000000001" customHeight="1">
      <c r="A49" s="199"/>
      <c r="B49" s="194"/>
      <c r="C49" s="194"/>
      <c r="D49" s="202"/>
      <c r="E49" s="197"/>
      <c r="F49" s="197"/>
      <c r="G49" s="202"/>
      <c r="H49" s="202"/>
      <c r="I49" s="186"/>
      <c r="J49" s="188"/>
      <c r="K49" s="178"/>
      <c r="L49" s="175"/>
      <c r="M49" s="100"/>
      <c r="N49" s="34"/>
    </row>
    <row r="50" spans="1:14" ht="20.100000000000001" customHeight="1">
      <c r="A50" s="199"/>
      <c r="B50" s="194"/>
      <c r="C50" s="194"/>
      <c r="D50" s="202"/>
      <c r="E50" s="197"/>
      <c r="F50" s="197"/>
      <c r="G50" s="202"/>
      <c r="H50" s="202"/>
      <c r="I50" s="186"/>
      <c r="J50" s="188"/>
      <c r="K50" s="178"/>
      <c r="L50" s="175"/>
      <c r="M50" s="100"/>
      <c r="N50" s="34"/>
    </row>
    <row r="51" spans="1:14" ht="20.100000000000001" customHeight="1">
      <c r="A51" s="199"/>
      <c r="B51" s="194"/>
      <c r="C51" s="194"/>
      <c r="D51" s="202"/>
      <c r="E51" s="197"/>
      <c r="F51" s="197"/>
      <c r="G51" s="202"/>
      <c r="H51" s="202"/>
      <c r="I51" s="186"/>
      <c r="J51" s="188"/>
      <c r="K51" s="178"/>
      <c r="L51" s="175"/>
      <c r="M51" s="100"/>
      <c r="N51" s="34"/>
    </row>
    <row r="52" spans="1:14" ht="20.100000000000001" customHeight="1">
      <c r="A52" s="200"/>
      <c r="B52" s="195"/>
      <c r="C52" s="195"/>
      <c r="D52" s="203"/>
      <c r="E52" s="197"/>
      <c r="F52" s="197"/>
      <c r="G52" s="202"/>
      <c r="H52" s="202"/>
      <c r="I52" s="186"/>
      <c r="J52" s="189"/>
      <c r="K52" s="179"/>
      <c r="L52" s="176"/>
      <c r="M52" s="100"/>
      <c r="N52" s="34"/>
    </row>
    <row r="53" spans="1:14" ht="4.5" customHeight="1">
      <c r="A53" s="32"/>
      <c r="B53" s="32"/>
      <c r="C53" s="32"/>
      <c r="D53" s="33"/>
      <c r="E53" s="33"/>
      <c r="F53" s="33"/>
      <c r="G53" s="33"/>
      <c r="H53" s="33"/>
      <c r="I53" s="39"/>
      <c r="J53" s="125"/>
      <c r="K53" s="125"/>
      <c r="L53" s="125"/>
      <c r="M53" s="125"/>
      <c r="N53" s="125"/>
    </row>
    <row r="54" spans="1:14" ht="30" customHeight="1">
      <c r="A54" s="209" t="s">
        <v>176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1"/>
    </row>
    <row r="55" spans="1:14" ht="15" customHeight="1">
      <c r="A55" s="212" t="s">
        <v>110</v>
      </c>
      <c r="B55" s="213"/>
      <c r="C55" s="213"/>
      <c r="D55" s="213"/>
      <c r="E55" s="213"/>
      <c r="F55" s="213"/>
      <c r="G55" s="213"/>
      <c r="H55" s="213"/>
      <c r="I55" s="207" t="s">
        <v>111</v>
      </c>
      <c r="J55" s="207"/>
      <c r="K55" s="207"/>
      <c r="L55" s="208" t="s">
        <v>112</v>
      </c>
      <c r="M55" s="208"/>
      <c r="N55" s="208"/>
    </row>
    <row r="56" spans="1:14" ht="86.1" customHeight="1">
      <c r="A56" s="38" t="s">
        <v>177</v>
      </c>
      <c r="B56" s="38" t="s">
        <v>114</v>
      </c>
      <c r="C56" s="38" t="s">
        <v>178</v>
      </c>
      <c r="D56" s="38" t="s">
        <v>179</v>
      </c>
      <c r="E56" s="38" t="s">
        <v>180</v>
      </c>
      <c r="F56" s="37" t="s">
        <v>181</v>
      </c>
      <c r="G56" s="37" t="s">
        <v>182</v>
      </c>
      <c r="H56" s="37" t="s">
        <v>183</v>
      </c>
      <c r="I56" s="37" t="s">
        <v>121</v>
      </c>
      <c r="J56" s="37" t="s">
        <v>70</v>
      </c>
      <c r="K56" s="40" t="s">
        <v>71</v>
      </c>
      <c r="L56" s="37" t="s">
        <v>122</v>
      </c>
      <c r="M56" s="37" t="s">
        <v>123</v>
      </c>
      <c r="N56" s="37" t="s">
        <v>4</v>
      </c>
    </row>
    <row r="57" spans="1:14" ht="30" customHeight="1">
      <c r="A57" s="190" t="s">
        <v>184</v>
      </c>
      <c r="B57" s="193" t="s">
        <v>125</v>
      </c>
      <c r="C57" s="204" t="s">
        <v>185</v>
      </c>
      <c r="D57" s="182" t="s">
        <v>52</v>
      </c>
      <c r="E57" s="204" t="s">
        <v>186</v>
      </c>
      <c r="F57" s="204" t="s">
        <v>187</v>
      </c>
      <c r="G57" s="180" t="s">
        <v>67</v>
      </c>
      <c r="H57" s="182" t="s">
        <v>129</v>
      </c>
      <c r="I57" s="185">
        <f>IFERROR(VLOOKUP(H57,Naturaleza,2,FALSE)*VLOOKUP('Matriz Riesgo y Op'!D57,Probabilidad,2,FALSE)*VLOOKUP('Matriz Riesgo y Op'!G57,Impacto,2,FALSE),"")</f>
        <v>700</v>
      </c>
      <c r="J57" s="187" t="str">
        <f t="shared" ref="J57" si="9">IF(A57="Riesgo",IF(I57="","",IF(AND(I57&gt;0,I57&lt;200),"Trivial",IF(OR(I57=200,AND(I57&gt;200,I57&lt;400)),"Tolerable",IF(OR(I57=400,AND(I57&gt;400,I57&lt;600)),"Moderado",IF(OR(I57=600,AND(I57&gt;600,I57&lt;800)),"Importante",IF(OR(I57=800,I57&gt;800,I57&lt;1000,I57=1000),"Intolerable","")))))),IF(A57="Oportunidad",IF(I57="","",IF(AND(I57&gt;0,I57&lt;250),"Limitada",IF(OR(I57=250,AND(I57&gt;250,I57&lt;500)),"Media",IF(OR(I57=500,AND(I57&gt;500,I57&lt;750)),"Potencial",IF(OR(I57=750,AND(I57&gt;750,I57&lt;=1000)),"Sobresaliente",""))))),""))</f>
        <v>Potencial</v>
      </c>
      <c r="K57" s="177" t="str">
        <f>IFERROR(VLOOKUP(J57,'Parámetros de riesgo'!$B$27:$C$31,2,FALSE),IFERROR(VLOOKUP(J57,'Parámetros de riesgo'!$H$27:$I$30,2,FALSE),""))</f>
        <v>APROPIARSE</v>
      </c>
      <c r="L57" s="174" t="str">
        <f>IFERROR(VLOOKUP(K57,'Parámetros de riesgo'!$C$27:$D$31,2,FALSE),IFERROR(VLOOKUP(K57,'Parámetros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57" s="100" t="s">
        <v>188</v>
      </c>
      <c r="N57" s="42" t="s">
        <v>131</v>
      </c>
    </row>
    <row r="58" spans="1:14" ht="11.25" customHeight="1">
      <c r="A58" s="191"/>
      <c r="B58" s="194"/>
      <c r="C58" s="205"/>
      <c r="D58" s="183"/>
      <c r="E58" s="205"/>
      <c r="F58" s="205"/>
      <c r="G58" s="181"/>
      <c r="H58" s="183"/>
      <c r="I58" s="186"/>
      <c r="J58" s="188"/>
      <c r="K58" s="178"/>
      <c r="L58" s="175"/>
      <c r="M58" s="100"/>
      <c r="N58" s="43"/>
    </row>
    <row r="59" spans="1:14" ht="11.25" customHeight="1">
      <c r="A59" s="191"/>
      <c r="B59" s="194"/>
      <c r="C59" s="205"/>
      <c r="D59" s="183"/>
      <c r="E59" s="205"/>
      <c r="F59" s="205"/>
      <c r="G59" s="181"/>
      <c r="H59" s="183"/>
      <c r="I59" s="186"/>
      <c r="J59" s="188"/>
      <c r="K59" s="178"/>
      <c r="L59" s="175"/>
      <c r="M59" s="100"/>
      <c r="N59" s="43"/>
    </row>
    <row r="60" spans="1:14" ht="11.25" customHeight="1">
      <c r="A60" s="191"/>
      <c r="B60" s="194"/>
      <c r="C60" s="205"/>
      <c r="D60" s="183"/>
      <c r="E60" s="205"/>
      <c r="F60" s="205"/>
      <c r="G60" s="181"/>
      <c r="H60" s="183"/>
      <c r="I60" s="186"/>
      <c r="J60" s="188"/>
      <c r="K60" s="178"/>
      <c r="L60" s="175"/>
      <c r="M60" s="100"/>
      <c r="N60" s="43"/>
    </row>
    <row r="61" spans="1:14" ht="11.25" customHeight="1">
      <c r="A61" s="192"/>
      <c r="B61" s="195"/>
      <c r="C61" s="206"/>
      <c r="D61" s="184"/>
      <c r="E61" s="206"/>
      <c r="F61" s="206"/>
      <c r="G61" s="181"/>
      <c r="H61" s="184"/>
      <c r="I61" s="186"/>
      <c r="J61" s="189"/>
      <c r="K61" s="179"/>
      <c r="L61" s="176"/>
      <c r="M61" s="100"/>
      <c r="N61" s="43"/>
    </row>
    <row r="62" spans="1:14" s="133" customFormat="1" ht="30" customHeight="1">
      <c r="A62" s="230" t="s">
        <v>184</v>
      </c>
      <c r="B62" s="233" t="s">
        <v>134</v>
      </c>
      <c r="C62" s="233" t="s">
        <v>189</v>
      </c>
      <c r="D62" s="247" t="s">
        <v>55</v>
      </c>
      <c r="E62" s="255" t="s">
        <v>190</v>
      </c>
      <c r="F62" s="255" t="s">
        <v>191</v>
      </c>
      <c r="G62" s="245" t="s">
        <v>67</v>
      </c>
      <c r="H62" s="247" t="s">
        <v>129</v>
      </c>
      <c r="I62" s="250">
        <f>IFERROR(VLOOKUP(H62,Naturaleza,2,FALSE)*VLOOKUP('Matriz Riesgo y Op'!D62,Probabilidad,2,FALSE)*VLOOKUP('Matriz Riesgo y Op'!G62,Impacto,2,FALSE),"")</f>
        <v>1000</v>
      </c>
      <c r="J62" s="252" t="str">
        <f t="shared" ref="J62" si="10">IF(A62="Riesgo",IF(I62="","",IF(AND(I62&gt;0,I62&lt;200),"Trivial",IF(OR(I62=200,AND(I62&gt;200,I62&lt;400)),"Tolerable",IF(OR(I62=400,AND(I62&gt;400,I62&lt;600)),"Moderado",IF(OR(I62=600,AND(I62&gt;600,I62&lt;800)),"Importante",IF(OR(I62=800,I62&gt;800,I62&lt;1000,I62=1000),"Intolerable","")))))),IF(A62="Oportunidad",IF(I62="","",IF(AND(I62&gt;0,I62&lt;250),"Limitada",IF(OR(I62=250,AND(I62&gt;250,I62&lt;500)),"Media",IF(OR(I62=500,AND(I62&gt;500,I62&lt;750)),"Potencial",IF(OR(I62=750,AND(I62&gt;750,I62&lt;=1000)),"Sobresaliente",""))))),""))</f>
        <v>Sobresaliente</v>
      </c>
      <c r="K62" s="236" t="str">
        <f>IFERROR(VLOOKUP(J62,'Parámetros de riesgo'!$B$27:$C$31,2,FALSE),IFERROR(VLOOKUP(J62,'Parámetros de riesgo'!$H$27:$I$30,2,FALSE),""))</f>
        <v>EXPLOTARLA</v>
      </c>
      <c r="L62" s="239" t="str">
        <f>IFERROR(VLOOKUP(K62,'Parámetros de riesgo'!$C$27:$D$31,2,FALSE),IFERROR(VLOOKUP(K62,'Parámetros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62" s="131" t="s">
        <v>192</v>
      </c>
      <c r="N62" s="132" t="s">
        <v>131</v>
      </c>
    </row>
    <row r="63" spans="1:14" s="133" customFormat="1" ht="12.75" customHeight="1">
      <c r="A63" s="231"/>
      <c r="B63" s="234"/>
      <c r="C63" s="234"/>
      <c r="D63" s="248"/>
      <c r="E63" s="256"/>
      <c r="F63" s="256"/>
      <c r="G63" s="246"/>
      <c r="H63" s="248"/>
      <c r="I63" s="251"/>
      <c r="J63" s="253"/>
      <c r="K63" s="237"/>
      <c r="L63" s="240"/>
      <c r="M63" s="131"/>
      <c r="N63" s="134"/>
    </row>
    <row r="64" spans="1:14" s="133" customFormat="1" ht="12.75" customHeight="1">
      <c r="A64" s="231"/>
      <c r="B64" s="234"/>
      <c r="C64" s="234"/>
      <c r="D64" s="248"/>
      <c r="E64" s="256"/>
      <c r="F64" s="256"/>
      <c r="G64" s="246"/>
      <c r="H64" s="248"/>
      <c r="I64" s="251"/>
      <c r="J64" s="253"/>
      <c r="K64" s="237"/>
      <c r="L64" s="240"/>
      <c r="M64" s="131"/>
      <c r="N64" s="134"/>
    </row>
    <row r="65" spans="1:14" s="133" customFormat="1" ht="12.75" customHeight="1">
      <c r="A65" s="231"/>
      <c r="B65" s="234"/>
      <c r="C65" s="234"/>
      <c r="D65" s="248"/>
      <c r="E65" s="256"/>
      <c r="F65" s="256"/>
      <c r="G65" s="246"/>
      <c r="H65" s="248"/>
      <c r="I65" s="251"/>
      <c r="J65" s="253"/>
      <c r="K65" s="237"/>
      <c r="L65" s="240"/>
      <c r="M65" s="131"/>
      <c r="N65" s="134"/>
    </row>
    <row r="66" spans="1:14" s="133" customFormat="1" ht="12.75" customHeight="1">
      <c r="A66" s="232"/>
      <c r="B66" s="235"/>
      <c r="C66" s="235"/>
      <c r="D66" s="249"/>
      <c r="E66" s="256"/>
      <c r="F66" s="256"/>
      <c r="G66" s="246"/>
      <c r="H66" s="249"/>
      <c r="I66" s="251"/>
      <c r="J66" s="254"/>
      <c r="K66" s="238"/>
      <c r="L66" s="241"/>
      <c r="M66" s="131"/>
      <c r="N66" s="134"/>
    </row>
    <row r="67" spans="1:14" s="133" customFormat="1" ht="42.75">
      <c r="A67" s="230" t="s">
        <v>184</v>
      </c>
      <c r="B67" s="233" t="s">
        <v>140</v>
      </c>
      <c r="C67" s="233" t="s">
        <v>193</v>
      </c>
      <c r="D67" s="247" t="s">
        <v>55</v>
      </c>
      <c r="E67" s="255" t="s">
        <v>194</v>
      </c>
      <c r="F67" s="242" t="s">
        <v>187</v>
      </c>
      <c r="G67" s="245" t="s">
        <v>67</v>
      </c>
      <c r="H67" s="247" t="s">
        <v>129</v>
      </c>
      <c r="I67" s="250">
        <f>IFERROR(VLOOKUP(H67,Naturaleza,2,FALSE)*VLOOKUP('Matriz Riesgo y Op'!D67,Probabilidad,2,FALSE)*VLOOKUP('Matriz Riesgo y Op'!G67,Impacto,2,FALSE),"")</f>
        <v>1000</v>
      </c>
      <c r="J67" s="252" t="str">
        <f t="shared" ref="J67" si="11">IF(A67="Riesgo",IF(I67="","",IF(AND(I67&gt;0,I67&lt;200),"Trivial",IF(OR(I67=200,AND(I67&gt;200,I67&lt;400)),"Tolerable",IF(OR(I67=400,AND(I67&gt;400,I67&lt;600)),"Moderado",IF(OR(I67=600,AND(I67&gt;600,I67&lt;800)),"Importante",IF(OR(I67=800,I67&gt;800,I67&lt;1000,I67=1000),"Intolerable","")))))),IF(A67="Oportunidad",IF(I67="","",IF(AND(I67&gt;0,I67&lt;250),"Limitada",IF(OR(I67=250,AND(I67&gt;250,I67&lt;500)),"Media",IF(OR(I67=500,AND(I67&gt;500,I67&lt;750)),"Potencial",IF(OR(I67=750,AND(I67&gt;750,I67&lt;=1000)),"Sobresaliente",""))))),""))</f>
        <v>Sobresaliente</v>
      </c>
      <c r="K67" s="236" t="str">
        <f>IFERROR(VLOOKUP(J67,'Parámetros de riesgo'!$B$27:$C$31,2,FALSE),IFERROR(VLOOKUP(J67,'Parámetros de riesgo'!$H$27:$I$30,2,FALSE),""))</f>
        <v>EXPLOTARLA</v>
      </c>
      <c r="L67" s="239" t="str">
        <f>IFERROR(VLOOKUP(K67,'Parámetros de riesgo'!$C$27:$D$31,2,FALSE),IFERROR(VLOOKUP(K67,'Parámetros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67" s="131" t="s">
        <v>195</v>
      </c>
      <c r="N67" s="132" t="s">
        <v>131</v>
      </c>
    </row>
    <row r="68" spans="1:14" s="133" customFormat="1" ht="11.25" customHeight="1">
      <c r="A68" s="231"/>
      <c r="B68" s="234"/>
      <c r="C68" s="234"/>
      <c r="D68" s="248"/>
      <c r="E68" s="256"/>
      <c r="F68" s="243"/>
      <c r="G68" s="246"/>
      <c r="H68" s="248"/>
      <c r="I68" s="251"/>
      <c r="J68" s="253"/>
      <c r="K68" s="237"/>
      <c r="L68" s="240"/>
      <c r="M68" s="131"/>
      <c r="N68" s="134"/>
    </row>
    <row r="69" spans="1:14" s="133" customFormat="1" ht="11.25" customHeight="1">
      <c r="A69" s="231"/>
      <c r="B69" s="234"/>
      <c r="C69" s="234"/>
      <c r="D69" s="248"/>
      <c r="E69" s="256"/>
      <c r="F69" s="243"/>
      <c r="G69" s="246"/>
      <c r="H69" s="248"/>
      <c r="I69" s="251"/>
      <c r="J69" s="253"/>
      <c r="K69" s="237"/>
      <c r="L69" s="240"/>
      <c r="M69" s="131"/>
      <c r="N69" s="134"/>
    </row>
    <row r="70" spans="1:14" s="133" customFormat="1" ht="11.25" customHeight="1">
      <c r="A70" s="231"/>
      <c r="B70" s="234"/>
      <c r="C70" s="234"/>
      <c r="D70" s="248"/>
      <c r="E70" s="256"/>
      <c r="F70" s="243"/>
      <c r="G70" s="246"/>
      <c r="H70" s="248"/>
      <c r="I70" s="251"/>
      <c r="J70" s="253"/>
      <c r="K70" s="237"/>
      <c r="L70" s="240"/>
      <c r="M70" s="131"/>
      <c r="N70" s="134"/>
    </row>
    <row r="71" spans="1:14" s="133" customFormat="1" ht="11.25" customHeight="1">
      <c r="A71" s="232"/>
      <c r="B71" s="235"/>
      <c r="C71" s="235"/>
      <c r="D71" s="249"/>
      <c r="E71" s="256"/>
      <c r="F71" s="244"/>
      <c r="G71" s="246"/>
      <c r="H71" s="249"/>
      <c r="I71" s="251"/>
      <c r="J71" s="254"/>
      <c r="K71" s="238"/>
      <c r="L71" s="241"/>
      <c r="M71" s="131"/>
      <c r="N71" s="134"/>
    </row>
    <row r="72" spans="1:14" ht="30" customHeight="1">
      <c r="A72" s="190" t="s">
        <v>184</v>
      </c>
      <c r="B72" s="193" t="s">
        <v>196</v>
      </c>
      <c r="C72" s="193" t="s">
        <v>197</v>
      </c>
      <c r="D72" s="182" t="s">
        <v>52</v>
      </c>
      <c r="E72" s="196" t="s">
        <v>198</v>
      </c>
      <c r="F72" s="196" t="s">
        <v>199</v>
      </c>
      <c r="G72" s="180" t="s">
        <v>67</v>
      </c>
      <c r="H72" s="182" t="s">
        <v>129</v>
      </c>
      <c r="I72" s="185">
        <f>IFERROR(VLOOKUP(H72,Naturaleza,2,FALSE)*VLOOKUP('Matriz Riesgo y Op'!D72,Probabilidad,2,FALSE)*VLOOKUP('Matriz Riesgo y Op'!G72,Impacto,2,FALSE),"")</f>
        <v>700</v>
      </c>
      <c r="J72" s="187" t="str">
        <f t="shared" ref="J72" si="12">IF(A72="Riesgo",IF(I72="","",IF(AND(I72&gt;0,I72&lt;200),"Trivial",IF(OR(I72=200,AND(I72&gt;200,I72&lt;400)),"Tolerable",IF(OR(I72=400,AND(I72&gt;400,I72&lt;600)),"Moderado",IF(OR(I72=600,AND(I72&gt;600,I72&lt;800)),"Importante",IF(OR(I72=800,I72&gt;800,I72&lt;1000,I72=1000),"Intolerable","")))))),IF(A72="Oportunidad",IF(I72="","",IF(AND(I72&gt;0,I72&lt;250),"Limitada",IF(OR(I72=250,AND(I72&gt;250,I72&lt;500)),"Media",IF(OR(I72=500,AND(I72&gt;500,I72&lt;750)),"Potencial",IF(OR(I72=750,AND(I72&gt;750,I72&lt;=1000)),"Sobresaliente",""))))),""))</f>
        <v>Potencial</v>
      </c>
      <c r="K72" s="177" t="str">
        <f>IFERROR(VLOOKUP(J72,'Parámetros de riesgo'!$B$27:$C$31,2,FALSE),IFERROR(VLOOKUP(J72,'Parámetros de riesgo'!$H$27:$I$30,2,FALSE),""))</f>
        <v>APROPIARSE</v>
      </c>
      <c r="L72" s="174" t="str">
        <f>IFERROR(VLOOKUP(K72,'Parámetros de riesgo'!$C$27:$D$31,2,FALSE),IFERROR(VLOOKUP(K72,'Parámetros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72" s="100" t="s">
        <v>200</v>
      </c>
      <c r="N72" s="42" t="s">
        <v>201</v>
      </c>
    </row>
    <row r="73" spans="1:14" ht="12.75" customHeight="1">
      <c r="A73" s="191"/>
      <c r="B73" s="194"/>
      <c r="C73" s="194"/>
      <c r="D73" s="183"/>
      <c r="E73" s="197"/>
      <c r="F73" s="197"/>
      <c r="G73" s="181"/>
      <c r="H73" s="183"/>
      <c r="I73" s="186"/>
      <c r="J73" s="188"/>
      <c r="K73" s="178"/>
      <c r="L73" s="175"/>
      <c r="M73" s="100"/>
      <c r="N73" s="34"/>
    </row>
    <row r="74" spans="1:14" ht="12.75" customHeight="1">
      <c r="A74" s="191"/>
      <c r="B74" s="194"/>
      <c r="C74" s="194"/>
      <c r="D74" s="183"/>
      <c r="E74" s="197"/>
      <c r="F74" s="197"/>
      <c r="G74" s="181"/>
      <c r="H74" s="183"/>
      <c r="I74" s="186"/>
      <c r="J74" s="188"/>
      <c r="K74" s="178"/>
      <c r="L74" s="175"/>
      <c r="M74" s="100"/>
      <c r="N74" s="34"/>
    </row>
    <row r="75" spans="1:14" ht="12.75" customHeight="1">
      <c r="A75" s="191"/>
      <c r="B75" s="194"/>
      <c r="C75" s="194"/>
      <c r="D75" s="183"/>
      <c r="E75" s="197"/>
      <c r="F75" s="197"/>
      <c r="G75" s="181"/>
      <c r="H75" s="183"/>
      <c r="I75" s="186"/>
      <c r="J75" s="188"/>
      <c r="K75" s="178"/>
      <c r="L75" s="175"/>
      <c r="M75" s="100"/>
      <c r="N75" s="34"/>
    </row>
    <row r="76" spans="1:14" ht="12.75" customHeight="1">
      <c r="A76" s="192"/>
      <c r="B76" s="195"/>
      <c r="C76" s="195"/>
      <c r="D76" s="184"/>
      <c r="E76" s="197"/>
      <c r="F76" s="197"/>
      <c r="G76" s="181"/>
      <c r="H76" s="184"/>
      <c r="I76" s="186"/>
      <c r="J76" s="189"/>
      <c r="K76" s="179"/>
      <c r="L76" s="176"/>
      <c r="M76" s="100"/>
      <c r="N76" s="34"/>
    </row>
    <row r="77" spans="1:14" ht="30" customHeight="1">
      <c r="A77" s="190" t="s">
        <v>184</v>
      </c>
      <c r="B77" s="193" t="s">
        <v>150</v>
      </c>
      <c r="C77" s="193" t="s">
        <v>197</v>
      </c>
      <c r="D77" s="182" t="s">
        <v>52</v>
      </c>
      <c r="E77" s="196" t="s">
        <v>198</v>
      </c>
      <c r="F77" s="196" t="s">
        <v>202</v>
      </c>
      <c r="G77" s="180" t="s">
        <v>67</v>
      </c>
      <c r="H77" s="182" t="s">
        <v>129</v>
      </c>
      <c r="I77" s="185">
        <f>IFERROR(VLOOKUP(H77,Naturaleza,2,FALSE)*VLOOKUP('Matriz Riesgo y Op'!D77,Probabilidad,2,FALSE)*VLOOKUP('Matriz Riesgo y Op'!G77,Impacto,2,FALSE),"")</f>
        <v>700</v>
      </c>
      <c r="J77" s="187" t="str">
        <f t="shared" ref="J77" si="13">IF(A77="Riesgo",IF(I77="","",IF(AND(I77&gt;0,I77&lt;200),"Trivial",IF(OR(I77=200,AND(I77&gt;200,I77&lt;400)),"Tolerable",IF(OR(I77=400,AND(I77&gt;400,I77&lt;600)),"Moderado",IF(OR(I77=600,AND(I77&gt;600,I77&lt;800)),"Importante",IF(OR(I77=800,I77&gt;800,I77&lt;1000,I77=1000),"Intolerable","")))))),IF(A77="Oportunidad",IF(I77="","",IF(AND(I77&gt;0,I77&lt;250),"Limitada",IF(OR(I77=250,AND(I77&gt;250,I77&lt;500)),"Media",IF(OR(I77=500,AND(I77&gt;500,I77&lt;750)),"Potencial",IF(OR(I77=750,AND(I77&gt;750,I77&lt;=1000)),"Sobresaliente",""))))),""))</f>
        <v>Potencial</v>
      </c>
      <c r="K77" s="177" t="str">
        <f>IFERROR(VLOOKUP(J77,'Parámetros de riesgo'!$B$27:$C$31,2,FALSE),IFERROR(VLOOKUP(J77,'Parámetros de riesgo'!$H$27:$I$30,2,FALSE),""))</f>
        <v>APROPIARSE</v>
      </c>
      <c r="L77" s="174" t="str">
        <f>IFERROR(VLOOKUP(K77,'Parámetros de riesgo'!$C$27:$D$31,2,FALSE),IFERROR(VLOOKUP(K77,'Parámetros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77" s="100" t="s">
        <v>203</v>
      </c>
      <c r="N77" s="42" t="s">
        <v>201</v>
      </c>
    </row>
    <row r="78" spans="1:14" ht="13.5" customHeight="1">
      <c r="A78" s="191"/>
      <c r="B78" s="194"/>
      <c r="C78" s="194"/>
      <c r="D78" s="183"/>
      <c r="E78" s="197"/>
      <c r="F78" s="197"/>
      <c r="G78" s="181"/>
      <c r="H78" s="183"/>
      <c r="I78" s="186"/>
      <c r="J78" s="188"/>
      <c r="K78" s="178"/>
      <c r="L78" s="175"/>
      <c r="M78" s="100"/>
      <c r="N78" s="34"/>
    </row>
    <row r="79" spans="1:14" ht="13.5" customHeight="1">
      <c r="A79" s="191"/>
      <c r="B79" s="194"/>
      <c r="C79" s="194"/>
      <c r="D79" s="183"/>
      <c r="E79" s="197"/>
      <c r="F79" s="197"/>
      <c r="G79" s="181"/>
      <c r="H79" s="183"/>
      <c r="I79" s="186"/>
      <c r="J79" s="188"/>
      <c r="K79" s="178"/>
      <c r="L79" s="175"/>
      <c r="M79" s="100"/>
      <c r="N79" s="34"/>
    </row>
    <row r="80" spans="1:14" ht="13.5" customHeight="1">
      <c r="A80" s="191"/>
      <c r="B80" s="194"/>
      <c r="C80" s="194"/>
      <c r="D80" s="183"/>
      <c r="E80" s="197"/>
      <c r="F80" s="197"/>
      <c r="G80" s="181"/>
      <c r="H80" s="183"/>
      <c r="I80" s="186"/>
      <c r="J80" s="188"/>
      <c r="K80" s="178"/>
      <c r="L80" s="175"/>
      <c r="M80" s="100"/>
      <c r="N80" s="34"/>
    </row>
    <row r="81" spans="1:14" ht="13.5" customHeight="1">
      <c r="A81" s="192"/>
      <c r="B81" s="195"/>
      <c r="C81" s="195"/>
      <c r="D81" s="184"/>
      <c r="E81" s="197"/>
      <c r="F81" s="197"/>
      <c r="G81" s="181"/>
      <c r="H81" s="184"/>
      <c r="I81" s="186"/>
      <c r="J81" s="189"/>
      <c r="K81" s="179"/>
      <c r="L81" s="176"/>
      <c r="M81" s="100"/>
      <c r="N81" s="34"/>
    </row>
    <row r="82" spans="1:14" ht="30" customHeight="1">
      <c r="A82" s="190" t="s">
        <v>184</v>
      </c>
      <c r="B82" s="193" t="s">
        <v>155</v>
      </c>
      <c r="C82" s="193" t="s">
        <v>204</v>
      </c>
      <c r="D82" s="182" t="s">
        <v>52</v>
      </c>
      <c r="E82" s="196" t="s">
        <v>205</v>
      </c>
      <c r="F82" s="196" t="s">
        <v>206</v>
      </c>
      <c r="G82" s="180" t="s">
        <v>67</v>
      </c>
      <c r="H82" s="182" t="s">
        <v>129</v>
      </c>
      <c r="I82" s="185">
        <f>IFERROR(VLOOKUP(H82,Naturaleza,2,FALSE)*VLOOKUP('Matriz Riesgo y Op'!D82,Probabilidad,2,FALSE)*VLOOKUP('Matriz Riesgo y Op'!G82,Impacto,2,FALSE),"")</f>
        <v>700</v>
      </c>
      <c r="J82" s="187" t="str">
        <f t="shared" ref="J82" si="14">IF(A82="Riesgo",IF(I82="","",IF(AND(I82&gt;0,I82&lt;200),"Trivial",IF(OR(I82=200,AND(I82&gt;200,I82&lt;400)),"Tolerable",IF(OR(I82=400,AND(I82&gt;400,I82&lt;600)),"Moderado",IF(OR(I82=600,AND(I82&gt;600,I82&lt;800)),"Importante",IF(OR(I82=800,I82&gt;800,I82&lt;1000,I82=1000),"Intolerable","")))))),IF(A82="Oportunidad",IF(I82="","",IF(AND(I82&gt;0,I82&lt;250),"Limitada",IF(OR(I82=250,AND(I82&gt;250,I82&lt;500)),"Media",IF(OR(I82=500,AND(I82&gt;500,I82&lt;750)),"Potencial",IF(OR(I82=750,AND(I82&gt;750,I82&lt;=1000)),"Sobresaliente",""))))),""))</f>
        <v>Potencial</v>
      </c>
      <c r="K82" s="177" t="str">
        <f>IFERROR(VLOOKUP(J82,'Parámetros de riesgo'!$B$27:$C$31,2,FALSE),IFERROR(VLOOKUP(J82,'Parámetros de riesgo'!$H$27:$I$30,2,FALSE),""))</f>
        <v>APROPIARSE</v>
      </c>
      <c r="L82" s="174" t="str">
        <f>IFERROR(VLOOKUP(K82,'Parámetros de riesgo'!$C$27:$D$31,2,FALSE),IFERROR(VLOOKUP(K82,'Parámetros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82" s="100" t="s">
        <v>207</v>
      </c>
      <c r="N82" s="42" t="s">
        <v>160</v>
      </c>
    </row>
    <row r="83" spans="1:14" ht="12.75" customHeight="1">
      <c r="A83" s="191"/>
      <c r="B83" s="194"/>
      <c r="C83" s="194"/>
      <c r="D83" s="183"/>
      <c r="E83" s="197"/>
      <c r="F83" s="197"/>
      <c r="G83" s="181"/>
      <c r="H83" s="183"/>
      <c r="I83" s="186"/>
      <c r="J83" s="188"/>
      <c r="K83" s="178"/>
      <c r="L83" s="175"/>
      <c r="M83" s="100"/>
      <c r="N83" s="34"/>
    </row>
    <row r="84" spans="1:14" ht="12.75" customHeight="1">
      <c r="A84" s="191"/>
      <c r="B84" s="194"/>
      <c r="C84" s="194"/>
      <c r="D84" s="183"/>
      <c r="E84" s="197"/>
      <c r="F84" s="197"/>
      <c r="G84" s="181"/>
      <c r="H84" s="183"/>
      <c r="I84" s="186"/>
      <c r="J84" s="188"/>
      <c r="K84" s="178"/>
      <c r="L84" s="175"/>
      <c r="M84" s="100"/>
      <c r="N84" s="34"/>
    </row>
    <row r="85" spans="1:14" ht="12.75" customHeight="1">
      <c r="A85" s="191"/>
      <c r="B85" s="194"/>
      <c r="C85" s="194"/>
      <c r="D85" s="183"/>
      <c r="E85" s="197"/>
      <c r="F85" s="197"/>
      <c r="G85" s="181"/>
      <c r="H85" s="183"/>
      <c r="I85" s="186"/>
      <c r="J85" s="188"/>
      <c r="K85" s="178"/>
      <c r="L85" s="175"/>
      <c r="M85" s="100"/>
      <c r="N85" s="34"/>
    </row>
    <row r="86" spans="1:14" ht="12.75" customHeight="1">
      <c r="A86" s="192"/>
      <c r="B86" s="195"/>
      <c r="C86" s="195"/>
      <c r="D86" s="184"/>
      <c r="E86" s="197"/>
      <c r="F86" s="197"/>
      <c r="G86" s="181"/>
      <c r="H86" s="184"/>
      <c r="I86" s="186"/>
      <c r="J86" s="189"/>
      <c r="K86" s="179"/>
      <c r="L86" s="176"/>
      <c r="M86" s="100"/>
      <c r="N86" s="34"/>
    </row>
    <row r="87" spans="1:14" ht="45" customHeight="1">
      <c r="A87" s="190" t="s">
        <v>184</v>
      </c>
      <c r="B87" s="193" t="s">
        <v>161</v>
      </c>
      <c r="C87" s="193" t="s">
        <v>208</v>
      </c>
      <c r="D87" s="182" t="s">
        <v>52</v>
      </c>
      <c r="E87" s="196" t="s">
        <v>209</v>
      </c>
      <c r="F87" s="196" t="s">
        <v>210</v>
      </c>
      <c r="G87" s="180" t="s">
        <v>67</v>
      </c>
      <c r="H87" s="182" t="s">
        <v>129</v>
      </c>
      <c r="I87" s="185">
        <f>IFERROR(VLOOKUP(H87,Naturaleza,2,FALSE)*VLOOKUP('Matriz Riesgo y Op'!D87,Probabilidad,2,FALSE)*VLOOKUP('Matriz Riesgo y Op'!G87,Impacto,2,FALSE),"")</f>
        <v>700</v>
      </c>
      <c r="J87" s="187" t="str">
        <f t="shared" ref="J87" si="15">IF(A87="Riesgo",IF(I87="","",IF(AND(I87&gt;0,I87&lt;200),"Trivial",IF(OR(I87=200,AND(I87&gt;200,I87&lt;400)),"Tolerable",IF(OR(I87=400,AND(I87&gt;400,I87&lt;600)),"Moderado",IF(OR(I87=600,AND(I87&gt;600,I87&lt;800)),"Importante",IF(OR(I87=800,I87&gt;800,I87&lt;1000,I87=1000),"Intolerable","")))))),IF(A87="Oportunidad",IF(I87="","",IF(AND(I87&gt;0,I87&lt;250),"Limitada",IF(OR(I87=250,AND(I87&gt;250,I87&lt;500)),"Media",IF(OR(I87=500,AND(I87&gt;500,I87&lt;750)),"Potencial",IF(OR(I87=750,AND(I87&gt;750,I87&lt;=1000)),"Sobresaliente",""))))),""))</f>
        <v>Potencial</v>
      </c>
      <c r="K87" s="177" t="str">
        <f>IFERROR(VLOOKUP(J87,'Parámetros de riesgo'!$B$27:$C$31,2,FALSE),IFERROR(VLOOKUP(J87,'Parámetros de riesgo'!$H$27:$I$30,2,FALSE),""))</f>
        <v>APROPIARSE</v>
      </c>
      <c r="L87" s="174" t="str">
        <f>IFERROR(VLOOKUP(K87,'Parámetros de riesgo'!$C$27:$D$31,2,FALSE),IFERROR(VLOOKUP(K87,'Parámetros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87" s="100" t="s">
        <v>211</v>
      </c>
      <c r="N87" s="42" t="s">
        <v>160</v>
      </c>
    </row>
    <row r="88" spans="1:14" ht="57">
      <c r="A88" s="191"/>
      <c r="B88" s="194"/>
      <c r="C88" s="194"/>
      <c r="D88" s="183"/>
      <c r="E88" s="197"/>
      <c r="F88" s="197"/>
      <c r="G88" s="181"/>
      <c r="H88" s="183"/>
      <c r="I88" s="186"/>
      <c r="J88" s="188"/>
      <c r="K88" s="178"/>
      <c r="L88" s="175"/>
      <c r="M88" s="100" t="s">
        <v>212</v>
      </c>
      <c r="N88" s="42" t="s">
        <v>201</v>
      </c>
    </row>
    <row r="89" spans="1:14" ht="10.5" customHeight="1">
      <c r="A89" s="191"/>
      <c r="B89" s="194"/>
      <c r="C89" s="194"/>
      <c r="D89" s="183"/>
      <c r="E89" s="197"/>
      <c r="F89" s="197"/>
      <c r="G89" s="181"/>
      <c r="H89" s="183"/>
      <c r="I89" s="186"/>
      <c r="J89" s="188"/>
      <c r="K89" s="178"/>
      <c r="L89" s="175"/>
      <c r="M89" s="100"/>
      <c r="N89" s="34"/>
    </row>
    <row r="90" spans="1:14" ht="10.5" customHeight="1">
      <c r="A90" s="191"/>
      <c r="B90" s="194"/>
      <c r="C90" s="194"/>
      <c r="D90" s="183"/>
      <c r="E90" s="197"/>
      <c r="F90" s="197"/>
      <c r="G90" s="181"/>
      <c r="H90" s="183"/>
      <c r="I90" s="186"/>
      <c r="J90" s="188"/>
      <c r="K90" s="178"/>
      <c r="L90" s="175"/>
      <c r="M90" s="100"/>
      <c r="N90" s="34"/>
    </row>
    <row r="91" spans="1:14" ht="10.5" customHeight="1">
      <c r="A91" s="192"/>
      <c r="B91" s="195"/>
      <c r="C91" s="195"/>
      <c r="D91" s="184"/>
      <c r="E91" s="197"/>
      <c r="F91" s="197"/>
      <c r="G91" s="181"/>
      <c r="H91" s="184"/>
      <c r="I91" s="186"/>
      <c r="J91" s="189"/>
      <c r="K91" s="179"/>
      <c r="L91" s="176"/>
      <c r="M91" s="100"/>
      <c r="N91" s="34"/>
    </row>
    <row r="92" spans="1:14" ht="41.65" customHeight="1">
      <c r="A92" s="190" t="s">
        <v>184</v>
      </c>
      <c r="B92" s="214" t="s">
        <v>213</v>
      </c>
      <c r="C92" s="193" t="s">
        <v>214</v>
      </c>
      <c r="D92" s="182" t="s">
        <v>52</v>
      </c>
      <c r="E92" s="193" t="s">
        <v>215</v>
      </c>
      <c r="F92" s="193" t="s">
        <v>216</v>
      </c>
      <c r="G92" s="180" t="s">
        <v>62</v>
      </c>
      <c r="H92" s="182" t="s">
        <v>129</v>
      </c>
      <c r="I92" s="185">
        <f>IFERROR(VLOOKUP(H92,Naturaleza,2,FALSE)*VLOOKUP('Matriz Riesgo y Op'!D92,Probabilidad,2,FALSE)*VLOOKUP('Matriz Riesgo y Op'!G92,Impacto,2,FALSE),"")</f>
        <v>490</v>
      </c>
      <c r="J92" s="187" t="str">
        <f t="shared" ref="J92" si="16">IF(A92="Riesgo",IF(I92="","",IF(AND(I92&gt;0,I92&lt;200),"Trivial",IF(OR(I92=200,AND(I92&gt;200,I92&lt;400)),"Tolerable",IF(OR(I92=400,AND(I92&gt;400,I92&lt;600)),"Moderado",IF(OR(I92=600,AND(I92&gt;600,I92&lt;800)),"Importante",IF(OR(I92=800,I92&gt;800,I92&lt;1000,I92=1000),"Intolerable","")))))),IF(A92="Oportunidad",IF(I92="","",IF(AND(I92&gt;0,I92&lt;250),"Limitada",IF(OR(I92=250,AND(I92&gt;250,I92&lt;500)),"Media",IF(OR(I92=500,AND(I92&gt;500,I92&lt;750)),"Potencial",IF(OR(I92=750,AND(I92&gt;750,I92&lt;=1000)),"Sobresaliente",""))))),""))</f>
        <v>Media</v>
      </c>
      <c r="K92" s="177" t="str">
        <f>IFERROR(VLOOKUP(J92,'Parámetros de riesgo'!$B$27:$C$31,2,FALSE),IFERROR(VLOOKUP(J92,'Parámetros de riesgo'!$H$27:$I$30,2,FALSE),""))</f>
        <v>ABORDAR</v>
      </c>
      <c r="L92" s="174" t="str">
        <f>IFERROR(VLOOKUP(K92,'Parámetros de riesgo'!$C$27:$D$31,2,FALSE),IFERROR(VLOOKUP(K92,'Parámetros de riesgo'!$I$27:$J$30,2,FALSE),""))</f>
        <v>Oportunidad con buena posibilidad de abordarse siempre y cuando se profundice en los beneficios esperados en el proceso de una o varias áreas  y/o partes interesadas de la cual se espera un resultado a corto plazo. Documentar en las acciones de respuesta de la matriz de riesgos y oportunidades.</v>
      </c>
      <c r="M92" s="100" t="s">
        <v>217</v>
      </c>
      <c r="N92" s="42" t="s">
        <v>160</v>
      </c>
    </row>
    <row r="93" spans="1:14" ht="12" customHeight="1">
      <c r="A93" s="191"/>
      <c r="B93" s="215"/>
      <c r="C93" s="194"/>
      <c r="D93" s="183"/>
      <c r="E93" s="194"/>
      <c r="F93" s="194"/>
      <c r="G93" s="181"/>
      <c r="H93" s="183"/>
      <c r="I93" s="186"/>
      <c r="J93" s="188"/>
      <c r="K93" s="178"/>
      <c r="L93" s="175"/>
      <c r="M93" s="100"/>
      <c r="N93" s="34"/>
    </row>
    <row r="94" spans="1:14" ht="12" customHeight="1">
      <c r="A94" s="191"/>
      <c r="B94" s="215"/>
      <c r="C94" s="194"/>
      <c r="D94" s="183"/>
      <c r="E94" s="194"/>
      <c r="F94" s="194"/>
      <c r="G94" s="181"/>
      <c r="H94" s="183"/>
      <c r="I94" s="186"/>
      <c r="J94" s="188"/>
      <c r="K94" s="178"/>
      <c r="L94" s="175"/>
      <c r="M94" s="100"/>
      <c r="N94" s="34"/>
    </row>
    <row r="95" spans="1:14" ht="12" customHeight="1">
      <c r="A95" s="191"/>
      <c r="B95" s="215"/>
      <c r="C95" s="194"/>
      <c r="D95" s="183"/>
      <c r="E95" s="194"/>
      <c r="F95" s="194"/>
      <c r="G95" s="181"/>
      <c r="H95" s="183"/>
      <c r="I95" s="186"/>
      <c r="J95" s="188"/>
      <c r="K95" s="178"/>
      <c r="L95" s="175"/>
      <c r="M95" s="100"/>
      <c r="N95" s="34"/>
    </row>
    <row r="96" spans="1:14" ht="12" customHeight="1">
      <c r="A96" s="192"/>
      <c r="B96" s="216"/>
      <c r="C96" s="195"/>
      <c r="D96" s="184"/>
      <c r="E96" s="195"/>
      <c r="F96" s="195"/>
      <c r="G96" s="181"/>
      <c r="H96" s="184"/>
      <c r="I96" s="186"/>
      <c r="J96" s="189"/>
      <c r="K96" s="179"/>
      <c r="L96" s="176"/>
      <c r="M96" s="100"/>
      <c r="N96" s="34"/>
    </row>
    <row r="97" spans="1:14" ht="42.75">
      <c r="A97" s="190" t="s">
        <v>184</v>
      </c>
      <c r="B97" s="193" t="s">
        <v>171</v>
      </c>
      <c r="C97" s="193" t="s">
        <v>218</v>
      </c>
      <c r="D97" s="182" t="s">
        <v>52</v>
      </c>
      <c r="E97" s="196" t="s">
        <v>219</v>
      </c>
      <c r="F97" s="196" t="s">
        <v>220</v>
      </c>
      <c r="G97" s="180" t="s">
        <v>67</v>
      </c>
      <c r="H97" s="182" t="s">
        <v>129</v>
      </c>
      <c r="I97" s="185">
        <f>IFERROR(VLOOKUP(H97,Naturaleza,2,FALSE)*VLOOKUP('Matriz Riesgo y Op'!D97,Probabilidad,2,FALSE)*VLOOKUP('Matriz Riesgo y Op'!G97,Impacto,2,FALSE),"")</f>
        <v>700</v>
      </c>
      <c r="J97" s="187" t="str">
        <f t="shared" ref="J97" si="17">IF(A97="Riesgo",IF(I97="","",IF(AND(I97&gt;0,I97&lt;200),"Trivial",IF(OR(I97=200,AND(I97&gt;200,I97&lt;400)),"Tolerable",IF(OR(I97=400,AND(I97&gt;400,I97&lt;600)),"Moderado",IF(OR(I97=600,AND(I97&gt;600,I97&lt;800)),"Importante",IF(OR(I97=800,I97&gt;800,I97&lt;1000,I97=1000),"Intolerable","")))))),IF(A97="Oportunidad",IF(I97="","",IF(AND(I97&gt;0,I97&lt;250),"Limitada",IF(OR(I97=250,AND(I97&gt;250,I97&lt;500)),"Media",IF(OR(I97=500,AND(I97&gt;500,I97&lt;750)),"Potencial",IF(OR(I97=750,AND(I97&gt;750,I97&lt;=1000)),"Sobresaliente",""))))),""))</f>
        <v>Potencial</v>
      </c>
      <c r="K97" s="177" t="str">
        <f>IFERROR(VLOOKUP(J97,'Parámetros de riesgo'!$B$27:$C$31,2,FALSE),IFERROR(VLOOKUP(J97,'Parámetros de riesgo'!$H$27:$I$30,2,FALSE),""))</f>
        <v>APROPIARSE</v>
      </c>
      <c r="L97" s="174" t="str">
        <f>IFERROR(VLOOKUP(K97,'Parámetros de riesgo'!$C$27:$D$31,2,FALSE),IFERROR(VLOOKUP(K97,'Parámetros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97" s="100" t="s">
        <v>221</v>
      </c>
      <c r="N97" s="42" t="s">
        <v>201</v>
      </c>
    </row>
    <row r="98" spans="1:14" ht="42.75">
      <c r="A98" s="191"/>
      <c r="B98" s="194"/>
      <c r="C98" s="194"/>
      <c r="D98" s="183"/>
      <c r="E98" s="197"/>
      <c r="F98" s="197"/>
      <c r="G98" s="181"/>
      <c r="H98" s="183"/>
      <c r="I98" s="186"/>
      <c r="J98" s="188"/>
      <c r="K98" s="178"/>
      <c r="L98" s="175"/>
      <c r="M98" s="100" t="s">
        <v>222</v>
      </c>
      <c r="N98" s="42" t="s">
        <v>201</v>
      </c>
    </row>
    <row r="99" spans="1:14" ht="10.5" customHeight="1">
      <c r="A99" s="191"/>
      <c r="B99" s="194"/>
      <c r="C99" s="194"/>
      <c r="D99" s="183"/>
      <c r="E99" s="197"/>
      <c r="F99" s="197"/>
      <c r="G99" s="181"/>
      <c r="H99" s="183"/>
      <c r="I99" s="186"/>
      <c r="J99" s="188"/>
      <c r="K99" s="178"/>
      <c r="L99" s="175"/>
      <c r="M99" s="100"/>
      <c r="N99" s="34"/>
    </row>
    <row r="100" spans="1:14" ht="10.5" customHeight="1">
      <c r="A100" s="191"/>
      <c r="B100" s="194"/>
      <c r="C100" s="194"/>
      <c r="D100" s="183"/>
      <c r="E100" s="197"/>
      <c r="F100" s="197"/>
      <c r="G100" s="181"/>
      <c r="H100" s="183"/>
      <c r="I100" s="186"/>
      <c r="J100" s="188"/>
      <c r="K100" s="178"/>
      <c r="L100" s="175"/>
      <c r="M100" s="100"/>
      <c r="N100" s="34"/>
    </row>
    <row r="101" spans="1:14" ht="10.5" customHeight="1">
      <c r="A101" s="192"/>
      <c r="B101" s="195"/>
      <c r="C101" s="195"/>
      <c r="D101" s="184"/>
      <c r="E101" s="197"/>
      <c r="F101" s="197"/>
      <c r="G101" s="181"/>
      <c r="H101" s="184"/>
      <c r="I101" s="186"/>
      <c r="J101" s="189"/>
      <c r="K101" s="179"/>
      <c r="L101" s="176"/>
      <c r="M101" s="100"/>
      <c r="N101" s="34"/>
    </row>
  </sheetData>
  <protectedRanges>
    <protectedRange sqref="L13:L14 L62:L63 L67:L68 L57:L58 L8:L9 L18:L19 L23:L24 L28:L29 L33:L34 L48:L49 L87:L88 L72:L73 L77:L78 L82:L83 L38:L39 L43:L44 L92:L93 L97:L98" name="Rango2"/>
    <protectedRange sqref="G8:G9 G13:G14 G18:G19 G23:G24 G28:G29 G33:G34 G48:G49 G38:G39 G43:G44" name="Rango1_1"/>
    <protectedRange sqref="G57:G58 G72:G73 G62:G63 G67:G68 G77:G78 G82:G83 G87:G88 G92:G93 G97:G98" name="Rango1_1_2"/>
    <protectedRange sqref="A8:A9 C8:F9 A13:A14 A18:A19 A23:A24 A28:A29 A33:A34 C48:F49 A48:A49 C38:F39 A38:A39 A43:A44 C43:F44 C13:F14 C18:F19 C23:F24 C33:F34 C28:F29" name="Rango1_1_3"/>
    <protectedRange sqref="B8:B9 B13:B14 B18:B19 B23:B24 B28:B29 B33:B34 B48:B49 B38:B39 B57:B58 B62:B63 B67:B68 B72:B73 B77:B78 B97:B98 B87:B88 B82:B83" name="Rango1_1_1_1"/>
    <protectedRange sqref="H33:H34 H8:H9 H13:H14 H18:H19 H23:H24 H28:H29 H48:H49 H38:H39 H43:H44" name="Rango1_1_6"/>
    <protectedRange sqref="A57:A58 C82:F83 A62:A63 A67:A68 A72:A73 A77:A78 A82:A83 A87:A88 A92:A93 A97:A98 C57:F58 C62:F63 C67:F68 C72:F73 C77:F78 C87:F88 C92:F93 C97:F98" name="Rango1_1_9"/>
    <protectedRange sqref="H82:H83 H57:H58 H67:H68 H72:H73 H77:H78 H87:H88 H62:H63 H92:H93 H97:H98" name="Rango1_1_10"/>
  </protectedRanges>
  <dataConsolidate/>
  <mergeCells count="228">
    <mergeCell ref="J92:J96"/>
    <mergeCell ref="K92:K96"/>
    <mergeCell ref="L92:L96"/>
    <mergeCell ref="B97:B101"/>
    <mergeCell ref="A97:A101"/>
    <mergeCell ref="C97:C101"/>
    <mergeCell ref="D97:D101"/>
    <mergeCell ref="E97:E101"/>
    <mergeCell ref="F97:F101"/>
    <mergeCell ref="G97:G101"/>
    <mergeCell ref="H97:H101"/>
    <mergeCell ref="I97:I101"/>
    <mergeCell ref="J97:J101"/>
    <mergeCell ref="K97:K101"/>
    <mergeCell ref="L97:L101"/>
    <mergeCell ref="B92:B96"/>
    <mergeCell ref="A92:A96"/>
    <mergeCell ref="C92:C96"/>
    <mergeCell ref="D92:D96"/>
    <mergeCell ref="E92:E96"/>
    <mergeCell ref="F92:F96"/>
    <mergeCell ref="G92:G96"/>
    <mergeCell ref="H92:H96"/>
    <mergeCell ref="I92:I96"/>
    <mergeCell ref="A67:A71"/>
    <mergeCell ref="B67:B71"/>
    <mergeCell ref="C67:C71"/>
    <mergeCell ref="A62:A66"/>
    <mergeCell ref="B62:B66"/>
    <mergeCell ref="C62:C66"/>
    <mergeCell ref="K67:K71"/>
    <mergeCell ref="L67:L71"/>
    <mergeCell ref="F67:F71"/>
    <mergeCell ref="G67:G71"/>
    <mergeCell ref="H67:H71"/>
    <mergeCell ref="I67:I71"/>
    <mergeCell ref="J67:J71"/>
    <mergeCell ref="D67:D71"/>
    <mergeCell ref="E67:E71"/>
    <mergeCell ref="J62:J66"/>
    <mergeCell ref="K62:K66"/>
    <mergeCell ref="D62:D66"/>
    <mergeCell ref="E62:E66"/>
    <mergeCell ref="F62:F66"/>
    <mergeCell ref="G62:G66"/>
    <mergeCell ref="H62:H66"/>
    <mergeCell ref="L62:L66"/>
    <mergeCell ref="I62:I66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F8:F12"/>
    <mergeCell ref="G8:G12"/>
    <mergeCell ref="H8:H12"/>
    <mergeCell ref="I8:I12"/>
    <mergeCell ref="J8:J12"/>
    <mergeCell ref="A13:A17"/>
    <mergeCell ref="B13:B17"/>
    <mergeCell ref="C13:C17"/>
    <mergeCell ref="D13:D17"/>
    <mergeCell ref="E13:E17"/>
    <mergeCell ref="A18:A22"/>
    <mergeCell ref="B18:B22"/>
    <mergeCell ref="C18:C22"/>
    <mergeCell ref="D18:D22"/>
    <mergeCell ref="E18:E22"/>
    <mergeCell ref="D23:D27"/>
    <mergeCell ref="E23:E27"/>
    <mergeCell ref="A55:H55"/>
    <mergeCell ref="G57:G61"/>
    <mergeCell ref="H57:H61"/>
    <mergeCell ref="I57:I61"/>
    <mergeCell ref="B43:B47"/>
    <mergeCell ref="A43:A47"/>
    <mergeCell ref="C43:C47"/>
    <mergeCell ref="D43:D47"/>
    <mergeCell ref="E43:E47"/>
    <mergeCell ref="F43:F47"/>
    <mergeCell ref="G43:G47"/>
    <mergeCell ref="H43:H47"/>
    <mergeCell ref="I43:I47"/>
    <mergeCell ref="B48:B52"/>
    <mergeCell ref="C48:C52"/>
    <mergeCell ref="D48:D52"/>
    <mergeCell ref="E48:E52"/>
    <mergeCell ref="F28:F32"/>
    <mergeCell ref="A33:A37"/>
    <mergeCell ref="H38:H42"/>
    <mergeCell ref="I38:I42"/>
    <mergeCell ref="F33:F37"/>
    <mergeCell ref="A28:A32"/>
    <mergeCell ref="B28:B32"/>
    <mergeCell ref="C28:C32"/>
    <mergeCell ref="D28:D32"/>
    <mergeCell ref="E28:E32"/>
    <mergeCell ref="J13:J17"/>
    <mergeCell ref="K13:K17"/>
    <mergeCell ref="L13:L17"/>
    <mergeCell ref="F13:F17"/>
    <mergeCell ref="F18:F22"/>
    <mergeCell ref="F23:F27"/>
    <mergeCell ref="G13:G17"/>
    <mergeCell ref="H13:H17"/>
    <mergeCell ref="I13:I17"/>
    <mergeCell ref="J18:J22"/>
    <mergeCell ref="K18:K22"/>
    <mergeCell ref="L18:L22"/>
    <mergeCell ref="J23:J27"/>
    <mergeCell ref="K23:K27"/>
    <mergeCell ref="L23:L27"/>
    <mergeCell ref="A23:A27"/>
    <mergeCell ref="B23:B27"/>
    <mergeCell ref="C23:C27"/>
    <mergeCell ref="G18:G22"/>
    <mergeCell ref="G23:G27"/>
    <mergeCell ref="H18:H22"/>
    <mergeCell ref="I18:I22"/>
    <mergeCell ref="G28:G32"/>
    <mergeCell ref="H23:H27"/>
    <mergeCell ref="I23:I27"/>
    <mergeCell ref="H28:H32"/>
    <mergeCell ref="I28:I32"/>
    <mergeCell ref="J28:J32"/>
    <mergeCell ref="K28:K32"/>
    <mergeCell ref="L28:L32"/>
    <mergeCell ref="A72:A76"/>
    <mergeCell ref="B72:B76"/>
    <mergeCell ref="C72:C76"/>
    <mergeCell ref="D72:D76"/>
    <mergeCell ref="E72:E76"/>
    <mergeCell ref="F72:F76"/>
    <mergeCell ref="K72:K76"/>
    <mergeCell ref="L72:L76"/>
    <mergeCell ref="H48:H52"/>
    <mergeCell ref="I48:I52"/>
    <mergeCell ref="J48:J52"/>
    <mergeCell ref="K48:K52"/>
    <mergeCell ref="L48:L52"/>
    <mergeCell ref="G72:G76"/>
    <mergeCell ref="H72:H76"/>
    <mergeCell ref="I72:I76"/>
    <mergeCell ref="J72:J76"/>
    <mergeCell ref="L57:L61"/>
    <mergeCell ref="E57:E61"/>
    <mergeCell ref="F57:F61"/>
    <mergeCell ref="A54:N54"/>
    <mergeCell ref="A57:A61"/>
    <mergeCell ref="B57:B61"/>
    <mergeCell ref="C57:C61"/>
    <mergeCell ref="H33:H37"/>
    <mergeCell ref="I33:I37"/>
    <mergeCell ref="J33:J37"/>
    <mergeCell ref="K33:K37"/>
    <mergeCell ref="L33:L37"/>
    <mergeCell ref="F48:F52"/>
    <mergeCell ref="G33:G37"/>
    <mergeCell ref="G48:G52"/>
    <mergeCell ref="B33:B37"/>
    <mergeCell ref="C33:C37"/>
    <mergeCell ref="D33:D37"/>
    <mergeCell ref="E33:E37"/>
    <mergeCell ref="J38:J42"/>
    <mergeCell ref="K38:K42"/>
    <mergeCell ref="F38:F42"/>
    <mergeCell ref="G38:G42"/>
    <mergeCell ref="D57:D61"/>
    <mergeCell ref="I55:K55"/>
    <mergeCell ref="L55:N55"/>
    <mergeCell ref="J57:J61"/>
    <mergeCell ref="K57:K61"/>
    <mergeCell ref="L38:L42"/>
    <mergeCell ref="A48:A52"/>
    <mergeCell ref="J43:J47"/>
    <mergeCell ref="K43:K47"/>
    <mergeCell ref="L43:L47"/>
    <mergeCell ref="A38:A42"/>
    <mergeCell ref="B38:B42"/>
    <mergeCell ref="C38:C42"/>
    <mergeCell ref="D38:D42"/>
    <mergeCell ref="E38:E42"/>
    <mergeCell ref="A87:A91"/>
    <mergeCell ref="B87:B91"/>
    <mergeCell ref="C87:C91"/>
    <mergeCell ref="D87:D91"/>
    <mergeCell ref="E87:E91"/>
    <mergeCell ref="F77:F81"/>
    <mergeCell ref="A82:A86"/>
    <mergeCell ref="B82:B86"/>
    <mergeCell ref="C82:C86"/>
    <mergeCell ref="D82:D86"/>
    <mergeCell ref="E82:E86"/>
    <mergeCell ref="F82:F86"/>
    <mergeCell ref="A77:A81"/>
    <mergeCell ref="B77:B81"/>
    <mergeCell ref="C77:C81"/>
    <mergeCell ref="D77:D81"/>
    <mergeCell ref="E77:E81"/>
    <mergeCell ref="F87:F91"/>
    <mergeCell ref="L87:L91"/>
    <mergeCell ref="K77:K81"/>
    <mergeCell ref="L77:L81"/>
    <mergeCell ref="G82:G86"/>
    <mergeCell ref="H82:H86"/>
    <mergeCell ref="I82:I86"/>
    <mergeCell ref="J82:J86"/>
    <mergeCell ref="K82:K86"/>
    <mergeCell ref="L82:L86"/>
    <mergeCell ref="G77:G81"/>
    <mergeCell ref="H77:H81"/>
    <mergeCell ref="I77:I81"/>
    <mergeCell ref="J77:J81"/>
    <mergeCell ref="G87:G91"/>
    <mergeCell ref="H87:H91"/>
    <mergeCell ref="I87:I91"/>
    <mergeCell ref="J87:J91"/>
    <mergeCell ref="K87:K91"/>
  </mergeCells>
  <conditionalFormatting sqref="J7 J102:J1048576 L7:N7">
    <cfRule type="cellIs" dxfId="133" priority="467" operator="equal">
      <formula>"Intolerable"</formula>
    </cfRule>
    <cfRule type="cellIs" dxfId="132" priority="468" operator="equal">
      <formula>"Importante"</formula>
    </cfRule>
    <cfRule type="cellIs" dxfId="131" priority="469" operator="equal">
      <formula>"Moderado"</formula>
    </cfRule>
    <cfRule type="cellIs" dxfId="130" priority="470" operator="equal">
      <formula>"Tolerable"</formula>
    </cfRule>
  </conditionalFormatting>
  <conditionalFormatting sqref="K7">
    <cfRule type="cellIs" dxfId="129" priority="463" operator="equal">
      <formula>"Intolerable"</formula>
    </cfRule>
    <cfRule type="cellIs" dxfId="128" priority="464" operator="equal">
      <formula>"Importante"</formula>
    </cfRule>
    <cfRule type="cellIs" dxfId="127" priority="465" operator="equal">
      <formula>"Moderado"</formula>
    </cfRule>
    <cfRule type="cellIs" dxfId="126" priority="466" operator="equal">
      <formula>"Tolerable"</formula>
    </cfRule>
  </conditionalFormatting>
  <conditionalFormatting sqref="I8 I13">
    <cfRule type="cellIs" dxfId="125" priority="427" operator="equal">
      <formula>0</formula>
    </cfRule>
  </conditionalFormatting>
  <conditionalFormatting sqref="L56:N56">
    <cfRule type="cellIs" dxfId="124" priority="376" operator="equal">
      <formula>"Intolerable"</formula>
    </cfRule>
    <cfRule type="cellIs" dxfId="123" priority="377" operator="equal">
      <formula>"Importante"</formula>
    </cfRule>
    <cfRule type="cellIs" dxfId="122" priority="378" operator="equal">
      <formula>"Moderado"</formula>
    </cfRule>
    <cfRule type="cellIs" dxfId="121" priority="379" operator="equal">
      <formula>"Tolerable"</formula>
    </cfRule>
  </conditionalFormatting>
  <conditionalFormatting sqref="K56">
    <cfRule type="cellIs" dxfId="120" priority="372" operator="equal">
      <formula>"Intolerable"</formula>
    </cfRule>
    <cfRule type="cellIs" dxfId="119" priority="373" operator="equal">
      <formula>"Importante"</formula>
    </cfRule>
    <cfRule type="cellIs" dxfId="118" priority="374" operator="equal">
      <formula>"Moderado"</formula>
    </cfRule>
    <cfRule type="cellIs" dxfId="117" priority="375" operator="equal">
      <formula>"Tolerable"</formula>
    </cfRule>
  </conditionalFormatting>
  <conditionalFormatting sqref="F56 H56:J56">
    <cfRule type="cellIs" dxfId="116" priority="342" operator="equal">
      <formula>"Intolerable"</formula>
    </cfRule>
    <cfRule type="cellIs" dxfId="115" priority="343" operator="equal">
      <formula>"Importante"</formula>
    </cfRule>
    <cfRule type="cellIs" dxfId="114" priority="344" operator="equal">
      <formula>"Moderado"</formula>
    </cfRule>
    <cfRule type="cellIs" dxfId="113" priority="345" operator="equal">
      <formula>"Tolerable"</formula>
    </cfRule>
  </conditionalFormatting>
  <conditionalFormatting sqref="G56">
    <cfRule type="cellIs" dxfId="112" priority="338" operator="equal">
      <formula>"Intolerable"</formula>
    </cfRule>
    <cfRule type="cellIs" dxfId="111" priority="339" operator="equal">
      <formula>"Importante"</formula>
    </cfRule>
    <cfRule type="cellIs" dxfId="110" priority="340" operator="equal">
      <formula>"Moderado"</formula>
    </cfRule>
    <cfRule type="cellIs" dxfId="109" priority="341" operator="equal">
      <formula>"Tolerable"</formula>
    </cfRule>
  </conditionalFormatting>
  <conditionalFormatting sqref="K8 K13">
    <cfRule type="cellIs" dxfId="108" priority="126" operator="equal">
      <formula>"Atención Inmediata"</formula>
    </cfRule>
    <cfRule type="cellIs" dxfId="107" priority="127" operator="equal">
      <formula>"Minimizarlo"</formula>
    </cfRule>
    <cfRule type="cellIs" dxfId="106" priority="128" operator="equal">
      <formula>"Controlarlo"</formula>
    </cfRule>
    <cfRule type="cellIs" dxfId="105" priority="129" operator="equal">
      <formula>"Asumirlo"</formula>
    </cfRule>
  </conditionalFormatting>
  <conditionalFormatting sqref="K8 K13">
    <cfRule type="cellIs" dxfId="104" priority="117" operator="equal">
      <formula>"A CONSIDERAR"</formula>
    </cfRule>
    <cfRule type="containsText" dxfId="103" priority="118" operator="containsText" text="Explotarla">
      <formula>NOT(ISERROR(SEARCH("Explotarla",K8)))</formula>
    </cfRule>
    <cfRule type="containsText" dxfId="102" priority="119" operator="containsText" text="Apropiarse">
      <formula>NOT(ISERROR(SEARCH("Apropiarse",K8)))</formula>
    </cfRule>
    <cfRule type="containsText" dxfId="101" priority="120" operator="containsText" text="ABORDAR">
      <formula>NOT(ISERROR(SEARCH("ABORDAR",K8)))</formula>
    </cfRule>
    <cfRule type="containsText" dxfId="100" priority="121" operator="containsText" text="ANALIZAR">
      <formula>NOT(ISERROR(SEARCH("ANALIZAR",K8)))</formula>
    </cfRule>
    <cfRule type="cellIs" dxfId="99" priority="122" operator="equal">
      <formula>"Atención Inmediata"</formula>
    </cfRule>
    <cfRule type="cellIs" dxfId="98" priority="123" operator="equal">
      <formula>"Minimizarlo"</formula>
    </cfRule>
    <cfRule type="cellIs" dxfId="97" priority="124" operator="equal">
      <formula>"Controlarlo"</formula>
    </cfRule>
    <cfRule type="cellIs" dxfId="96" priority="125" operator="equal">
      <formula>"Asumirlo"</formula>
    </cfRule>
  </conditionalFormatting>
  <conditionalFormatting sqref="J8 J13">
    <cfRule type="cellIs" dxfId="95" priority="113" operator="equal">
      <formula>"Intolerable"</formula>
    </cfRule>
    <cfRule type="cellIs" dxfId="94" priority="114" operator="equal">
      <formula>"Importante"</formula>
    </cfRule>
    <cfRule type="cellIs" dxfId="93" priority="115" operator="equal">
      <formula>"Moderado"</formula>
    </cfRule>
    <cfRule type="cellIs" dxfId="92" priority="116" operator="equal">
      <formula>"Tolerable"</formula>
    </cfRule>
  </conditionalFormatting>
  <conditionalFormatting sqref="J8 J13">
    <cfRule type="cellIs" dxfId="91" priority="105" operator="equal">
      <formula>"Limitada"</formula>
    </cfRule>
    <cfRule type="cellIs" dxfId="90" priority="106" operator="equal">
      <formula>"Media"</formula>
    </cfRule>
    <cfRule type="cellIs" dxfId="89" priority="107" operator="equal">
      <formula>"Potencial"</formula>
    </cfRule>
    <cfRule type="cellIs" dxfId="88" priority="108" operator="equal">
      <formula>"Tolerable"</formula>
    </cfRule>
    <cfRule type="cellIs" dxfId="87" priority="109" operator="equal">
      <formula>"Sobresaliente"</formula>
    </cfRule>
    <cfRule type="cellIs" dxfId="86" priority="110" operator="equal">
      <formula>"Moderado"</formula>
    </cfRule>
    <cfRule type="cellIs" dxfId="85" priority="111" operator="equal">
      <formula>"Importante"</formula>
    </cfRule>
    <cfRule type="cellIs" dxfId="84" priority="112" operator="equal">
      <formula>"Intolerable"</formula>
    </cfRule>
  </conditionalFormatting>
  <conditionalFormatting sqref="I57 I62 I67 I72 I77 I82 I87 I92 I97">
    <cfRule type="cellIs" dxfId="83" priority="104" operator="equal">
      <formula>0</formula>
    </cfRule>
  </conditionalFormatting>
  <conditionalFormatting sqref="K57 K62 K67 K72 K77 K82 K87 K92 K97">
    <cfRule type="cellIs" dxfId="82" priority="100" operator="equal">
      <formula>"Atención Inmediata"</formula>
    </cfRule>
    <cfRule type="cellIs" dxfId="81" priority="101" operator="equal">
      <formula>"Minimizarlo"</formula>
    </cfRule>
    <cfRule type="cellIs" dxfId="80" priority="102" operator="equal">
      <formula>"Controlarlo"</formula>
    </cfRule>
    <cfRule type="cellIs" dxfId="79" priority="103" operator="equal">
      <formula>"Asumirlo"</formula>
    </cfRule>
  </conditionalFormatting>
  <conditionalFormatting sqref="K57 K62 K67 K72 K77 K82 K87 K92 K97">
    <cfRule type="cellIs" dxfId="78" priority="91" operator="equal">
      <formula>"A CONSIDERAR"</formula>
    </cfRule>
    <cfRule type="containsText" dxfId="77" priority="92" operator="containsText" text="Explotarla">
      <formula>NOT(ISERROR(SEARCH("Explotarla",K57)))</formula>
    </cfRule>
    <cfRule type="containsText" dxfId="76" priority="93" operator="containsText" text="Apropiarse">
      <formula>NOT(ISERROR(SEARCH("Apropiarse",K57)))</formula>
    </cfRule>
    <cfRule type="containsText" dxfId="75" priority="94" operator="containsText" text="ABORDAR">
      <formula>NOT(ISERROR(SEARCH("ABORDAR",K57)))</formula>
    </cfRule>
    <cfRule type="containsText" dxfId="74" priority="95" operator="containsText" text="ANALIZAR">
      <formula>NOT(ISERROR(SEARCH("ANALIZAR",K57)))</formula>
    </cfRule>
    <cfRule type="cellIs" dxfId="73" priority="96" operator="equal">
      <formula>"Atención Inmediata"</formula>
    </cfRule>
    <cfRule type="cellIs" dxfId="72" priority="97" operator="equal">
      <formula>"Minimizarlo"</formula>
    </cfRule>
    <cfRule type="cellIs" dxfId="71" priority="98" operator="equal">
      <formula>"Controlarlo"</formula>
    </cfRule>
    <cfRule type="cellIs" dxfId="70" priority="99" operator="equal">
      <formula>"Asumirlo"</formula>
    </cfRule>
  </conditionalFormatting>
  <conditionalFormatting sqref="J57 J62 J67 J72 J77 J82 J87 J92 J97">
    <cfRule type="cellIs" dxfId="69" priority="87" operator="equal">
      <formula>"Intolerable"</formula>
    </cfRule>
    <cfRule type="cellIs" dxfId="68" priority="88" operator="equal">
      <formula>"Importante"</formula>
    </cfRule>
    <cfRule type="cellIs" dxfId="67" priority="89" operator="equal">
      <formula>"Moderado"</formula>
    </cfRule>
    <cfRule type="cellIs" dxfId="66" priority="90" operator="equal">
      <formula>"Tolerable"</formula>
    </cfRule>
  </conditionalFormatting>
  <conditionalFormatting sqref="J57 J62 J67 J72 J77 J82 J87 J92 J97">
    <cfRule type="cellIs" dxfId="65" priority="79" operator="equal">
      <formula>"Limitada"</formula>
    </cfRule>
    <cfRule type="cellIs" dxfId="64" priority="80" operator="equal">
      <formula>"Media"</formula>
    </cfRule>
    <cfRule type="cellIs" dxfId="63" priority="81" operator="equal">
      <formula>"Potencial"</formula>
    </cfRule>
    <cfRule type="cellIs" dxfId="62" priority="82" operator="equal">
      <formula>"Tolerable"</formula>
    </cfRule>
    <cfRule type="cellIs" dxfId="61" priority="83" operator="equal">
      <formula>"Sobresaliente"</formula>
    </cfRule>
    <cfRule type="cellIs" dxfId="60" priority="84" operator="equal">
      <formula>"Moderado"</formula>
    </cfRule>
    <cfRule type="cellIs" dxfId="59" priority="85" operator="equal">
      <formula>"Importante"</formula>
    </cfRule>
    <cfRule type="cellIs" dxfId="58" priority="86" operator="equal">
      <formula>"Intolerable"</formula>
    </cfRule>
  </conditionalFormatting>
  <conditionalFormatting sqref="I18 I23 I28 I33 I48">
    <cfRule type="cellIs" dxfId="57" priority="78" operator="equal">
      <formula>0</formula>
    </cfRule>
  </conditionalFormatting>
  <conditionalFormatting sqref="K18 K23 K28 K33 K48">
    <cfRule type="cellIs" dxfId="56" priority="74" operator="equal">
      <formula>"Atención Inmediata"</formula>
    </cfRule>
    <cfRule type="cellIs" dxfId="55" priority="75" operator="equal">
      <formula>"Minimizarlo"</formula>
    </cfRule>
    <cfRule type="cellIs" dxfId="54" priority="76" operator="equal">
      <formula>"Controlarlo"</formula>
    </cfRule>
    <cfRule type="cellIs" dxfId="53" priority="77" operator="equal">
      <formula>"Asumirlo"</formula>
    </cfRule>
  </conditionalFormatting>
  <conditionalFormatting sqref="K18 K23 K28 K33 K48">
    <cfRule type="cellIs" dxfId="52" priority="65" operator="equal">
      <formula>"A CONSIDERAR"</formula>
    </cfRule>
    <cfRule type="containsText" dxfId="51" priority="66" operator="containsText" text="Explotarla">
      <formula>NOT(ISERROR(SEARCH("Explotarla",K18)))</formula>
    </cfRule>
    <cfRule type="containsText" dxfId="50" priority="67" operator="containsText" text="Apropiarse">
      <formula>NOT(ISERROR(SEARCH("Apropiarse",K18)))</formula>
    </cfRule>
    <cfRule type="containsText" dxfId="49" priority="68" operator="containsText" text="ABORDAR">
      <formula>NOT(ISERROR(SEARCH("ABORDAR",K18)))</formula>
    </cfRule>
    <cfRule type="containsText" dxfId="48" priority="69" operator="containsText" text="ANALIZAR">
      <formula>NOT(ISERROR(SEARCH("ANALIZAR",K18)))</formula>
    </cfRule>
    <cfRule type="cellIs" dxfId="47" priority="70" operator="equal">
      <formula>"Atención Inmediata"</formula>
    </cfRule>
    <cfRule type="cellIs" dxfId="46" priority="71" operator="equal">
      <formula>"Minimizarlo"</formula>
    </cfRule>
    <cfRule type="cellIs" dxfId="45" priority="72" operator="equal">
      <formula>"Controlarlo"</formula>
    </cfRule>
    <cfRule type="cellIs" dxfId="44" priority="73" operator="equal">
      <formula>"Asumirlo"</formula>
    </cfRule>
  </conditionalFormatting>
  <conditionalFormatting sqref="J18 J23 J28 J33 J48">
    <cfRule type="cellIs" dxfId="43" priority="61" operator="equal">
      <formula>"Intolerable"</formula>
    </cfRule>
    <cfRule type="cellIs" dxfId="42" priority="62" operator="equal">
      <formula>"Importante"</formula>
    </cfRule>
    <cfRule type="cellIs" dxfId="41" priority="63" operator="equal">
      <formula>"Moderado"</formula>
    </cfRule>
    <cfRule type="cellIs" dxfId="40" priority="64" operator="equal">
      <formula>"Tolerable"</formula>
    </cfRule>
  </conditionalFormatting>
  <conditionalFormatting sqref="J18 J23 J28 J33 J48">
    <cfRule type="cellIs" dxfId="39" priority="53" operator="equal">
      <formula>"Limitada"</formula>
    </cfRule>
    <cfRule type="cellIs" dxfId="38" priority="54" operator="equal">
      <formula>"Media"</formula>
    </cfRule>
    <cfRule type="cellIs" dxfId="37" priority="55" operator="equal">
      <formula>"Potencial"</formula>
    </cfRule>
    <cfRule type="cellIs" dxfId="36" priority="56" operator="equal">
      <formula>"Tolerable"</formula>
    </cfRule>
    <cfRule type="cellIs" dxfId="35" priority="57" operator="equal">
      <formula>"Sobresaliente"</formula>
    </cfRule>
    <cfRule type="cellIs" dxfId="34" priority="58" operator="equal">
      <formula>"Moderado"</formula>
    </cfRule>
    <cfRule type="cellIs" dxfId="33" priority="59" operator="equal">
      <formula>"Importante"</formula>
    </cfRule>
    <cfRule type="cellIs" dxfId="32" priority="60" operator="equal">
      <formula>"Intolerable"</formula>
    </cfRule>
  </conditionalFormatting>
  <conditionalFormatting sqref="I38 I43">
    <cfRule type="cellIs" dxfId="31" priority="26" operator="equal">
      <formula>0</formula>
    </cfRule>
  </conditionalFormatting>
  <conditionalFormatting sqref="K38 K43">
    <cfRule type="cellIs" dxfId="30" priority="22" operator="equal">
      <formula>"Atención Inmediata"</formula>
    </cfRule>
    <cfRule type="cellIs" dxfId="29" priority="23" operator="equal">
      <formula>"Minimizarlo"</formula>
    </cfRule>
    <cfRule type="cellIs" dxfId="28" priority="24" operator="equal">
      <formula>"Controlarlo"</formula>
    </cfRule>
    <cfRule type="cellIs" dxfId="27" priority="25" operator="equal">
      <formula>"Asumirlo"</formula>
    </cfRule>
  </conditionalFormatting>
  <conditionalFormatting sqref="K38 K43">
    <cfRule type="cellIs" dxfId="26" priority="13" operator="equal">
      <formula>"A CONSIDERAR"</formula>
    </cfRule>
    <cfRule type="containsText" dxfId="25" priority="14" operator="containsText" text="Explotarla">
      <formula>NOT(ISERROR(SEARCH("Explotarla",K38)))</formula>
    </cfRule>
    <cfRule type="containsText" dxfId="24" priority="15" operator="containsText" text="Apropiarse">
      <formula>NOT(ISERROR(SEARCH("Apropiarse",K38)))</formula>
    </cfRule>
    <cfRule type="containsText" dxfId="23" priority="16" operator="containsText" text="ABORDAR">
      <formula>NOT(ISERROR(SEARCH("ABORDAR",K38)))</formula>
    </cfRule>
    <cfRule type="containsText" dxfId="22" priority="17" operator="containsText" text="ANALIZAR">
      <formula>NOT(ISERROR(SEARCH("ANALIZAR",K38)))</formula>
    </cfRule>
    <cfRule type="cellIs" dxfId="21" priority="18" operator="equal">
      <formula>"Atención Inmediata"</formula>
    </cfRule>
    <cfRule type="cellIs" dxfId="20" priority="19" operator="equal">
      <formula>"Minimizarlo"</formula>
    </cfRule>
    <cfRule type="cellIs" dxfId="19" priority="20" operator="equal">
      <formula>"Controlarlo"</formula>
    </cfRule>
    <cfRule type="cellIs" dxfId="18" priority="21" operator="equal">
      <formula>"Asumirlo"</formula>
    </cfRule>
  </conditionalFormatting>
  <conditionalFormatting sqref="J38 J43">
    <cfRule type="cellIs" dxfId="17" priority="9" operator="equal">
      <formula>"Intolerable"</formula>
    </cfRule>
    <cfRule type="cellIs" dxfId="16" priority="10" operator="equal">
      <formula>"Importante"</formula>
    </cfRule>
    <cfRule type="cellIs" dxfId="15" priority="11" operator="equal">
      <formula>"Moderado"</formula>
    </cfRule>
    <cfRule type="cellIs" dxfId="14" priority="12" operator="equal">
      <formula>"Tolerable"</formula>
    </cfRule>
  </conditionalFormatting>
  <conditionalFormatting sqref="J38 J43">
    <cfRule type="cellIs" dxfId="13" priority="1" operator="equal">
      <formula>"Limitada"</formula>
    </cfRule>
    <cfRule type="cellIs" dxfId="12" priority="2" operator="equal">
      <formula>"Media"</formula>
    </cfRule>
    <cfRule type="cellIs" dxfId="11" priority="3" operator="equal">
      <formula>"Potencial"</formula>
    </cfRule>
    <cfRule type="cellIs" dxfId="10" priority="4" operator="equal">
      <formula>"Tolerable"</formula>
    </cfRule>
    <cfRule type="cellIs" dxfId="9" priority="5" operator="equal">
      <formula>"Sobresaliente"</formula>
    </cfRule>
    <cfRule type="cellIs" dxfId="8" priority="6" operator="equal">
      <formula>"Moderado"</formula>
    </cfRule>
    <cfRule type="cellIs" dxfId="7" priority="7" operator="equal">
      <formula>"Importante"</formula>
    </cfRule>
    <cfRule type="cellIs" dxfId="6" priority="8" operator="equal">
      <formula>"Intolerable"</formula>
    </cfRule>
  </conditionalFormatting>
  <dataValidations count="5">
    <dataValidation type="list" allowBlank="1" showInputMessage="1" showErrorMessage="1" sqref="H28 H33 H48 H8 H13 H18 H23 H57 H62 H67 H72 H77 H82 H87 H38 H43 H92 H97" xr:uid="{00000000-0002-0000-0200-000000000000}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28 D33 D48 D8 D13 D18 D23 D57 D62 D67 D72 D77 D82 D87 D38 D43 D92 D97" xr:uid="{00000000-0002-0000-0200-000001000000}">
      <formula1>"Baja, Media, Alta"</formula1>
    </dataValidation>
    <dataValidation type="list" allowBlank="1" showInputMessage="1" showErrorMessage="1" sqref="A28 A33 A48 A8 A13 A18 A23 A57 A62 A67 A72 A77 A82 A87 A38 A43 A92 A97" xr:uid="{00000000-0002-0000-0200-000002000000}">
      <formula1>"Riesgo,Oportunidad"</formula1>
    </dataValidation>
    <dataValidation type="list" allowBlank="1" showInputMessage="1" showErrorMessage="1" sqref="G57:G101" xr:uid="{00000000-0002-0000-0200-000003000000}">
      <formula1>"Leve, Moderado,Importante"</formula1>
    </dataValidation>
    <dataValidation type="list" allowBlank="1" showInputMessage="1" showErrorMessage="1" sqref="G8:G52" xr:uid="{00000000-0002-0000-0200-000004000000}">
      <formula1>"Leve, Moderado,Grave"</formula1>
    </dataValidation>
  </dataValidations>
  <printOptions horizontalCentered="1"/>
  <pageMargins left="0.43307086614173229" right="0.62992125984251968" top="0.55118110236220474" bottom="0.55118110236220474" header="0.31496062992125984" footer="0.31496062992125984"/>
  <pageSetup paperSize="5" scale="38" fitToHeight="0" orientation="landscape" r:id="rId1"/>
  <headerFooter>
    <oddFooter>&amp;RPágina &amp;P de &amp;N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6"/>
  <sheetViews>
    <sheetView showGridLines="0" view="pageBreakPreview" zoomScaleSheetLayoutView="100" workbookViewId="0">
      <selection activeCell="H34" sqref="H34"/>
    </sheetView>
  </sheetViews>
  <sheetFormatPr defaultColWidth="11.42578125" defaultRowHeight="14.25"/>
  <cols>
    <col min="1" max="2" width="27.5703125" style="11" customWidth="1"/>
    <col min="3" max="6" width="15.7109375" style="11" customWidth="1"/>
    <col min="7" max="7" width="14.5703125" style="11" customWidth="1"/>
    <col min="8" max="8" width="32.42578125" style="11" customWidth="1"/>
    <col min="9" max="16384" width="11.42578125" style="11"/>
  </cols>
  <sheetData>
    <row r="1" spans="1:8" ht="44.25" customHeight="1">
      <c r="A1" s="267"/>
      <c r="B1" s="267"/>
      <c r="C1" s="262" t="s">
        <v>0</v>
      </c>
      <c r="D1" s="262"/>
      <c r="E1" s="262"/>
      <c r="F1" s="262"/>
      <c r="G1" s="267" t="s">
        <v>1</v>
      </c>
      <c r="H1" s="267"/>
    </row>
    <row r="2" spans="1:8" ht="30" customHeight="1">
      <c r="A2" s="267"/>
      <c r="B2" s="267"/>
      <c r="C2" s="263" t="s">
        <v>223</v>
      </c>
      <c r="D2" s="263"/>
      <c r="E2" s="263"/>
      <c r="F2" s="263"/>
      <c r="G2" s="270" t="s">
        <v>224</v>
      </c>
      <c r="H2" s="270"/>
    </row>
    <row r="3" spans="1:8" ht="15" thickBot="1">
      <c r="A3" s="19"/>
      <c r="B3" s="13"/>
      <c r="C3" s="13"/>
      <c r="D3" s="13"/>
      <c r="E3" s="13"/>
      <c r="F3" s="13"/>
      <c r="G3" s="13"/>
      <c r="H3" s="20"/>
    </row>
    <row r="4" spans="1:8" ht="15.75" thickTop="1">
      <c r="A4" s="21" t="s">
        <v>225</v>
      </c>
      <c r="B4" s="16"/>
      <c r="C4" s="15" t="s">
        <v>226</v>
      </c>
      <c r="D4" s="268"/>
      <c r="E4" s="268"/>
      <c r="F4" s="15" t="s">
        <v>227</v>
      </c>
      <c r="G4" s="268"/>
      <c r="H4" s="269"/>
    </row>
    <row r="5" spans="1:8" ht="15.75" customHeight="1">
      <c r="A5" s="271" t="s">
        <v>228</v>
      </c>
      <c r="B5" s="272"/>
      <c r="C5" s="272"/>
      <c r="D5" s="264"/>
      <c r="E5" s="265"/>
      <c r="F5" s="265"/>
      <c r="G5" s="265"/>
      <c r="H5" s="266"/>
    </row>
    <row r="6" spans="1:8" ht="15.75" customHeight="1">
      <c r="A6" s="259"/>
      <c r="B6" s="260"/>
      <c r="C6" s="260"/>
      <c r="D6" s="260"/>
      <c r="E6" s="260"/>
      <c r="F6" s="260"/>
      <c r="G6" s="260"/>
      <c r="H6" s="261"/>
    </row>
    <row r="7" spans="1:8" ht="15">
      <c r="A7" s="295" t="s">
        <v>229</v>
      </c>
      <c r="B7" s="275" t="s">
        <v>124</v>
      </c>
      <c r="C7" s="275" t="s">
        <v>230</v>
      </c>
      <c r="D7" s="275"/>
      <c r="E7" s="275"/>
      <c r="F7" s="275"/>
      <c r="G7" s="275" t="s">
        <v>231</v>
      </c>
      <c r="H7" s="293" t="s">
        <v>232</v>
      </c>
    </row>
    <row r="8" spans="1:8" ht="15">
      <c r="A8" s="295"/>
      <c r="B8" s="275"/>
      <c r="C8" s="103">
        <v>1</v>
      </c>
      <c r="D8" s="104">
        <v>2</v>
      </c>
      <c r="E8" s="105">
        <v>3</v>
      </c>
      <c r="F8" s="106">
        <v>4</v>
      </c>
      <c r="G8" s="275"/>
      <c r="H8" s="293"/>
    </row>
    <row r="9" spans="1:8" ht="83.65" customHeight="1">
      <c r="A9" s="45"/>
      <c r="B9" s="290"/>
      <c r="C9" s="130"/>
      <c r="D9" s="130"/>
      <c r="E9" s="130"/>
      <c r="F9" s="130"/>
      <c r="G9" s="128"/>
      <c r="H9" s="129"/>
    </row>
    <row r="10" spans="1:8" ht="16.149999999999999" customHeight="1">
      <c r="A10" s="45"/>
      <c r="B10" s="291"/>
      <c r="C10" s="130"/>
      <c r="D10" s="130"/>
      <c r="E10" s="130"/>
      <c r="F10" s="130"/>
      <c r="G10" s="128"/>
      <c r="H10" s="129"/>
    </row>
    <row r="11" spans="1:8" ht="16.149999999999999" customHeight="1">
      <c r="A11" s="45"/>
      <c r="B11" s="291"/>
      <c r="C11" s="130"/>
      <c r="D11" s="130"/>
      <c r="E11" s="130"/>
      <c r="F11" s="130"/>
      <c r="G11" s="128"/>
      <c r="H11" s="129"/>
    </row>
    <row r="12" spans="1:8" ht="16.149999999999999" customHeight="1">
      <c r="A12" s="45"/>
      <c r="B12" s="291"/>
      <c r="C12" s="130"/>
      <c r="D12" s="130"/>
      <c r="E12" s="130"/>
      <c r="F12" s="130"/>
      <c r="G12" s="128"/>
      <c r="H12" s="129"/>
    </row>
    <row r="13" spans="1:8" ht="16.149999999999999" customHeight="1">
      <c r="A13" s="45"/>
      <c r="B13" s="292"/>
      <c r="C13" s="130"/>
      <c r="D13" s="130"/>
      <c r="E13" s="130"/>
      <c r="F13" s="130"/>
      <c r="G13" s="128"/>
      <c r="H13" s="129"/>
    </row>
    <row r="14" spans="1:8" ht="33" customHeight="1">
      <c r="A14" s="44"/>
      <c r="B14" s="290"/>
      <c r="C14" s="130"/>
      <c r="D14" s="130"/>
      <c r="E14" s="130"/>
      <c r="F14" s="130"/>
      <c r="G14" s="128"/>
      <c r="H14" s="129"/>
    </row>
    <row r="15" spans="1:8" ht="16.149999999999999" customHeight="1">
      <c r="A15" s="45"/>
      <c r="B15" s="291"/>
      <c r="C15" s="130"/>
      <c r="D15" s="130"/>
      <c r="E15" s="130"/>
      <c r="F15" s="130"/>
      <c r="G15" s="128"/>
      <c r="H15" s="129"/>
    </row>
    <row r="16" spans="1:8" ht="16.149999999999999" customHeight="1">
      <c r="A16" s="45"/>
      <c r="B16" s="291"/>
      <c r="C16" s="130"/>
      <c r="D16" s="130"/>
      <c r="E16" s="130"/>
      <c r="F16" s="130"/>
      <c r="G16" s="128"/>
      <c r="H16" s="129"/>
    </row>
    <row r="17" spans="1:8" ht="16.149999999999999" customHeight="1">
      <c r="A17" s="45"/>
      <c r="B17" s="291"/>
      <c r="C17" s="130"/>
      <c r="D17" s="130"/>
      <c r="E17" s="130"/>
      <c r="F17" s="130"/>
      <c r="G17" s="128"/>
      <c r="H17" s="129"/>
    </row>
    <row r="18" spans="1:8" ht="16.149999999999999" customHeight="1">
      <c r="A18" s="45"/>
      <c r="B18" s="292"/>
      <c r="C18" s="130"/>
      <c r="D18" s="130"/>
      <c r="E18" s="130"/>
      <c r="F18" s="130"/>
      <c r="G18" s="128"/>
      <c r="H18" s="129"/>
    </row>
    <row r="19" spans="1:8" ht="15">
      <c r="A19" s="294"/>
      <c r="B19" s="286"/>
      <c r="C19" s="286"/>
      <c r="D19" s="286"/>
      <c r="E19" s="286"/>
      <c r="F19" s="286"/>
      <c r="G19" s="286"/>
      <c r="H19" s="287"/>
    </row>
    <row r="20" spans="1:8" ht="43.5" customHeight="1">
      <c r="A20" s="273" t="s">
        <v>233</v>
      </c>
      <c r="B20" s="274"/>
      <c r="C20" s="130">
        <f>SUM(C9:C18)</f>
        <v>0</v>
      </c>
      <c r="D20" s="130">
        <f>SUM(D9:D18)</f>
        <v>0</v>
      </c>
      <c r="E20" s="130">
        <f>SUM(E9:E18)</f>
        <v>0</v>
      </c>
      <c r="F20" s="130">
        <f>SUM(F9:F18)</f>
        <v>0</v>
      </c>
      <c r="G20" s="275" t="s">
        <v>234</v>
      </c>
      <c r="H20" s="276" t="s">
        <v>235</v>
      </c>
    </row>
    <row r="21" spans="1:8" ht="39.75" customHeight="1">
      <c r="A21" s="273" t="s">
        <v>236</v>
      </c>
      <c r="B21" s="274"/>
      <c r="C21" s="277">
        <f>SUM(C20:F20)</f>
        <v>0</v>
      </c>
      <c r="D21" s="277"/>
      <c r="E21" s="277"/>
      <c r="F21" s="277"/>
      <c r="G21" s="275"/>
      <c r="H21" s="276"/>
    </row>
    <row r="22" spans="1:8" ht="34.5" customHeight="1">
      <c r="A22" s="273" t="s">
        <v>237</v>
      </c>
      <c r="B22" s="274"/>
      <c r="C22" s="285"/>
      <c r="D22" s="277"/>
      <c r="E22" s="277"/>
      <c r="F22" s="277"/>
      <c r="G22" s="286"/>
      <c r="H22" s="287"/>
    </row>
    <row r="23" spans="1:8" ht="39.75" customHeight="1">
      <c r="A23" s="273" t="s">
        <v>238</v>
      </c>
      <c r="B23" s="274"/>
      <c r="C23" s="288" t="e">
        <f xml:space="preserve"> (C21/C22)*100%</f>
        <v>#DIV/0!</v>
      </c>
      <c r="D23" s="289"/>
      <c r="E23" s="289"/>
      <c r="F23" s="289"/>
      <c r="G23" s="278" t="s">
        <v>239</v>
      </c>
      <c r="H23" s="279"/>
    </row>
    <row r="24" spans="1:8" ht="15.75" thickBot="1">
      <c r="A24" s="280"/>
      <c r="B24" s="281"/>
      <c r="C24" s="281"/>
      <c r="D24" s="281"/>
      <c r="E24" s="281"/>
      <c r="F24" s="281"/>
      <c r="G24" s="281"/>
      <c r="H24" s="282"/>
    </row>
    <row r="25" spans="1:8" ht="15.75" thickTop="1" thickBot="1">
      <c r="A25" s="19"/>
      <c r="B25" s="13"/>
      <c r="C25" s="13"/>
      <c r="D25" s="13"/>
      <c r="E25" s="13"/>
      <c r="F25" s="13"/>
      <c r="G25" s="13"/>
      <c r="H25" s="20"/>
    </row>
    <row r="26" spans="1:8" ht="17.25" customHeight="1" thickBot="1">
      <c r="A26" s="257" t="s">
        <v>240</v>
      </c>
      <c r="B26" s="257"/>
      <c r="C26" s="257"/>
      <c r="D26" s="257"/>
      <c r="E26" s="257"/>
      <c r="F26" s="17"/>
      <c r="G26" s="283" t="s">
        <v>241</v>
      </c>
      <c r="H26" s="284"/>
    </row>
    <row r="27" spans="1:8" ht="39.950000000000003" customHeight="1" thickBot="1">
      <c r="A27" s="27" t="s">
        <v>242</v>
      </c>
      <c r="B27" s="258" t="s">
        <v>243</v>
      </c>
      <c r="C27" s="258"/>
      <c r="D27" s="258"/>
      <c r="E27" s="258"/>
      <c r="F27" s="9"/>
      <c r="G27" s="18" t="s">
        <v>244</v>
      </c>
      <c r="H27" s="22" t="s">
        <v>55</v>
      </c>
    </row>
    <row r="28" spans="1:8" ht="39.950000000000003" customHeight="1" thickBot="1">
      <c r="A28" s="28" t="s">
        <v>245</v>
      </c>
      <c r="B28" s="258" t="s">
        <v>246</v>
      </c>
      <c r="C28" s="258"/>
      <c r="D28" s="258"/>
      <c r="E28" s="258"/>
      <c r="F28" s="9"/>
      <c r="G28" s="18" t="s">
        <v>247</v>
      </c>
      <c r="H28" s="23" t="s">
        <v>52</v>
      </c>
    </row>
    <row r="29" spans="1:8" ht="39.950000000000003" customHeight="1" thickBot="1">
      <c r="A29" s="29" t="s">
        <v>248</v>
      </c>
      <c r="B29" s="258" t="s">
        <v>249</v>
      </c>
      <c r="C29" s="258"/>
      <c r="D29" s="258"/>
      <c r="E29" s="258"/>
      <c r="F29" s="9"/>
      <c r="G29" s="18" t="s">
        <v>250</v>
      </c>
      <c r="H29" s="24" t="s">
        <v>49</v>
      </c>
    </row>
    <row r="30" spans="1:8" ht="15.75" thickBot="1">
      <c r="A30" s="30"/>
      <c r="B30" s="31"/>
      <c r="C30" s="31"/>
      <c r="D30" s="31"/>
      <c r="E30" s="14"/>
      <c r="F30" s="13"/>
      <c r="G30" s="13"/>
      <c r="H30" s="20"/>
    </row>
    <row r="31" spans="1:8" ht="18" customHeight="1" thickBot="1">
      <c r="A31" s="257" t="s">
        <v>251</v>
      </c>
      <c r="B31" s="257"/>
      <c r="C31" s="257"/>
      <c r="D31" s="257"/>
      <c r="E31" s="257"/>
      <c r="F31" s="12"/>
      <c r="G31" s="12"/>
      <c r="H31" s="12"/>
    </row>
    <row r="32" spans="1:8" ht="15.75" thickBot="1">
      <c r="A32" s="107">
        <v>1</v>
      </c>
      <c r="B32" s="258" t="s">
        <v>252</v>
      </c>
      <c r="C32" s="258"/>
      <c r="D32" s="258"/>
      <c r="E32" s="258"/>
    </row>
    <row r="33" spans="1:5" ht="15.75" thickBot="1">
      <c r="A33" s="108">
        <v>2</v>
      </c>
      <c r="B33" s="258" t="s">
        <v>253</v>
      </c>
      <c r="C33" s="258"/>
      <c r="D33" s="258"/>
      <c r="E33" s="258"/>
    </row>
    <row r="34" spans="1:5" ht="29.25" customHeight="1" thickBot="1">
      <c r="A34" s="109">
        <v>3</v>
      </c>
      <c r="B34" s="258" t="s">
        <v>254</v>
      </c>
      <c r="C34" s="258"/>
      <c r="D34" s="258"/>
      <c r="E34" s="258"/>
    </row>
    <row r="35" spans="1:5" ht="40.5" customHeight="1" thickBot="1">
      <c r="A35" s="110">
        <v>4</v>
      </c>
      <c r="B35" s="258" t="s">
        <v>255</v>
      </c>
      <c r="C35" s="258"/>
      <c r="D35" s="258"/>
      <c r="E35" s="258"/>
    </row>
    <row r="36" spans="1:5" ht="40.5" customHeight="1"/>
  </sheetData>
  <mergeCells count="40">
    <mergeCell ref="B9:B13"/>
    <mergeCell ref="B14:B18"/>
    <mergeCell ref="H7:H8"/>
    <mergeCell ref="A19:H19"/>
    <mergeCell ref="A7:A8"/>
    <mergeCell ref="B7:B8"/>
    <mergeCell ref="C7:F7"/>
    <mergeCell ref="G7:G8"/>
    <mergeCell ref="B27:E27"/>
    <mergeCell ref="B28:E28"/>
    <mergeCell ref="B29:E29"/>
    <mergeCell ref="A26:E26"/>
    <mergeCell ref="A23:B23"/>
    <mergeCell ref="C23:F23"/>
    <mergeCell ref="G23:H23"/>
    <mergeCell ref="A24:H24"/>
    <mergeCell ref="G26:H26"/>
    <mergeCell ref="A22:B22"/>
    <mergeCell ref="C22:F22"/>
    <mergeCell ref="G22:H22"/>
    <mergeCell ref="A20:B20"/>
    <mergeCell ref="G20:G21"/>
    <mergeCell ref="H20:H21"/>
    <mergeCell ref="A21:B21"/>
    <mergeCell ref="C21:F21"/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  <mergeCell ref="A31:E31"/>
    <mergeCell ref="B32:E32"/>
    <mergeCell ref="B33:E33"/>
    <mergeCell ref="B34:E34"/>
    <mergeCell ref="B35:E35"/>
  </mergeCells>
  <conditionalFormatting sqref="C23:F23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54" orientation="portrait" r:id="rId1"/>
  <headerFooter>
    <oddFooter>&amp;R&amp;"Arial,Normal"&amp;16Página &amp;P de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41"/>
  <sheetViews>
    <sheetView showGridLines="0" tabSelected="1" view="pageBreakPreview" topLeftCell="A14" zoomScale="90" zoomScaleSheetLayoutView="90" workbookViewId="0">
      <pane ySplit="795" topLeftCell="A9" activePane="bottomLeft"/>
      <selection pane="bottomLeft" activeCell="C26" sqref="C26:F26"/>
      <selection activeCell="A7" sqref="A7"/>
    </sheetView>
  </sheetViews>
  <sheetFormatPr defaultColWidth="11.42578125" defaultRowHeight="14.25"/>
  <cols>
    <col min="1" max="1" width="52.5703125" style="11" customWidth="1"/>
    <col min="2" max="2" width="43.5703125" style="11" customWidth="1"/>
    <col min="3" max="3" width="21" style="11" customWidth="1"/>
    <col min="4" max="4" width="22" style="11" customWidth="1"/>
    <col min="5" max="5" width="19.85546875" style="11" customWidth="1"/>
    <col min="6" max="6" width="23.28515625" style="11" customWidth="1"/>
    <col min="7" max="7" width="78.140625" style="11" customWidth="1"/>
    <col min="8" max="8" width="30" style="11" customWidth="1"/>
    <col min="9" max="16384" width="11.42578125" style="11"/>
  </cols>
  <sheetData>
    <row r="1" spans="1:8" ht="45" customHeight="1">
      <c r="A1" s="267"/>
      <c r="B1" s="267"/>
      <c r="C1" s="262" t="s">
        <v>0</v>
      </c>
      <c r="D1" s="262"/>
      <c r="E1" s="262"/>
      <c r="F1" s="262"/>
      <c r="G1" s="267" t="s">
        <v>1</v>
      </c>
      <c r="H1" s="267"/>
    </row>
    <row r="2" spans="1:8" ht="30" customHeight="1">
      <c r="A2" s="267"/>
      <c r="B2" s="267"/>
      <c r="C2" s="263" t="s">
        <v>223</v>
      </c>
      <c r="D2" s="263"/>
      <c r="E2" s="263"/>
      <c r="F2" s="263"/>
      <c r="G2" s="270" t="s">
        <v>224</v>
      </c>
      <c r="H2" s="270"/>
    </row>
    <row r="3" spans="1:8" ht="15" thickBot="1">
      <c r="A3" s="19"/>
      <c r="B3" s="13"/>
      <c r="C3" s="13"/>
      <c r="D3" s="13"/>
      <c r="E3" s="13"/>
      <c r="F3" s="13"/>
      <c r="G3" s="13"/>
      <c r="H3" s="20"/>
    </row>
    <row r="4" spans="1:8" ht="15.75" thickTop="1">
      <c r="A4" s="21" t="s">
        <v>225</v>
      </c>
      <c r="B4" s="114">
        <v>44340</v>
      </c>
      <c r="C4" s="15" t="s">
        <v>226</v>
      </c>
      <c r="D4" s="268" t="s">
        <v>256</v>
      </c>
      <c r="E4" s="268"/>
      <c r="F4" s="15" t="s">
        <v>227</v>
      </c>
      <c r="G4" s="268" t="s">
        <v>257</v>
      </c>
      <c r="H4" s="269"/>
    </row>
    <row r="5" spans="1:8" ht="15.75" customHeight="1">
      <c r="A5" s="271" t="s">
        <v>228</v>
      </c>
      <c r="B5" s="272"/>
      <c r="C5" s="272"/>
      <c r="D5" s="264"/>
      <c r="E5" s="265"/>
      <c r="F5" s="265"/>
      <c r="G5" s="265"/>
      <c r="H5" s="266"/>
    </row>
    <row r="6" spans="1:8" ht="15.75" customHeight="1">
      <c r="A6" s="259"/>
      <c r="B6" s="260"/>
      <c r="C6" s="260"/>
      <c r="D6" s="260"/>
      <c r="E6" s="260"/>
      <c r="F6" s="260"/>
      <c r="G6" s="260"/>
      <c r="H6" s="261"/>
    </row>
    <row r="7" spans="1:8" ht="15">
      <c r="A7" s="295" t="s">
        <v>229</v>
      </c>
      <c r="B7" s="275" t="s">
        <v>184</v>
      </c>
      <c r="C7" s="275" t="s">
        <v>230</v>
      </c>
      <c r="D7" s="275"/>
      <c r="E7" s="275"/>
      <c r="F7" s="275"/>
      <c r="G7" s="275" t="s">
        <v>231</v>
      </c>
      <c r="H7" s="293" t="s">
        <v>232</v>
      </c>
    </row>
    <row r="8" spans="1:8" ht="15">
      <c r="A8" s="295"/>
      <c r="B8" s="275"/>
      <c r="C8" s="103">
        <v>1</v>
      </c>
      <c r="D8" s="104">
        <v>2</v>
      </c>
      <c r="E8" s="105">
        <v>3</v>
      </c>
      <c r="F8" s="106">
        <v>4</v>
      </c>
      <c r="G8" s="275"/>
      <c r="H8" s="293"/>
    </row>
    <row r="9" spans="1:8" ht="66.400000000000006" customHeight="1">
      <c r="A9" s="111" t="str">
        <f>'Matriz Riesgo y Op'!M62</f>
        <v>Elaborar instructivo de llenado de "solicitud de suministros".</v>
      </c>
      <c r="B9" s="296" t="str">
        <f>'Matriz Riesgo y Op'!C62</f>
        <v>Asegurar que las solicitudes de suministro sean requisitadas correctamente.</v>
      </c>
      <c r="C9" s="112"/>
      <c r="D9" s="112"/>
      <c r="E9" s="112"/>
      <c r="F9" s="112"/>
      <c r="G9" s="296"/>
      <c r="H9" s="129"/>
    </row>
    <row r="10" spans="1:8" ht="18">
      <c r="A10" s="111"/>
      <c r="B10" s="297"/>
      <c r="C10" s="112"/>
      <c r="D10" s="112"/>
      <c r="E10" s="112"/>
      <c r="F10" s="112"/>
      <c r="G10" s="297"/>
      <c r="H10" s="129"/>
    </row>
    <row r="11" spans="1:8" ht="18">
      <c r="A11" s="111"/>
      <c r="B11" s="297"/>
      <c r="C11" s="112"/>
      <c r="D11" s="112"/>
      <c r="E11" s="112"/>
      <c r="F11" s="112"/>
      <c r="G11" s="297"/>
      <c r="H11" s="129"/>
    </row>
    <row r="12" spans="1:8" ht="18">
      <c r="A12" s="111"/>
      <c r="B12" s="297"/>
      <c r="C12" s="112"/>
      <c r="D12" s="112"/>
      <c r="E12" s="112"/>
      <c r="F12" s="112"/>
      <c r="G12" s="297"/>
      <c r="H12" s="129"/>
    </row>
    <row r="13" spans="1:8" ht="72.95" customHeight="1">
      <c r="A13" s="111"/>
      <c r="B13" s="298"/>
      <c r="C13" s="112"/>
      <c r="D13" s="112"/>
      <c r="E13" s="112"/>
      <c r="F13" s="112"/>
      <c r="G13" s="298"/>
      <c r="H13" s="129"/>
    </row>
    <row r="14" spans="1:8" ht="120" customHeight="1">
      <c r="A14" s="111" t="str">
        <f>'Matriz Riesgo y Op'!M67</f>
        <v xml:space="preserve">Difundir por correo electrónico el clasificador por objeto y tipo de gasto a las áreas requirientes. </v>
      </c>
      <c r="B14" s="296" t="str">
        <f>'Matriz Riesgo y Op'!C67</f>
        <v>Difusión del clasificador por objeto y tipo de gasto y solicitud de su actualización (en su caso).</v>
      </c>
      <c r="C14" s="112"/>
      <c r="D14" s="112"/>
      <c r="E14" s="112"/>
      <c r="F14" s="112"/>
      <c r="G14" s="296"/>
      <c r="H14" s="129"/>
    </row>
    <row r="15" spans="1:8" ht="18">
      <c r="A15" s="111"/>
      <c r="B15" s="297"/>
      <c r="C15" s="112"/>
      <c r="D15" s="112"/>
      <c r="E15" s="112"/>
      <c r="F15" s="112"/>
      <c r="G15" s="297"/>
      <c r="H15" s="129"/>
    </row>
    <row r="16" spans="1:8" ht="14.1" customHeight="1">
      <c r="A16" s="111"/>
      <c r="B16" s="297"/>
      <c r="C16" s="112"/>
      <c r="D16" s="112"/>
      <c r="E16" s="112"/>
      <c r="F16" s="112"/>
      <c r="G16" s="297"/>
      <c r="H16" s="129"/>
    </row>
    <row r="17" spans="1:8" ht="1.5" customHeight="1">
      <c r="A17" s="111"/>
      <c r="B17" s="297"/>
      <c r="C17" s="112"/>
      <c r="D17" s="112"/>
      <c r="E17" s="112"/>
      <c r="F17" s="112"/>
      <c r="G17" s="297"/>
      <c r="H17" s="129"/>
    </row>
    <row r="18" spans="1:8" ht="18" hidden="1">
      <c r="A18" s="111"/>
      <c r="B18" s="298"/>
      <c r="C18" s="112"/>
      <c r="D18" s="112"/>
      <c r="E18" s="112"/>
      <c r="F18" s="112"/>
      <c r="G18" s="298"/>
      <c r="H18" s="129"/>
    </row>
    <row r="19" spans="1:8" ht="18">
      <c r="A19" s="111"/>
      <c r="B19" s="296"/>
      <c r="C19" s="112"/>
      <c r="D19" s="112"/>
      <c r="E19" s="112"/>
      <c r="F19" s="112"/>
      <c r="G19" s="113"/>
      <c r="H19" s="129"/>
    </row>
    <row r="20" spans="1:8" ht="18">
      <c r="A20" s="111"/>
      <c r="B20" s="297"/>
      <c r="C20" s="112"/>
      <c r="D20" s="112"/>
      <c r="E20" s="112"/>
      <c r="F20" s="112" t="s">
        <v>258</v>
      </c>
      <c r="G20" s="113"/>
      <c r="H20" s="129"/>
    </row>
    <row r="21" spans="1:8" ht="18">
      <c r="A21" s="111"/>
      <c r="B21" s="297"/>
      <c r="C21" s="112"/>
      <c r="D21" s="112"/>
      <c r="E21" s="112"/>
      <c r="F21" s="112"/>
      <c r="G21" s="113"/>
      <c r="H21" s="129"/>
    </row>
    <row r="22" spans="1:8" ht="18">
      <c r="A22" s="111"/>
      <c r="B22" s="297"/>
      <c r="C22" s="112"/>
      <c r="D22" s="112"/>
      <c r="E22" s="112"/>
      <c r="F22" s="112"/>
      <c r="G22" s="113"/>
      <c r="H22" s="129"/>
    </row>
    <row r="23" spans="1:8" ht="18">
      <c r="A23" s="111"/>
      <c r="B23" s="298"/>
      <c r="C23" s="112"/>
      <c r="D23" s="112"/>
      <c r="E23" s="112"/>
      <c r="F23" s="112"/>
      <c r="G23" s="113"/>
      <c r="H23" s="129"/>
    </row>
    <row r="24" spans="1:8" ht="15">
      <c r="A24" s="294"/>
      <c r="B24" s="286"/>
      <c r="C24" s="286"/>
      <c r="D24" s="286"/>
      <c r="E24" s="286"/>
      <c r="F24" s="286"/>
      <c r="G24" s="286"/>
      <c r="H24" s="287"/>
    </row>
    <row r="25" spans="1:8" ht="43.5" customHeight="1">
      <c r="A25" s="273" t="s">
        <v>233</v>
      </c>
      <c r="B25" s="274"/>
      <c r="C25" s="130">
        <f>SUM(C9:C23)</f>
        <v>0</v>
      </c>
      <c r="D25" s="130">
        <f>SUM(D9:D23)</f>
        <v>0</v>
      </c>
      <c r="E25" s="130">
        <f>SUM(E9:E23)</f>
        <v>0</v>
      </c>
      <c r="F25" s="130">
        <f>SUM(F9:F23)</f>
        <v>0</v>
      </c>
      <c r="G25" s="275" t="s">
        <v>234</v>
      </c>
      <c r="H25" s="276" t="s">
        <v>259</v>
      </c>
    </row>
    <row r="26" spans="1:8" ht="39.75" customHeight="1">
      <c r="A26" s="273" t="s">
        <v>236</v>
      </c>
      <c r="B26" s="274"/>
      <c r="C26" s="277">
        <f>SUM(C25:F25)</f>
        <v>0</v>
      </c>
      <c r="D26" s="277"/>
      <c r="E26" s="277"/>
      <c r="F26" s="277"/>
      <c r="G26" s="275"/>
      <c r="H26" s="276"/>
    </row>
    <row r="27" spans="1:8" ht="34.5" customHeight="1">
      <c r="A27" s="273" t="s">
        <v>237</v>
      </c>
      <c r="B27" s="274"/>
      <c r="C27" s="285">
        <v>8</v>
      </c>
      <c r="D27" s="277"/>
      <c r="E27" s="277"/>
      <c r="F27" s="277"/>
      <c r="G27" s="286"/>
      <c r="H27" s="287"/>
    </row>
    <row r="28" spans="1:8" ht="39.75" customHeight="1">
      <c r="A28" s="273" t="s">
        <v>238</v>
      </c>
      <c r="B28" s="274"/>
      <c r="C28" s="288">
        <f xml:space="preserve"> (C26/C27)*100%</f>
        <v>0</v>
      </c>
      <c r="D28" s="289"/>
      <c r="E28" s="289"/>
      <c r="F28" s="289"/>
      <c r="G28" s="278" t="s">
        <v>239</v>
      </c>
      <c r="H28" s="279"/>
    </row>
    <row r="29" spans="1:8" ht="15.75" thickBot="1">
      <c r="A29" s="280"/>
      <c r="B29" s="281"/>
      <c r="C29" s="281"/>
      <c r="D29" s="281"/>
      <c r="E29" s="281"/>
      <c r="F29" s="281"/>
      <c r="G29" s="281"/>
      <c r="H29" s="282"/>
    </row>
    <row r="30" spans="1:8" ht="15.75" thickTop="1" thickBot="1">
      <c r="A30" s="19"/>
      <c r="B30" s="13"/>
      <c r="C30" s="13"/>
      <c r="D30" s="13"/>
      <c r="E30" s="13"/>
      <c r="F30" s="13"/>
      <c r="G30" s="13"/>
      <c r="H30" s="20"/>
    </row>
    <row r="31" spans="1:8" ht="17.25" customHeight="1" thickBot="1">
      <c r="A31" s="257" t="s">
        <v>260</v>
      </c>
      <c r="B31" s="257"/>
      <c r="C31" s="257"/>
      <c r="D31" s="257"/>
      <c r="E31" s="257"/>
      <c r="F31" s="17"/>
      <c r="G31" s="283" t="s">
        <v>241</v>
      </c>
      <c r="H31" s="284"/>
    </row>
    <row r="32" spans="1:8" ht="39.950000000000003" customHeight="1" thickBot="1">
      <c r="A32" s="27" t="s">
        <v>242</v>
      </c>
      <c r="B32" s="258" t="s">
        <v>261</v>
      </c>
      <c r="C32" s="258"/>
      <c r="D32" s="258"/>
      <c r="E32" s="258"/>
      <c r="F32" s="9"/>
      <c r="G32" s="18" t="s">
        <v>244</v>
      </c>
      <c r="H32" s="22" t="s">
        <v>55</v>
      </c>
    </row>
    <row r="33" spans="1:8" ht="48.75" customHeight="1" thickBot="1">
      <c r="A33" s="28" t="s">
        <v>245</v>
      </c>
      <c r="B33" s="258" t="s">
        <v>262</v>
      </c>
      <c r="C33" s="258"/>
      <c r="D33" s="258"/>
      <c r="E33" s="258"/>
      <c r="F33" s="9"/>
      <c r="G33" s="18" t="s">
        <v>247</v>
      </c>
      <c r="H33" s="23" t="s">
        <v>52</v>
      </c>
    </row>
    <row r="34" spans="1:8" ht="54.75" customHeight="1" thickBot="1">
      <c r="A34" s="29" t="s">
        <v>248</v>
      </c>
      <c r="B34" s="258" t="s">
        <v>263</v>
      </c>
      <c r="C34" s="258"/>
      <c r="D34" s="258"/>
      <c r="E34" s="258"/>
      <c r="F34" s="9"/>
      <c r="G34" s="18" t="s">
        <v>250</v>
      </c>
      <c r="H34" s="24" t="s">
        <v>49</v>
      </c>
    </row>
    <row r="35" spans="1:8" ht="15.75" thickBot="1">
      <c r="A35" s="30"/>
      <c r="B35" s="31"/>
      <c r="C35" s="31"/>
      <c r="D35" s="31"/>
      <c r="E35" s="14"/>
      <c r="F35" s="13"/>
      <c r="G35" s="13"/>
      <c r="H35" s="20"/>
    </row>
    <row r="36" spans="1:8" ht="18" customHeight="1" thickBot="1">
      <c r="A36" s="257" t="s">
        <v>251</v>
      </c>
      <c r="B36" s="257"/>
      <c r="C36" s="257"/>
      <c r="D36" s="257"/>
      <c r="E36" s="257"/>
      <c r="F36" s="25"/>
      <c r="G36" s="25"/>
      <c r="H36" s="26"/>
    </row>
    <row r="37" spans="1:8" ht="15.75" thickBot="1">
      <c r="A37" s="107">
        <v>1</v>
      </c>
      <c r="B37" s="258" t="s">
        <v>252</v>
      </c>
      <c r="C37" s="258"/>
      <c r="D37" s="258"/>
      <c r="E37" s="258"/>
      <c r="F37" s="12"/>
      <c r="G37" s="12"/>
      <c r="H37" s="12"/>
    </row>
    <row r="38" spans="1:8" ht="15.75" thickBot="1">
      <c r="A38" s="108">
        <v>2</v>
      </c>
      <c r="B38" s="258" t="s">
        <v>253</v>
      </c>
      <c r="C38" s="258"/>
      <c r="D38" s="258"/>
      <c r="E38" s="258"/>
    </row>
    <row r="39" spans="1:8" ht="29.25" customHeight="1" thickBot="1">
      <c r="A39" s="109">
        <v>3</v>
      </c>
      <c r="B39" s="258" t="s">
        <v>254</v>
      </c>
      <c r="C39" s="258"/>
      <c r="D39" s="258"/>
      <c r="E39" s="258"/>
    </row>
    <row r="40" spans="1:8" ht="40.5" customHeight="1" thickBot="1">
      <c r="A40" s="110">
        <v>4</v>
      </c>
      <c r="B40" s="258" t="s">
        <v>255</v>
      </c>
      <c r="C40" s="258"/>
      <c r="D40" s="258"/>
      <c r="E40" s="258"/>
    </row>
    <row r="41" spans="1:8" ht="40.5" customHeight="1"/>
  </sheetData>
  <mergeCells count="43">
    <mergeCell ref="B19:B23"/>
    <mergeCell ref="A31:E31"/>
    <mergeCell ref="B32:E32"/>
    <mergeCell ref="B33:E33"/>
    <mergeCell ref="A6:H6"/>
    <mergeCell ref="B14:B18"/>
    <mergeCell ref="G9:G13"/>
    <mergeCell ref="G14:G18"/>
    <mergeCell ref="B34:E34"/>
    <mergeCell ref="A29:H29"/>
    <mergeCell ref="G31:H31"/>
    <mergeCell ref="G28:H28"/>
    <mergeCell ref="A24:H24"/>
    <mergeCell ref="A25:B25"/>
    <mergeCell ref="G25:G26"/>
    <mergeCell ref="H25:H26"/>
    <mergeCell ref="A26:B26"/>
    <mergeCell ref="C26:F26"/>
    <mergeCell ref="A27:B27"/>
    <mergeCell ref="C27:F27"/>
    <mergeCell ref="G27:H27"/>
    <mergeCell ref="A28:B28"/>
    <mergeCell ref="C28:F28"/>
    <mergeCell ref="G1:H1"/>
    <mergeCell ref="C2:F2"/>
    <mergeCell ref="G2:H2"/>
    <mergeCell ref="B9:B13"/>
    <mergeCell ref="A1:B2"/>
    <mergeCell ref="C1:F1"/>
    <mergeCell ref="A7:A8"/>
    <mergeCell ref="B7:B8"/>
    <mergeCell ref="C7:F7"/>
    <mergeCell ref="G7:G8"/>
    <mergeCell ref="H7:H8"/>
    <mergeCell ref="D4:E4"/>
    <mergeCell ref="G4:H4"/>
    <mergeCell ref="A5:C5"/>
    <mergeCell ref="D5:H5"/>
    <mergeCell ref="A36:E36"/>
    <mergeCell ref="B37:E37"/>
    <mergeCell ref="B38:E38"/>
    <mergeCell ref="B39:E39"/>
    <mergeCell ref="B40:E40"/>
  </mergeCells>
  <conditionalFormatting sqref="C28:F28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rintOptions horizontalCentered="1"/>
  <pageMargins left="0.38" right="0.43" top="0.42" bottom="0.44" header="0.31496062992125984" footer="0.31496062992125984"/>
  <pageSetup scale="44" orientation="landscape" r:id="rId1"/>
  <headerFooter>
    <oddFooter>&amp;R&amp;"Arial,Normal"&amp;16Página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Q13"/>
  <sheetViews>
    <sheetView topLeftCell="G1" workbookViewId="0">
      <selection activeCell="G5" sqref="G5"/>
    </sheetView>
  </sheetViews>
  <sheetFormatPr defaultColWidth="11.42578125" defaultRowHeight="15"/>
  <cols>
    <col min="1" max="1" width="14.140625" customWidth="1"/>
  </cols>
  <sheetData>
    <row r="1" spans="1:17">
      <c r="A1" s="299" t="s">
        <v>264</v>
      </c>
      <c r="B1" s="300"/>
      <c r="D1" s="299" t="s">
        <v>265</v>
      </c>
      <c r="E1" s="300"/>
      <c r="G1" s="299" t="s">
        <v>266</v>
      </c>
      <c r="H1" s="300"/>
      <c r="J1" s="2"/>
      <c r="K1" s="2"/>
      <c r="L1" s="2"/>
      <c r="M1" s="2"/>
      <c r="N1" s="2"/>
      <c r="O1" s="2"/>
      <c r="P1" s="2"/>
      <c r="Q1" s="2"/>
    </row>
    <row r="2" spans="1:17">
      <c r="A2" s="1" t="s">
        <v>267</v>
      </c>
      <c r="B2">
        <v>5</v>
      </c>
      <c r="D2" s="1" t="s">
        <v>49</v>
      </c>
      <c r="E2">
        <v>1</v>
      </c>
      <c r="G2" s="1" t="s">
        <v>59</v>
      </c>
      <c r="H2" s="41">
        <v>1</v>
      </c>
      <c r="J2" s="5"/>
      <c r="K2" s="5"/>
      <c r="L2" s="5"/>
      <c r="M2" s="5"/>
      <c r="N2" s="5"/>
      <c r="O2" s="5"/>
      <c r="P2" s="5"/>
      <c r="Q2" s="5"/>
    </row>
    <row r="3" spans="1:17">
      <c r="A3" s="1" t="s">
        <v>33</v>
      </c>
      <c r="B3">
        <v>5</v>
      </c>
      <c r="D3" s="1" t="s">
        <v>52</v>
      </c>
      <c r="E3">
        <v>7</v>
      </c>
      <c r="G3" s="1" t="s">
        <v>62</v>
      </c>
      <c r="H3" s="41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>
      <c r="A4" s="1" t="s">
        <v>129</v>
      </c>
      <c r="B4">
        <v>10</v>
      </c>
      <c r="D4" s="1" t="s">
        <v>55</v>
      </c>
      <c r="E4">
        <v>10</v>
      </c>
      <c r="G4" s="1" t="s">
        <v>65</v>
      </c>
      <c r="H4" s="41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>
      <c r="A5" s="1" t="s">
        <v>36</v>
      </c>
      <c r="B5">
        <v>8</v>
      </c>
      <c r="G5" s="1" t="s">
        <v>67</v>
      </c>
      <c r="H5" s="41">
        <v>10</v>
      </c>
      <c r="J5" s="5"/>
      <c r="K5" s="5"/>
      <c r="L5" s="6"/>
      <c r="M5" s="6"/>
      <c r="N5" s="6"/>
      <c r="O5" s="6"/>
      <c r="P5" s="6"/>
      <c r="Q5" s="6"/>
    </row>
    <row r="6" spans="1:17">
      <c r="A6" s="1" t="s">
        <v>268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>
      <c r="A7" s="1" t="s">
        <v>24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>
      <c r="A8" s="1" t="s">
        <v>27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>
      <c r="A9" s="1" t="s">
        <v>269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>
      <c r="A10" s="3" t="s">
        <v>39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>
      <c r="A11" s="3" t="s">
        <v>42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>
      <c r="J12" s="2"/>
      <c r="K12" s="2"/>
      <c r="L12" s="2"/>
      <c r="M12" s="2"/>
      <c r="N12" s="2"/>
      <c r="O12" s="2"/>
      <c r="P12" s="2"/>
      <c r="Q12" s="2"/>
    </row>
    <row r="13" spans="1:17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ricardo.sanchezs@ine.mx</dc:creator>
  <cp:keywords/>
  <dc:description/>
  <cp:lastModifiedBy>Usuario invitado</cp:lastModifiedBy>
  <cp:revision/>
  <dcterms:created xsi:type="dcterms:W3CDTF">2016-06-29T13:31:45Z</dcterms:created>
  <dcterms:modified xsi:type="dcterms:W3CDTF">2021-07-20T19:29:59Z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