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hidePivotFieldList="1"/>
  <mc:AlternateContent xmlns:mc="http://schemas.openxmlformats.org/markup-compatibility/2006">
    <mc:Choice Requires="x15">
      <x15ac:absPath xmlns:x15ac="http://schemas.microsoft.com/office/spreadsheetml/2010/11/ac" url="D:\Datum\SGC\2021\SEGUIMIENTO SGC ZACATECAS\4 CONTEXTO DE LA INSTITUCIÓN\Editables\"/>
    </mc:Choice>
  </mc:AlternateContent>
  <xr:revisionPtr revIDLastSave="0" documentId="13_ncr:1_{E33A459D-10B3-4364-A33E-534F633619F2}" xr6:coauthVersionLast="45" xr6:coauthVersionMax="45" xr10:uidLastSave="{00000000-0000-0000-0000-000000000000}"/>
  <bookViews>
    <workbookView xWindow="-120" yWindow="-120" windowWidth="29040" windowHeight="15840" tabRatio="831" activeTab="5" xr2:uid="{00000000-000D-0000-FFFF-FFFF00000000}"/>
  </bookViews>
  <sheets>
    <sheet name="INDICE" sheetId="38" r:id="rId1"/>
    <sheet name="INTRO" sheetId="39" r:id="rId2"/>
    <sheet name="1a. Misión, Visión" sheetId="40" r:id="rId3"/>
    <sheet name="1b. Política y Objetivos" sheetId="41" r:id="rId4"/>
    <sheet name="1c. Alcance del SGC" sheetId="61" r:id="rId5"/>
    <sheet name="2a. Análisis Foda" sheetId="59" r:id="rId6"/>
    <sheet name="2b. Matriz Posicionamiento" sheetId="60" r:id="rId7"/>
    <sheet name="3a.Matríz de Partes Interesadas" sheetId="54" r:id="rId8"/>
    <sheet name="4a. Parámetros de riesgo" sheetId="32" state="hidden" r:id="rId9"/>
    <sheet name="4b. Matriz - Contexto" sheetId="20" r:id="rId10"/>
    <sheet name="Perfiles" sheetId="49" state="hidden" r:id="rId11"/>
    <sheet name="Ponderación" sheetId="7" state="hidden" r:id="rId12"/>
  </sheets>
  <externalReferences>
    <externalReference r:id="rId13"/>
    <externalReference r:id="rId14"/>
    <externalReference r:id="rId15"/>
    <externalReference r:id="rId16"/>
  </externalReferences>
  <definedNames>
    <definedName name="AMENAZARAS" localSheetId="4">[1]CÁLCULOS!$B$29:$B$30</definedName>
    <definedName name="AMENAZARAS">[1]CÁLCULOS!$B$29:$B$30</definedName>
    <definedName name="_xlnm.Print_Area" localSheetId="2">'1a. Misión, Visión'!$A$1:$J$22</definedName>
    <definedName name="_xlnm.Print_Area" localSheetId="3">'1b. Política y Objetivos'!$A$1:$O$17</definedName>
    <definedName name="_xlnm.Print_Area" localSheetId="4">'1c. Alcance del SGC'!$A$1:$O$30</definedName>
    <definedName name="_xlnm.Print_Area" localSheetId="5">'2a. Análisis Foda'!$A$1:$Y$53</definedName>
    <definedName name="_xlnm.Print_Area" localSheetId="6">'2b. Matriz Posicionamiento'!$A$1:$BR$37</definedName>
    <definedName name="_xlnm.Print_Area" localSheetId="7">'3a.Matríz de Partes Interesadas'!$A$1:$F$24</definedName>
    <definedName name="_xlnm.Print_Area" localSheetId="0">INDICE!$A$2:$L$26</definedName>
    <definedName name="_xlnm.Print_Area" localSheetId="1">INTRO!$A$1:$O$20</definedName>
    <definedName name="arriba3d" localSheetId="4">#REF!</definedName>
    <definedName name="arriba3d">#REF!</definedName>
    <definedName name="ARRIBA4A" localSheetId="4">#REF!</definedName>
    <definedName name="ARRIBA4A">#REF!</definedName>
    <definedName name="ARRIBADOSA" localSheetId="4">#REF!</definedName>
    <definedName name="ARRIBADOSA">#REF!</definedName>
    <definedName name="ARRIBADOSABE" localSheetId="4">#REF!</definedName>
    <definedName name="ARRIBADOSABE">#REF!</definedName>
    <definedName name="ARRIBADUOSAAA" localSheetId="4">'[2]1a. Misión, Visión'!#REF!</definedName>
    <definedName name="ARRIBADUOSAAA">'[2]1a. Misión, Visión'!#REF!</definedName>
    <definedName name="ARRIBAFACTCLAU" localSheetId="4">#REF!</definedName>
    <definedName name="ARRIBAFACTCLAU">#REF!</definedName>
    <definedName name="ARRIBAIMPRIMIR" localSheetId="4">#REF!</definedName>
    <definedName name="ARRIBAIMPRIMIR">#REF!</definedName>
    <definedName name="BUSCARMES" localSheetId="4">#REF!</definedName>
    <definedName name="BUSCARMES">#REF!</definedName>
    <definedName name="DEBILIDAD" localSheetId="4">#REF!</definedName>
    <definedName name="DEBILIDAD">#REF!</definedName>
    <definedName name="ESTRATEGIA" localSheetId="4">#REF!</definedName>
    <definedName name="ESTRATEGIA">#REF!</definedName>
    <definedName name="EXTERNAS" localSheetId="4">#REF!</definedName>
    <definedName name="EXTERNAS">#REF!</definedName>
    <definedName name="FLUJODECAJA" localSheetId="4">#REF!</definedName>
    <definedName name="FLUJODECAJA">#REF!</definedName>
    <definedName name="FORTALEZAS" localSheetId="4">#REF!</definedName>
    <definedName name="FORTALEZAS">#REF!</definedName>
    <definedName name="GRAFIK2a6" localSheetId="4">#REF!</definedName>
    <definedName name="GRAFIK2a6">#REF!</definedName>
    <definedName name="INDICE" localSheetId="4">[2]INDICE!#REF!</definedName>
    <definedName name="INDICE">[2]INDICE!#REF!</definedName>
    <definedName name="INFO2a6" localSheetId="4">#REF!</definedName>
    <definedName name="INFO2a6">#REF!</definedName>
    <definedName name="INFO2E" localSheetId="4">#REF!</definedName>
    <definedName name="INFO2E">#REF!</definedName>
    <definedName name="INFO2F" localSheetId="4">#REF!</definedName>
    <definedName name="INFO2F">#REF!</definedName>
    <definedName name="INFO2G" localSheetId="4">#REF!</definedName>
    <definedName name="INFO2G">#REF!</definedName>
    <definedName name="INFO3A" localSheetId="4">#REF!</definedName>
    <definedName name="INFO3A">#REF!</definedName>
    <definedName name="INFO3B" localSheetId="4">#REF!</definedName>
    <definedName name="INFO3B">#REF!</definedName>
    <definedName name="info3ce" localSheetId="4">#REF!</definedName>
    <definedName name="info3ce">#REF!</definedName>
    <definedName name="INFO4A" localSheetId="4">#REF!</definedName>
    <definedName name="INFO4A">#REF!</definedName>
    <definedName name="INFOADL" localSheetId="4">#REF!</definedName>
    <definedName name="INFOADL">#REF!</definedName>
    <definedName name="infoBCG" localSheetId="4">#REF!</definedName>
    <definedName name="infoBCG">#REF!</definedName>
    <definedName name="INFODOSA" localSheetId="4">#REF!</definedName>
    <definedName name="INFODOSA">#REF!</definedName>
    <definedName name="INFODOSABE" localSheetId="4">#REF!</definedName>
    <definedName name="INFODOSABE">#REF!</definedName>
    <definedName name="INFODOSBE" localSheetId="4">#REF!</definedName>
    <definedName name="INFODOSBE">#REF!</definedName>
    <definedName name="INFODUOSAAA" localSheetId="4">'[2]1a. Misión, Visión'!#REF!</definedName>
    <definedName name="INFODUOSAAA">'[2]1a. Misión, Visión'!#REF!</definedName>
    <definedName name="INFOINDICE" localSheetId="4">[2]INDICE!#REF!</definedName>
    <definedName name="INFOINDICE">[2]INDICE!#REF!</definedName>
    <definedName name="INFOPLAN" localSheetId="4">[2]INDICE!#REF!</definedName>
    <definedName name="INFOPLAN">[2]INDICE!#REF!</definedName>
    <definedName name="INFOSTRATEGICPLAN" localSheetId="4">[2]INDICE!#REF!</definedName>
    <definedName name="INFOSTRATEGICPLAN">[2]INDICE!#REF!</definedName>
    <definedName name="INFOUNOBE" localSheetId="4">#REF!</definedName>
    <definedName name="INFOUNOBE">#REF!</definedName>
    <definedName name="INFOUNOCE" localSheetId="4">#REF!</definedName>
    <definedName name="INFOUNOCE">#REF!</definedName>
    <definedName name="INTENSIDAD" localSheetId="4">[1]CÁLCULOS!$B$22:$B$26</definedName>
    <definedName name="INTENSIDAD">[1]CÁLCULOS!$B$22:$B$26</definedName>
    <definedName name="INVERSION" localSheetId="4">#REF!</definedName>
    <definedName name="INVERSION">#REF!</definedName>
    <definedName name="Menor" localSheetId="11">"Severidad"</definedName>
    <definedName name="Naturaleza" localSheetId="4">[3]Ponderación!$A$2:$B$11</definedName>
    <definedName name="Naturaleza" localSheetId="8">[4]Ponderación!$A$2:$B$8</definedName>
    <definedName name="Naturaleza">Ponderación!$A$2:$B$11</definedName>
    <definedName name="nomeses" localSheetId="4">#REF!</definedName>
    <definedName name="nomeses">#REF!</definedName>
    <definedName name="NUMES" localSheetId="4">#REF!</definedName>
    <definedName name="NUMES">#REF!</definedName>
    <definedName name="PESTPEST" localSheetId="4">'[1]3a'!#REF!</definedName>
    <definedName name="PESTPEST">'[1]3a'!#REF!</definedName>
    <definedName name="PLANNINGSALES" localSheetId="4">[2]INDICE!#REF!</definedName>
    <definedName name="PLANNINGSALES">[2]INDICE!#REF!</definedName>
    <definedName name="PONERDATOS" localSheetId="4">#REF!</definedName>
    <definedName name="PONERDATOS">#REF!</definedName>
    <definedName name="Probabilidad" localSheetId="4">[3]Ponderación!$D$2:$E$4</definedName>
    <definedName name="Probabilidad" localSheetId="8">[4]Ponderación!$D$2:$E$4</definedName>
    <definedName name="Probabilidad">Ponderación!$D$2:$E$4</definedName>
    <definedName name="PUBLICIDAD">[2]INDICE!#REF!</definedName>
    <definedName name="Severidad" localSheetId="4">[3]Ponderación!$G$2:$H$5</definedName>
    <definedName name="Severidad" localSheetId="8">[4]Ponderación!$G$2:$H$4</definedName>
    <definedName name="Severidad">Ponderación!$G$2:$H$5</definedName>
    <definedName name="_xlnm.Print_Titles" localSheetId="5">'2a. Análisis Foda'!$1:$6</definedName>
    <definedName name="_xlnm.Print_Titles" localSheetId="9">'4b. Matriz - Contexto'!$2:$10</definedName>
    <definedName name="trescece" localSheetId="4">#REF!</definedName>
    <definedName name="tresce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2" i="20" l="1"/>
  <c r="T12" i="20" s="1"/>
  <c r="U12" i="20" s="1"/>
  <c r="V12" i="20" s="1"/>
  <c r="S13" i="20"/>
  <c r="T13" i="20" s="1"/>
  <c r="U13" i="20" s="1"/>
  <c r="V13" i="20" s="1"/>
  <c r="S14" i="20"/>
  <c r="T14" i="20" s="1"/>
  <c r="U14" i="20" s="1"/>
  <c r="V14" i="20" s="1"/>
  <c r="S15" i="20"/>
  <c r="T15" i="20" s="1"/>
  <c r="U15" i="20" s="1"/>
  <c r="V15" i="20" s="1"/>
  <c r="S16" i="20"/>
  <c r="T16" i="20" s="1"/>
  <c r="U16" i="20" s="1"/>
  <c r="V16" i="20" s="1"/>
  <c r="S17" i="20"/>
  <c r="T17" i="20" s="1"/>
  <c r="U17" i="20" s="1"/>
  <c r="V17" i="20" s="1"/>
  <c r="S18" i="20"/>
  <c r="T18" i="20" s="1"/>
  <c r="U18" i="20" s="1"/>
  <c r="V18" i="20" s="1"/>
  <c r="S19" i="20"/>
  <c r="T19" i="20" s="1"/>
  <c r="U19" i="20" s="1"/>
  <c r="V19" i="20" s="1"/>
  <c r="S20" i="20"/>
  <c r="T20" i="20" s="1"/>
  <c r="U20" i="20" s="1"/>
  <c r="V20" i="20" s="1"/>
  <c r="S21" i="20"/>
  <c r="T21" i="20" s="1"/>
  <c r="U21" i="20" s="1"/>
  <c r="V21" i="20"/>
  <c r="S22" i="20"/>
  <c r="T22" i="20" s="1"/>
  <c r="U22" i="20" s="1"/>
  <c r="V22" i="20" s="1"/>
  <c r="S23" i="20"/>
  <c r="T23" i="20" s="1"/>
  <c r="U23" i="20" s="1"/>
  <c r="V23" i="20"/>
  <c r="S24" i="20"/>
  <c r="T24" i="20" s="1"/>
  <c r="U24" i="20" s="1"/>
  <c r="V24" i="20" s="1"/>
  <c r="S25" i="20"/>
  <c r="T25" i="20" s="1"/>
  <c r="U25" i="20" s="1"/>
  <c r="V25" i="20"/>
  <c r="S26" i="20"/>
  <c r="T26" i="20" s="1"/>
  <c r="U26" i="20" s="1"/>
  <c r="V26" i="20" s="1"/>
  <c r="S27" i="20"/>
  <c r="T27" i="20" s="1"/>
  <c r="U27" i="20" s="1"/>
  <c r="V27" i="20" s="1"/>
  <c r="S28" i="20"/>
  <c r="T28" i="20" s="1"/>
  <c r="U28" i="20" s="1"/>
  <c r="V28" i="20" s="1"/>
  <c r="S29" i="20"/>
  <c r="T29" i="20" s="1"/>
  <c r="U29" i="20" s="1"/>
  <c r="V29" i="20" s="1"/>
  <c r="S30" i="20"/>
  <c r="T30" i="20" s="1"/>
  <c r="U30" i="20" s="1"/>
  <c r="V30" i="20" s="1"/>
  <c r="S31" i="20"/>
  <c r="T31" i="20" s="1"/>
  <c r="U31" i="20" s="1"/>
  <c r="V31" i="20"/>
  <c r="S32" i="20"/>
  <c r="T32" i="20" s="1"/>
  <c r="U32" i="20" s="1"/>
  <c r="V32" i="20" s="1"/>
  <c r="S33" i="20"/>
  <c r="T33" i="20" s="1"/>
  <c r="U33" i="20" s="1"/>
  <c r="V33" i="20"/>
  <c r="S34" i="20"/>
  <c r="T34" i="20" s="1"/>
  <c r="U34" i="20" s="1"/>
  <c r="V34" i="20" s="1"/>
  <c r="S35" i="20"/>
  <c r="T35" i="20" s="1"/>
  <c r="U35" i="20" s="1"/>
  <c r="V35" i="20" s="1"/>
  <c r="S36" i="20"/>
  <c r="T36" i="20" s="1"/>
  <c r="U36" i="20" s="1"/>
  <c r="V36" i="20" s="1"/>
  <c r="S37" i="20"/>
  <c r="T37" i="20" s="1"/>
  <c r="U37" i="20" s="1"/>
  <c r="V37" i="20" s="1"/>
  <c r="S38" i="20"/>
  <c r="T38" i="20" s="1"/>
  <c r="U38" i="20" s="1"/>
  <c r="V38" i="20" s="1"/>
  <c r="S39" i="20"/>
  <c r="T39" i="20" s="1"/>
  <c r="U39" i="20" s="1"/>
  <c r="V39" i="20"/>
  <c r="S40" i="20"/>
  <c r="T40" i="20" s="1"/>
  <c r="U40" i="20" s="1"/>
  <c r="V40" i="20" s="1"/>
  <c r="S41" i="20"/>
  <c r="T41" i="20" s="1"/>
  <c r="U41" i="20" s="1"/>
  <c r="V41" i="20"/>
  <c r="S42" i="20"/>
  <c r="T42" i="20" s="1"/>
  <c r="U42" i="20" s="1"/>
  <c r="V42" i="20" s="1"/>
  <c r="S43" i="20"/>
  <c r="T43" i="20" s="1"/>
  <c r="U43" i="20" s="1"/>
  <c r="V43" i="20" s="1"/>
  <c r="S44" i="20"/>
  <c r="T44" i="20" s="1"/>
  <c r="U44" i="20" s="1"/>
  <c r="V44" i="20" s="1"/>
  <c r="S45" i="20"/>
  <c r="T45" i="20" s="1"/>
  <c r="U45" i="20" s="1"/>
  <c r="V45" i="20" s="1"/>
  <c r="S46" i="20"/>
  <c r="T46" i="20" s="1"/>
  <c r="U46" i="20" s="1"/>
  <c r="V46" i="20" s="1"/>
  <c r="S47" i="20"/>
  <c r="T47" i="20" s="1"/>
  <c r="U47" i="20"/>
  <c r="V47" i="20" s="1"/>
  <c r="S48" i="20"/>
  <c r="T48" i="20" s="1"/>
  <c r="U48" i="20" s="1"/>
  <c r="V48" i="20" s="1"/>
  <c r="S49" i="20"/>
  <c r="T49" i="20" s="1"/>
  <c r="U49" i="20" s="1"/>
  <c r="V49" i="20" s="1"/>
  <c r="S50" i="20"/>
  <c r="T50" i="20" s="1"/>
  <c r="U50" i="20" s="1"/>
  <c r="V50" i="20" s="1"/>
  <c r="S51" i="20"/>
  <c r="T51" i="20" s="1"/>
  <c r="U51" i="20"/>
  <c r="V51" i="20" s="1"/>
  <c r="S52" i="20"/>
  <c r="T52" i="20" s="1"/>
  <c r="U52" i="20" s="1"/>
  <c r="V52" i="20" s="1"/>
  <c r="S53" i="20"/>
  <c r="T53" i="20" s="1"/>
  <c r="U53" i="20" s="1"/>
  <c r="V53" i="20" s="1"/>
  <c r="S54" i="20"/>
  <c r="T54" i="20" s="1"/>
  <c r="U54" i="20" s="1"/>
  <c r="V54" i="20" s="1"/>
  <c r="S55" i="20"/>
  <c r="T55" i="20" s="1"/>
  <c r="U55" i="20" s="1"/>
  <c r="V55" i="20" s="1"/>
  <c r="S56" i="20"/>
  <c r="T56" i="20" s="1"/>
  <c r="U56" i="20"/>
  <c r="V56" i="20" s="1"/>
  <c r="S57" i="20"/>
  <c r="T57" i="20" s="1"/>
  <c r="U57" i="20" s="1"/>
  <c r="V57" i="20" s="1"/>
  <c r="S58" i="20"/>
  <c r="T58" i="20" s="1"/>
  <c r="U58" i="20" s="1"/>
  <c r="V58" i="20" s="1"/>
  <c r="S59" i="20"/>
  <c r="T59" i="20" s="1"/>
  <c r="U59" i="20" s="1"/>
  <c r="V59" i="20" s="1"/>
  <c r="S60" i="20"/>
  <c r="T60" i="20" s="1"/>
  <c r="U60" i="20"/>
  <c r="V60" i="20"/>
  <c r="S61" i="20"/>
  <c r="T61" i="20" s="1"/>
  <c r="U61" i="20" s="1"/>
  <c r="V61" i="20" s="1"/>
  <c r="S62" i="20"/>
  <c r="T62" i="20" s="1"/>
  <c r="U62" i="20" s="1"/>
  <c r="V62" i="20" s="1"/>
  <c r="S63" i="20"/>
  <c r="T63" i="20" s="1"/>
  <c r="U63" i="20"/>
  <c r="V63" i="20" s="1"/>
  <c r="S64" i="20"/>
  <c r="T64" i="20" s="1"/>
  <c r="U64" i="20" s="1"/>
  <c r="V64" i="20" s="1"/>
  <c r="S65" i="20"/>
  <c r="T65" i="20" s="1"/>
  <c r="U65" i="20" s="1"/>
  <c r="V65" i="20" s="1"/>
  <c r="S66" i="20"/>
  <c r="T66" i="20" s="1"/>
  <c r="U66" i="20" s="1"/>
  <c r="V66" i="20" s="1"/>
  <c r="S67" i="20"/>
  <c r="T67" i="20" s="1"/>
  <c r="U67" i="20"/>
  <c r="V67" i="20" s="1"/>
  <c r="S68" i="20"/>
  <c r="T68" i="20" s="1"/>
  <c r="U68" i="20" s="1"/>
  <c r="V68" i="20" s="1"/>
  <c r="S69" i="20"/>
  <c r="T69" i="20" s="1"/>
  <c r="U69" i="20" s="1"/>
  <c r="V69" i="20" s="1"/>
  <c r="S70" i="20"/>
  <c r="T70" i="20" s="1"/>
  <c r="U70" i="20" s="1"/>
  <c r="V70" i="20" s="1"/>
  <c r="S71" i="20"/>
  <c r="T71" i="20" s="1"/>
  <c r="U71" i="20" s="1"/>
  <c r="V71" i="20" s="1"/>
  <c r="S72" i="20"/>
  <c r="T72" i="20" s="1"/>
  <c r="U72" i="20"/>
  <c r="V72" i="20" s="1"/>
  <c r="S73" i="20"/>
  <c r="T73" i="20" s="1"/>
  <c r="U73" i="20" s="1"/>
  <c r="V73" i="20" s="1"/>
  <c r="S74" i="20"/>
  <c r="T74" i="20" s="1"/>
  <c r="U74" i="20" s="1"/>
  <c r="V74" i="20" s="1"/>
  <c r="S75" i="20"/>
  <c r="T75" i="20" s="1"/>
  <c r="U75" i="20" s="1"/>
  <c r="V75" i="20" s="1"/>
  <c r="S76" i="20"/>
  <c r="T76" i="20" s="1"/>
  <c r="U76" i="20"/>
  <c r="V76" i="20"/>
  <c r="S77" i="20"/>
  <c r="T77" i="20" s="1"/>
  <c r="U77" i="20" s="1"/>
  <c r="V77" i="20" s="1"/>
  <c r="B12" i="20"/>
  <c r="B13" i="20"/>
  <c r="B14" i="20"/>
  <c r="B15" i="20"/>
  <c r="B16" i="20"/>
  <c r="B17" i="20"/>
  <c r="B18" i="20"/>
  <c r="B19" i="20"/>
  <c r="B20" i="20"/>
  <c r="B21" i="20"/>
  <c r="B22" i="20"/>
  <c r="B23" i="20"/>
  <c r="B24" i="20"/>
  <c r="B25" i="20"/>
  <c r="B26" i="20"/>
  <c r="B27" i="20"/>
  <c r="B28" i="20"/>
  <c r="B29" i="20"/>
  <c r="B30" i="20"/>
  <c r="B31" i="20"/>
  <c r="B32" i="20"/>
  <c r="B72" i="20" l="1"/>
  <c r="B73" i="20"/>
  <c r="B74" i="20"/>
  <c r="B75" i="20"/>
  <c r="B76" i="20"/>
  <c r="B77" i="20"/>
  <c r="B62" i="20"/>
  <c r="B46" i="20"/>
  <c r="B63" i="20" l="1"/>
  <c r="B64" i="20"/>
  <c r="B65" i="20"/>
  <c r="B66" i="20"/>
  <c r="B67" i="20"/>
  <c r="B68" i="20"/>
  <c r="B69" i="20"/>
  <c r="B70" i="20"/>
  <c r="B71" i="20"/>
  <c r="B60" i="20"/>
  <c r="B61" i="20"/>
  <c r="B57" i="20"/>
  <c r="B58" i="20"/>
  <c r="B59" i="20"/>
  <c r="B47" i="20"/>
  <c r="B48" i="20"/>
  <c r="B49" i="20"/>
  <c r="B50" i="20"/>
  <c r="B51" i="20"/>
  <c r="B52" i="20"/>
  <c r="B53" i="20"/>
  <c r="B54" i="20"/>
  <c r="B55" i="20"/>
  <c r="B56" i="20"/>
  <c r="B45" i="20"/>
  <c r="B41" i="20"/>
  <c r="B42" i="20"/>
  <c r="B43" i="20"/>
  <c r="B44" i="20"/>
  <c r="B37" i="20"/>
  <c r="B38" i="20"/>
  <c r="B39" i="20"/>
  <c r="B40" i="20"/>
  <c r="B34" i="20"/>
  <c r="B35" i="20"/>
  <c r="B36" i="20"/>
  <c r="B33" i="20"/>
  <c r="B11" i="20"/>
  <c r="S45" i="59"/>
  <c r="I45" i="59"/>
  <c r="S44" i="59"/>
  <c r="I44" i="59"/>
  <c r="S43" i="59"/>
  <c r="I43" i="59"/>
  <c r="S42" i="59"/>
  <c r="I42" i="59"/>
  <c r="S41" i="59"/>
  <c r="I41" i="59"/>
  <c r="S40" i="59"/>
  <c r="I40" i="59"/>
  <c r="S39" i="59"/>
  <c r="I39" i="59"/>
  <c r="S38" i="59"/>
  <c r="I38" i="59"/>
  <c r="S37" i="59"/>
  <c r="I37" i="59"/>
  <c r="S36" i="59"/>
  <c r="I36" i="59"/>
  <c r="S35" i="59"/>
  <c r="I35" i="59"/>
  <c r="S34" i="59"/>
  <c r="I34" i="59"/>
  <c r="S33" i="59"/>
  <c r="I33" i="59"/>
  <c r="S32" i="59"/>
  <c r="I32" i="59"/>
  <c r="S31" i="59"/>
  <c r="I31" i="59"/>
  <c r="S30" i="59"/>
  <c r="I30" i="59"/>
  <c r="S26" i="59"/>
  <c r="I26" i="59"/>
  <c r="S25" i="59"/>
  <c r="S24" i="59"/>
  <c r="I24" i="59"/>
  <c r="S23" i="59"/>
  <c r="I23" i="59"/>
  <c r="S22" i="59"/>
  <c r="I22" i="59"/>
  <c r="S21" i="59"/>
  <c r="I21" i="59"/>
  <c r="S20" i="59"/>
  <c r="I20" i="59"/>
  <c r="S19" i="59"/>
  <c r="I19" i="59"/>
  <c r="S18" i="59"/>
  <c r="I18" i="59"/>
  <c r="S17" i="59"/>
  <c r="I17" i="59"/>
  <c r="S16" i="59"/>
  <c r="I16" i="59"/>
  <c r="S15" i="59"/>
  <c r="I15" i="59"/>
  <c r="S14" i="59"/>
  <c r="I14" i="59"/>
  <c r="S13" i="59"/>
  <c r="I13" i="59"/>
  <c r="S12" i="59"/>
  <c r="I12" i="59"/>
  <c r="S11" i="59"/>
  <c r="I11" i="59"/>
  <c r="S10" i="59"/>
  <c r="I10" i="59"/>
  <c r="S9" i="59"/>
  <c r="I9" i="59"/>
  <c r="S46" i="59" l="1"/>
  <c r="T46" i="59" s="1"/>
  <c r="I46" i="59"/>
  <c r="J46" i="59" s="1"/>
  <c r="I27" i="59"/>
  <c r="J27" i="59" s="1"/>
  <c r="M53" i="59" s="1"/>
  <c r="W46" i="59" s="1"/>
  <c r="S27" i="59"/>
  <c r="T27" i="59" s="1"/>
  <c r="M52" i="59" l="1"/>
  <c r="U27" i="59" s="1"/>
  <c r="W27" i="59"/>
  <c r="O51" i="59" s="1"/>
  <c r="N51" i="59" s="1"/>
  <c r="AU35" i="60" s="1"/>
  <c r="BN35" i="60" s="1"/>
  <c r="U46" i="59" l="1"/>
  <c r="O50" i="59" s="1"/>
  <c r="N50" i="59" s="1"/>
  <c r="AU34" i="60" s="1"/>
  <c r="BN34" i="60" s="1"/>
  <c r="S11" i="20"/>
  <c r="AC9" i="60" l="1"/>
  <c r="BR15" i="60"/>
  <c r="AB13" i="60" s="1"/>
  <c r="AU13" i="60" s="1"/>
  <c r="AU9" i="60"/>
  <c r="H19" i="40"/>
  <c r="B19" i="40" l="1"/>
  <c r="H16" i="40" l="1"/>
  <c r="B16" i="40"/>
  <c r="B6" i="40"/>
  <c r="B11" i="40"/>
  <c r="H6" i="40"/>
  <c r="H11" i="40"/>
  <c r="T11" i="20" l="1"/>
  <c r="U11" i="20" s="1"/>
  <c r="V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Enrique Cuevas Medina</author>
  </authors>
  <commentList>
    <comment ref="B8" authorId="0" shapeId="0" xr:uid="{00000000-0006-0000-0200-000001000000}">
      <text>
        <r>
          <rPr>
            <b/>
            <sz val="12"/>
            <color indexed="81"/>
            <rFont val="Tahoma"/>
            <family val="2"/>
          </rPr>
          <t xml:space="preserve">Resume aquí la
</t>
        </r>
        <r>
          <rPr>
            <b/>
            <sz val="12"/>
            <color indexed="81"/>
            <rFont val="Arial"/>
            <family val="2"/>
          </rPr>
          <t xml:space="preserve">
MISIÓN de la Organización
Normalmente son muchos menos de 10 puntos y muchas veces se define en una sola frase.
MISIÓN: es la razón de existir de la Organización. Responde a:
¿Por qué existimos? ¿Cuál es nuestra razón de ser?
Misión es razón de ser, finalidad, tarea esencial, etc.</t>
        </r>
        <r>
          <rPr>
            <b/>
            <sz val="12"/>
            <color indexed="81"/>
            <rFont val="Tahoma"/>
            <family val="2"/>
          </rPr>
          <t xml:space="preserve">
</t>
        </r>
      </text>
    </comment>
    <comment ref="B13" authorId="0" shapeId="0" xr:uid="{00000000-0006-0000-0200-000002000000}">
      <text>
        <r>
          <rPr>
            <b/>
            <sz val="12"/>
            <color indexed="81"/>
            <rFont val="Arial"/>
            <family val="2"/>
          </rPr>
          <t>VISIÓN de la Organización
Normalmente es una sola frase o unos pocos puntos.
VISIÓN
 ¿Qué queremos llegar a ser? ¿Dónde queremos llegar? 
La visión es la meta que nos proponemos alcanzar, la que da sentido a los esfuerzos que deberemos hacer todos. Toda visión debería incluir al menos una meta ambiciosa a largo plazo, pero también una descripción creíble del futuro. La visión ideal debe poder ser compartible y estimulante para el conjunto, debería ser vista como una oportunidad para el progreso individual de cada uno de los colaboradores.</t>
        </r>
        <r>
          <rPr>
            <b/>
            <sz val="12"/>
            <color indexed="81"/>
            <rFont val="Tahoma"/>
            <family val="2"/>
          </rPr>
          <t xml:space="preserve">
</t>
        </r>
      </text>
    </comment>
    <comment ref="B18" authorId="0" shapeId="0" xr:uid="{00000000-0006-0000-0200-000003000000}">
      <text>
        <r>
          <rPr>
            <b/>
            <sz val="12"/>
            <color indexed="81"/>
            <rFont val="Arial"/>
            <family val="2"/>
          </rPr>
          <t>VALORES de la Organización
Suelen poder definirse en menos de 10 puntos.
Los VALORES
El conjunto de criterios que definen los márgenes del camino que nos llevará a alcanzar las metas de la visión.  Si han sido bien definidos y encajan bien en la realidad de la organización, son muy útiles en la toma de decisiones y en la configuración del estilo de dirección, evitan desviaciones y atajos que podrían tener un alto precio para la compañía.</t>
        </r>
        <r>
          <rPr>
            <b/>
            <sz val="12"/>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tc={2AC2896E-DF38-4E63-84F1-DA97559C5DE8}</author>
    <author>tc={8A327093-0ACF-4C2B-8ED5-00851C9D0067}</author>
    <author>tc={E2E3275E-B056-4501-B218-1EDA17AAA220}</author>
    <author>tc={8D188065-1F65-4E71-B91B-53B01DA19EBD}</author>
  </authors>
  <commentList>
    <comment ref="B24" authorId="0" shapeId="0" xr:uid="{2AC2896E-DF38-4E63-84F1-DA97559C5DE8}">
      <text>
        <t>[Comentario encadenado]
Su versión de Excel le permite leer este comentario encadenado; sin embargo, las ediciones que se apliquen se quitarán si el archivo se abre en una versión más reciente de Excel. Más información: https://go.microsoft.com/fwlink/?linkid=870924
Comentario:
    Colocar todos los Modulos fijos y fijos adicionales de la Entidad</t>
      </text>
    </comment>
    <comment ref="E24" authorId="1" shapeId="0" xr:uid="{8A327093-0ACF-4C2B-8ED5-00851C9D0067}">
      <text>
        <t>[Comentario encadenado]
Su versión de Excel le permite leer este comentario encadenado; sin embargo, las ediciones que se apliquen se quitarán si el archivo se abre en una versión más reciente de Excel. Más información: https://go.microsoft.com/fwlink/?linkid=870924
Comentario:
    Colocar dirección de modulos fijos y fijos adicionales</t>
      </text>
    </comment>
    <comment ref="B29" authorId="2" shapeId="0" xr:uid="{E2E3275E-B056-4501-B218-1EDA17AAA220}">
      <text>
        <t>[Comentario encadenado]
Su versión de Excel le permite leer este comentario encadenado; sin embargo, las ediciones que se apliquen se quitarán si el archivo se abre en una versión más reciente de Excel. Más información: https://go.microsoft.com/fwlink/?linkid=870924
Comentario:
    Colocar los módulos semifijos de la entidad</t>
      </text>
    </comment>
    <comment ref="B30" authorId="3" shapeId="0" xr:uid="{8D188065-1F65-4E71-B91B-53B01DA19EBD}">
      <text>
        <t>[Comentario encadenado]
Su versión de Excel le permite leer este comentario encadenado; sin embargo, las ediciones que se apliquen se quitarán si el archivo se abre en una versión más reciente de Excel. Más información: https://go.microsoft.com/fwlink/?linkid=870924
Comentario:
    Colocar los módulos moviles de la entidad</t>
      </text>
    </comment>
  </commentList>
</comments>
</file>

<file path=xl/sharedStrings.xml><?xml version="1.0" encoding="utf-8"?>
<sst xmlns="http://schemas.openxmlformats.org/spreadsheetml/2006/main" count="801" uniqueCount="453">
  <si>
    <t>MODERADO</t>
  </si>
  <si>
    <t>ASUMIRLO</t>
  </si>
  <si>
    <t>VIGILARLO</t>
  </si>
  <si>
    <t>MINIMIZARLO</t>
  </si>
  <si>
    <t>Moderado</t>
  </si>
  <si>
    <t>Operativo</t>
  </si>
  <si>
    <t>Industrial</t>
  </si>
  <si>
    <t>Financiera</t>
  </si>
  <si>
    <t>Político</t>
  </si>
  <si>
    <t>Ambiental</t>
  </si>
  <si>
    <t>Legal y Reglamentario</t>
  </si>
  <si>
    <t>Naturaleza</t>
  </si>
  <si>
    <t>Salud</t>
  </si>
  <si>
    <t>Alta</t>
  </si>
  <si>
    <t>Leve</t>
  </si>
  <si>
    <t>Grave</t>
  </si>
  <si>
    <t>Media</t>
  </si>
  <si>
    <t>Baja</t>
  </si>
  <si>
    <t>0 - 199</t>
  </si>
  <si>
    <t>200 - 399</t>
  </si>
  <si>
    <t>400 - 599</t>
  </si>
  <si>
    <t>600 - 799</t>
  </si>
  <si>
    <t>800 - 1000</t>
  </si>
  <si>
    <t>ATENCIÓN INMEDIATA</t>
  </si>
  <si>
    <t>CONTROLARLO</t>
  </si>
  <si>
    <t>TRIVIAL</t>
  </si>
  <si>
    <t>TOLERABLE</t>
  </si>
  <si>
    <t>IMPORTANTE</t>
  </si>
  <si>
    <t>INTOLERABLE</t>
  </si>
  <si>
    <t>Severidad</t>
  </si>
  <si>
    <t>Oportunidad</t>
  </si>
  <si>
    <t>Debilidad</t>
  </si>
  <si>
    <t>Amenaza</t>
  </si>
  <si>
    <t>Fortaleza</t>
  </si>
  <si>
    <t>OPORTUNIDADES</t>
  </si>
  <si>
    <t xml:space="preserve">1. Fortalezas y Debilidades: </t>
  </si>
  <si>
    <t>D</t>
  </si>
  <si>
    <t xml:space="preserve">a) Dar  1 punto por cada X en desacuerdo </t>
  </si>
  <si>
    <t xml:space="preserve">b) Dar 2 puntos por cada X bajo ni acuerdo o en desacuerdo </t>
  </si>
  <si>
    <t xml:space="preserve">c) Dar 3 puntos por cada X bajo acuerdo </t>
  </si>
  <si>
    <t xml:space="preserve">2. Amenazas y Oportunidades </t>
  </si>
  <si>
    <t>A</t>
  </si>
  <si>
    <t xml:space="preserve">a) Dar 1 punto por cada X bajo No </t>
  </si>
  <si>
    <t>b) Dar 2 puntos por cada X bajo puede ser</t>
  </si>
  <si>
    <t>c) Dar 3 puntos por cada X bajo Sí</t>
  </si>
  <si>
    <t>TIPO DE EFECTO</t>
  </si>
  <si>
    <t>NATURALEZA</t>
  </si>
  <si>
    <t>OCURRENCIA</t>
  </si>
  <si>
    <t>SEVERIDAD</t>
  </si>
  <si>
    <t>CLASIFICACIÓN</t>
  </si>
  <si>
    <t>DICTAMEN</t>
  </si>
  <si>
    <t>CLASIFICACIÓN DEL FODA</t>
  </si>
  <si>
    <t>PROCESOS AFECTADOS / BENEFICIADOS</t>
  </si>
  <si>
    <t>DESCRIPCIÓN DEL RIESGO / OPORTUNIDAD GENERAL</t>
  </si>
  <si>
    <t>NIVEL DE RIESGO / OPORTUNIDAD</t>
  </si>
  <si>
    <t>Operativa</t>
  </si>
  <si>
    <t>Política</t>
  </si>
  <si>
    <t>Económico / Financiero</t>
  </si>
  <si>
    <t>0 - 250</t>
  </si>
  <si>
    <t>LIMITADA</t>
  </si>
  <si>
    <t>A CONSIDERAR</t>
  </si>
  <si>
    <t>251 - 500</t>
  </si>
  <si>
    <t>MEDIA</t>
  </si>
  <si>
    <t>ABORDAR</t>
  </si>
  <si>
    <t>501 - 750</t>
  </si>
  <si>
    <t>POTENCIAL</t>
  </si>
  <si>
    <t>APROPIARSE</t>
  </si>
  <si>
    <t>751 - 1000</t>
  </si>
  <si>
    <t>SOBRESALIENTE</t>
  </si>
  <si>
    <t>EXPLOTARLA</t>
  </si>
  <si>
    <t>DEFINICIONES</t>
  </si>
  <si>
    <t>RIESGOS</t>
  </si>
  <si>
    <t>RANGOS</t>
  </si>
  <si>
    <t>ACCIONES</t>
  </si>
  <si>
    <t>Positivo</t>
  </si>
  <si>
    <t>Y</t>
  </si>
  <si>
    <t>Perfil Agresivo</t>
  </si>
  <si>
    <t>Premisa del Perfil</t>
  </si>
  <si>
    <t>Definición</t>
  </si>
  <si>
    <t>X</t>
  </si>
  <si>
    <t>Perfil Defensivo</t>
  </si>
  <si>
    <t>Coordenadas</t>
  </si>
  <si>
    <t>EJE</t>
  </si>
  <si>
    <t>p</t>
  </si>
  <si>
    <t>d</t>
  </si>
  <si>
    <t>o</t>
  </si>
  <si>
    <t>c</t>
  </si>
  <si>
    <t>n</t>
  </si>
  <si>
    <t>b</t>
  </si>
  <si>
    <t>m</t>
  </si>
  <si>
    <t>a</t>
  </si>
  <si>
    <t>l</t>
  </si>
  <si>
    <t>k</t>
  </si>
  <si>
    <t>j</t>
  </si>
  <si>
    <t>i</t>
  </si>
  <si>
    <t>h</t>
  </si>
  <si>
    <t>g</t>
  </si>
  <si>
    <t>f</t>
  </si>
  <si>
    <t>e</t>
  </si>
  <si>
    <t>DESCRIPCIÓN</t>
  </si>
  <si>
    <t>PREMISA DEL PERFIL</t>
  </si>
  <si>
    <t>PERFIL</t>
  </si>
  <si>
    <t>CUADRANTE</t>
  </si>
  <si>
    <t>NI DE ACUERDO NI EN DESACUERDO</t>
  </si>
  <si>
    <t>DE ACUERDO</t>
  </si>
  <si>
    <t>VALOR</t>
  </si>
  <si>
    <t>FORTALEZAS (F)</t>
  </si>
  <si>
    <t>TOTAL</t>
  </si>
  <si>
    <t>DEBILIDADES (D)</t>
  </si>
  <si>
    <t>AMENAZAS (A)</t>
  </si>
  <si>
    <t>COORDENADAS (EJES)</t>
  </si>
  <si>
    <t>OPORTUNIDADES (O)</t>
  </si>
  <si>
    <t>PERFIL:</t>
  </si>
  <si>
    <t>DEFINICIÓN DEL PERFIL</t>
  </si>
  <si>
    <t>RESULTADOS</t>
  </si>
  <si>
    <t>B</t>
  </si>
  <si>
    <t>C</t>
  </si>
  <si>
    <t>Negativo</t>
  </si>
  <si>
    <t>x</t>
  </si>
  <si>
    <t>NO</t>
  </si>
  <si>
    <t>3ª ANÁLISIS GLOBAL</t>
  </si>
  <si>
    <t>Denominación  (abreviada)</t>
  </si>
  <si>
    <t>Período de vigencia del plan</t>
  </si>
  <si>
    <t xml:space="preserve"> </t>
  </si>
  <si>
    <t>Objetivos, metas y estrategias</t>
  </si>
  <si>
    <t>Definición: Qué objetivos, cómo y cuando  los alcanzaremos. Que estrategias aplicaremos.</t>
  </si>
  <si>
    <t>Conclusiones y objetivos</t>
  </si>
  <si>
    <t>CONCLUSIONES, OBJETIVOS Y ESTRATEGIA ←</t>
  </si>
  <si>
    <t>Modelo de negocio</t>
  </si>
  <si>
    <t>Posición competitiva</t>
  </si>
  <si>
    <t>Situación interna y externa</t>
  </si>
  <si>
    <t>Análisis: Dónde estamos y cual es el entorno.                       Situación y factores internos y externos. Posición competitiva  Qué opciones estratégicas tenemos.</t>
  </si>
  <si>
    <t>Entorno y coyuntura</t>
  </si>
  <si>
    <t>ANÁLISIS ESTRATÉGICO   ←</t>
  </si>
  <si>
    <t>Elementos conceptuales: Quiénes somos, donde queremos llegar.</t>
  </si>
  <si>
    <t>Misión, Visión, Valores</t>
  </si>
  <si>
    <t>CONCEPTOS  - FILOSOFÍA    ←</t>
  </si>
  <si>
    <t>¿QUÉ ENTENDEMOS COMO PLAN ESTRATÉGICO?</t>
  </si>
  <si>
    <t>VISIÓN</t>
  </si>
  <si>
    <t xml:space="preserve">  1a. Misión, Visión y Valores</t>
  </si>
  <si>
    <t>POLÍTICA DE CALIDAD</t>
  </si>
  <si>
    <t xml:space="preserve">  1b. Política de Calidad y Objetivos de Calidad</t>
  </si>
  <si>
    <t>1º CONCEPTOS</t>
  </si>
  <si>
    <t>PLAN ESTRATÉGICO</t>
  </si>
  <si>
    <t>SI</t>
  </si>
  <si>
    <t>◄ Indica aquí el nombre de la Junta Local Ejecutiva</t>
  </si>
  <si>
    <t>◄ Indica aquí el período del plan.</t>
  </si>
  <si>
    <t>2ª ENTORNO</t>
  </si>
  <si>
    <t xml:space="preserve">
ESTRUCTURA DE UN "PLAN ESTRATÉGICO"
</t>
  </si>
  <si>
    <t>|</t>
  </si>
  <si>
    <t xml:space="preserve">MISIÓN </t>
  </si>
  <si>
    <t>NI DE ACUERDO 
NI EN DESACUERDO</t>
  </si>
  <si>
    <t>PUEDE SER</t>
  </si>
  <si>
    <t>Perfil Supervivencia</t>
  </si>
  <si>
    <t>Perfil Re Orientación</t>
  </si>
  <si>
    <t>PERFIL A): Institución y Competencia muy estable (zona de confort +).</t>
  </si>
  <si>
    <t>PERFIL B): Alta competencia en una Institución sólida.</t>
  </si>
  <si>
    <t>PERFIL C): Institución y competencia en rápido crecimiento y muy sólidas (óptimo).</t>
  </si>
  <si>
    <t>PERFIL D): Institución creciente y competencia muy estable.</t>
  </si>
  <si>
    <t>PERFIL A): Lento crecimiento de la Institución y competencia</t>
  </si>
  <si>
    <t>PERFIL B): Alta competencia en una Institución poco estable</t>
  </si>
  <si>
    <t>PERFIL C): Institución y competencia estable (zona de confort -)</t>
  </si>
  <si>
    <t>PERFIL D): Institución poco estable y competencia estable</t>
  </si>
  <si>
    <t>PERFIL A): Institución y Competencia inestables.</t>
  </si>
  <si>
    <t>PERFIL B): Baja competencia en una Institución inestable.</t>
  </si>
  <si>
    <t>PERFIL C): Institución y competencia en lento crecimiento.</t>
  </si>
  <si>
    <t>PERFIL D): Institución poco creciente y competencia inestable.</t>
  </si>
  <si>
    <t>PERFIL A): Institución y competencia inestables.</t>
  </si>
  <si>
    <t>PERFIL B): Institución y competencia inestables.</t>
  </si>
  <si>
    <t>PERFIL C): Institución y competencia inestables.</t>
  </si>
  <si>
    <t>PERFIL D): Institución y competencia inestables.</t>
  </si>
  <si>
    <t>Institución financieramente fuerte que ha obtenido ventajas competitivas importantes en una Institución sólida. 
Institución sólida en penetración del mercado y desarrollo del servicio.
Institución que cumple con altos estándares y procesos definidos por conveniencia propia más que por la Institución.
Institución que demuestra comunicación sólida interna y externamente.
Institución de estructura sólida y alta capacidad de reorganizar actividades frente a un riesgo.
Institución con personal competente y comprometido con una estructura sólida en todas sus áreas.
Institución con un ambiente laboral óptimo. 
Institución en cuyos niveles de satisfacción al Cliente interno son óptimos y al Cliente externo son buenos. 
Institución con alto nivel de liderazgo y empoderamiento en las diferentes jerarquías de la misma. 
Institución con soportes internos y/o externos (perteneciente a un Grupo), que beneficia a la línea de productos y/o servicios a todas las partes interesadas.</t>
  </si>
  <si>
    <t xml:space="preserve">Institución financieramente fuerte que ha obtenido ventajas competitivas importantes en una Institución de rápido crecimiento y muy sólida. 
Institución fuerte en penetración del mercado y desarrollo del servicio.
Institución que cumple con altos estándares y procesos definidos por la Institución y conveniencia propia.
Institución que demuestra comunicación sólida interna y externamente.
Institución de estructura sólida y alta capacidad de reorganizar actividades frente a un riesgo.
Institución con personal competente y comprometido con una estructura sólida en todas sus áreas.
Institución con un ambiente laboral óptimo. 
Institución en cuyos niveles de satisfacción al Cliente interno y externo son óptimos. 
Institución con alto nivel de liderazgo y empoderamiento en las diferentes jerarquías de la misma. 
Institución con soportes internos y/o externos (perteneciente a un Grupo), que potencializan la línea de productos y/o servicios a todas las partes interesadas.
</t>
  </si>
  <si>
    <t xml:space="preserve">Institución financieramente estable que ha obtenido ventajas competitivas importantes en una Institución creciente.
Institución estable en penetración del mercado y desarrollo del servicio.
Institución que cumple con buenos estándares y procesos definidos por la Institución y conveniencia propia.
Institución que demuestra comunicación estable interna y externamente.
Institución de estructura estable y buena capacidad de reorganizar actividades frente a un riesgo.
Institución con personal competente y comprometido con una estructura estable en todas sus áreas.
Institución con un ambiente laboral bueno. 
Institución en cuyos niveles de satisfacción al Cliente interno y externo son buenos. 
Institución con buen nivel de liderazgo y empoderamiento en las diferentes jerarquías de la misma. 
Institución con soportes internos y/o externos (perteneciente a un Grupo), que apoyan a la línea de productos y/o servicios a todas las partes interesadas.
</t>
  </si>
  <si>
    <t xml:space="preserve">Institución financieramente lenta que no ha obtenido ventajas competitivas importantes en una Institución de lento crecimiento. 
Institución lenta en penetración del mercado y desarrollo del servicio.
Institución que cumple lentamente con los estándares y procesos definidos por conveniencia propia ya que la Institución no otorga mejores estándares.
Institución que demuestra una comunicación poco estable interna y externamente.
Institución de estructura poco estable y poca capacidad de reorganizar actividades frente a un riesgo.
Institución con personal poco competente y comprometido con una estructura poco estable en todas sus áreas.
Institución con un ambiente laboral variante. 
Institución en cuyos niveles de satisfacción al Cliente interno y externo son variantes.
Institución con poco nivel de liderazgo y empoderamiento en las diferentes jerarquías de la misma. 
Institución con pocos soportes internos y/o externos (perteneciente a un Grupo), que a veces apoya a la línea de productos y/o servicios a todas las partes interesadas.
</t>
  </si>
  <si>
    <t>Institución financieramente fuerte que ha obtenido muchas ventajas competitivas importantes a pesar de ser una Institución poco estable.
Institución sólida en penetración del mercado y desarrollo del servicio.
Institución que cumple con buenos estándares y procesos definidos por conveniencia propia más que por la Institución.
Institución que demuestra muy buena comunicación interna y externamente.
Institución de  estructura muy buena y buena capacidad de reorganizar actividades frente a un riesgo.
Institución con personal competente y comprometido con una estructura buena en todas sus áreas.
Institución con un ambiente laboral bueno. 
Institución en cuyos niveles de satisfacción al Cliente interno son muy buenos y al Cliente externo son buenos. 
Institución con buen nivel de liderazgo y empoderamiento en las diferentes jerarquías de la misma. 
Institución con soportes internos y/o externos (perteneciente a un Grupo), que beneficia en casi todo a la línea de productos y/o servicios a todas las partes interesadas.</t>
  </si>
  <si>
    <t>Institución financieramente estable que ha obtenido ventajas competitivas importantes en una Institución estable. 
Institución estable en penetración del mercado y desarrollo del servicio.
Institución que cumple con estándares y procesos definidos por la Institución y conveniencia propia.
Institución que demuestra comunicación estable interna y externamente.
Institución de  estructura estable y con algo de capacidad para reorganizar actividades frente a un riesgo.
Institución con personal competente y comprometido con una estructura casi estable en todas sus áreas.
Institución con un ambiente laboral promedio. 
Institución en cuyos niveles de satisfacción al Cliente interno y externo son promedio. 
Institución con casi un buen nivel de liderazgo y empoderamiento en las diferentes jerarquías de la misma. 
Institución con soportes internos y/o externos (perteneciente a un Grupo), que apoyan a la línea de productos y/o servicios a todas las partes interesadas.</t>
  </si>
  <si>
    <t>Institución financieramente estable que ha obtenido algunas ventajas competitivas importantes en una Institución poco estable.
Institución poco estable en penetración del mercado y desarrollo del servicio.
Institución que cumple con buenos estándares y procesos definidos por conveniencia propia.
Institución que demuestra comunicación estable interna y externamente.
Institución de  estructura estable y mediana capacidad de reorganizar actividades frente a un riesgo.
Institución con personal medianamente competente y comprometido con una estructura casi estable en todas sus áreas.
Institución con un ambiente laboral bueno. 
Institución en cuyos niveles de satisfacción al Cliente interno y externo son promedio. 
Institución con buen nivel de liderazgo y empoderamiento en las diferentes jerarquías de la misma. 
Institución con soportes internos y/o externos (perteneciente a un Grupo), que apoyan a la línea de productos y/o servicios a todas las partes interesadas.</t>
  </si>
  <si>
    <t>Institución financieramente inestable que nunca ha obtenido ventajas competitivas importantes en una Institución inestable. 
Institución inestable en penetración del mercado y desarrollo del servicio.
Institución que nunca cumple con los estándares y procesos definidos por conveniencia propia y la Institución no otorga nada.
Institución que no demuestra una comunicación interna y externamente.
Institución de estructura inestable y nula capacidad de reorganizar actividades frente a un riesgo.
Institución con personal no competente ni comprometido, con una estructura mala en todas sus áreas.
Institución con un ambiente laboral muy malo. 
Institución en cuyos niveles de satisfacción al Cliente interno y externo son malos. 
Institución con mal nivel de liderazgo y empoderamiento en las diferentes jerarquías de la misma. 
Institución sin soportes internos y/o externos (perteneciente a un Grupo) y esto no apoya a la línea de productos y/o servicios a todas las partes interesadas.</t>
  </si>
  <si>
    <t>Institución financieramente débil que nunca ha obtenido ventajas competitivas importantes en una Institución inestable. 
Institución débil en penetración del mercado y desarrollo del servicio.
Institución que no cumple con estándares y procesos definidos por conveniencia propia.
Institución que no demuestra comunicación clara interna y externamente.
Institución de estructura variable y casi nula capacidad de reorganizar actividades frente a un riesgo.
Institución con personal no competente y con nulo compromiso, con una estructura inestable en todas sus áreas.
Institución con un ambiente laboral malo.
Institución en cuyos niveles de satisfacción al Cliente interno son malos y al Cliente externo son pésimos. 
Institución sin nivel de liderazgo y empoderamiento en las diferentes jerarquías de la misma. 
Institución sin soportes internos y/o externos (perteneciente a un Grupo) a la línea de productos y/o servicios a todas las partes interesadas.</t>
  </si>
  <si>
    <t>Institución financieramente lenta que pocas veces ha obtenido ventajas competitivas importantes en una Institución lenta. 
Institución lenta en penetración del mercado y desarrollo del servicio.
Institución que lentamente cumple con estándares y procesos definidos por la Institución y conveniencia propia.
Institución que demuestra comunicación lenta interna y externamente.
Institución de estructura lenta y lenta capacidad de reorganizar actividades frente a un riesgo.
Institución con personal competente y comprometido pero lento con una estructura básica en todas sus áreas.
Institución con un ambiente laboral variable. 
Institución en cuyos niveles de satisfacción al Cliente interno y externo son variables.
Institución con poco nivel de liderazgo y casi nulo empoderamiento en las diferentes jerarquías de la misma. 
Institución con pocos soportes internos y/o externos (perteneciente a un Grupo), que casi nunca aportan a la línea de productos y/o servicios de todas las partes interesadas.</t>
  </si>
  <si>
    <t>Institución financieramente inestable que nunca ha obtenido ventajas competitivas importantes en una Institución poco creciente.
Institución inestable en penetración del mercado y desarrollo del servicio.
Institución que cumple raras veces con estándares y procesos definidos por la Institución y conveniencia propia.
Institución que pocas veces demuestra una comunicación estable interna y externamente.
Institución de estructura inestable y mínimamente muestra capacidad de reorganizar actividades frente a un riesgo.
Institución con personal casi nunca competente y sin compromiso, con una estructura inestable en todas sus áreas.
Institución con un ambiente laboral inestable. 
Institución en cuyos niveles de satisfacción al Cliente interno y externo son casi siempre malos. 
Institución con casi nulo nivel de liderazgo y nulo empoderamiento en las diferentes jerarquías de la misma. 
Institución con mínimos soportes internos y/o externos (perteneciente a un Grupo), que no siempre apoyan a la línea de productos y/o servicios a todas las partes interesadas.</t>
  </si>
  <si>
    <t>Institución financieramente desastrosa en una Institución desastrosa.
Institución sin penetración del mercado y nunca ha desarrollado su servicio.
Institución que no conoce ni es de su interés implementar estándares y procesos.
Institución que nunca demuestra comunicación interna y externamente.
Institución sin estructura y sin interés para para reorganizar actividades frente a un riesgo.
Institución con personal incompetente y nulo compromiso, sin estructura en todas sus áreas.
Institución que nunca mide el ambiente laboral y no le interesa. 
Institución en cuyos niveles de satisfacción al Cliente interno y externo son pésimos y no le interesa.
Institución con nivel de liderazgo pésimo y nulo empoderamiento en las diferentes jerarquías de la misma. 
Institución sin soportes internos y/o externos (perteneciente a un Grupo), y no saben quiénes son las partes interesadas.</t>
  </si>
  <si>
    <t>PERFILES DE LA INSTITUCIÓN</t>
  </si>
  <si>
    <t xml:space="preserve">Entendemos por "Plan Estratégico" aquel que, partiendo de lo que la Institución es hoy o de lo que se quiere ser (si aún no existe), analiza la situación dónde nos encontramos y define dónde, cómo y cuándo llegaremos.
Por tanto, siempre es un plan a medio/largo plazo que contiene elementos "filosóficos”, elementos analíticos y elementos operativos sostenidos y confirmados por las consiguientes previsiones económico - financieras.
</t>
  </si>
  <si>
    <t>Parámetros de análisis situacional de la Organización:</t>
  </si>
  <si>
    <t>SISTEMA DE GESTIÓN DE LA CALIDAD</t>
  </si>
  <si>
    <r>
      <t>F</t>
    </r>
    <r>
      <rPr>
        <sz val="14"/>
        <color theme="1"/>
        <rFont val="Arial"/>
        <family val="2"/>
      </rPr>
      <t>echa de emisión</t>
    </r>
    <r>
      <rPr>
        <sz val="14"/>
        <color rgb="FF000000"/>
        <rFont val="Arial"/>
        <family val="2"/>
      </rPr>
      <t>:</t>
    </r>
  </si>
  <si>
    <t xml:space="preserve">Organizar procesos electorales libres equitativos y confiables, para garantizar el ejercicio de los derechos políticos-electorales de la ciudadanía y contribuir al desarrollo de la vida democrática de México.
</t>
  </si>
  <si>
    <t xml:space="preserve">Ser el organismo electoral nacional autónomo que contribuya a la consolidación de la cultura y convivencia democrática en México, distinguiéndose por ser una institución, moderna, trasparente y eficiente en la que la sociedad confíe plenamente para la organización de lecciones equitativas e imparciales.
</t>
  </si>
  <si>
    <t>VALORES ORGANIZACIONALES</t>
  </si>
  <si>
    <t xml:space="preserve">Confianza, Tolerancia, Compromiso, Trasparencia y Rendición de Cuentas
</t>
  </si>
  <si>
    <t xml:space="preserve">PRINCIPIOS RECTORES
</t>
  </si>
  <si>
    <t xml:space="preserve">Certeza, Legalidad, Independencia, Imparcialidad, Objetividad y Máxima Publicidad
</t>
  </si>
  <si>
    <t>OBJETIVOS DE LA CALIDAD</t>
  </si>
  <si>
    <r>
      <t>F</t>
    </r>
    <r>
      <rPr>
        <sz val="20"/>
        <color theme="1"/>
        <rFont val="Arial"/>
        <family val="2"/>
      </rPr>
      <t>echa de emisión</t>
    </r>
    <r>
      <rPr>
        <sz val="20"/>
        <color rgb="FF000000"/>
        <rFont val="Arial"/>
        <family val="2"/>
      </rPr>
      <t>:</t>
    </r>
  </si>
  <si>
    <r>
      <t>F</t>
    </r>
    <r>
      <rPr>
        <sz val="26"/>
        <color theme="1"/>
        <rFont val="Arial"/>
        <family val="2"/>
      </rPr>
      <t>echa de emisión</t>
    </r>
    <r>
      <rPr>
        <sz val="26"/>
        <color rgb="FF000000"/>
        <rFont val="Arial"/>
        <family val="2"/>
      </rPr>
      <t>:</t>
    </r>
  </si>
  <si>
    <t>RESPONSABLE</t>
  </si>
  <si>
    <t>ROL</t>
  </si>
  <si>
    <t>NOMBRE</t>
  </si>
  <si>
    <t>FIRMA</t>
  </si>
  <si>
    <t>Elaboración:</t>
  </si>
  <si>
    <t>Revisión:</t>
  </si>
  <si>
    <t>Aprobación:</t>
  </si>
  <si>
    <t>FEPADE</t>
  </si>
  <si>
    <t>Medios de comunicación</t>
  </si>
  <si>
    <t>CECyRD</t>
  </si>
  <si>
    <t xml:space="preserve">  2a.  Análisis FODA</t>
  </si>
  <si>
    <t xml:space="preserve">  2b.  Matriz Posicionamiento Estratégico</t>
  </si>
  <si>
    <t xml:space="preserve">  3a. Matriz Partes Interesadas</t>
  </si>
  <si>
    <t>Fecha de emisión:</t>
  </si>
  <si>
    <t xml:space="preserve">1. Actualizar el Padrón Electoral en la entidad mediante la captación de solicitudes de credencial requeridas por la ciudadanía en los Módulos de Atención Ciudadana Instalados.
2. Elevar el porcentaje de utilización de la capacidad en los Módulos de Atención Ciudadana de la Entidad.
3. Brindar el servicio en todos los Módulos de Atención Ciudadana autorizados en el estado, conforme al calendario de operación de Módulos de Atención Ciudadana de la campaña de actualización en turno.
4. Promover la inscripción de jóvenes al Padrón Electoral.
5. Mantener el servicio de atención a domicilio, acorde a lo que establece el artículo 141 de la Ley General de Instituciones y Procedimientos Electorales (LGIPE).
6. Conocer la opinión ciudadana sobre el servicio de los Módulos de Atención Ciudadana. </t>
  </si>
  <si>
    <t>Entrevista</t>
  </si>
  <si>
    <t>Trámite</t>
  </si>
  <si>
    <t>Transferencia</t>
  </si>
  <si>
    <t>Conciliación</t>
  </si>
  <si>
    <t>Entrega de Credencial</t>
  </si>
  <si>
    <t>Capacitación</t>
  </si>
  <si>
    <t>Desempeño de Personal</t>
  </si>
  <si>
    <t>Soporte Tecnico</t>
  </si>
  <si>
    <t>4ª ANÁLISIS CONTEXTO</t>
  </si>
  <si>
    <t xml:space="preserve">  3b. Matriz-Contexto</t>
  </si>
  <si>
    <t>Institucional</t>
  </si>
  <si>
    <t>Ocurrencia</t>
  </si>
  <si>
    <t>Menor</t>
  </si>
  <si>
    <r>
      <rPr>
        <b/>
        <sz val="10"/>
        <color theme="1"/>
        <rFont val="Arial"/>
        <family val="2"/>
      </rPr>
      <t>Remotamente posible</t>
    </r>
    <r>
      <rPr>
        <sz val="10"/>
        <color theme="1"/>
        <rFont val="Arial"/>
        <family val="2"/>
      </rPr>
      <t>. El daño ocurre muy rara vez.</t>
    </r>
  </si>
  <si>
    <r>
      <rPr>
        <b/>
        <sz val="10"/>
        <rFont val="Arial"/>
        <family val="2"/>
      </rPr>
      <t>Remotamente posible</t>
    </r>
    <r>
      <rPr>
        <sz val="10"/>
        <rFont val="Arial"/>
        <family val="2"/>
      </rPr>
      <t>. La oportunidad ocurre muy rara vez.</t>
    </r>
  </si>
  <si>
    <r>
      <rPr>
        <b/>
        <sz val="10"/>
        <color theme="1"/>
        <rFont val="Arial"/>
        <family val="2"/>
      </rPr>
      <t>Bastante posible</t>
    </r>
    <r>
      <rPr>
        <sz val="10"/>
        <color theme="1"/>
        <rFont val="Arial"/>
        <family val="2"/>
      </rPr>
      <t>. El daño ocurre en algunas ocasiones y no es extraño que sucediera.</t>
    </r>
  </si>
  <si>
    <r>
      <rPr>
        <b/>
        <sz val="10"/>
        <rFont val="Arial"/>
        <family val="2"/>
      </rPr>
      <t>Bastante posible</t>
    </r>
    <r>
      <rPr>
        <sz val="10"/>
        <rFont val="Arial"/>
        <family val="2"/>
      </rPr>
      <t>. La oportunidad ocurre en algunas ocasiones y no es extraño que sucediera.</t>
    </r>
  </si>
  <si>
    <r>
      <rPr>
        <b/>
        <sz val="10"/>
        <color theme="1"/>
        <rFont val="Arial"/>
        <family val="2"/>
      </rPr>
      <t>Completamente posible</t>
    </r>
    <r>
      <rPr>
        <sz val="10"/>
        <color theme="1"/>
        <rFont val="Arial"/>
        <family val="2"/>
      </rPr>
      <t>. El daño ocurre siempre o casi siempre y ya ha ocurrido en ocasiones anteriores.</t>
    </r>
  </si>
  <si>
    <r>
      <rPr>
        <b/>
        <sz val="10"/>
        <rFont val="Arial"/>
        <family val="2"/>
      </rPr>
      <t>Completamente posible</t>
    </r>
    <r>
      <rPr>
        <sz val="10"/>
        <rFont val="Arial"/>
        <family val="2"/>
      </rPr>
      <t>. La oportunidad ocurre casi siempre o siempre y ya ha ocurrido en ocasiones anteriores.</t>
    </r>
  </si>
  <si>
    <t>Riesgo cuyos efectos están relacionados con Partes Interesadas que generan una desventaja frente a la competencia en el mismo ramo, zona geográfica, Ciudad, Estado y/o País en la prestación del producto / servicio brindado a la Ciudadanía.</t>
  </si>
  <si>
    <t>Riesgo cuyos efectos están relacionados con la nula o mala prestación del servicio y/o entrega de la credencial para votar durante la operación y a la entrega a la Ciudadanía. Puede incluir maquinaria, equipo, infraestructura, Recurso Humano, Insumos, servicios de apoyo (agua potable, electricidad, redes, internet, Sistema SIIRFE-MAC) y Partes Interesadas.</t>
  </si>
  <si>
    <t>Oportunidad cuyos efectos están relacionados con Partes Interesadas que generan una ventaja competitiva en el mismo ramo, zona geográfica, Ciudad, Estado y/o País en la prestación del producto / servicio brindado a la Ciudadanía.</t>
  </si>
  <si>
    <t>Oportunidad cuyos efectos están relacionados con la prestación del servicio y/o entrega de la credencial para votar durante la operación y a la entrega a la Ciudadanía de forma eficiente. Puede incluir maquinaria, equipo, infraestructura, Recurso Humano, Insumos, servicios de apoyo (agua potable, electricidad, redes, internet, Sistema SIIRFE-MAC, etc.) y Partes Interesadas.</t>
  </si>
  <si>
    <t>Importante</t>
  </si>
  <si>
    <t>Social/Cultural</t>
  </si>
  <si>
    <t xml:space="preserve">Oportunidad que los integrantes del mercado y su influencia en el entorno sean de beneficio con la evolución demográfica, Movilidad social, Cambios en el estilo de vida, Actitud consumista, Nivel educativo, Patrones culturales y la Religión.
</t>
  </si>
  <si>
    <t xml:space="preserve">Riesgo en los integrantes del mercado y su influencia en el entorno. Variables como la evolución demográfica, Movilidad social, Cambios en el estilo de vida, Actitud consumista, Nivel educativo, Patrones culturales y la Religión.
</t>
  </si>
  <si>
    <t>Tecnológicos</t>
  </si>
  <si>
    <t>Riesgo del desarrollo tecnológico y sus aportes en la actividad Institucional. Depende de su estado la cifra en gasto público en investigación, Preocupación gubernamental y de industria por la tecnología, Grado de obsolescencia, Madurez de las tecnologías convencionales, Desarrollo de nuevos productos, Velocidad de transmisión de la tecnología</t>
  </si>
  <si>
    <t>Alta Dirección</t>
  </si>
  <si>
    <t>Partes Interesadas</t>
  </si>
  <si>
    <t>Necesidades</t>
  </si>
  <si>
    <t>Requisitos pertinentes</t>
  </si>
  <si>
    <t>Seguimiento</t>
  </si>
  <si>
    <t>Revisión</t>
  </si>
  <si>
    <t>Expectativas</t>
  </si>
  <si>
    <t>Requisitos deseables a considerar</t>
  </si>
  <si>
    <t>Tipo</t>
  </si>
  <si>
    <t>Interna</t>
  </si>
  <si>
    <t xml:space="preserve">DEA, DOS y Junta Local Ejecutiva </t>
  </si>
  <si>
    <t>•Contar con los recursos necesarios para realizar el trabajo.
•Motivación Institucional.
•Buen trato de los jefes inmediatos.
•Ambiente incluyente.
•Remuneración justa.
•Estabilidad laboral.</t>
  </si>
  <si>
    <t>Juntas Local y Distritales Ejecutivas</t>
  </si>
  <si>
    <t>• Las funciones, actividades y procedimientos que se establecen para la operación del Módulo de Atención Ciudadana son comprendidas y aplicadas en su totalidad.
• La efectividad de la Capacitación del personal es reflejada en la operación del MAC.
• Los procedimientos de seguimiento y evaluación de la operación arrojen los resultados positivos.
• Correcta aplicación de los Manuales operativos para la operación de MAC.
• Equipo tecnológico, infraestructura, mobiliario y parque vehicular suficientes que se mantengan en buen estado.</t>
  </si>
  <si>
    <t>Dirección de Operación y Seguimiento (DOS).</t>
  </si>
  <si>
    <t>Dirección de Depuración y Verificación en Campo (DDVC)</t>
  </si>
  <si>
    <t>Dirección de Cartografía (DCE)</t>
  </si>
  <si>
    <t>Evaluaciones de competencias</t>
  </si>
  <si>
    <t>Junta Local Ejecutiva/ Cartografía Estatal</t>
  </si>
  <si>
    <t xml:space="preserve">• Formato CIF-05 lleno para verificar las claves geoelectorales. </t>
  </si>
  <si>
    <t>Junta Local Ejecutiva/Depuración al Padrón.</t>
  </si>
  <si>
    <t>Dirección de Atención Ciudadana INETEL y Centro de Atención Ciudadana (DAC)</t>
  </si>
  <si>
    <t xml:space="preserve">• Brindar información a la ciudadanía de la documentación requerida para el trámite de credencial.
• Informar al ciudadano del status de la su trámite de CPV.
• Recibir, canalizar y dar seguimiento a las quejas ciudadanas
• Generar cita para el trámite de CPV.
• Recibir denuncias por robo y/o extravío de credencial.
• Recibir, canalizar y dar seguimiento a quejas y/o denuncias en contra de personal de MAC. </t>
  </si>
  <si>
    <t>Junta Local Ejecutiva/  CECEOC</t>
  </si>
  <si>
    <t>• Brindar la información más oportuna y adecuada para el trámite de credencial.
• Atender un gran porcentaje de citas programadas.
• Brindar a la ciudadanía los requisitos adecuadamente en los medios de comunicación de la DAC para no recibir quejas.
• Dar inmediata respuesta a las quejas presentadas.</t>
  </si>
  <si>
    <t>• La verificación en campo pueda ser localizada fácilmente por el técnico cartográfico y las georreferencias proporcionadas den información veraz de la ubicación de la ciudadanía.
• La actualización cartográfica electoral se mantenga actualizada en el menor tiempo posible.
• El crecimiento demográfico no sea de forma acelerada.</t>
  </si>
  <si>
    <t>• Administrar correctamente los recursos humanos, financieros y materiales para el cumplimiento de las funciones operativas de las vocalías del Registro Federal de Electores.
• Llevar acabo la planeación y programación de los recursos financieros, para garantizar la operación y desarrollo de los programas y proyectos de las vocalías del Registro Federal de Electores.</t>
  </si>
  <si>
    <t>• Documentos normativos-administrativos, con la finalidad de contribuir al cumplimiento de los programas y proyectos</t>
  </si>
  <si>
    <t>Dirección de Ejecutiva Administrativa (DEA)</t>
  </si>
  <si>
    <t>• Que el flujo de la información de inscripción y actualización sea constante y sin interrupciones.
• Validar la información generada en el MAC.
• Que se integre la Solicitud individual de inscripción o actualización del ciudadano.
• Enviar la información para la credencial para votar.</t>
  </si>
  <si>
    <t>• Actualización de las versiones en SIRFE-MAC, permitiendo realizar el levantamiento de tramites en forma correcta.</t>
  </si>
  <si>
    <t>• Base de datos capturadas correctamente.
• Que no existan afectaciones o errores en la base de datos del INE.
• Digitalización de la documentación de la ciudadanía sea correcta.
• Que la operación no sea interrumpido por falta de insumos.
• Todas las validaciones, solicitudes, inscripciones envío y recibo de información son adecuadas.</t>
  </si>
  <si>
    <t>Proveedores</t>
  </si>
  <si>
    <t>Externa</t>
  </si>
  <si>
    <t xml:space="preserve">• Pago oportuno
• Negocio permanente
</t>
  </si>
  <si>
    <t>Jefe de Recursos Materiales./Junta Local Ejecutiva.</t>
  </si>
  <si>
    <t xml:space="preserve">• Política de entregas.
•Créditos.
</t>
  </si>
  <si>
    <t>Ciudadanía</t>
  </si>
  <si>
    <t>•Evaluaciones de proveedores</t>
  </si>
  <si>
    <t>• Credencial para Votar</t>
  </si>
  <si>
    <t>• Que los anuncios del INE sean trasmitidos a la ciudadanía en radio, televisión, redes sociales.</t>
  </si>
  <si>
    <t xml:space="preserve"> • Que la información sea compartida de forma inmediata y directa con los medios de comunicación.</t>
  </si>
  <si>
    <t>• Actas de denuncias .
• Seguimiento y acatamiento de las sanciones impuestas.</t>
  </si>
  <si>
    <t>• No tener casos de denuncias de los Módulos de Atención Ciudadana.
• Funcionarios respetuosos de la ley.</t>
  </si>
  <si>
    <t>Instituciones Publicas (Federales y Estatales)</t>
  </si>
  <si>
    <t>•Información oportuna y certera de la información contenida en los instrumentos electorales a cargo del instituto.</t>
  </si>
  <si>
    <t>•Convenios de apoyo y colaboración.</t>
  </si>
  <si>
    <t>Instituciones Privadas</t>
  </si>
  <si>
    <t>• Contar con un instrumento confiable de identificación ciudadana que le permita ser fuente confiable para otorgar servicios a sus clientes</t>
  </si>
  <si>
    <t>Consejo General/ Junta General Ejecutiva</t>
  </si>
  <si>
    <t>• Remuneración Económica.
• Buen clima Laboral
• Información Institucional.
• Capacitación
• Conocimiento de las funciones de los puestos.</t>
  </si>
  <si>
    <t>• Cumplir con las funciones, actividades y procedimientos para la operación del MAC.
• Personal de MAC debidamente capacitado.
• Aplicación correcta de las supervisiones a los MAC.
• Cumplir con los procedimientos para el retiro, resguardo y destrucción de formatos de credencial de los MAC.
• Coordinar la liberación de la plantilla para la operación de los MAC.
• Mantener el parque vehicular en buen estado para garantizar la operación del MAC.
• Mantener el equipo tecnológico necesario y en buen estado para la operación del MAC.</t>
  </si>
  <si>
    <t xml:space="preserve">• Programa de Capacitación.
• Indicadores de desempeño.
• Manuales de Operación actualizados.
• Cedula de supervisión.
• Inventario de infraestructura.
</t>
  </si>
  <si>
    <t>• Inclusión o exclusión de la Ciudadanía al Padrón Electoral.
• Realizar la validación para la presunta usurpación de identidad y datos apócrifos de la ciudadanía.
• Investigar los casos de datos presuntamente irregulares de la ciudadanía.
• Informar a la ciudadanía la suspensión de sus derechos políticos.
• Informar a la ciudadanía la cancelación de su trámite por datos irregulares.
• Informar a la ciudadanía sobre posibles domicilios irregulares.</t>
  </si>
  <si>
    <t>• Base de datos del Padrón Electoral actualizado.
• Análisis registral.</t>
  </si>
  <si>
    <t>• Referenciar correctamente el domicilio de la Ciudadanía.
• Actualizar la cartografía electoral para el uso de los MAC.</t>
  </si>
  <si>
    <t>• Aplicación de los recursos, financieros y materiales para la operación de los MAC ´s.
• Buena Integración de los documentos presupuestales de control de la evaluación.</t>
  </si>
  <si>
    <t>Juntas Local y Distritales Ejecutivas/Mac 's</t>
  </si>
  <si>
    <t>•Que los ciudadanos cuenten con una identificación vigente.
•Prevención de falsificaciones de la CPV.
• Que la Información sea fidedigna de la identificación otorgada por el Instituto de acuerdo con los requisitos establecidos.</t>
  </si>
  <si>
    <t xml:space="preserve">• Que se aplique lo estipulado en la constitución política mexicana y leyes reglamentarias, así como convenios que se establezcan con el Instituto </t>
  </si>
  <si>
    <t>• La información proporcionada por la institución se realice de manera oportuna y verídica conforme a los tramites que se realizan en los MAC 's</t>
  </si>
  <si>
    <t>• Denunciar las conductas presuntamente ilícitas en materia registral.</t>
  </si>
  <si>
    <t>Partidos Políticos</t>
  </si>
  <si>
    <t>• Que la ciudadanía pueda obtener su CPV para ejercer su derecho al voto.</t>
  </si>
  <si>
    <t>Juntas Local y Distritales Ejecutivas/Órganos de Vigilancia</t>
  </si>
  <si>
    <t>• Con los informes de los Órganos de Vigilancia, a través de las sesiones que se desarrollan en dichos órganos.</t>
  </si>
  <si>
    <t xml:space="preserve">En el Instituto Nacional Electoral INE, estamos comprometidos en proporcionar a la ciudadanía un servicio eficiente y de calidad en el trámite de expedición de su credencial para votar, desde la entrevista hasta la entrega de la credencial para votar, para contribuir al derecho a la identidad ciudadana, con base en el marco normativo, reglamentario y en un entorno de mejora continua con apego a los requisitos de la norma ISO 9001:2015.
</t>
  </si>
  <si>
    <t>Oportunidad que genera un beneficio mínimo en los procesos de una o varias áreas de la Institución, el SGC y/o Partes Interesadas de la cual se espera un resultado inmediato.</t>
  </si>
  <si>
    <t>CONCLUSIONES</t>
  </si>
  <si>
    <t>Bienes y Servicios</t>
  </si>
  <si>
    <t>• Padrón Electoral actualizado.
• Identificación de la ciudadanía que pretende realizar robo de identidad.
• Identificación de la ciudadanía con datos usurpados.
• Tener actualizada la reincorporación de la ciudadanía con retiro de sus derechos políticos.
• Base de datos actualizada hasta la fecha.</t>
  </si>
  <si>
    <t xml:space="preserve">• Base de datos del Padrón Electoral                            • Internet para generar las citas programadas                                                        • Sistema Remedy para registrar las atenciones ciudadanas por teléfono y presenciales                                                         • SIIRFE Monitoreo Trámites y Credenciales Robadas y Extraviadas </t>
  </si>
  <si>
    <t>• Obtener un documento oficial que permite la identidad de la ciudadanía.
• Recibir información clara y precisa para el trámite de credencial.
• Obtener orientación de los requisitos que deben cumplir sus documentos para el trámite.
• No tener errores en la impresión de la Credencial para Votar
• Ser atendidos con cordialidad y respeto sin discriminación por parte del personal.</t>
  </si>
  <si>
    <t>• Que se realice el trámite conforme a la normatividad.
• Atención y seguimiento a quejas.
• Entrega de Credencial para votar a la ciudadanía.</t>
  </si>
  <si>
    <t>• Contar con la un Padrón y Lista Nominal de Electores confiable en la que no existan duplicidades y depurado.
• Que el nivel de cobertura permita asegurar el derecho del voto de la ciudadanía.</t>
  </si>
  <si>
    <t>DESACUERDO</t>
  </si>
  <si>
    <t>FODA</t>
  </si>
  <si>
    <t xml:space="preserve">Reclutamineto y Selección </t>
  </si>
  <si>
    <t>Institución financieramente estable que no ha obtenido ventajas competitivas importantes en una Institución estable. 
Institución estable en penetración del mercado y desarrollo del servicio.
Institución que cumple con los estándares y procesos definidos por conveniencia propia y por la Institución.
Institución que demuestra una comunicación estable interna y externamente.
Institución de estructura estable y buena capacidad de reorganizar actividades frente a un riesgo.
Institución con personal competente y comprometido con una estructura buena en todas sus áreas.
Institución con un ambiente laboral bueno. 
Institución en cuyos niveles de satisfacción al Cliente interno y externo son buenos. 
Institución con buen nivel de liderazgo y empoderamiento en las diferentes jerarquías de la misma. 
Institución con soportes internos y/o externos (perteneciente a un Grupo), que apoya a la línea de productos y/o servicios a todas las partes interesadas.</t>
  </si>
  <si>
    <t>INSTITUTO NACIONAL ELECTORAL JLE ZACATECAS</t>
  </si>
  <si>
    <t>JLE ZACATECAS</t>
  </si>
  <si>
    <t>Personal de la Delegación INE Zacatecas</t>
  </si>
  <si>
    <t>Cualquier riesgo cuyo efecto negativo está relacionado con la salud física, medio ambiente y seguridad laboral de cualquier Parte Interesada (interna o externa) así como el ambiente laboral de los funcionarios dentro de la Delegación INE Zacatecas.</t>
  </si>
  <si>
    <t>Oportunidad cuyo efecto está relacionado con mantener e incrementar los beneficios en la salud física, medio ambiente y seguridad laboral de cualquier Parte Interesada (interna y externa) así como el ambiente laboral de los Funcionarios dentro de la Delegación INE Zacatecas.</t>
  </si>
  <si>
    <t>Riesgo cuyos efectos están relacionados con los cambios de las normatividades legales y reglamentarias aplicables a la Delegación INE Zacatecas en el ámbito federal, local y del ramo que no permitan acceder, mantener o mejorar las relaciones con las Partes Interesadas y esto afecte a la Delegación INE Zacatecas durante la operación y a la entrega de la credencial para votar y/o trámite a la Ciudadanía.</t>
  </si>
  <si>
    <t>Oportunidad cuyos efectos están relacionados con el aprovechamiento de los cambios en las normatividades legales y reglamentarias aplicables a la Delegación INE Zacatecas en el ámbito federal, local y del ramo que permitan  mantener y mejorar las relaciones con las Partes Interesadas durante la operación y a la entrega de la credencial para votar y/o trámite a la Ciudadanía.</t>
  </si>
  <si>
    <t>Riesgo cuyos efectos están relacionados con la probabilidad de que las fuerzas políticas generen cambios negativos en el entorno de la Delegación INE Zacatecas y obstaculicen o minimicen relaciones con Partes Interesadas.</t>
  </si>
  <si>
    <t>Oportunidad cuyos efectos están relacionados con la probabilidad de que las fuerzas políticas generen cambios positivos en el entorno de la Delegación INE Zacatecas y apoyen a mejorar las relaciones con las Partes Interesadas.</t>
  </si>
  <si>
    <t xml:space="preserve">Riesgo cuyos efectos están relacionados con cambios en la planeación y ejecución estratégica del INE, DOS, DERFE que provocan limitantes tangibles e intangibles en los resultados de la Delegación INE Zacatecas. </t>
  </si>
  <si>
    <t>Oportunidad cuyos efectos están relacionados con cambios en la planeación y ejecución estratégica del INE, DERFE.DOS que provocan beneficios tangibles e intangibles en los resultados de la Delegación INE Zacatecas.</t>
  </si>
  <si>
    <t>Oportunidad en el desarrollo tecnológico y sus aportes en la actividad de la Delegación INE Zacatecas, Madurez de las tecnologías convencionales, Desarrollo de nuevos productos, Velocidad de transmisión de la tecnología</t>
  </si>
  <si>
    <t>Riesgo cuyos efectos están relacionados con limitar o detener la sostenibilidad financiera de la Delegación INE Zacatecas las cuales pueden ser generadas en conjunto por una o unas de las Partes Interesadas.</t>
  </si>
  <si>
    <t>Oportunidad cuyos efectos están relacionados con mantener e incrementar la sostenibilidad financiera de la Delegación INE Zacatecas las cuales pueden ser generadas en conjunto por una o unas de las Partes Interesadas.</t>
  </si>
  <si>
    <t>Riesgo mínimo negativo que limita la integridad para otorgar la prestación del producto / servicio determinado por la Delegación INE Zacatecas. Puede revertirse de forma rápida o inmediata y genera costos de no calidad mínimos sin daños permanentes.</t>
  </si>
  <si>
    <t>Impacto mínimo positivo que mantiene la integridad para otorgar la prestación del producto / servicio determinado por la Delegación INE Zacatecas. Puede implementarse de forma rápida y genera costos de calidad mínimos.</t>
  </si>
  <si>
    <t>Riesgo negativo considerable que afecta la integridad para otorgar la prestación del producto / servicio determinado por la Delegación INE Zacatecas. Puede revertirse en un corto tiempo y genera costos de no calidad considerables y con daños mínimos permanentes.</t>
  </si>
  <si>
    <t>Impacto positivo considerable que mejora la integridad para otorgar la prestación del producto / servicio determinado por la Delegación INE Zacatecas. Puede implementarse de un corto tiempo y genera costos de calidad considerables.</t>
  </si>
  <si>
    <t>Riesgo negativo que afecta gravemente la integridad para otorgar la prestación del producto / servicio determinado por la Delegación INE Zacatecas. Pocas veces puede revertirse en un mediano o largo tiempo y genera costos de no calidad altos y con daños visiblemente permanentes.</t>
  </si>
  <si>
    <t>Impacto positivo garantizado que potencializa la integridad para otorgar la prestación del producto / servicio determinado por la Delegación INE Zacatecas. Puede implementarse en un mediano o largo tiempo y genera costos de calidad considerables y posiblemente permanentes.</t>
  </si>
  <si>
    <t>Control rutinario, no afecta la secuencia e integridad de los procesos de una o varias áreas de la Delegación INE Zacatecas, el SGC y/o Partes Interesadas.</t>
  </si>
  <si>
    <t>Monitorear el riesgo, afecta mínimamente la secuencia y la integridad de los procesos de una o varias áreas de la Delegación INE Zacatecas, el SGC y/o Partes Interesadas.</t>
  </si>
  <si>
    <t>Oportunidad con buena posibilidad de abordarse siempre y cuando se profundice en los beneficios esperados en los procesos de una o varias áreas de la Delegación INE Zacatecas, el SGC y/o Partes Interesadas de la cual se espera un resultado a corto plazo.</t>
  </si>
  <si>
    <t>Plan de acción eficaz donde se realice un control permanente ya que existe un riesgo moderado en la secuencia y la integridad de los procesos de una o varias áreas de la Delegación INE Zacatecas, al SGC y/o Partes Interesadas.</t>
  </si>
  <si>
    <t>Oportunidad con beneficios claros y específicos en los procesos de una o varias áreas de la Delegación INE Zacatecas, el SGC y/o Partes Interesadas, de la cual se espera un resultado a corto y mediano plazo.</t>
  </si>
  <si>
    <t>Acción de contención inmediata, es importante generar un plan de acción eficaz y eficiente donde se realice un control específico y permanente ya que el riesgo es alto en la secuencia y la integridad de los procesos de varias áreas de la Delegación INE Zacatecas, el SGC y/o Partes interesadas.</t>
  </si>
  <si>
    <t>Oportunidad con beneficios claros, generales y específicos en los procesos de varias o todas las áreas de la Delegación INE Zacatecas, el SGC y/o Partes Interesadas de la cual se obtiene un resultado a corto, mediano y/o largo plazo.</t>
  </si>
  <si>
    <t>Acción de contención inmediata, es urgente generar un plan de acción y revisión del proceso (aplicar reingeniería si es necesario) eficaz y eficiente donde se realice un control específico y permanente ya que el riesgo es grave en la secuencia y la integridad de los procesos de varias o todas las áreas de la Delegación INE Zacatecas, el SGC y/o Partes interesadas.</t>
  </si>
  <si>
    <t xml:space="preserve">• Ing. Daniel Cervantes Robles
• Téc. Martín Escobedo Gutiérrez
• Ing. Rafael Goytia Gutiérrez
</t>
  </si>
  <si>
    <t>• Mtro Martín Eduardo Navarro Sorellano</t>
  </si>
  <si>
    <t xml:space="preserve">• Mtro. Matías Chiquito Díaz de León
• Lic. Juan Carlos Merlín Muñoz
• C.P. Rigoberto Saldívar Segura
</t>
  </si>
  <si>
    <t>1.  Ser la única institución que expide CPV</t>
  </si>
  <si>
    <t>2. Contar con fuertes medidas de seguridad de la CPV las cuales aumentaron con el nuevo modelo expedido en 2020</t>
  </si>
  <si>
    <t>3. Contar con el Padrón Electoral confiable y actualizado</t>
  </si>
  <si>
    <t>4. Experiencia del personal operativo de los MAC en el SGC</t>
  </si>
  <si>
    <t>5. Aplicación de protocolos en atenciones especiales (adultos mayores, personas trans, y protocolos de sanitización por COVID-19)</t>
  </si>
  <si>
    <t>6. La infraestructura tecnológica con la que cuentan los MAC (recientemente de ha dotado de cámaras, impresoras y próximamente escáner nuevos)</t>
  </si>
  <si>
    <t>7. Haber obtenido la certificación en calidad ISO 9001</t>
  </si>
  <si>
    <t>8. Que el INE  esté implementando todas las medidas sanitización que requiere el personal para su seguridad</t>
  </si>
  <si>
    <t>9. Estructura institucional con presencia a nivel de toda la entidad.</t>
  </si>
  <si>
    <t>10. Reconocimiento de la Credencial para Votar como instrumento que fortalece la confianza ciudadana.</t>
  </si>
  <si>
    <t>11. Los funcionarios de los MAC pueden expresar su opinión respecto al ambiente y clima de trabajo, por medio de su expresión por medio de una Encuesta anónima sobre el clima laboral.</t>
  </si>
  <si>
    <t xml:space="preserve">12. El personal de los MAC cuentan con experiencia laboral debido a su antigüedad en los módulos.  </t>
  </si>
  <si>
    <t>13. El Instituto cuenta con un Campus Virtual por medio del cual se lleva acabo capacitación constante para su personal</t>
  </si>
  <si>
    <t>14. Posicionamiento del Instituto como órgano que brinda confianza.</t>
  </si>
  <si>
    <t>15. Mejoras continuas en el SIIRFE_MAC</t>
  </si>
  <si>
    <t>16. Buena coordinación y trabajo en equipo</t>
  </si>
  <si>
    <t>17. Capacidad de reacción para el cumplimiento de las actividades no programadas y emergentes.</t>
  </si>
  <si>
    <t>18. Identidad institucional que genera sentido de pertenencia de los servidores del INE.</t>
  </si>
  <si>
    <t>4.  Al no tener la plantilla completa por contagios o sospechas de COVID-19, afecta a la productividad de todo el MAC</t>
  </si>
  <si>
    <t>6. Ausencia de mecanismos para sistematizar y compartir buenas prácticas.</t>
  </si>
  <si>
    <t>7. Estrés laboral, desgaste físico e intelectual del personal del Instituto</t>
  </si>
  <si>
    <t>5. Baja remuneración salarial.</t>
  </si>
  <si>
    <t>8. Falta de políticas institucionales que reconozcan de manera efectiva el capital humano</t>
  </si>
  <si>
    <t>9. Los directorios de MAC itinerantes consideran demasiadas sedes  para  brindar atención y esto  origina menor productividad</t>
  </si>
  <si>
    <t>14. El personal de los MAC no cuentan con plaza presupuestal, pese a que hay personal con más de 15 años laborando en modulo.</t>
  </si>
  <si>
    <t>15. Algunos funcionarios de MAC con hábitos y practicas laborales no adecuadas</t>
  </si>
  <si>
    <t>16. Fallas tecnológicas, versiones del sistema poco prácticas y con fallas frecuentes.</t>
  </si>
  <si>
    <t>1. Desinterés de la ciudadanía para tramitar su credencial</t>
  </si>
  <si>
    <t>2. La mala imagen que los medios de comunicación o actores políticos han creado sobre el INE</t>
  </si>
  <si>
    <t>3. La migración poblacional de ciertos sectores en el estado</t>
  </si>
  <si>
    <t>4. La falta de cultura democrática para ejercer el voto, en consecuencia existe poco interés para tener la CPV</t>
  </si>
  <si>
    <t>5. La pandemia por COVID-19, ha limitado la operación de los MAC itinerantes en las sedes habituales, para permanecer de manera fija en una sede, lo que provoca que el INE no credencialice a mayor número de personas.</t>
  </si>
  <si>
    <t>6. Las distancias alejadas que los ciudadanos deben recorrer para llegar a un MAC con sede fija (por ser localidades dispersas)</t>
  </si>
  <si>
    <t>7. Cedula de identidad ciudadana.</t>
  </si>
  <si>
    <t>8. Inseguridad  y Crimen organizado.</t>
  </si>
  <si>
    <t>9. Opinión pública negativa hacia el Instituto.</t>
  </si>
  <si>
    <t>10. Descalificación hacia el Instituto por parte de actores políticos.</t>
  </si>
  <si>
    <t>11. Posible reforma electoral</t>
  </si>
  <si>
    <t>12. Posibles rebrotes de pandemia de COVID 19</t>
  </si>
  <si>
    <t>13. Contagios del personal  por no se considerado dentro de los grupos de alto riesgo ante la pandemia de COVID 19</t>
  </si>
  <si>
    <t xml:space="preserve">14. El personal de los MAC busca mejores oportunidades de trabajo ya que no hay plazas permanentes, lo que origina deserciones. </t>
  </si>
  <si>
    <t>15. Delincuencia cibernética</t>
  </si>
  <si>
    <t xml:space="preserve">16. Que los ciudadanos cuenten con otra identificación con fotografía </t>
  </si>
  <si>
    <t>1. Coordinación con el Registro Civil para hacer correcciones (cuando el error es por el Oficial del Registro) sin costo para el ciudadano</t>
  </si>
  <si>
    <t>2. Que se siga capacitando al personal en materia de COVID-19 con los cursos del IMSS.</t>
  </si>
  <si>
    <t>3. Considerar a los líderes de opinión y actores sociales como aliados estratégicos.</t>
  </si>
  <si>
    <t>4. Incorporación en los medios de  Comunicación y Redes Sociales para dar a conocer el logro de la Certificación en el SGC ISO 9001-2015</t>
  </si>
  <si>
    <t>5. Estrecha relación con los medios de comunicación.</t>
  </si>
  <si>
    <t>6. Fortalecer nuestra comunicación al exterior del INE y con nuestros aliados estratégicos.</t>
  </si>
  <si>
    <t>7. Posicionamiento en la ciudadanía como única institución acreditada para otorgar un documento que garantice la identidad de los ciudadanos y de la población en general.</t>
  </si>
  <si>
    <t>8. Los MAC cuentan con un buzón de quejas, opiniones, sugerencias y felicitaciones, donde el ciudadano puede expresarse respecto al servicio.</t>
  </si>
  <si>
    <t>9.  Los MAC fijos cuentan con una urna electrónica donde el ciudadano puede evaluar el servicio brindado.</t>
  </si>
  <si>
    <t>10. Se brinda atención prioritaria a los grupos en situación de vulnerabilidad.</t>
  </si>
  <si>
    <t>11. Uso de CPV como principal medio de identificación.</t>
  </si>
  <si>
    <t xml:space="preserve">12. Aprovechamiento de redes sociales para la difusión </t>
  </si>
  <si>
    <t>13. Apoyo de difusión del directorio de módulos por parte de legados de localidades.</t>
  </si>
  <si>
    <t>14. La satisfacción de la ciudadanía al acudir al modulo.</t>
  </si>
  <si>
    <t>15. Que los funcionarios proporcionen su numero de teléfono personal</t>
  </si>
  <si>
    <t>16. Locales que cuenten con las características necesarias para la adecuada operación de los MAC itinerantes</t>
  </si>
  <si>
    <t>Segundo ejercicio</t>
  </si>
  <si>
    <t>◄ Segundo Ejercicio (año) del plan.</t>
  </si>
  <si>
    <t xml:space="preserve">17. Falta de asignación de recursos para difusión </t>
  </si>
  <si>
    <t>2021-2022</t>
  </si>
  <si>
    <t>Coordinador de la Calidad</t>
  </si>
  <si>
    <t>Versión: 1</t>
  </si>
  <si>
    <t>Alcance del Sistema de Gestión de la Calidad</t>
  </si>
  <si>
    <t>El alcance determinado por la JLE de la entidad es dar un servicio de atención a la ciudadanía durante el trámite de expedición de su CPV, desde la primera entrevista hasta su entrega en los Módulos de Atención Ciudadana de la entidad.</t>
  </si>
  <si>
    <t>Requisitos no Aplicables al Sistema de Gestión de la Calidad</t>
  </si>
  <si>
    <t>7.1.5 Recursos de seguimiento y medición. La JLE de la entidad no considera como un requisito esencial los recursos de seguimiento y medición para proporcionar confianza en la validez de los resultados, ya que, no se requiere un equipo de medición para el desarrollo del servicio que se le proporciona a la ciudadanía. El servicio del trámite para la expedición de la CPV no requiere la trazabilidad de las mediciones para proporcionar la evidencia de la conformidad del servicio.
Así mismo, los recursos de seguimiento y medición, dada la naturaleza del servicio del trámite de la CPV que se brinda en la entidad, se verifica por medio de los indicadores de desempeño de cada Proceso Sustantivo o de Apoyo y de los Objetivos de la Calidad.</t>
  </si>
  <si>
    <t>8.3 Diseño y desarrollo de los productos y servicios, no es aplicable para la entidad ya que no fabrica la CPV, puesto que depende de una empresa externa para la elaboración de ésta, de acuerdo con los requerimientos solicitados por el Instituto Nacional Electoral (INE) para su entrega.
Así mismo, el servicio está establecido por la normatividad vigente en el INE y que aplica para el trámite de la CPV, por lo tanto, el SGC de la entidad, no puede realizar modificaciones en la normatividad vigente.</t>
  </si>
  <si>
    <t>El servicio aplicable, a través, de los siguientes centros de trabajo</t>
  </si>
  <si>
    <r>
      <t>Sitio</t>
    </r>
    <r>
      <rPr>
        <sz val="11"/>
        <color theme="1"/>
        <rFont val="Arial"/>
        <family val="2"/>
      </rPr>
      <t> </t>
    </r>
  </si>
  <si>
    <r>
      <t>Dirección</t>
    </r>
    <r>
      <rPr>
        <sz val="11"/>
        <color theme="1"/>
        <rFont val="Arial"/>
        <family val="2"/>
      </rPr>
      <t> </t>
    </r>
  </si>
  <si>
    <r>
      <t>Procesos que se desarrollan</t>
    </r>
    <r>
      <rPr>
        <sz val="11"/>
        <color theme="1"/>
        <rFont val="Arial"/>
        <family val="2"/>
      </rPr>
      <t> </t>
    </r>
  </si>
  <si>
    <t>Junta Local Ejecutiva</t>
  </si>
  <si>
    <t>Procesos de Estratégico y de  Apoyo identificados en el Anexo 1 del Manual del Sistema de Gestión de la Calidad</t>
  </si>
  <si>
    <t>Procesos Sustantivos identificados en el Anexo 1 del Manual del Sistema de Gestión de la Calidad</t>
  </si>
  <si>
    <t xml:space="preserve">Conforme al Directorio de Módulos de Atención Ciudadana de las Campañas de Actualización. </t>
  </si>
  <si>
    <t xml:space="preserve">  1c. Alcance del Sistema de Gestión de la Calidad</t>
  </si>
  <si>
    <t>Sistema de Gestión de la Calidad</t>
  </si>
  <si>
    <t>Carretera Panamericana Km 4, No. 205, Colonia Zacatlán C.P. 98057, Zacatecas, Zacatecas.</t>
  </si>
  <si>
    <t>Módulo 320151</t>
  </si>
  <si>
    <t>Módulo 320251</t>
  </si>
  <si>
    <t>Módulo 320351</t>
  </si>
  <si>
    <t>Módulo 320352</t>
  </si>
  <si>
    <t>Módulo 320451</t>
  </si>
  <si>
    <t>Módulos Semifijos: 
320152,320252,320452, 320453</t>
  </si>
  <si>
    <t>Módulos Móviles: 320153,320154,320155,320253,320254,320255,320256,320257,320353,320354,320355,320454,320455</t>
  </si>
  <si>
    <t>Avenida. Hidalgo, No. 346, Col. Centro, C.P. 99000, Fresnillo, Zacatecas.</t>
  </si>
  <si>
    <t>Calle Jerez, No. 4-A, Col. Banrural, C.P. 99340, Jerez de García Salinas, Zacatecas.</t>
  </si>
  <si>
    <t>Avenida González Ortega, No. 901 A, Col. Centro, C.P. 98000, Zacatecas, Zacatecas.</t>
  </si>
  <si>
    <t>Avenida de los Maestros, No. 35 local 1, Col. Centro, C.P. 98400, Río Grande Zacatecas.</t>
  </si>
  <si>
    <t>Calzada de la Revolución Mexicana, No. 99, Col. Ejidal, C.P. 98613, Guadalupe, Zacatecas.</t>
  </si>
  <si>
    <r>
      <t>1.</t>
    </r>
    <r>
      <rPr>
        <sz val="14"/>
        <color theme="1"/>
        <rFont val="Times New Roman"/>
        <family val="1"/>
      </rPr>
      <t xml:space="preserve">  </t>
    </r>
    <r>
      <rPr>
        <sz val="14"/>
        <color theme="1"/>
        <rFont val="Arial"/>
        <family val="2"/>
      </rPr>
      <t>Personal apático o poco comprometido con su labor</t>
    </r>
  </si>
  <si>
    <r>
      <t>2.</t>
    </r>
    <r>
      <rPr>
        <sz val="14"/>
        <color theme="1"/>
        <rFont val="Times New Roman"/>
        <family val="1"/>
      </rPr>
      <t>  Errores u omisiones por parte del personal a la hora de la captura  la información del ciudadano</t>
    </r>
  </si>
  <si>
    <r>
      <t>3.</t>
    </r>
    <r>
      <rPr>
        <sz val="14"/>
        <color theme="1"/>
        <rFont val="Times New Roman"/>
        <family val="1"/>
      </rPr>
      <t> Que los funcionarios se contagien de COVID-19, lo que provoca incertidumbre en los demás compañeros y un clima laboral tenso</t>
    </r>
  </si>
  <si>
    <r>
      <t>10.</t>
    </r>
    <r>
      <rPr>
        <sz val="14"/>
        <color theme="1"/>
        <rFont val="Times New Roman"/>
        <family val="1"/>
      </rPr>
      <t>  El Módulos Fijo Adicional, cuenta con una falta de dispositivos, lo que ocasiona que los equipos no sean integrales.</t>
    </r>
  </si>
  <si>
    <r>
      <t>11.</t>
    </r>
    <r>
      <rPr>
        <sz val="14"/>
        <color theme="1"/>
        <rFont val="Times New Roman"/>
        <family val="1"/>
      </rPr>
      <t xml:space="preserve">  </t>
    </r>
    <r>
      <rPr>
        <sz val="14"/>
        <color theme="1"/>
        <rFont val="Arial"/>
        <family val="2"/>
      </rPr>
      <t xml:space="preserve">Se carece de un incentivo para el personal derivado de su antigüedad. </t>
    </r>
  </si>
  <si>
    <r>
      <t>12.</t>
    </r>
    <r>
      <rPr>
        <sz val="14"/>
        <color theme="1"/>
        <rFont val="Times New Roman"/>
        <family val="1"/>
      </rPr>
      <t xml:space="preserve">  Se requiere de una figura encargada de la recolección de paquetes que se generan en los MAC de forma semanal. </t>
    </r>
  </si>
  <si>
    <r>
      <t>13.</t>
    </r>
    <r>
      <rPr>
        <sz val="14"/>
        <color theme="1"/>
        <rFont val="Times New Roman"/>
        <family val="1"/>
      </rPr>
      <t> Se consideran insuficientes los gastos de campo para el personal de itinerantes.</t>
    </r>
  </si>
  <si>
    <r>
      <t xml:space="preserve">Valor proporcional </t>
    </r>
    <r>
      <rPr>
        <b/>
        <sz val="14"/>
        <rFont val="Arial"/>
        <family val="2"/>
      </rPr>
      <t>D + O</t>
    </r>
  </si>
  <si>
    <r>
      <t xml:space="preserve">Valor proporcional </t>
    </r>
    <r>
      <rPr>
        <b/>
        <sz val="14"/>
        <color theme="0"/>
        <rFont val="Arial"/>
        <family val="2"/>
      </rPr>
      <t>F + 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</si>
</sst>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0.0"/>
  </numFmts>
  <fonts count="100" x14ac:knownFonts="1">
    <font>
      <sz val="11"/>
      <color theme="1"/>
      <name val="Calibri"/>
      <family val="2"/>
      <scheme val="minor"/>
    </font>
    <font>
      <b/>
      <sz val="11"/>
      <color theme="0"/>
      <name val="Calibri"/>
      <family val="2"/>
      <scheme val="minor"/>
    </font>
    <font>
      <sz val="11"/>
      <color theme="1"/>
      <name val="Calibri"/>
      <family val="2"/>
      <scheme val="minor"/>
    </font>
    <font>
      <sz val="11"/>
      <color rgb="FF9C6500"/>
      <name val="Calibri"/>
      <family val="2"/>
      <scheme val="minor"/>
    </font>
    <font>
      <sz val="11"/>
      <name val="Tahoma"/>
      <family val="2"/>
    </font>
    <font>
      <sz val="8"/>
      <name val="Arial"/>
      <family val="2"/>
    </font>
    <font>
      <sz val="10"/>
      <name val="Arial"/>
      <family val="2"/>
    </font>
    <font>
      <b/>
      <sz val="14"/>
      <color theme="0"/>
      <name val="Tahoma"/>
      <family val="2"/>
    </font>
    <font>
      <sz val="10"/>
      <color indexed="42"/>
      <name val="Arial"/>
      <family val="2"/>
    </font>
    <font>
      <sz val="12"/>
      <name val="Arial"/>
      <family val="2"/>
    </font>
    <font>
      <u/>
      <sz val="10"/>
      <color indexed="12"/>
      <name val="Arial"/>
      <family val="2"/>
    </font>
    <font>
      <sz val="12"/>
      <color indexed="42"/>
      <name val="Arial"/>
      <family val="2"/>
    </font>
    <font>
      <sz val="14"/>
      <name val="Arial"/>
      <family val="2"/>
    </font>
    <font>
      <b/>
      <sz val="12"/>
      <color indexed="81"/>
      <name val="Tahoma"/>
      <family val="2"/>
    </font>
    <font>
      <b/>
      <sz val="12"/>
      <color theme="0"/>
      <name val="Arial"/>
      <family val="2"/>
    </font>
    <font>
      <sz val="11"/>
      <color theme="1"/>
      <name val="Arial"/>
      <family val="2"/>
    </font>
    <font>
      <b/>
      <sz val="22"/>
      <color theme="0"/>
      <name val="Arial"/>
      <family val="2"/>
    </font>
    <font>
      <sz val="11"/>
      <color rgb="FF9C6500"/>
      <name val="Arial"/>
      <family val="2"/>
    </font>
    <font>
      <u/>
      <sz val="12"/>
      <color rgb="FF9C6500"/>
      <name val="Arial"/>
      <family val="2"/>
    </font>
    <font>
      <u/>
      <sz val="11"/>
      <color rgb="FF9C6500"/>
      <name val="Arial"/>
      <family val="2"/>
    </font>
    <font>
      <b/>
      <u/>
      <sz val="12"/>
      <color rgb="FF9C6500"/>
      <name val="Arial"/>
      <family val="2"/>
    </font>
    <font>
      <b/>
      <u/>
      <sz val="11"/>
      <color theme="5" tint="-0.499984740745262"/>
      <name val="Arial"/>
      <family val="2"/>
    </font>
    <font>
      <b/>
      <u/>
      <sz val="11"/>
      <color rgb="FF9C6500"/>
      <name val="Arial"/>
      <family val="2"/>
    </font>
    <font>
      <b/>
      <u/>
      <sz val="12"/>
      <color theme="6" tint="-0.499984740745262"/>
      <name val="Arial"/>
      <family val="2"/>
    </font>
    <font>
      <b/>
      <sz val="14"/>
      <color theme="0"/>
      <name val="Arial"/>
      <family val="2"/>
    </font>
    <font>
      <b/>
      <u/>
      <sz val="12"/>
      <color theme="0"/>
      <name val="Arial"/>
      <family val="2"/>
    </font>
    <font>
      <b/>
      <sz val="8"/>
      <name val="Arial"/>
      <family val="2"/>
    </font>
    <font>
      <b/>
      <sz val="14"/>
      <color indexed="59"/>
      <name val="Arial"/>
      <family val="2"/>
    </font>
    <font>
      <sz val="12"/>
      <color indexed="23"/>
      <name val="Arial"/>
      <family val="2"/>
    </font>
    <font>
      <sz val="12"/>
      <color indexed="63"/>
      <name val="Arial"/>
      <family val="2"/>
    </font>
    <font>
      <sz val="11"/>
      <name val="Arial"/>
      <family val="2"/>
    </font>
    <font>
      <sz val="12"/>
      <color indexed="59"/>
      <name val="Arial"/>
      <family val="2"/>
    </font>
    <font>
      <sz val="11"/>
      <color indexed="23"/>
      <name val="Arial"/>
      <family val="2"/>
    </font>
    <font>
      <sz val="11"/>
      <color indexed="63"/>
      <name val="Arial"/>
      <family val="2"/>
    </font>
    <font>
      <u/>
      <sz val="12"/>
      <color indexed="23"/>
      <name val="Arial"/>
      <family val="2"/>
    </font>
    <font>
      <b/>
      <sz val="16"/>
      <color theme="0"/>
      <name val="Arial"/>
      <family val="2"/>
    </font>
    <font>
      <b/>
      <sz val="11"/>
      <name val="Arial"/>
      <family val="2"/>
    </font>
    <font>
      <b/>
      <sz val="8"/>
      <color indexed="16"/>
      <name val="Arial"/>
      <family val="2"/>
    </font>
    <font>
      <b/>
      <sz val="20"/>
      <name val="Arial"/>
      <family val="2"/>
    </font>
    <font>
      <b/>
      <sz val="12"/>
      <name val="Arial"/>
      <family val="2"/>
    </font>
    <font>
      <b/>
      <sz val="14"/>
      <color theme="9" tint="-0.249977111117893"/>
      <name val="Arial"/>
      <family val="2"/>
    </font>
    <font>
      <b/>
      <sz val="16"/>
      <color indexed="23"/>
      <name val="Arial"/>
      <family val="2"/>
    </font>
    <font>
      <b/>
      <sz val="22"/>
      <color theme="9" tint="-0.249977111117893"/>
      <name val="Arial"/>
      <family val="2"/>
    </font>
    <font>
      <b/>
      <sz val="14"/>
      <color indexed="23"/>
      <name val="Arial"/>
      <family val="2"/>
    </font>
    <font>
      <b/>
      <sz val="14"/>
      <color theme="4" tint="-0.499984740745262"/>
      <name val="Arial"/>
      <family val="2"/>
    </font>
    <font>
      <b/>
      <sz val="14"/>
      <color rgb="FF1D1D1B"/>
      <name val="Arial"/>
      <family val="2"/>
    </font>
    <font>
      <b/>
      <sz val="16"/>
      <color rgb="FF1D1D1B"/>
      <name val="Arial"/>
      <family val="2"/>
    </font>
    <font>
      <b/>
      <sz val="14"/>
      <name val="Arial"/>
      <family val="2"/>
    </font>
    <font>
      <sz val="12"/>
      <color rgb="FF950054"/>
      <name val="Arial"/>
      <family val="2"/>
    </font>
    <font>
      <sz val="14"/>
      <color rgb="FF950054"/>
      <name val="Arial"/>
      <family val="2"/>
    </font>
    <font>
      <b/>
      <sz val="12"/>
      <color rgb="FF950054"/>
      <name val="Arial"/>
      <family val="2"/>
    </font>
    <font>
      <b/>
      <u/>
      <sz val="11"/>
      <color theme="0"/>
      <name val="Arial"/>
      <family val="2"/>
    </font>
    <font>
      <b/>
      <sz val="11"/>
      <color theme="0"/>
      <name val="Arial"/>
      <family val="2"/>
    </font>
    <font>
      <b/>
      <u/>
      <sz val="11"/>
      <color theme="6" tint="-0.499984740745262"/>
      <name val="Arial"/>
      <family val="2"/>
    </font>
    <font>
      <b/>
      <sz val="11"/>
      <color rgb="FF1D1D1B"/>
      <name val="Arial"/>
      <family val="2"/>
    </font>
    <font>
      <b/>
      <sz val="11"/>
      <color indexed="63"/>
      <name val="Arial"/>
      <family val="2"/>
    </font>
    <font>
      <b/>
      <u/>
      <sz val="11"/>
      <color indexed="63"/>
      <name val="Arial"/>
      <family val="2"/>
    </font>
    <font>
      <sz val="12"/>
      <color rgb="FFC00000"/>
      <name val="Arial"/>
      <family val="2"/>
    </font>
    <font>
      <b/>
      <sz val="12"/>
      <color indexed="23"/>
      <name val="Arial"/>
      <family val="2"/>
    </font>
    <font>
      <b/>
      <sz val="12"/>
      <color indexed="81"/>
      <name val="Arial"/>
      <family val="2"/>
    </font>
    <font>
      <b/>
      <sz val="18"/>
      <color theme="1"/>
      <name val="Arial"/>
      <family val="2"/>
    </font>
    <font>
      <sz val="11"/>
      <color theme="0"/>
      <name val="Arial"/>
      <family val="2"/>
    </font>
    <font>
      <sz val="10"/>
      <color theme="0"/>
      <name val="Arial"/>
      <family val="2"/>
    </font>
    <font>
      <sz val="14"/>
      <color theme="0"/>
      <name val="Arial"/>
      <family val="2"/>
    </font>
    <font>
      <sz val="18"/>
      <color theme="1"/>
      <name val="Arial"/>
      <family val="2"/>
    </font>
    <font>
      <b/>
      <sz val="10"/>
      <color theme="0"/>
      <name val="Arial"/>
      <family val="2"/>
    </font>
    <font>
      <b/>
      <sz val="10"/>
      <name val="Arial"/>
      <family val="2"/>
    </font>
    <font>
      <sz val="10"/>
      <color theme="1"/>
      <name val="Arial"/>
      <family val="2"/>
    </font>
    <font>
      <b/>
      <sz val="10"/>
      <color theme="1"/>
      <name val="Arial"/>
      <family val="2"/>
    </font>
    <font>
      <b/>
      <sz val="11"/>
      <color theme="1"/>
      <name val="Arial"/>
      <family val="2"/>
    </font>
    <font>
      <b/>
      <sz val="18"/>
      <color theme="0"/>
      <name val="Arial"/>
      <family val="2"/>
    </font>
    <font>
      <sz val="24"/>
      <name val="Arial"/>
      <family val="2"/>
    </font>
    <font>
      <b/>
      <sz val="12"/>
      <color theme="1"/>
      <name val="Arial"/>
      <family val="2"/>
    </font>
    <font>
      <sz val="8"/>
      <color rgb="FFFF0000"/>
      <name val="Arial"/>
      <family val="2"/>
    </font>
    <font>
      <sz val="11"/>
      <color rgb="FF1D1D1B"/>
      <name val="Arial"/>
      <family val="2"/>
    </font>
    <font>
      <sz val="12"/>
      <color theme="1"/>
      <name val="Arial"/>
      <family val="2"/>
    </font>
    <font>
      <sz val="10"/>
      <color rgb="FF000000"/>
      <name val="Arial"/>
      <family val="2"/>
    </font>
    <font>
      <b/>
      <sz val="14"/>
      <color rgb="FF000000"/>
      <name val="Arial"/>
      <family val="2"/>
    </font>
    <font>
      <sz val="14"/>
      <color theme="1"/>
      <name val="Arial"/>
      <family val="2"/>
    </font>
    <font>
      <sz val="14"/>
      <color rgb="FF000000"/>
      <name val="Arial"/>
      <family val="2"/>
    </font>
    <font>
      <b/>
      <sz val="14"/>
      <color theme="1"/>
      <name val="Arial"/>
      <family val="2"/>
    </font>
    <font>
      <sz val="14"/>
      <color rgb="FF9C6500"/>
      <name val="Arial"/>
      <family val="2"/>
    </font>
    <font>
      <sz val="20"/>
      <color theme="1"/>
      <name val="Arial"/>
      <family val="2"/>
    </font>
    <font>
      <b/>
      <sz val="20"/>
      <color rgb="FF000000"/>
      <name val="Arial"/>
      <family val="2"/>
    </font>
    <font>
      <sz val="20"/>
      <color rgb="FF000000"/>
      <name val="Arial"/>
      <family val="2"/>
    </font>
    <font>
      <b/>
      <sz val="20"/>
      <color theme="1"/>
      <name val="Arial"/>
      <family val="2"/>
    </font>
    <font>
      <sz val="26"/>
      <color theme="1"/>
      <name val="Arial"/>
      <family val="2"/>
    </font>
    <font>
      <b/>
      <sz val="26"/>
      <color rgb="FF000000"/>
      <name val="Arial"/>
      <family val="2"/>
    </font>
    <font>
      <sz val="26"/>
      <name val="Arial"/>
      <family val="2"/>
    </font>
    <font>
      <sz val="26"/>
      <color rgb="FF000000"/>
      <name val="Arial"/>
      <family val="2"/>
    </font>
    <font>
      <b/>
      <sz val="26"/>
      <color theme="1"/>
      <name val="Arial"/>
      <family val="2"/>
    </font>
    <font>
      <sz val="26"/>
      <color rgb="FF1D1D1B"/>
      <name val="Arial"/>
      <family val="2"/>
    </font>
    <font>
      <sz val="11"/>
      <color rgb="FF000000"/>
      <name val="Calibri"/>
      <family val="2"/>
    </font>
    <font>
      <b/>
      <sz val="26"/>
      <name val="Arial"/>
      <family val="2"/>
    </font>
    <font>
      <b/>
      <sz val="18"/>
      <name val="Arial"/>
      <family val="2"/>
    </font>
    <font>
      <sz val="14"/>
      <color rgb="FF1D1D1B"/>
      <name val="Arial"/>
      <family val="2"/>
    </font>
    <font>
      <sz val="14"/>
      <color theme="1"/>
      <name val="Times New Roman"/>
      <family val="1"/>
    </font>
    <font>
      <sz val="14"/>
      <color rgb="FFFF0000"/>
      <name val="Arial"/>
      <family val="2"/>
    </font>
    <font>
      <b/>
      <sz val="14"/>
      <color rgb="FFFF0000"/>
      <name val="Arial"/>
      <family val="2"/>
    </font>
    <font>
      <sz val="12"/>
      <color rgb="FF000000"/>
      <name val="Arial"/>
      <family val="2"/>
    </font>
  </fonts>
  <fills count="37">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33CC33"/>
        <bgColor indexed="64"/>
      </patternFill>
    </fill>
    <fill>
      <patternFill patternType="solid">
        <fgColor rgb="FF006600"/>
        <bgColor indexed="64"/>
      </patternFill>
    </fill>
    <fill>
      <patternFill patternType="solid">
        <fgColor theme="0"/>
        <bgColor indexed="64"/>
      </patternFill>
    </fill>
    <fill>
      <patternFill patternType="solid">
        <fgColor rgb="FFCCFFCC"/>
        <bgColor indexed="64"/>
      </patternFill>
    </fill>
    <fill>
      <patternFill patternType="solid">
        <fgColor rgb="FF99FF66"/>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bgColor indexed="64"/>
      </patternFill>
    </fill>
    <fill>
      <patternFill patternType="solid">
        <fgColor theme="0" tint="-0.499984740745262"/>
        <bgColor indexed="64"/>
      </patternFill>
    </fill>
    <fill>
      <patternFill patternType="solid">
        <fgColor theme="1"/>
        <bgColor indexed="64"/>
      </patternFill>
    </fill>
    <fill>
      <patternFill patternType="solid">
        <fgColor rgb="FFFFFF66"/>
        <bgColor indexed="64"/>
      </patternFill>
    </fill>
    <fill>
      <patternFill patternType="solid">
        <fgColor rgb="FFFFCCCC"/>
        <bgColor indexed="64"/>
      </patternFill>
    </fill>
    <fill>
      <patternFill patternType="solid">
        <fgColor theme="4" tint="-0.499984740745262"/>
        <bgColor indexed="64"/>
      </patternFill>
    </fill>
    <fill>
      <patternFill patternType="solid">
        <fgColor rgb="FF000066"/>
        <bgColor indexed="64"/>
      </patternFill>
    </fill>
    <fill>
      <patternFill patternType="solid">
        <fgColor rgb="FF0000CC"/>
        <bgColor indexed="64"/>
      </patternFill>
    </fill>
    <fill>
      <patternFill patternType="solid">
        <fgColor rgb="FFD9F1FF"/>
        <bgColor indexed="64"/>
      </patternFill>
    </fill>
    <fill>
      <patternFill patternType="solid">
        <fgColor rgb="FFDDFFDD"/>
        <bgColor indexed="64"/>
      </patternFill>
    </fill>
    <fill>
      <patternFill patternType="solid">
        <fgColor rgb="FFFFCDFF"/>
        <bgColor indexed="64"/>
      </patternFill>
    </fill>
    <fill>
      <patternFill patternType="solid">
        <fgColor rgb="FFED9FFF"/>
        <bgColor indexed="64"/>
      </patternFill>
    </fill>
    <fill>
      <patternFill patternType="solid">
        <fgColor rgb="FFFFEB9C"/>
      </patternFill>
    </fill>
    <fill>
      <patternFill patternType="solid">
        <fgColor rgb="FFEBF1DE"/>
        <bgColor rgb="FFEBF1DE"/>
      </patternFill>
    </fill>
    <fill>
      <patternFill patternType="solid">
        <fgColor theme="6" tint="-0.499984740745262"/>
        <bgColor theme="6" tint="-0.499984740745262"/>
      </patternFill>
    </fill>
    <fill>
      <patternFill patternType="solid">
        <fgColor rgb="FFD5007F"/>
        <bgColor indexed="64"/>
      </patternFill>
    </fill>
    <fill>
      <patternFill patternType="solid">
        <fgColor rgb="FFD5007F"/>
        <bgColor theme="6" tint="-0.499984740745262"/>
      </patternFill>
    </fill>
    <fill>
      <patternFill patternType="solid">
        <fgColor rgb="FFB2B2B2"/>
        <bgColor indexed="64"/>
      </patternFill>
    </fill>
    <fill>
      <patternFill patternType="solid">
        <fgColor rgb="FF950054"/>
        <bgColor indexed="64"/>
      </patternFill>
    </fill>
    <fill>
      <patternFill patternType="solid">
        <fgColor theme="0"/>
      </patternFill>
    </fill>
    <fill>
      <patternFill patternType="solid">
        <fgColor rgb="FF0070C0"/>
        <bgColor indexed="64"/>
      </patternFill>
    </fill>
    <fill>
      <patternFill patternType="solid">
        <fgColor rgb="FFFFFFFF"/>
        <bgColor rgb="FFFFFFFF"/>
      </patternFill>
    </fill>
    <fill>
      <patternFill patternType="solid">
        <fgColor theme="0" tint="-0.14999847407452621"/>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double">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indexed="64"/>
      </left>
      <right style="double">
        <color indexed="64"/>
      </right>
      <top style="double">
        <color indexed="64"/>
      </top>
      <bottom style="double">
        <color indexed="64"/>
      </bottom>
      <diagonal/>
    </border>
    <border>
      <left style="double">
        <color auto="1"/>
      </left>
      <right style="hair">
        <color auto="1"/>
      </right>
      <top/>
      <bottom style="hair">
        <color auto="1"/>
      </bottom>
      <diagonal/>
    </border>
    <border>
      <left style="hair">
        <color auto="1"/>
      </left>
      <right style="double">
        <color auto="1"/>
      </right>
      <top/>
      <bottom style="hair">
        <color auto="1"/>
      </bottom>
      <diagonal/>
    </border>
    <border>
      <left style="double">
        <color theme="0" tint="-0.34998626667073579"/>
      </left>
      <right/>
      <top style="double">
        <color theme="0" tint="-0.34998626667073579"/>
      </top>
      <bottom style="hair">
        <color theme="0" tint="-0.34998626667073579"/>
      </bottom>
      <diagonal/>
    </border>
    <border>
      <left style="double">
        <color theme="0" tint="-0.34998626667073579"/>
      </left>
      <right/>
      <top style="hair">
        <color theme="0" tint="-0.34998626667073579"/>
      </top>
      <bottom style="hair">
        <color theme="0" tint="-0.34998626667073579"/>
      </bottom>
      <diagonal/>
    </border>
    <border>
      <left style="double">
        <color theme="0" tint="-0.34998626667073579"/>
      </left>
      <right/>
      <top style="hair">
        <color theme="0" tint="-0.34998626667073579"/>
      </top>
      <bottom style="double">
        <color theme="0" tint="-0.34998626667073579"/>
      </bottom>
      <diagonal/>
    </border>
    <border>
      <left style="double">
        <color auto="1"/>
      </left>
      <right style="hair">
        <color theme="0" tint="-0.34998626667073579"/>
      </right>
      <top style="hair">
        <color auto="1"/>
      </top>
      <bottom style="hair">
        <color auto="1"/>
      </bottom>
      <diagonal/>
    </border>
    <border>
      <left style="hair">
        <color theme="0" tint="-0.34998626667073579"/>
      </left>
      <right style="hair">
        <color theme="0" tint="-0.34998626667073579"/>
      </right>
      <top style="hair">
        <color auto="1"/>
      </top>
      <bottom style="hair">
        <color auto="1"/>
      </bottom>
      <diagonal/>
    </border>
    <border>
      <left style="hair">
        <color theme="0" tint="-0.34998626667073579"/>
      </left>
      <right style="double">
        <color auto="1"/>
      </right>
      <top style="hair">
        <color auto="1"/>
      </top>
      <bottom style="hair">
        <color auto="1"/>
      </bottom>
      <diagonal/>
    </border>
    <border>
      <left style="double">
        <color auto="1"/>
      </left>
      <right style="hair">
        <color theme="0" tint="-0.34998626667073579"/>
      </right>
      <top style="hair">
        <color auto="1"/>
      </top>
      <bottom style="double">
        <color auto="1"/>
      </bottom>
      <diagonal/>
    </border>
    <border>
      <left style="hair">
        <color theme="0" tint="-0.34998626667073579"/>
      </left>
      <right style="hair">
        <color theme="0" tint="-0.34998626667073579"/>
      </right>
      <top style="hair">
        <color auto="1"/>
      </top>
      <bottom style="double">
        <color auto="1"/>
      </bottom>
      <diagonal/>
    </border>
    <border>
      <left style="hair">
        <color theme="0" tint="-0.34998626667073579"/>
      </left>
      <right style="double">
        <color auto="1"/>
      </right>
      <top style="hair">
        <color auto="1"/>
      </top>
      <bottom style="double">
        <color auto="1"/>
      </bottom>
      <diagonal/>
    </border>
    <border>
      <left/>
      <right style="thick">
        <color indexed="64"/>
      </right>
      <top/>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style="thin">
        <color indexed="64"/>
      </top>
      <bottom/>
      <diagonal/>
    </border>
    <border>
      <left/>
      <right style="thin">
        <color indexed="64"/>
      </right>
      <top/>
      <bottom style="thick">
        <color indexed="64"/>
      </bottom>
      <diagonal/>
    </border>
    <border>
      <left/>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ck">
        <color indexed="64"/>
      </left>
      <right style="thin">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style="thick">
        <color indexed="64"/>
      </top>
      <bottom style="thin">
        <color indexed="64"/>
      </bottom>
      <diagonal/>
    </border>
    <border>
      <left/>
      <right/>
      <top style="hair">
        <color indexed="64"/>
      </top>
      <bottom/>
      <diagonal/>
    </border>
    <border>
      <left/>
      <right/>
      <top/>
      <bottom style="hair">
        <color indexed="64"/>
      </bottom>
      <diagonal/>
    </border>
    <border>
      <left style="hair">
        <color auto="1"/>
      </left>
      <right style="double">
        <color auto="1"/>
      </right>
      <top style="double">
        <color auto="1"/>
      </top>
      <bottom style="double">
        <color indexed="64"/>
      </bottom>
      <diagonal/>
    </border>
    <border>
      <left style="hair">
        <color auto="1"/>
      </left>
      <right style="hair">
        <color auto="1"/>
      </right>
      <top style="double">
        <color auto="1"/>
      </top>
      <bottom style="double">
        <color indexed="64"/>
      </bottom>
      <diagonal/>
    </border>
    <border>
      <left style="double">
        <color auto="1"/>
      </left>
      <right style="hair">
        <color auto="1"/>
      </right>
      <top style="double">
        <color auto="1"/>
      </top>
      <bottom style="double">
        <color indexed="64"/>
      </bottom>
      <diagonal/>
    </border>
    <border>
      <left style="hair">
        <color indexed="64"/>
      </left>
      <right/>
      <top/>
      <bottom/>
      <diagonal/>
    </border>
    <border>
      <left/>
      <right style="hair">
        <color indexed="64"/>
      </right>
      <top/>
      <bottom/>
      <diagonal/>
    </border>
    <border>
      <left style="hair">
        <color indexed="64"/>
      </left>
      <right/>
      <top style="hair">
        <color auto="1"/>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thin">
        <color theme="6" tint="-0.499984740745262"/>
      </left>
      <right style="thin">
        <color theme="6" tint="-0.499984740745262"/>
      </right>
      <top style="thick">
        <color theme="6" tint="-0.499984740745262"/>
      </top>
      <bottom style="thick">
        <color theme="6" tint="-0.499984740745262"/>
      </bottom>
      <diagonal/>
    </border>
    <border>
      <left/>
      <right/>
      <top/>
      <bottom style="thin">
        <color theme="5" tint="-0.499984740745262"/>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5" tint="-0.499984740745262"/>
      </top>
      <bottom style="thin">
        <color theme="5" tint="-0.499984740745262"/>
      </bottom>
      <diagonal/>
    </border>
    <border>
      <left style="thin">
        <color theme="0" tint="-0.24994659260841701"/>
      </left>
      <right/>
      <top/>
      <bottom/>
      <diagonal/>
    </border>
    <border>
      <left/>
      <right style="thin">
        <color theme="0" tint="-0.24994659260841701"/>
      </right>
      <top/>
      <bottom/>
      <diagonal/>
    </border>
    <border>
      <left/>
      <right/>
      <top/>
      <bottom style="thin">
        <color indexed="2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bottom style="thin">
        <color theme="0" tint="-0.14996795556505021"/>
      </bottom>
      <diagonal/>
    </border>
    <border>
      <left/>
      <right/>
      <top/>
      <bottom style="thin">
        <color theme="0" tint="-0.34998626667073579"/>
      </bottom>
      <diagonal/>
    </border>
    <border>
      <left/>
      <right style="thin">
        <color theme="0" tint="-0.24994659260841701"/>
      </right>
      <top style="thin">
        <color theme="0" tint="-0.24994659260841701"/>
      </top>
      <bottom/>
      <diagonal/>
    </border>
    <border>
      <left/>
      <right/>
      <top style="thin">
        <color theme="0" tint="-0.24994659260841701"/>
      </top>
      <bottom/>
      <diagonal/>
    </border>
    <border>
      <left style="thin">
        <color theme="0" tint="-0.24994659260841701"/>
      </left>
      <right/>
      <top style="thin">
        <color theme="0" tint="-0.24994659260841701"/>
      </top>
      <bottom/>
      <diagonal/>
    </border>
    <border>
      <left style="medium">
        <color rgb="FF950054"/>
      </left>
      <right/>
      <top style="medium">
        <color rgb="FF950054"/>
      </top>
      <bottom/>
      <diagonal/>
    </border>
    <border>
      <left/>
      <right/>
      <top style="medium">
        <color rgb="FF950054"/>
      </top>
      <bottom/>
      <diagonal/>
    </border>
    <border>
      <left/>
      <right style="medium">
        <color rgb="FF950054"/>
      </right>
      <top style="medium">
        <color rgb="FF950054"/>
      </top>
      <bottom/>
      <diagonal/>
    </border>
    <border>
      <left style="medium">
        <color rgb="FF950054"/>
      </left>
      <right/>
      <top/>
      <bottom/>
      <diagonal/>
    </border>
    <border>
      <left/>
      <right style="medium">
        <color rgb="FF950054"/>
      </right>
      <top/>
      <bottom/>
      <diagonal/>
    </border>
    <border>
      <left style="medium">
        <color rgb="FF950054"/>
      </left>
      <right/>
      <top/>
      <bottom style="medium">
        <color rgb="FF950054"/>
      </bottom>
      <diagonal/>
    </border>
    <border>
      <left/>
      <right/>
      <top/>
      <bottom style="medium">
        <color rgb="FF950054"/>
      </bottom>
      <diagonal/>
    </border>
    <border>
      <left/>
      <right style="medium">
        <color rgb="FF950054"/>
      </right>
      <top/>
      <bottom style="medium">
        <color rgb="FF95005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double">
        <color auto="1"/>
      </left>
      <right style="hair">
        <color auto="1"/>
      </right>
      <top style="hair">
        <color auto="1"/>
      </top>
      <bottom/>
      <diagonal/>
    </border>
    <border>
      <left/>
      <right style="double">
        <color auto="1"/>
      </right>
      <top style="hair">
        <color indexed="64"/>
      </top>
      <bottom style="hair">
        <color auto="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medium">
        <color indexed="64"/>
      </left>
      <right/>
      <top/>
      <bottom/>
      <diagonal/>
    </border>
    <border>
      <left/>
      <right style="medium">
        <color indexed="64"/>
      </right>
      <top/>
      <bottom/>
      <diagonal/>
    </border>
    <border>
      <left style="double">
        <color indexed="64"/>
      </left>
      <right style="double">
        <color indexed="64"/>
      </right>
      <top/>
      <bottom style="double">
        <color indexed="64"/>
      </bottom>
      <diagonal/>
    </border>
  </borders>
  <cellStyleXfs count="10">
    <xf numFmtId="0" fontId="0"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26" borderId="0" applyNumberFormat="0" applyBorder="0" applyAlignment="0" applyProtection="0"/>
    <xf numFmtId="0" fontId="4" fillId="27" borderId="0" applyFont="0" applyBorder="0" applyAlignment="0"/>
    <xf numFmtId="0" fontId="6" fillId="0" borderId="0"/>
    <xf numFmtId="0" fontId="7" fillId="28" borderId="58">
      <alignment horizontal="center" vertical="center"/>
    </xf>
    <xf numFmtId="0" fontId="10" fillId="0" borderId="0" applyNumberFormat="0" applyFill="0" applyBorder="0" applyAlignment="0" applyProtection="0">
      <alignment vertical="top"/>
      <protection locked="0"/>
    </xf>
    <xf numFmtId="0" fontId="92" fillId="0" borderId="0"/>
  </cellStyleXfs>
  <cellXfs count="609">
    <xf numFmtId="0" fontId="0" fillId="0" borderId="0" xfId="0"/>
    <xf numFmtId="0" fontId="1" fillId="2" borderId="1" xfId="0" applyFont="1" applyFill="1" applyBorder="1" applyAlignment="1">
      <alignment horizontal="center" vertical="center" wrapText="1"/>
    </xf>
    <xf numFmtId="0" fontId="0" fillId="0" borderId="0" xfId="0" applyFill="1" applyBorder="1"/>
    <xf numFmtId="0" fontId="1" fillId="2" borderId="2" xfId="0" applyFont="1" applyFill="1" applyBorder="1" applyAlignment="1">
      <alignment horizontal="center" vertical="center" wrapText="1"/>
    </xf>
    <xf numFmtId="1" fontId="0" fillId="0" borderId="0" xfId="0" applyNumberFormat="1"/>
    <xf numFmtId="0" fontId="0" fillId="0" borderId="0" xfId="0" applyFill="1" applyBorder="1" applyAlignment="1"/>
    <xf numFmtId="0" fontId="0" fillId="0" borderId="0" xfId="0" applyFill="1" applyBorder="1" applyAlignment="1">
      <alignment wrapText="1"/>
    </xf>
    <xf numFmtId="0" fontId="5" fillId="0" borderId="0" xfId="5" applyFont="1" applyFill="1" applyBorder="1"/>
    <xf numFmtId="0" fontId="5" fillId="0" borderId="0" xfId="5" applyFont="1" applyFill="1"/>
    <xf numFmtId="0" fontId="8" fillId="0" borderId="0" xfId="5" applyFont="1" applyFill="1" applyBorder="1"/>
    <xf numFmtId="0" fontId="9" fillId="0" borderId="0" xfId="5" applyFont="1" applyFill="1" applyBorder="1" applyAlignment="1">
      <alignment vertical="center"/>
    </xf>
    <xf numFmtId="0" fontId="9" fillId="0" borderId="0" xfId="5" applyFont="1" applyFill="1" applyAlignment="1">
      <alignment vertical="center"/>
    </xf>
    <xf numFmtId="0" fontId="11" fillId="0" borderId="0" xfId="5" applyFont="1" applyFill="1" applyBorder="1" applyAlignment="1">
      <alignment vertical="center"/>
    </xf>
    <xf numFmtId="0" fontId="6" fillId="0" borderId="0" xfId="5" applyFont="1" applyFill="1" applyBorder="1"/>
    <xf numFmtId="0" fontId="9" fillId="0" borderId="0" xfId="5" applyFont="1" applyFill="1" applyBorder="1"/>
    <xf numFmtId="0" fontId="9" fillId="0" borderId="0" xfId="5" applyFont="1" applyFill="1"/>
    <xf numFmtId="0" fontId="12" fillId="0" borderId="0" xfId="5" applyFont="1" applyFill="1" applyBorder="1"/>
    <xf numFmtId="0" fontId="12" fillId="0" borderId="0" xfId="5" applyFont="1" applyFill="1"/>
    <xf numFmtId="0" fontId="6" fillId="0" borderId="0" xfId="5" applyFont="1" applyFill="1"/>
    <xf numFmtId="0" fontId="15" fillId="0" borderId="0" xfId="5" applyFont="1" applyFill="1"/>
    <xf numFmtId="0" fontId="5" fillId="0" borderId="0" xfId="5" applyFont="1" applyFill="1" applyBorder="1" applyAlignment="1"/>
    <xf numFmtId="0" fontId="15" fillId="0" borderId="0" xfId="5" applyFont="1" applyFill="1" applyBorder="1"/>
    <xf numFmtId="0" fontId="6" fillId="0" borderId="0" xfId="6" applyFont="1" applyFill="1" applyBorder="1"/>
    <xf numFmtId="0" fontId="6" fillId="0" borderId="0" xfId="6" applyFont="1"/>
    <xf numFmtId="0" fontId="6" fillId="0" borderId="0" xfId="6" applyFont="1" applyFill="1"/>
    <xf numFmtId="0" fontId="5" fillId="0" borderId="0" xfId="6" applyFont="1" applyFill="1" applyBorder="1" applyProtection="1">
      <protection locked="0"/>
    </xf>
    <xf numFmtId="0" fontId="36" fillId="0" borderId="0" xfId="6" applyFont="1" applyFill="1" applyBorder="1" applyAlignment="1" applyProtection="1">
      <alignment horizontal="left"/>
      <protection locked="0"/>
    </xf>
    <xf numFmtId="0" fontId="37" fillId="0" borderId="0" xfId="6" applyFont="1" applyFill="1" applyBorder="1"/>
    <xf numFmtId="0" fontId="26" fillId="0" borderId="0" xfId="6" applyFont="1" applyFill="1" applyBorder="1" applyAlignment="1" applyProtection="1">
      <alignment horizontal="left"/>
      <protection locked="0"/>
    </xf>
    <xf numFmtId="0" fontId="9" fillId="0" borderId="0" xfId="6" applyFont="1" applyFill="1" applyBorder="1"/>
    <xf numFmtId="0" fontId="38" fillId="0" borderId="0" xfId="6" applyFont="1" applyFill="1" applyBorder="1" applyAlignment="1"/>
    <xf numFmtId="0" fontId="40" fillId="0" borderId="0" xfId="6" applyFont="1" applyFill="1" applyBorder="1"/>
    <xf numFmtId="0" fontId="5" fillId="0" borderId="0" xfId="6" applyFont="1" applyFill="1" applyBorder="1" applyAlignment="1" applyProtection="1">
      <alignment horizontal="left"/>
      <protection locked="0"/>
    </xf>
    <xf numFmtId="0" fontId="41" fillId="0" borderId="0" xfId="6" applyFont="1" applyFill="1" applyBorder="1"/>
    <xf numFmtId="0" fontId="42" fillId="0" borderId="0" xfId="6" applyFont="1" applyFill="1" applyBorder="1" applyAlignment="1"/>
    <xf numFmtId="0" fontId="43" fillId="0" borderId="0" xfId="6" applyFont="1" applyFill="1" applyBorder="1" applyAlignment="1"/>
    <xf numFmtId="0" fontId="44" fillId="0" borderId="0" xfId="6" applyFont="1" applyFill="1" applyBorder="1"/>
    <xf numFmtId="0" fontId="17" fillId="31" borderId="0" xfId="4" applyFont="1" applyFill="1" applyBorder="1" applyProtection="1">
      <protection locked="0"/>
    </xf>
    <xf numFmtId="0" fontId="18" fillId="31" borderId="0" xfId="4" applyFont="1" applyFill="1" applyBorder="1" applyAlignment="1" applyProtection="1">
      <alignment horizontal="center" vertical="center"/>
      <protection locked="0"/>
    </xf>
    <xf numFmtId="0" fontId="17" fillId="31" borderId="0" xfId="4" applyFont="1" applyFill="1" applyBorder="1" applyAlignment="1" applyProtection="1">
      <alignment vertical="center"/>
      <protection locked="0"/>
    </xf>
    <xf numFmtId="0" fontId="6" fillId="31" borderId="0" xfId="6" applyFont="1" applyFill="1"/>
    <xf numFmtId="0" fontId="21" fillId="31" borderId="0" xfId="4" applyFont="1" applyFill="1" applyBorder="1" applyAlignment="1" applyProtection="1">
      <alignment horizontal="center" vertical="center"/>
      <protection locked="0"/>
    </xf>
    <xf numFmtId="0" fontId="22" fillId="31" borderId="0" xfId="4" applyFont="1" applyFill="1" applyBorder="1" applyAlignment="1" applyProtection="1">
      <alignment horizontal="left" vertical="center"/>
      <protection locked="0"/>
    </xf>
    <xf numFmtId="0" fontId="23" fillId="31" borderId="0" xfId="4" applyFont="1" applyFill="1" applyBorder="1" applyAlignment="1" applyProtection="1">
      <alignment vertical="center"/>
      <protection locked="0"/>
    </xf>
    <xf numFmtId="0" fontId="20" fillId="31" borderId="0" xfId="4" applyFont="1" applyFill="1" applyBorder="1" applyAlignment="1" applyProtection="1">
      <alignment vertical="center"/>
      <protection locked="0"/>
    </xf>
    <xf numFmtId="0" fontId="19" fillId="31" borderId="0" xfId="4" applyFont="1" applyFill="1" applyBorder="1" applyAlignment="1" applyProtection="1">
      <alignment horizontal="left"/>
      <protection locked="0"/>
    </xf>
    <xf numFmtId="0" fontId="17" fillId="31" borderId="0" xfId="4" applyFont="1" applyFill="1" applyBorder="1"/>
    <xf numFmtId="0" fontId="6" fillId="31" borderId="0" xfId="6" applyFont="1" applyFill="1" applyBorder="1" applyAlignment="1"/>
    <xf numFmtId="0" fontId="26" fillId="31" borderId="0" xfId="6" applyFont="1" applyFill="1" applyBorder="1" applyAlignment="1" applyProtection="1">
      <alignment horizontal="center" vertical="center"/>
    </xf>
    <xf numFmtId="49" fontId="27" fillId="31" borderId="65" xfId="6" applyNumberFormat="1" applyFont="1" applyFill="1" applyBorder="1" applyAlignment="1" applyProtection="1"/>
    <xf numFmtId="0" fontId="12" fillId="31" borderId="0" xfId="6" applyFont="1" applyFill="1" applyBorder="1" applyAlignment="1" applyProtection="1"/>
    <xf numFmtId="0" fontId="12" fillId="31" borderId="0" xfId="6" applyFont="1" applyFill="1" applyBorder="1" applyAlignment="1" applyProtection="1">
      <alignment vertical="center"/>
    </xf>
    <xf numFmtId="0" fontId="29" fillId="31" borderId="0" xfId="6" applyFont="1" applyFill="1" applyBorder="1" applyAlignment="1" applyProtection="1">
      <alignment vertical="center"/>
    </xf>
    <xf numFmtId="0" fontId="6" fillId="31" borderId="0" xfId="6" applyFont="1" applyFill="1" applyBorder="1" applyAlignment="1" applyProtection="1">
      <alignment vertical="center"/>
    </xf>
    <xf numFmtId="0" fontId="28" fillId="31" borderId="0" xfId="6" applyFont="1" applyFill="1" applyBorder="1" applyAlignment="1" applyProtection="1">
      <alignment horizontal="left"/>
      <protection locked="0"/>
    </xf>
    <xf numFmtId="0" fontId="30" fillId="31" borderId="0" xfId="6" applyFont="1" applyFill="1" applyBorder="1" applyAlignment="1" applyProtection="1">
      <alignment horizontal="left"/>
      <protection locked="0"/>
    </xf>
    <xf numFmtId="0" fontId="6" fillId="31" borderId="0" xfId="6" applyFont="1" applyFill="1" applyBorder="1" applyAlignment="1" applyProtection="1">
      <alignment horizontal="left"/>
      <protection locked="0"/>
    </xf>
    <xf numFmtId="0" fontId="6" fillId="31" borderId="0" xfId="6" applyFont="1" applyFill="1" applyBorder="1" applyAlignment="1" applyProtection="1"/>
    <xf numFmtId="0" fontId="9" fillId="31" borderId="65" xfId="6" applyFont="1" applyFill="1" applyBorder="1" applyAlignment="1" applyProtection="1">
      <alignment vertical="center"/>
    </xf>
    <xf numFmtId="0" fontId="9" fillId="31" borderId="0" xfId="6" applyFont="1" applyFill="1" applyBorder="1" applyAlignment="1" applyProtection="1">
      <alignment vertical="center"/>
    </xf>
    <xf numFmtId="49" fontId="31" fillId="31" borderId="65" xfId="6" applyNumberFormat="1" applyFont="1" applyFill="1" applyBorder="1" applyAlignment="1" applyProtection="1"/>
    <xf numFmtId="165" fontId="32" fillId="31" borderId="0" xfId="6" applyNumberFormat="1" applyFont="1" applyFill="1" applyBorder="1" applyAlignment="1" applyProtection="1">
      <alignment horizontal="left"/>
      <protection locked="0"/>
    </xf>
    <xf numFmtId="0" fontId="9" fillId="31" borderId="0" xfId="6" applyFont="1" applyFill="1" applyBorder="1" applyAlignment="1" applyProtection="1">
      <alignment horizontal="left"/>
      <protection locked="0"/>
    </xf>
    <xf numFmtId="0" fontId="9" fillId="31" borderId="0" xfId="6" applyFont="1" applyFill="1" applyBorder="1" applyAlignment="1" applyProtection="1"/>
    <xf numFmtId="49" fontId="34" fillId="31" borderId="68" xfId="8" applyNumberFormat="1" applyFont="1" applyFill="1" applyBorder="1" applyAlignment="1" applyProtection="1">
      <alignment horizontal="right" vertical="center"/>
    </xf>
    <xf numFmtId="0" fontId="6" fillId="31" borderId="68" xfId="6" applyFont="1" applyFill="1" applyBorder="1" applyProtection="1"/>
    <xf numFmtId="165" fontId="48" fillId="31" borderId="0" xfId="6" applyNumberFormat="1" applyFont="1" applyFill="1" applyBorder="1" applyAlignment="1" applyProtection="1">
      <alignment horizontal="left"/>
      <protection locked="0"/>
    </xf>
    <xf numFmtId="165" fontId="49" fillId="31" borderId="0" xfId="6" applyNumberFormat="1" applyFont="1" applyFill="1" applyBorder="1" applyAlignment="1" applyProtection="1">
      <alignment horizontal="left"/>
      <protection locked="0"/>
    </xf>
    <xf numFmtId="0" fontId="48" fillId="31" borderId="0" xfId="6" applyFont="1" applyFill="1" applyBorder="1" applyAlignment="1" applyProtection="1">
      <alignment horizontal="left"/>
      <protection locked="0"/>
    </xf>
    <xf numFmtId="0" fontId="48" fillId="31" borderId="0" xfId="6" applyFont="1" applyFill="1" applyBorder="1"/>
    <xf numFmtId="49" fontId="50" fillId="31" borderId="65" xfId="6" applyNumberFormat="1" applyFont="1" applyFill="1" applyBorder="1" applyAlignment="1" applyProtection="1"/>
    <xf numFmtId="0" fontId="52" fillId="31" borderId="0" xfId="4" applyFont="1" applyFill="1" applyBorder="1" applyAlignment="1" applyProtection="1">
      <alignment vertical="center"/>
      <protection locked="0"/>
    </xf>
    <xf numFmtId="0" fontId="53" fillId="31" borderId="0" xfId="4" applyFont="1" applyFill="1" applyBorder="1" applyAlignment="1" applyProtection="1">
      <alignment horizontal="center" vertical="center"/>
      <protection locked="0"/>
    </xf>
    <xf numFmtId="0" fontId="30" fillId="31" borderId="0" xfId="6" applyFont="1" applyFill="1"/>
    <xf numFmtId="0" fontId="22" fillId="31" borderId="0" xfId="4" applyFont="1" applyFill="1" applyBorder="1" applyAlignment="1" applyProtection="1">
      <alignment horizontal="center" vertical="center"/>
      <protection locked="0"/>
    </xf>
    <xf numFmtId="0" fontId="18" fillId="31" borderId="0" xfId="4" applyFont="1" applyFill="1" applyBorder="1" applyAlignment="1">
      <alignment horizontal="center" vertical="center"/>
    </xf>
    <xf numFmtId="0" fontId="36" fillId="31" borderId="0" xfId="6" applyFont="1" applyFill="1" applyBorder="1" applyAlignment="1" applyProtection="1">
      <alignment horizontal="center" vertical="center"/>
    </xf>
    <xf numFmtId="49" fontId="54" fillId="31" borderId="65" xfId="6" applyNumberFormat="1" applyFont="1" applyFill="1" applyBorder="1" applyAlignment="1" applyProtection="1"/>
    <xf numFmtId="0" fontId="33" fillId="31" borderId="0" xfId="6" applyFont="1" applyFill="1" applyBorder="1" applyAlignment="1" applyProtection="1">
      <alignment vertical="center"/>
    </xf>
    <xf numFmtId="49" fontId="55" fillId="31" borderId="65" xfId="6" applyNumberFormat="1" applyFont="1" applyFill="1" applyBorder="1" applyAlignment="1" applyProtection="1"/>
    <xf numFmtId="49" fontId="56" fillId="31" borderId="68" xfId="8" applyNumberFormat="1" applyFont="1" applyFill="1" applyBorder="1" applyAlignment="1" applyProtection="1">
      <alignment vertical="center"/>
    </xf>
    <xf numFmtId="0" fontId="57" fillId="31" borderId="0" xfId="6" applyFont="1" applyFill="1" applyBorder="1" applyAlignment="1" applyProtection="1">
      <alignment horizontal="left" vertical="center"/>
      <protection locked="0"/>
    </xf>
    <xf numFmtId="165" fontId="50" fillId="31" borderId="0" xfId="6" applyNumberFormat="1" applyFont="1" applyFill="1" applyBorder="1" applyAlignment="1" applyProtection="1">
      <alignment horizontal="left"/>
      <protection locked="0"/>
    </xf>
    <xf numFmtId="0" fontId="58" fillId="31" borderId="0" xfId="6" applyFont="1" applyFill="1" applyBorder="1" applyAlignment="1" applyProtection="1">
      <alignment horizontal="left"/>
      <protection locked="0"/>
    </xf>
    <xf numFmtId="0" fontId="50" fillId="31" borderId="0" xfId="6" applyFont="1" applyFill="1" applyBorder="1"/>
    <xf numFmtId="0" fontId="39" fillId="31" borderId="68" xfId="6" applyFont="1" applyFill="1" applyBorder="1" applyProtection="1"/>
    <xf numFmtId="0" fontId="8" fillId="8" borderId="0" xfId="5" applyFont="1" applyFill="1" applyBorder="1"/>
    <xf numFmtId="0" fontId="15" fillId="0" borderId="69" xfId="5" applyFont="1" applyFill="1" applyBorder="1"/>
    <xf numFmtId="0" fontId="9" fillId="31" borderId="0" xfId="6" applyFont="1" applyFill="1" applyBorder="1" applyAlignment="1" applyProtection="1">
      <alignment horizontal="center"/>
    </xf>
    <xf numFmtId="0" fontId="9" fillId="31" borderId="73" xfId="6" applyFont="1" applyFill="1" applyBorder="1" applyAlignment="1" applyProtection="1">
      <alignment horizontal="center"/>
    </xf>
    <xf numFmtId="0" fontId="9" fillId="31" borderId="72" xfId="6" applyFont="1" applyFill="1" applyBorder="1" applyAlignment="1" applyProtection="1">
      <alignment horizontal="center"/>
    </xf>
    <xf numFmtId="0" fontId="9" fillId="31" borderId="71" xfId="6" applyFont="1" applyFill="1" applyBorder="1" applyAlignment="1" applyProtection="1">
      <alignment horizontal="center"/>
    </xf>
    <xf numFmtId="0" fontId="9" fillId="31" borderId="64" xfId="6" applyFont="1" applyFill="1" applyBorder="1" applyAlignment="1" applyProtection="1">
      <alignment horizontal="center"/>
    </xf>
    <xf numFmtId="0" fontId="15" fillId="8" borderId="0" xfId="0" applyFont="1" applyFill="1" applyProtection="1">
      <protection locked="0"/>
    </xf>
    <xf numFmtId="0" fontId="15" fillId="8" borderId="0" xfId="0" applyFont="1" applyFill="1" applyAlignment="1" applyProtection="1">
      <alignment horizontal="center" wrapText="1"/>
      <protection locked="0"/>
    </xf>
    <xf numFmtId="0" fontId="15" fillId="8" borderId="0" xfId="0" applyFont="1" applyFill="1" applyAlignment="1" applyProtection="1">
      <alignment wrapText="1"/>
      <protection locked="0"/>
    </xf>
    <xf numFmtId="0" fontId="15" fillId="0" borderId="0" xfId="0" applyFont="1" applyFill="1" applyAlignment="1" applyProtection="1">
      <alignment wrapText="1"/>
      <protection locked="0"/>
    </xf>
    <xf numFmtId="0" fontId="15" fillId="0" borderId="0" xfId="0" applyFont="1" applyFill="1" applyProtection="1">
      <protection locked="0"/>
    </xf>
    <xf numFmtId="0" fontId="30" fillId="8" borderId="0" xfId="0" applyFont="1" applyFill="1" applyProtection="1">
      <protection locked="0"/>
    </xf>
    <xf numFmtId="0" fontId="12" fillId="8" borderId="0" xfId="0" applyFont="1" applyFill="1" applyAlignment="1" applyProtection="1">
      <alignment vertical="center" wrapText="1"/>
      <protection locked="0"/>
    </xf>
    <xf numFmtId="0" fontId="12" fillId="8" borderId="0" xfId="0" applyFont="1" applyFill="1" applyAlignment="1" applyProtection="1">
      <alignment vertical="center"/>
      <protection locked="0"/>
    </xf>
    <xf numFmtId="0" fontId="30" fillId="8" borderId="0" xfId="0" applyFont="1" applyFill="1" applyAlignment="1" applyProtection="1">
      <alignment horizontal="center"/>
      <protection locked="0"/>
    </xf>
    <xf numFmtId="0" fontId="61" fillId="8" borderId="0" xfId="0" applyFont="1" applyFill="1" applyProtection="1">
      <protection locked="0"/>
    </xf>
    <xf numFmtId="0" fontId="61" fillId="8" borderId="0" xfId="0" applyFont="1" applyFill="1" applyAlignment="1" applyProtection="1">
      <alignment horizontal="center"/>
      <protection locked="0"/>
    </xf>
    <xf numFmtId="0" fontId="30" fillId="8" borderId="0" xfId="0" applyFont="1" applyFill="1" applyAlignment="1" applyProtection="1">
      <alignment vertical="center"/>
      <protection locked="0"/>
    </xf>
    <xf numFmtId="0" fontId="63" fillId="8" borderId="0" xfId="0" applyFont="1" applyFill="1" applyAlignment="1" applyProtection="1">
      <alignment vertical="center"/>
      <protection locked="0"/>
    </xf>
    <xf numFmtId="0" fontId="15" fillId="0" borderId="0" xfId="0" applyFont="1"/>
    <xf numFmtId="0" fontId="30" fillId="22" borderId="23" xfId="0" applyFont="1" applyFill="1" applyBorder="1" applyAlignment="1">
      <alignment horizontal="center" vertical="center"/>
    </xf>
    <xf numFmtId="0" fontId="61" fillId="20" borderId="5" xfId="0" applyFont="1" applyFill="1" applyBorder="1" applyAlignment="1">
      <alignment horizontal="center" vertical="center" wrapText="1"/>
    </xf>
    <xf numFmtId="0" fontId="61" fillId="7" borderId="5" xfId="0" applyFont="1" applyFill="1" applyBorder="1" applyAlignment="1">
      <alignment horizontal="center" vertical="center" wrapText="1"/>
    </xf>
    <xf numFmtId="0" fontId="30" fillId="22" borderId="5" xfId="0" applyFont="1" applyFill="1" applyBorder="1" applyAlignment="1">
      <alignment horizontal="center" vertical="center" wrapText="1"/>
    </xf>
    <xf numFmtId="0" fontId="15" fillId="8" borderId="24" xfId="0" applyFont="1" applyFill="1" applyBorder="1" applyAlignment="1">
      <alignment horizontal="justify" vertical="center" wrapText="1"/>
    </xf>
    <xf numFmtId="0" fontId="30" fillId="23" borderId="14" xfId="0" applyFont="1" applyFill="1" applyBorder="1" applyAlignment="1">
      <alignment horizontal="center" vertical="center"/>
    </xf>
    <xf numFmtId="0" fontId="61" fillId="20" borderId="4" xfId="0" applyFont="1" applyFill="1" applyBorder="1" applyAlignment="1">
      <alignment horizontal="center" vertical="center" wrapText="1"/>
    </xf>
    <xf numFmtId="0" fontId="61" fillId="7" borderId="4" xfId="0" applyFont="1" applyFill="1" applyBorder="1" applyAlignment="1">
      <alignment horizontal="center" vertical="center" wrapText="1"/>
    </xf>
    <xf numFmtId="0" fontId="30" fillId="23" borderId="4" xfId="0" applyFont="1" applyFill="1" applyBorder="1" applyAlignment="1">
      <alignment horizontal="center" vertical="center" wrapText="1"/>
    </xf>
    <xf numFmtId="0" fontId="15" fillId="8" borderId="15" xfId="0" applyFont="1" applyFill="1" applyBorder="1" applyAlignment="1">
      <alignment horizontal="justify" vertical="center" wrapText="1"/>
    </xf>
    <xf numFmtId="0" fontId="30" fillId="18" borderId="14" xfId="0" applyFont="1" applyFill="1" applyBorder="1" applyAlignment="1">
      <alignment horizontal="center" vertical="center"/>
    </xf>
    <xf numFmtId="0" fontId="30" fillId="18" borderId="4" xfId="0" applyFont="1" applyFill="1" applyBorder="1" applyAlignment="1">
      <alignment horizontal="center" vertical="center" wrapText="1"/>
    </xf>
    <xf numFmtId="0" fontId="30" fillId="25" borderId="14" xfId="0" applyFont="1" applyFill="1" applyBorder="1" applyAlignment="1">
      <alignment horizontal="center" vertical="center"/>
    </xf>
    <xf numFmtId="0" fontId="30" fillId="25" borderId="4" xfId="0" applyFont="1" applyFill="1" applyBorder="1" applyAlignment="1">
      <alignment horizontal="center" vertical="center" wrapText="1"/>
    </xf>
    <xf numFmtId="0" fontId="61" fillId="21" borderId="4" xfId="0" applyFont="1" applyFill="1" applyBorder="1" applyAlignment="1">
      <alignment horizontal="center" vertical="center" wrapText="1"/>
    </xf>
    <xf numFmtId="0" fontId="30" fillId="22" borderId="4" xfId="0" applyFont="1" applyFill="1" applyBorder="1" applyAlignment="1">
      <alignment horizontal="center" vertical="center" wrapText="1"/>
    </xf>
    <xf numFmtId="0" fontId="30" fillId="24" borderId="14" xfId="0" applyFont="1" applyFill="1" applyBorder="1" applyAlignment="1">
      <alignment horizontal="center" vertical="center"/>
    </xf>
    <xf numFmtId="0" fontId="30" fillId="17" borderId="4"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30" fillId="25" borderId="16" xfId="0" applyFont="1" applyFill="1" applyBorder="1" applyAlignment="1">
      <alignment horizontal="center" vertical="center"/>
    </xf>
    <xf numFmtId="0" fontId="30" fillId="4" borderId="17" xfId="0" applyFont="1" applyFill="1" applyBorder="1" applyAlignment="1">
      <alignment horizontal="center" vertical="center" wrapText="1"/>
    </xf>
    <xf numFmtId="0" fontId="61" fillId="7" borderId="17" xfId="0" applyFont="1" applyFill="1" applyBorder="1" applyAlignment="1">
      <alignment horizontal="center" vertical="center" wrapText="1"/>
    </xf>
    <xf numFmtId="0" fontId="30" fillId="25" borderId="17" xfId="0" applyFont="1" applyFill="1" applyBorder="1" applyAlignment="1">
      <alignment horizontal="center" vertical="center" wrapText="1"/>
    </xf>
    <xf numFmtId="0" fontId="15" fillId="8" borderId="18" xfId="0" applyFont="1" applyFill="1" applyBorder="1" applyAlignment="1">
      <alignment horizontal="justify" vertical="center" wrapText="1"/>
    </xf>
    <xf numFmtId="0" fontId="52" fillId="29" borderId="50" xfId="0" applyFont="1" applyFill="1" applyBorder="1" applyAlignment="1">
      <alignment horizontal="center" vertical="center"/>
    </xf>
    <xf numFmtId="0" fontId="52" fillId="29" borderId="49" xfId="0" applyFont="1" applyFill="1" applyBorder="1" applyAlignment="1">
      <alignment horizontal="center" vertical="center" wrapText="1"/>
    </xf>
    <xf numFmtId="0" fontId="52" fillId="29" borderId="49" xfId="0" applyFont="1" applyFill="1" applyBorder="1" applyAlignment="1">
      <alignment horizontal="center" vertical="center"/>
    </xf>
    <xf numFmtId="0" fontId="52" fillId="29" borderId="48" xfId="0" applyFont="1" applyFill="1" applyBorder="1" applyAlignment="1">
      <alignment horizontal="center" vertical="center"/>
    </xf>
    <xf numFmtId="0" fontId="74" fillId="8" borderId="0" xfId="0" applyFont="1" applyFill="1" applyProtection="1">
      <protection locked="0"/>
    </xf>
    <xf numFmtId="0" fontId="74" fillId="8" borderId="0" xfId="0" applyFont="1" applyFill="1" applyAlignment="1" applyProtection="1">
      <alignment horizontal="center" wrapText="1"/>
      <protection locked="0"/>
    </xf>
    <xf numFmtId="0" fontId="63" fillId="8" borderId="0" xfId="0" applyFont="1" applyFill="1" applyAlignment="1" applyProtection="1">
      <alignment vertical="center" wrapText="1"/>
      <protection locked="0"/>
    </xf>
    <xf numFmtId="0" fontId="15" fillId="12" borderId="53" xfId="0" applyFont="1" applyFill="1" applyBorder="1" applyProtection="1">
      <protection hidden="1"/>
    </xf>
    <xf numFmtId="0" fontId="15" fillId="12" borderId="46" xfId="0" applyFont="1" applyFill="1" applyBorder="1" applyProtection="1">
      <protection hidden="1"/>
    </xf>
    <xf numFmtId="0" fontId="15" fillId="12" borderId="57" xfId="0" applyFont="1" applyFill="1" applyBorder="1" applyProtection="1">
      <protection hidden="1"/>
    </xf>
    <xf numFmtId="0" fontId="15" fillId="12" borderId="51" xfId="0" applyFont="1" applyFill="1" applyBorder="1" applyProtection="1">
      <protection hidden="1"/>
    </xf>
    <xf numFmtId="0" fontId="15" fillId="12" borderId="0" xfId="0" applyFont="1" applyFill="1" applyBorder="1" applyProtection="1">
      <protection hidden="1"/>
    </xf>
    <xf numFmtId="0" fontId="15" fillId="12" borderId="52" xfId="0" applyFont="1" applyFill="1" applyBorder="1" applyProtection="1">
      <protection hidden="1"/>
    </xf>
    <xf numFmtId="0" fontId="5" fillId="12" borderId="34" xfId="0" applyFont="1" applyFill="1" applyBorder="1" applyAlignment="1" applyProtection="1">
      <alignment horizontal="right" vertical="top"/>
      <protection hidden="1"/>
    </xf>
    <xf numFmtId="0" fontId="15" fillId="12" borderId="10" xfId="0" applyFont="1" applyFill="1" applyBorder="1" applyProtection="1">
      <protection hidden="1"/>
    </xf>
    <xf numFmtId="0" fontId="15" fillId="12" borderId="35" xfId="0" applyFont="1" applyFill="1" applyBorder="1" applyProtection="1">
      <protection hidden="1"/>
    </xf>
    <xf numFmtId="0" fontId="15" fillId="12" borderId="36" xfId="0" applyFont="1" applyFill="1" applyBorder="1" applyProtection="1">
      <protection hidden="1"/>
    </xf>
    <xf numFmtId="0" fontId="15" fillId="12" borderId="37" xfId="0" applyFont="1" applyFill="1" applyBorder="1" applyProtection="1">
      <protection hidden="1"/>
    </xf>
    <xf numFmtId="0" fontId="15" fillId="12" borderId="38" xfId="0" applyFont="1" applyFill="1" applyBorder="1" applyProtection="1">
      <protection hidden="1"/>
    </xf>
    <xf numFmtId="0" fontId="15" fillId="12" borderId="39" xfId="0" applyFont="1" applyFill="1" applyBorder="1" applyProtection="1">
      <protection hidden="1"/>
    </xf>
    <xf numFmtId="0" fontId="15" fillId="12" borderId="40" xfId="0" applyFont="1" applyFill="1" applyBorder="1" applyProtection="1">
      <protection hidden="1"/>
    </xf>
    <xf numFmtId="0" fontId="5" fillId="12" borderId="41" xfId="0" applyFont="1" applyFill="1" applyBorder="1" applyAlignment="1" applyProtection="1">
      <alignment horizontal="right" vertical="top"/>
      <protection hidden="1"/>
    </xf>
    <xf numFmtId="0" fontId="15" fillId="12" borderId="42" xfId="0" applyFont="1" applyFill="1" applyBorder="1" applyProtection="1">
      <protection hidden="1"/>
    </xf>
    <xf numFmtId="0" fontId="73" fillId="12" borderId="43" xfId="0" applyFont="1" applyFill="1" applyBorder="1" applyAlignment="1" applyProtection="1">
      <alignment horizontal="left" vertical="top"/>
      <protection hidden="1"/>
    </xf>
    <xf numFmtId="0" fontId="73" fillId="12" borderId="0" xfId="0" applyFont="1" applyFill="1" applyBorder="1" applyAlignment="1" applyProtection="1">
      <alignment horizontal="left" vertical="top"/>
      <protection hidden="1"/>
    </xf>
    <xf numFmtId="0" fontId="73" fillId="12" borderId="44" xfId="0" applyFont="1" applyFill="1" applyBorder="1" applyAlignment="1" applyProtection="1">
      <alignment horizontal="right" vertical="top"/>
      <protection hidden="1"/>
    </xf>
    <xf numFmtId="0" fontId="5" fillId="12" borderId="45" xfId="0" applyFont="1" applyFill="1" applyBorder="1" applyAlignment="1" applyProtection="1">
      <alignment horizontal="right" vertical="top"/>
      <protection hidden="1"/>
    </xf>
    <xf numFmtId="0" fontId="5" fillId="12" borderId="43" xfId="0" applyFont="1" applyFill="1" applyBorder="1" applyAlignment="1" applyProtection="1">
      <alignment horizontal="right" vertical="top"/>
      <protection hidden="1"/>
    </xf>
    <xf numFmtId="0" fontId="5" fillId="12" borderId="0" xfId="0" applyFont="1" applyFill="1" applyBorder="1" applyAlignment="1" applyProtection="1">
      <alignment horizontal="right" vertical="top"/>
      <protection hidden="1"/>
    </xf>
    <xf numFmtId="0" fontId="73" fillId="12" borderId="34" xfId="0" applyFont="1" applyFill="1" applyBorder="1" applyAlignment="1" applyProtection="1">
      <alignment horizontal="right" vertical="top"/>
      <protection hidden="1"/>
    </xf>
    <xf numFmtId="0" fontId="15" fillId="12" borderId="8" xfId="0" applyFont="1" applyFill="1" applyBorder="1" applyProtection="1">
      <protection hidden="1"/>
    </xf>
    <xf numFmtId="0" fontId="15" fillId="12" borderId="54" xfId="0" applyFont="1" applyFill="1" applyBorder="1" applyProtection="1">
      <protection hidden="1"/>
    </xf>
    <xf numFmtId="0" fontId="15" fillId="12" borderId="47" xfId="0" applyFont="1" applyFill="1" applyBorder="1" applyProtection="1">
      <protection hidden="1"/>
    </xf>
    <xf numFmtId="0" fontId="15" fillId="12" borderId="55" xfId="0" applyFont="1" applyFill="1" applyBorder="1" applyProtection="1">
      <protection hidden="1"/>
    </xf>
    <xf numFmtId="0" fontId="15" fillId="8" borderId="0" xfId="0" applyFont="1" applyFill="1" applyProtection="1">
      <protection hidden="1"/>
    </xf>
    <xf numFmtId="0" fontId="30" fillId="8" borderId="0" xfId="0" applyFont="1" applyFill="1" applyAlignment="1" applyProtection="1">
      <alignment vertical="center" wrapText="1"/>
      <protection hidden="1"/>
    </xf>
    <xf numFmtId="0" fontId="30" fillId="8" borderId="0" xfId="0" applyFont="1" applyFill="1" applyAlignment="1" applyProtection="1">
      <alignment vertical="center"/>
      <protection hidden="1"/>
    </xf>
    <xf numFmtId="0" fontId="36" fillId="8" borderId="0" xfId="0" applyFont="1" applyFill="1" applyProtection="1">
      <protection hidden="1"/>
    </xf>
    <xf numFmtId="0" fontId="15" fillId="0" borderId="0" xfId="0" applyFont="1" applyBorder="1" applyAlignment="1">
      <alignment horizontal="center"/>
    </xf>
    <xf numFmtId="0" fontId="68" fillId="0" borderId="0" xfId="0" applyFont="1" applyBorder="1" applyAlignment="1">
      <alignment horizontal="center" vertical="center" wrapText="1"/>
    </xf>
    <xf numFmtId="14" fontId="76" fillId="0" borderId="0" xfId="0" applyNumberFormat="1" applyFont="1" applyBorder="1" applyAlignment="1">
      <alignment horizontal="center" vertical="center" wrapText="1"/>
    </xf>
    <xf numFmtId="0" fontId="12" fillId="0" borderId="0" xfId="6" applyFont="1" applyBorder="1"/>
    <xf numFmtId="0" fontId="12" fillId="8" borderId="0" xfId="6" applyFont="1" applyFill="1"/>
    <xf numFmtId="0" fontId="12" fillId="0" borderId="0" xfId="6" applyFont="1" applyFill="1"/>
    <xf numFmtId="0" fontId="12" fillId="0" borderId="0" xfId="6" applyFont="1"/>
    <xf numFmtId="0" fontId="81" fillId="8" borderId="0" xfId="4" applyFont="1" applyFill="1" applyBorder="1" applyAlignment="1"/>
    <xf numFmtId="0" fontId="78" fillId="0" borderId="0" xfId="5" applyFont="1" applyFill="1" applyBorder="1"/>
    <xf numFmtId="0" fontId="12" fillId="0" borderId="0" xfId="6" applyFont="1" applyFill="1" applyBorder="1"/>
    <xf numFmtId="0" fontId="81" fillId="33" borderId="0" xfId="4" applyFont="1" applyFill="1" applyBorder="1" applyAlignment="1"/>
    <xf numFmtId="0" fontId="78" fillId="0" borderId="0" xfId="5" applyFont="1" applyFill="1" applyBorder="1" applyAlignment="1"/>
    <xf numFmtId="0" fontId="12" fillId="0" borderId="0" xfId="6" applyFont="1" applyFill="1" applyBorder="1" applyAlignment="1"/>
    <xf numFmtId="0" fontId="12" fillId="0" borderId="0" xfId="6" applyFont="1" applyFill="1" applyAlignment="1"/>
    <xf numFmtId="0" fontId="78" fillId="8" borderId="0" xfId="5" applyFont="1" applyFill="1"/>
    <xf numFmtId="0" fontId="78" fillId="0" borderId="0" xfId="5" applyFont="1" applyFill="1"/>
    <xf numFmtId="0" fontId="78" fillId="8" borderId="0" xfId="5" applyFont="1" applyFill="1" applyBorder="1"/>
    <xf numFmtId="0" fontId="12" fillId="8" borderId="0" xfId="6" applyFont="1" applyFill="1" applyBorder="1"/>
    <xf numFmtId="0" fontId="78" fillId="0" borderId="0" xfId="0" applyFont="1" applyBorder="1" applyAlignment="1">
      <alignment vertical="center" wrapText="1"/>
    </xf>
    <xf numFmtId="0" fontId="79" fillId="0" borderId="0" xfId="0" applyFont="1" applyBorder="1" applyAlignment="1">
      <alignment vertical="center" wrapText="1"/>
    </xf>
    <xf numFmtId="14" fontId="79" fillId="0" borderId="0" xfId="0" applyNumberFormat="1" applyFont="1" applyBorder="1" applyAlignment="1">
      <alignment vertical="center" wrapText="1"/>
    </xf>
    <xf numFmtId="0" fontId="78" fillId="0" borderId="83" xfId="0" applyFont="1" applyBorder="1" applyAlignment="1">
      <alignment horizontal="center" vertical="center" wrapText="1"/>
    </xf>
    <xf numFmtId="0" fontId="79" fillId="0" borderId="83" xfId="0" applyFont="1" applyBorder="1" applyAlignment="1">
      <alignment horizontal="center" vertical="center" wrapText="1"/>
    </xf>
    <xf numFmtId="14" fontId="79" fillId="0" borderId="83" xfId="0" applyNumberFormat="1" applyFont="1" applyBorder="1" applyAlignment="1">
      <alignment horizontal="center" vertical="center" wrapText="1"/>
    </xf>
    <xf numFmtId="0" fontId="80" fillId="0" borderId="0" xfId="0" applyFont="1" applyBorder="1" applyAlignment="1">
      <alignment horizontal="center" vertical="center" wrapText="1"/>
    </xf>
    <xf numFmtId="14" fontId="79" fillId="0" borderId="0" xfId="0" applyNumberFormat="1" applyFont="1" applyBorder="1" applyAlignment="1">
      <alignment horizontal="center" vertical="center" wrapText="1"/>
    </xf>
    <xf numFmtId="0" fontId="88" fillId="0" borderId="83" xfId="6" applyFont="1" applyBorder="1"/>
    <xf numFmtId="0" fontId="91" fillId="8" borderId="83" xfId="0" applyFont="1" applyFill="1" applyBorder="1" applyProtection="1">
      <protection locked="0"/>
    </xf>
    <xf numFmtId="0" fontId="91" fillId="8" borderId="83" xfId="0" applyFont="1" applyFill="1" applyBorder="1" applyAlignment="1" applyProtection="1">
      <alignment horizontal="center" wrapText="1"/>
      <protection locked="0"/>
    </xf>
    <xf numFmtId="0" fontId="60" fillId="0" borderId="0" xfId="0" applyFont="1" applyBorder="1" applyAlignment="1">
      <alignment horizontal="center" vertical="center"/>
    </xf>
    <xf numFmtId="14" fontId="60" fillId="0" borderId="0" xfId="0" applyNumberFormat="1" applyFont="1" applyBorder="1" applyAlignment="1">
      <alignment horizontal="center" vertical="center"/>
    </xf>
    <xf numFmtId="0" fontId="15" fillId="0" borderId="0" xfId="0" applyFont="1" applyAlignment="1" applyProtection="1">
      <alignment horizontal="center" vertical="center" wrapText="1"/>
      <protection locked="0"/>
    </xf>
    <xf numFmtId="0" fontId="15" fillId="0" borderId="0" xfId="0" applyFont="1" applyAlignment="1" applyProtection="1">
      <alignment horizontal="justify" vertical="center" wrapText="1"/>
      <protection locked="0"/>
    </xf>
    <xf numFmtId="0" fontId="15" fillId="0" borderId="0" xfId="0" applyFont="1" applyBorder="1" applyAlignment="1" applyProtection="1">
      <alignment horizontal="center" vertical="center" wrapText="1"/>
      <protection locked="0"/>
    </xf>
    <xf numFmtId="0" fontId="52" fillId="32" borderId="17" xfId="0" applyFont="1" applyFill="1" applyBorder="1" applyAlignment="1" applyProtection="1">
      <alignment horizontal="center" vertical="center" wrapText="1"/>
    </xf>
    <xf numFmtId="0" fontId="30" fillId="0" borderId="4" xfId="0" applyFont="1" applyFill="1" applyBorder="1" applyAlignment="1" applyProtection="1">
      <alignment horizontal="center" vertical="center" wrapText="1"/>
      <protection locked="0"/>
    </xf>
    <xf numFmtId="0" fontId="15" fillId="0" borderId="5" xfId="0" applyFont="1" applyBorder="1" applyAlignment="1" applyProtection="1">
      <alignment horizontal="center" vertical="center" wrapText="1"/>
      <protection hidden="1"/>
    </xf>
    <xf numFmtId="0" fontId="15" fillId="0" borderId="4" xfId="0" applyFont="1" applyBorder="1" applyAlignment="1" applyProtection="1">
      <alignment horizontal="center" vertical="center" wrapText="1"/>
      <protection hidden="1"/>
    </xf>
    <xf numFmtId="0" fontId="15" fillId="0" borderId="24" xfId="0" applyFont="1" applyBorder="1" applyAlignment="1" applyProtection="1">
      <alignment horizontal="justify" vertical="center" wrapText="1"/>
      <protection locked="0"/>
    </xf>
    <xf numFmtId="0" fontId="15" fillId="0" borderId="4" xfId="0" applyFont="1" applyFill="1" applyBorder="1" applyAlignment="1" applyProtection="1">
      <alignment horizontal="center" vertical="center" wrapText="1"/>
      <protection locked="0"/>
    </xf>
    <xf numFmtId="0" fontId="30" fillId="0" borderId="0" xfId="0" applyFont="1" applyBorder="1" applyAlignment="1" applyProtection="1">
      <alignment horizontal="center" vertical="center" wrapText="1"/>
      <protection hidden="1"/>
    </xf>
    <xf numFmtId="0" fontId="15" fillId="0" borderId="0" xfId="0" applyFont="1" applyBorder="1" applyAlignment="1" applyProtection="1">
      <alignment horizontal="center" vertical="center" wrapText="1"/>
      <protection hidden="1"/>
    </xf>
    <xf numFmtId="0" fontId="52" fillId="32" borderId="17" xfId="0" applyFont="1" applyFill="1" applyBorder="1" applyAlignment="1" applyProtection="1">
      <alignment horizontal="center" vertical="center" wrapText="1"/>
    </xf>
    <xf numFmtId="0" fontId="15" fillId="0" borderId="0" xfId="0" applyFont="1" applyFill="1" applyBorder="1" applyAlignment="1">
      <alignment vertical="center" wrapText="1"/>
    </xf>
    <xf numFmtId="0" fontId="15" fillId="0" borderId="0" xfId="0" applyFont="1" applyFill="1" applyBorder="1" applyAlignment="1">
      <alignment horizontal="center" vertical="center" wrapText="1"/>
    </xf>
    <xf numFmtId="0" fontId="80" fillId="0" borderId="0" xfId="0" applyFont="1" applyFill="1" applyBorder="1" applyAlignment="1">
      <alignment horizontal="center" vertical="center" wrapText="1"/>
    </xf>
    <xf numFmtId="0" fontId="80" fillId="0" borderId="0" xfId="0" applyFont="1" applyFill="1" applyBorder="1" applyAlignment="1">
      <alignment vertical="center" wrapText="1"/>
    </xf>
    <xf numFmtId="0" fontId="65" fillId="29" borderId="11" xfId="0" applyFont="1" applyFill="1" applyBorder="1" applyAlignment="1">
      <alignment horizontal="center" vertical="center" wrapText="1"/>
    </xf>
    <xf numFmtId="0" fontId="67" fillId="0" borderId="0" xfId="0" applyFont="1" applyAlignment="1">
      <alignment vertical="center" wrapText="1"/>
    </xf>
    <xf numFmtId="0" fontId="65" fillId="29" borderId="14" xfId="0" applyFont="1" applyFill="1" applyBorder="1" applyAlignment="1">
      <alignment horizontal="center" vertical="center" wrapText="1"/>
    </xf>
    <xf numFmtId="0" fontId="67" fillId="0" borderId="0" xfId="0" applyFont="1" applyFill="1" applyBorder="1" applyAlignment="1">
      <alignment horizontal="justify" vertical="center" wrapText="1"/>
    </xf>
    <xf numFmtId="0" fontId="65" fillId="29" borderId="16" xfId="0" applyFont="1" applyFill="1" applyBorder="1" applyAlignment="1">
      <alignment horizontal="center" vertical="center" wrapText="1"/>
    </xf>
    <xf numFmtId="0" fontId="67" fillId="0" borderId="0" xfId="0" applyFont="1" applyAlignment="1">
      <alignment horizontal="center" vertical="center" wrapText="1"/>
    </xf>
    <xf numFmtId="0" fontId="67" fillId="0" borderId="0" xfId="0" applyFont="1" applyFill="1" applyAlignment="1">
      <alignment vertical="center" wrapText="1"/>
    </xf>
    <xf numFmtId="0" fontId="67" fillId="0" borderId="0" xfId="0" applyFont="1" applyFill="1" applyBorder="1" applyAlignment="1">
      <alignment horizontal="center" vertical="center" wrapText="1"/>
    </xf>
    <xf numFmtId="0" fontId="67" fillId="0"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2" fillId="6"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2" fillId="5"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7" fillId="3" borderId="4" xfId="0" applyFont="1" applyFill="1" applyBorder="1" applyAlignment="1">
      <alignment horizontal="center" vertical="center" wrapText="1"/>
    </xf>
    <xf numFmtId="0" fontId="62" fillId="4" borderId="17" xfId="0" applyFont="1" applyFill="1" applyBorder="1" applyAlignment="1">
      <alignment horizontal="center" vertical="center" wrapText="1"/>
    </xf>
    <xf numFmtId="0" fontId="65" fillId="29" borderId="25" xfId="0" applyFont="1" applyFill="1" applyBorder="1" applyAlignment="1">
      <alignment horizontal="center" vertical="center" wrapText="1"/>
    </xf>
    <xf numFmtId="0" fontId="65" fillId="29" borderId="26" xfId="0" applyFont="1" applyFill="1" applyBorder="1" applyAlignment="1">
      <alignment horizontal="center" vertical="center" wrapText="1"/>
    </xf>
    <xf numFmtId="0" fontId="65" fillId="29" borderId="27" xfId="0" applyFont="1" applyFill="1" applyBorder="1" applyAlignment="1">
      <alignment horizontal="center" vertical="center" wrapText="1"/>
    </xf>
    <xf numFmtId="0" fontId="65" fillId="29" borderId="12" xfId="0" applyFont="1" applyFill="1" applyBorder="1" applyAlignment="1">
      <alignment horizontal="center" vertical="center" wrapText="1"/>
    </xf>
    <xf numFmtId="0" fontId="65" fillId="29" borderId="105" xfId="0" applyFont="1" applyFill="1" applyBorder="1" applyAlignment="1">
      <alignment horizontal="center" vertical="center" wrapText="1"/>
    </xf>
    <xf numFmtId="0" fontId="15" fillId="0" borderId="82" xfId="0" applyFont="1" applyFill="1" applyBorder="1" applyAlignment="1" applyProtection="1">
      <alignment horizontal="center" vertical="center" wrapText="1"/>
      <protection locked="0"/>
    </xf>
    <xf numFmtId="0" fontId="15" fillId="0" borderId="0" xfId="0" applyFont="1" applyAlignment="1">
      <alignment horizontal="center" vertical="center"/>
    </xf>
    <xf numFmtId="0" fontId="52" fillId="29" borderId="107" xfId="0" applyFont="1" applyFill="1" applyBorder="1" applyAlignment="1">
      <alignment horizontal="center" vertical="center" wrapText="1"/>
    </xf>
    <xf numFmtId="0" fontId="61" fillId="29" borderId="107" xfId="0" applyFont="1" applyFill="1" applyBorder="1" applyAlignment="1">
      <alignment horizontal="center" vertical="center" wrapText="1"/>
    </xf>
    <xf numFmtId="0" fontId="15" fillId="0" borderId="0" xfId="0" applyFont="1" applyAlignment="1">
      <alignment vertical="center"/>
    </xf>
    <xf numFmtId="0" fontId="15" fillId="0" borderId="0" xfId="0" applyFont="1" applyAlignment="1">
      <alignment vertical="center" wrapText="1"/>
    </xf>
    <xf numFmtId="0" fontId="6" fillId="0" borderId="4" xfId="0" applyFont="1" applyBorder="1" applyAlignment="1">
      <alignment vertical="center" wrapText="1"/>
    </xf>
    <xf numFmtId="0" fontId="6" fillId="0" borderId="15"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6" borderId="4" xfId="0" applyFont="1" applyFill="1" applyBorder="1" applyAlignment="1">
      <alignment vertical="center" wrapText="1"/>
    </xf>
    <xf numFmtId="0" fontId="6" fillId="6" borderId="17" xfId="0" applyFont="1" applyFill="1" applyBorder="1" applyAlignment="1">
      <alignment vertical="center" wrapText="1"/>
    </xf>
    <xf numFmtId="0" fontId="65" fillId="29" borderId="14" xfId="0" applyFont="1" applyFill="1" applyBorder="1" applyAlignment="1">
      <alignment vertical="center" wrapText="1"/>
    </xf>
    <xf numFmtId="0" fontId="65" fillId="29" borderId="16" xfId="0" applyFont="1" applyFill="1" applyBorder="1" applyAlignment="1">
      <alignment vertical="center" wrapText="1"/>
    </xf>
    <xf numFmtId="0" fontId="67" fillId="0" borderId="4" xfId="0" applyFont="1" applyBorder="1" applyAlignment="1">
      <alignment vertical="center" wrapText="1"/>
    </xf>
    <xf numFmtId="0" fontId="67" fillId="0" borderId="15" xfId="0" applyFont="1" applyBorder="1" applyAlignment="1">
      <alignment vertical="center" wrapText="1"/>
    </xf>
    <xf numFmtId="0" fontId="67" fillId="0" borderId="17" xfId="0" applyFont="1" applyBorder="1" applyAlignment="1">
      <alignment vertical="center" wrapText="1"/>
    </xf>
    <xf numFmtId="0" fontId="67" fillId="0" borderId="18" xfId="0" applyFont="1" applyBorder="1" applyAlignment="1">
      <alignment vertical="center" wrapText="1"/>
    </xf>
    <xf numFmtId="0" fontId="82" fillId="0" borderId="0" xfId="0" applyFont="1" applyBorder="1" applyAlignment="1">
      <alignment vertical="center" wrapText="1"/>
    </xf>
    <xf numFmtId="0" fontId="84" fillId="0" borderId="0" xfId="0" applyFont="1" applyBorder="1" applyAlignment="1">
      <alignment vertical="center" wrapText="1"/>
    </xf>
    <xf numFmtId="14" fontId="84" fillId="0" borderId="0" xfId="0" applyNumberFormat="1" applyFont="1" applyBorder="1" applyAlignment="1">
      <alignment vertical="center" wrapText="1"/>
    </xf>
    <xf numFmtId="0" fontId="70" fillId="11" borderId="82" xfId="0" applyFont="1" applyFill="1" applyBorder="1" applyAlignment="1" applyProtection="1">
      <alignment horizontal="center" vertical="center" wrapText="1"/>
      <protection locked="0"/>
    </xf>
    <xf numFmtId="0" fontId="70" fillId="11" borderId="82" xfId="0" applyFont="1" applyFill="1" applyBorder="1" applyAlignment="1" applyProtection="1">
      <alignment horizontal="center" vertical="center"/>
      <protection locked="0"/>
    </xf>
    <xf numFmtId="0" fontId="30" fillId="8" borderId="82" xfId="0" applyFont="1" applyFill="1" applyBorder="1" applyProtection="1">
      <protection locked="0"/>
    </xf>
    <xf numFmtId="0" fontId="15" fillId="8" borderId="82" xfId="0" applyFont="1" applyFill="1" applyBorder="1" applyProtection="1">
      <protection locked="0"/>
    </xf>
    <xf numFmtId="0" fontId="24" fillId="29" borderId="82" xfId="0" applyFont="1" applyFill="1" applyBorder="1" applyAlignment="1" applyProtection="1">
      <alignment horizontal="right" vertical="center"/>
      <protection locked="0"/>
    </xf>
    <xf numFmtId="0" fontId="52" fillId="32" borderId="17" xfId="0" applyFont="1" applyFill="1" applyBorder="1" applyAlignment="1" applyProtection="1">
      <alignment horizontal="center" vertical="center" wrapText="1"/>
    </xf>
    <xf numFmtId="0" fontId="15" fillId="0" borderId="0" xfId="0" applyFont="1" applyAlignment="1">
      <alignment horizontal="center"/>
    </xf>
    <xf numFmtId="0" fontId="80" fillId="0" borderId="0" xfId="0" applyFont="1" applyAlignment="1">
      <alignment horizontal="center" vertical="center" wrapText="1"/>
    </xf>
    <xf numFmtId="14" fontId="79" fillId="0" borderId="0" xfId="0" applyNumberFormat="1" applyFont="1" applyAlignment="1">
      <alignment horizontal="center" vertical="center" wrapText="1"/>
    </xf>
    <xf numFmtId="14" fontId="79" fillId="0" borderId="0" xfId="0" applyNumberFormat="1" applyFont="1" applyAlignment="1">
      <alignment vertical="center" wrapText="1"/>
    </xf>
    <xf numFmtId="0" fontId="6" fillId="0" borderId="0" xfId="6"/>
    <xf numFmtId="0" fontId="15" fillId="8" borderId="0" xfId="5" applyFont="1" applyFill="1" applyBorder="1"/>
    <xf numFmtId="0" fontId="14" fillId="8" borderId="0" xfId="6" applyFont="1" applyFill="1" applyAlignment="1">
      <alignment horizontal="center" vertical="center" wrapText="1"/>
    </xf>
    <xf numFmtId="0" fontId="6" fillId="8" borderId="0" xfId="6" applyFill="1"/>
    <xf numFmtId="0" fontId="67" fillId="8" borderId="0" xfId="5" applyFont="1" applyFill="1" applyBorder="1"/>
    <xf numFmtId="0" fontId="14" fillId="8" borderId="47" xfId="5" applyFont="1" applyFill="1" applyBorder="1" applyAlignment="1">
      <alignment horizontal="left" vertical="center" wrapText="1"/>
    </xf>
    <xf numFmtId="0" fontId="51" fillId="29" borderId="60" xfId="8" applyFont="1" applyFill="1" applyBorder="1" applyAlignment="1" applyProtection="1">
      <alignment horizontal="left" vertical="center" wrapText="1"/>
    </xf>
    <xf numFmtId="0" fontId="51" fillId="29" borderId="61" xfId="8" applyFont="1" applyFill="1" applyBorder="1" applyAlignment="1" applyProtection="1">
      <alignment horizontal="left" vertical="center" wrapText="1"/>
    </xf>
    <xf numFmtId="49" fontId="50" fillId="8" borderId="66" xfId="6" applyNumberFormat="1" applyFont="1" applyFill="1" applyBorder="1" applyAlignment="1" applyProtection="1">
      <alignment horizontal="center" vertical="center" shrinkToFit="1"/>
      <protection locked="0"/>
    </xf>
    <xf numFmtId="49" fontId="50" fillId="8" borderId="67" xfId="6" applyNumberFormat="1" applyFont="1" applyFill="1" applyBorder="1" applyAlignment="1" applyProtection="1">
      <alignment horizontal="center" vertical="center" shrinkToFit="1"/>
      <protection locked="0"/>
    </xf>
    <xf numFmtId="0" fontId="35" fillId="0" borderId="0" xfId="7" applyFont="1" applyFill="1" applyBorder="1" applyAlignment="1">
      <alignment horizontal="center" vertical="center"/>
    </xf>
    <xf numFmtId="0" fontId="25" fillId="29" borderId="70" xfId="0" applyFont="1" applyFill="1" applyBorder="1" applyAlignment="1">
      <alignment horizontal="center" vertical="center" wrapText="1"/>
    </xf>
    <xf numFmtId="0" fontId="50" fillId="8" borderId="0" xfId="6" applyNumberFormat="1" applyFont="1" applyFill="1" applyBorder="1" applyAlignment="1" applyProtection="1">
      <alignment horizontal="center" vertical="center" shrinkToFit="1"/>
      <protection locked="0"/>
    </xf>
    <xf numFmtId="0" fontId="50" fillId="8" borderId="64" xfId="6" applyNumberFormat="1" applyFont="1" applyFill="1" applyBorder="1" applyAlignment="1" applyProtection="1">
      <alignment horizontal="center" vertical="center" shrinkToFit="1"/>
      <protection locked="0"/>
    </xf>
    <xf numFmtId="0" fontId="51" fillId="31" borderId="0" xfId="8" applyFont="1" applyFill="1" applyBorder="1" applyAlignment="1" applyProtection="1">
      <alignment horizontal="left" vertical="center"/>
    </xf>
    <xf numFmtId="0" fontId="23" fillId="31" borderId="59" xfId="8" applyFont="1" applyFill="1" applyBorder="1" applyAlignment="1" applyProtection="1">
      <alignment horizontal="left" vertical="center"/>
    </xf>
    <xf numFmtId="0" fontId="46" fillId="30" borderId="62" xfId="7" applyFont="1" applyFill="1" applyBorder="1">
      <alignment horizontal="center" vertical="center"/>
    </xf>
    <xf numFmtId="0" fontId="65" fillId="32" borderId="96" xfId="0" applyFont="1" applyFill="1" applyBorder="1" applyAlignment="1">
      <alignment horizontal="center" vertical="center" wrapText="1"/>
    </xf>
    <xf numFmtId="0" fontId="67" fillId="0" borderId="96" xfId="0" applyFont="1" applyBorder="1" applyAlignment="1">
      <alignment horizontal="center" vertical="center" wrapText="1"/>
    </xf>
    <xf numFmtId="0" fontId="25" fillId="29" borderId="70" xfId="0" applyFont="1" applyFill="1" applyBorder="1" applyAlignment="1">
      <alignment horizontal="center" vertical="center"/>
    </xf>
    <xf numFmtId="0" fontId="16" fillId="30" borderId="0" xfId="7" applyFont="1" applyFill="1" applyBorder="1">
      <alignment horizontal="center" vertical="center"/>
    </xf>
    <xf numFmtId="0" fontId="16" fillId="30" borderId="59" xfId="7" applyFont="1" applyFill="1" applyBorder="1">
      <alignment horizontal="center" vertical="center"/>
    </xf>
    <xf numFmtId="0" fontId="15" fillId="0" borderId="83" xfId="0" applyFont="1" applyBorder="1" applyAlignment="1">
      <alignment horizontal="center"/>
    </xf>
    <xf numFmtId="0" fontId="77" fillId="0" borderId="83" xfId="0" applyFont="1" applyBorder="1" applyAlignment="1">
      <alignment horizontal="center" vertical="center" wrapText="1"/>
    </xf>
    <xf numFmtId="0" fontId="78" fillId="0" borderId="83" xfId="0" applyFont="1" applyBorder="1" applyAlignment="1">
      <alignment horizontal="center" vertical="center" wrapText="1"/>
    </xf>
    <xf numFmtId="0" fontId="79" fillId="0" borderId="83" xfId="0" applyFont="1" applyBorder="1" applyAlignment="1">
      <alignment horizontal="center" vertical="center" wrapText="1"/>
    </xf>
    <xf numFmtId="0" fontId="80" fillId="0" borderId="83" xfId="0" applyFont="1" applyBorder="1" applyAlignment="1">
      <alignment horizontal="center" vertical="center" wrapText="1"/>
    </xf>
    <xf numFmtId="14" fontId="79" fillId="0" borderId="83" xfId="0" applyNumberFormat="1" applyFont="1" applyBorder="1" applyAlignment="1">
      <alignment horizontal="center" vertical="center" wrapText="1"/>
    </xf>
    <xf numFmtId="0" fontId="65" fillId="32" borderId="97" xfId="0" applyFont="1" applyFill="1" applyBorder="1" applyAlignment="1">
      <alignment horizontal="center" vertical="center" wrapText="1"/>
    </xf>
    <xf numFmtId="0" fontId="65" fillId="32" borderId="98" xfId="0" applyFont="1" applyFill="1" applyBorder="1" applyAlignment="1">
      <alignment horizontal="center" vertical="center" wrapText="1"/>
    </xf>
    <xf numFmtId="0" fontId="65" fillId="32" borderId="99" xfId="0" applyFont="1" applyFill="1" applyBorder="1" applyAlignment="1">
      <alignment horizontal="center" vertical="center" wrapText="1"/>
    </xf>
    <xf numFmtId="0" fontId="67" fillId="0" borderId="96" xfId="0" applyFont="1" applyBorder="1" applyAlignment="1">
      <alignment horizontal="center" wrapText="1"/>
    </xf>
    <xf numFmtId="0" fontId="35" fillId="30" borderId="0" xfId="7" applyFont="1" applyFill="1" applyBorder="1" applyAlignment="1">
      <alignment horizontal="center" vertical="center"/>
    </xf>
    <xf numFmtId="0" fontId="47" fillId="31" borderId="0" xfId="6" applyFont="1" applyFill="1" applyBorder="1" applyAlignment="1" applyProtection="1">
      <alignment horizontal="left" wrapText="1"/>
    </xf>
    <xf numFmtId="0" fontId="47" fillId="31" borderId="0" xfId="6" applyFont="1" applyFill="1" applyBorder="1" applyAlignment="1" applyProtection="1">
      <alignment horizontal="left"/>
    </xf>
    <xf numFmtId="0" fontId="54" fillId="31" borderId="63" xfId="6" applyFont="1" applyFill="1" applyBorder="1" applyAlignment="1" applyProtection="1">
      <alignment horizontal="right" vertical="center" wrapText="1"/>
    </xf>
    <xf numFmtId="0" fontId="54" fillId="31" borderId="0" xfId="6" applyFont="1" applyFill="1" applyBorder="1" applyAlignment="1" applyProtection="1">
      <alignment horizontal="right" vertical="center" wrapText="1"/>
    </xf>
    <xf numFmtId="0" fontId="45" fillId="31" borderId="74" xfId="6" applyFont="1" applyFill="1" applyBorder="1" applyAlignment="1" applyProtection="1">
      <alignment horizontal="center" vertical="center"/>
    </xf>
    <xf numFmtId="0" fontId="45" fillId="31" borderId="75" xfId="6" applyFont="1" applyFill="1" applyBorder="1" applyAlignment="1" applyProtection="1">
      <alignment horizontal="center" vertical="center"/>
    </xf>
    <xf numFmtId="0" fontId="45" fillId="31" borderId="76" xfId="6" applyFont="1" applyFill="1" applyBorder="1" applyAlignment="1" applyProtection="1">
      <alignment horizontal="center" vertical="center"/>
    </xf>
    <xf numFmtId="0" fontId="45" fillId="31" borderId="77" xfId="6" applyFont="1" applyFill="1" applyBorder="1" applyAlignment="1" applyProtection="1">
      <alignment horizontal="center" vertical="center"/>
    </xf>
    <xf numFmtId="0" fontId="45" fillId="31" borderId="0" xfId="6" applyFont="1" applyFill="1" applyBorder="1" applyAlignment="1" applyProtection="1">
      <alignment horizontal="center" vertical="center"/>
    </xf>
    <xf numFmtId="0" fontId="45" fillId="31" borderId="78" xfId="6" applyFont="1" applyFill="1" applyBorder="1" applyAlignment="1" applyProtection="1">
      <alignment horizontal="center" vertical="center"/>
    </xf>
    <xf numFmtId="0" fontId="45" fillId="31" borderId="79" xfId="6" applyFont="1" applyFill="1" applyBorder="1" applyAlignment="1" applyProtection="1">
      <alignment horizontal="center" vertical="center"/>
    </xf>
    <xf numFmtId="0" fontId="45" fillId="31" borderId="80" xfId="6" applyFont="1" applyFill="1" applyBorder="1" applyAlignment="1" applyProtection="1">
      <alignment horizontal="center" vertical="center"/>
    </xf>
    <xf numFmtId="0" fontId="45" fillId="31" borderId="81" xfId="6" applyFont="1" applyFill="1" applyBorder="1" applyAlignment="1" applyProtection="1">
      <alignment horizontal="center" vertical="center"/>
    </xf>
    <xf numFmtId="0" fontId="36" fillId="31" borderId="63" xfId="6" applyFont="1" applyFill="1" applyBorder="1" applyAlignment="1" applyProtection="1">
      <alignment horizontal="right" vertical="center" wrapText="1"/>
    </xf>
    <xf numFmtId="0" fontId="36" fillId="31" borderId="0" xfId="6" applyFont="1" applyFill="1" applyBorder="1" applyAlignment="1" applyProtection="1">
      <alignment horizontal="right" vertical="center" wrapText="1"/>
    </xf>
    <xf numFmtId="0" fontId="36" fillId="31" borderId="78" xfId="6" applyFont="1" applyFill="1" applyBorder="1" applyAlignment="1" applyProtection="1">
      <alignment horizontal="right" vertical="center" wrapText="1"/>
    </xf>
    <xf numFmtId="0" fontId="35" fillId="29" borderId="0" xfId="6" applyFont="1" applyFill="1" applyBorder="1" applyAlignment="1" applyProtection="1">
      <alignment horizontal="center" vertical="center" wrapText="1"/>
    </xf>
    <xf numFmtId="0" fontId="35" fillId="29" borderId="0" xfId="6" applyFont="1" applyFill="1" applyBorder="1" applyAlignment="1" applyProtection="1">
      <alignment horizontal="center" vertical="center"/>
    </xf>
    <xf numFmtId="0" fontId="50" fillId="31" borderId="63" xfId="6" applyFont="1" applyFill="1" applyBorder="1" applyAlignment="1" applyProtection="1">
      <alignment horizontal="right"/>
    </xf>
    <xf numFmtId="0" fontId="50" fillId="31" borderId="0" xfId="6" applyFont="1" applyFill="1" applyBorder="1" applyAlignment="1" applyProtection="1">
      <alignment horizontal="right"/>
    </xf>
    <xf numFmtId="0" fontId="47" fillId="0" borderId="83" xfId="0" applyFont="1" applyBorder="1" applyAlignment="1">
      <alignment horizontal="center" vertical="center" wrapText="1"/>
    </xf>
    <xf numFmtId="0" fontId="14" fillId="32" borderId="0" xfId="6" applyFont="1" applyFill="1" applyBorder="1" applyAlignment="1" applyProtection="1">
      <alignment horizontal="center" vertical="center" wrapText="1"/>
    </xf>
    <xf numFmtId="0" fontId="24" fillId="29" borderId="0" xfId="6" applyFont="1" applyFill="1" applyBorder="1" applyAlignment="1" applyProtection="1">
      <alignment horizontal="center" vertical="center" wrapText="1"/>
    </xf>
    <xf numFmtId="49" fontId="24" fillId="29" borderId="0" xfId="6" applyNumberFormat="1" applyFont="1" applyFill="1" applyBorder="1" applyAlignment="1" applyProtection="1">
      <alignment horizontal="center" vertical="center"/>
    </xf>
    <xf numFmtId="0" fontId="24" fillId="29" borderId="0" xfId="6" applyFont="1" applyFill="1" applyBorder="1" applyAlignment="1" applyProtection="1">
      <alignment horizontal="center" vertical="center"/>
    </xf>
    <xf numFmtId="0" fontId="24" fillId="29" borderId="0" xfId="6" applyNumberFormat="1" applyFont="1" applyFill="1" applyBorder="1" applyAlignment="1" applyProtection="1">
      <alignment horizontal="center" vertical="center"/>
    </xf>
    <xf numFmtId="1" fontId="24" fillId="29" borderId="0" xfId="6" applyNumberFormat="1" applyFont="1" applyFill="1" applyBorder="1" applyAlignment="1" applyProtection="1">
      <alignment horizontal="center" vertical="center"/>
    </xf>
    <xf numFmtId="0" fontId="15" fillId="0" borderId="87" xfId="0" applyFont="1" applyBorder="1" applyAlignment="1">
      <alignment horizontal="center"/>
    </xf>
    <xf numFmtId="0" fontId="15" fillId="0" borderId="88" xfId="0" applyFont="1" applyBorder="1" applyAlignment="1">
      <alignment horizontal="center"/>
    </xf>
    <xf numFmtId="0" fontId="15" fillId="0" borderId="89" xfId="0" applyFont="1" applyBorder="1" applyAlignment="1">
      <alignment horizontal="center"/>
    </xf>
    <xf numFmtId="0" fontId="47" fillId="0" borderId="84" xfId="0" applyFont="1" applyBorder="1" applyAlignment="1">
      <alignment horizontal="center" vertical="center" wrapText="1"/>
    </xf>
    <xf numFmtId="0" fontId="47" fillId="0" borderId="85" xfId="0" applyFont="1" applyBorder="1" applyAlignment="1">
      <alignment horizontal="center" vertical="center" wrapText="1"/>
    </xf>
    <xf numFmtId="0" fontId="47" fillId="0" borderId="86" xfId="0" applyFont="1" applyBorder="1" applyAlignment="1">
      <alignment horizontal="center" vertical="center" wrapText="1"/>
    </xf>
    <xf numFmtId="0" fontId="77" fillId="0" borderId="84" xfId="0" applyFont="1" applyBorder="1" applyAlignment="1">
      <alignment horizontal="center" vertical="center" wrapText="1"/>
    </xf>
    <xf numFmtId="0" fontId="77" fillId="0" borderId="85" xfId="0" applyFont="1" applyBorder="1" applyAlignment="1">
      <alignment horizontal="center" vertical="center" wrapText="1"/>
    </xf>
    <xf numFmtId="0" fontId="77" fillId="0" borderId="86" xfId="0" applyFont="1" applyBorder="1" applyAlignment="1">
      <alignment horizontal="center" vertical="center" wrapText="1"/>
    </xf>
    <xf numFmtId="0" fontId="80" fillId="0" borderId="84" xfId="0" applyFont="1" applyBorder="1" applyAlignment="1">
      <alignment horizontal="center" vertical="center" wrapText="1"/>
    </xf>
    <xf numFmtId="0" fontId="80" fillId="0" borderId="85" xfId="0" applyFont="1" applyBorder="1" applyAlignment="1">
      <alignment horizontal="center" vertical="center" wrapText="1"/>
    </xf>
    <xf numFmtId="0" fontId="80" fillId="0" borderId="86" xfId="0" applyFont="1" applyBorder="1" applyAlignment="1">
      <alignment horizontal="center" vertical="center" wrapText="1"/>
    </xf>
    <xf numFmtId="0" fontId="24" fillId="29" borderId="0" xfId="6" applyFont="1" applyFill="1" applyBorder="1" applyAlignment="1">
      <alignment horizontal="center" vertical="center" wrapText="1"/>
    </xf>
    <xf numFmtId="0" fontId="24" fillId="29" borderId="82" xfId="5" applyFont="1" applyFill="1" applyBorder="1" applyAlignment="1">
      <alignment horizontal="center" vertical="center"/>
    </xf>
    <xf numFmtId="0" fontId="14" fillId="32" borderId="46" xfId="6" applyFont="1" applyFill="1" applyBorder="1" applyAlignment="1" applyProtection="1">
      <alignment horizontal="center" vertical="center" wrapText="1"/>
    </xf>
    <xf numFmtId="0" fontId="14" fillId="32" borderId="46" xfId="5" applyFont="1" applyFill="1" applyBorder="1" applyAlignment="1">
      <alignment horizontal="center" vertical="center" wrapText="1"/>
    </xf>
    <xf numFmtId="0" fontId="14" fillId="32" borderId="0" xfId="5" applyFont="1" applyFill="1" applyBorder="1" applyAlignment="1">
      <alignment horizontal="center" vertical="center" wrapText="1"/>
    </xf>
    <xf numFmtId="0" fontId="77" fillId="0" borderId="90" xfId="0" applyFont="1" applyBorder="1" applyAlignment="1">
      <alignment horizontal="center" vertical="center" wrapText="1"/>
    </xf>
    <xf numFmtId="0" fontId="77" fillId="0" borderId="91" xfId="0" applyFont="1" applyBorder="1" applyAlignment="1">
      <alignment horizontal="center" vertical="center" wrapText="1"/>
    </xf>
    <xf numFmtId="0" fontId="77" fillId="0" borderId="92" xfId="0" applyFont="1" applyBorder="1" applyAlignment="1">
      <alignment horizontal="center" vertical="center" wrapText="1"/>
    </xf>
    <xf numFmtId="0" fontId="77" fillId="0" borderId="93" xfId="0" applyFont="1" applyBorder="1" applyAlignment="1">
      <alignment horizontal="center" vertical="center" wrapText="1"/>
    </xf>
    <xf numFmtId="0" fontId="77" fillId="0" borderId="94" xfId="0" applyFont="1" applyBorder="1" applyAlignment="1">
      <alignment horizontal="center" vertical="center" wrapText="1"/>
    </xf>
    <xf numFmtId="0" fontId="77" fillId="0" borderId="95" xfId="0" applyFont="1" applyBorder="1" applyAlignment="1">
      <alignment horizontal="center" vertical="center" wrapText="1"/>
    </xf>
    <xf numFmtId="0" fontId="68" fillId="8" borderId="56" xfId="5" applyFont="1" applyFill="1" applyBorder="1" applyAlignment="1">
      <alignment horizontal="center" vertical="center" wrapText="1"/>
    </xf>
    <xf numFmtId="0" fontId="68" fillId="8" borderId="6" xfId="5" applyFont="1" applyFill="1" applyBorder="1" applyAlignment="1">
      <alignment horizontal="center" vertical="center" wrapText="1"/>
    </xf>
    <xf numFmtId="0" fontId="68" fillId="8" borderId="7" xfId="5" applyFont="1" applyFill="1" applyBorder="1" applyAlignment="1">
      <alignment horizontal="center" vertical="center" wrapText="1"/>
    </xf>
    <xf numFmtId="0" fontId="68" fillId="8" borderId="53" xfId="5" applyFont="1" applyFill="1" applyBorder="1" applyAlignment="1">
      <alignment horizontal="center" vertical="center" wrapText="1"/>
    </xf>
    <xf numFmtId="0" fontId="68" fillId="8" borderId="46" xfId="5" applyFont="1" applyFill="1" applyBorder="1" applyAlignment="1">
      <alignment horizontal="center" vertical="center" wrapText="1"/>
    </xf>
    <xf numFmtId="0" fontId="68" fillId="8" borderId="57" xfId="5" applyFont="1" applyFill="1" applyBorder="1" applyAlignment="1">
      <alignment horizontal="center" vertical="center" wrapText="1"/>
    </xf>
    <xf numFmtId="0" fontId="68" fillId="8" borderId="54" xfId="5" applyFont="1" applyFill="1" applyBorder="1" applyAlignment="1">
      <alignment horizontal="center" vertical="center" wrapText="1"/>
    </xf>
    <xf numFmtId="0" fontId="68" fillId="8" borderId="47" xfId="5" applyFont="1" applyFill="1" applyBorder="1" applyAlignment="1">
      <alignment horizontal="center" vertical="center" wrapText="1"/>
    </xf>
    <xf numFmtId="0" fontId="68" fillId="8" borderId="55" xfId="5" applyFont="1" applyFill="1" applyBorder="1" applyAlignment="1">
      <alignment horizontal="center" vertical="center" wrapText="1"/>
    </xf>
    <xf numFmtId="0" fontId="68" fillId="8" borderId="51" xfId="5" applyFont="1" applyFill="1" applyBorder="1" applyAlignment="1">
      <alignment horizontal="center" vertical="center" wrapText="1"/>
    </xf>
    <xf numFmtId="0" fontId="68" fillId="8" borderId="0" xfId="5" applyFont="1" applyFill="1" applyBorder="1" applyAlignment="1">
      <alignment horizontal="center" vertical="center" wrapText="1"/>
    </xf>
    <xf numFmtId="0" fontId="68" fillId="8" borderId="52" xfId="5" applyFont="1" applyFill="1" applyBorder="1" applyAlignment="1">
      <alignment horizontal="center" vertical="center" wrapText="1"/>
    </xf>
    <xf numFmtId="0" fontId="69" fillId="36" borderId="82" xfId="0" applyFont="1" applyFill="1" applyBorder="1" applyAlignment="1">
      <alignment horizontal="center" vertical="center" wrapText="1"/>
    </xf>
    <xf numFmtId="0" fontId="68" fillId="8" borderId="82" xfId="5" applyFont="1" applyFill="1" applyBorder="1" applyAlignment="1">
      <alignment horizontal="center" vertical="center" wrapText="1"/>
    </xf>
    <xf numFmtId="0" fontId="52" fillId="32" borderId="82" xfId="5" applyFont="1" applyFill="1" applyBorder="1" applyAlignment="1">
      <alignment horizontal="center" vertical="center"/>
    </xf>
    <xf numFmtId="0" fontId="68" fillId="36" borderId="46" xfId="6" applyFont="1" applyFill="1" applyBorder="1" applyAlignment="1">
      <alignment horizontal="center" vertical="center" wrapText="1"/>
    </xf>
    <xf numFmtId="0" fontId="68" fillId="36" borderId="0" xfId="6" applyFont="1" applyFill="1" applyAlignment="1">
      <alignment horizontal="center" vertical="center" wrapText="1"/>
    </xf>
    <xf numFmtId="0" fontId="68" fillId="36" borderId="46" xfId="5" applyFont="1" applyFill="1" applyBorder="1" applyAlignment="1">
      <alignment horizontal="left" vertical="center" wrapText="1"/>
    </xf>
    <xf numFmtId="0" fontId="68" fillId="36" borderId="0" xfId="5" applyFont="1" applyFill="1" applyBorder="1" applyAlignment="1">
      <alignment horizontal="left" vertical="center" wrapText="1"/>
    </xf>
    <xf numFmtId="0" fontId="68" fillId="36" borderId="47" xfId="5" applyFont="1" applyFill="1" applyBorder="1" applyAlignment="1">
      <alignment horizontal="left" vertical="center" wrapText="1"/>
    </xf>
    <xf numFmtId="0" fontId="86" fillId="0" borderId="83" xfId="0" applyFont="1" applyBorder="1" applyAlignment="1">
      <alignment horizontal="center"/>
    </xf>
    <xf numFmtId="0" fontId="87" fillId="0" borderId="83" xfId="0" applyFont="1" applyBorder="1" applyAlignment="1">
      <alignment horizontal="center" vertical="center" wrapText="1"/>
    </xf>
    <xf numFmtId="0" fontId="86" fillId="0" borderId="83" xfId="0" applyFont="1" applyBorder="1" applyAlignment="1">
      <alignment horizontal="center" vertical="center" wrapText="1"/>
    </xf>
    <xf numFmtId="0" fontId="93" fillId="0" borderId="83" xfId="0" applyFont="1" applyBorder="1" applyAlignment="1">
      <alignment horizontal="center" vertical="center" wrapText="1"/>
    </xf>
    <xf numFmtId="0" fontId="89" fillId="0" borderId="83" xfId="0" applyFont="1" applyBorder="1" applyAlignment="1">
      <alignment horizontal="center" vertical="center" wrapText="1"/>
    </xf>
    <xf numFmtId="0" fontId="90" fillId="0" borderId="83" xfId="0" applyFont="1" applyBorder="1" applyAlignment="1">
      <alignment horizontal="center" vertical="center" wrapText="1"/>
    </xf>
    <xf numFmtId="14" fontId="89" fillId="0" borderId="83" xfId="0" applyNumberFormat="1" applyFont="1" applyBorder="1" applyAlignment="1">
      <alignment horizontal="center" vertical="center" wrapText="1"/>
    </xf>
    <xf numFmtId="0" fontId="82" fillId="0" borderId="83" xfId="0" applyFont="1" applyBorder="1" applyAlignment="1">
      <alignment horizontal="center"/>
    </xf>
    <xf numFmtId="0" fontId="83" fillId="0" borderId="83" xfId="0" applyFont="1" applyBorder="1" applyAlignment="1">
      <alignment horizontal="center" vertical="center" wrapText="1"/>
    </xf>
    <xf numFmtId="0" fontId="82" fillId="0" borderId="83" xfId="0" applyFont="1" applyBorder="1" applyAlignment="1">
      <alignment horizontal="center" vertical="center" wrapText="1"/>
    </xf>
    <xf numFmtId="0" fontId="38" fillId="0" borderId="83" xfId="0" applyFont="1" applyBorder="1" applyAlignment="1">
      <alignment horizontal="center" vertical="center" wrapText="1"/>
    </xf>
    <xf numFmtId="0" fontId="84" fillId="0" borderId="83" xfId="0" applyFont="1" applyBorder="1" applyAlignment="1">
      <alignment horizontal="center" vertical="center" wrapText="1"/>
    </xf>
    <xf numFmtId="0" fontId="85" fillId="0" borderId="83" xfId="0" applyFont="1" applyBorder="1" applyAlignment="1">
      <alignment horizontal="center" vertical="center" wrapText="1"/>
    </xf>
    <xf numFmtId="14" fontId="84" fillId="0" borderId="83" xfId="0" applyNumberFormat="1" applyFont="1" applyBorder="1" applyAlignment="1">
      <alignment horizontal="center" vertical="center" wrapText="1"/>
    </xf>
    <xf numFmtId="0" fontId="69" fillId="12" borderId="51" xfId="0" applyFont="1" applyFill="1" applyBorder="1" applyAlignment="1" applyProtection="1">
      <alignment horizontal="center" vertical="center"/>
      <protection hidden="1"/>
    </xf>
    <xf numFmtId="0" fontId="69" fillId="12" borderId="9" xfId="0" applyFont="1" applyFill="1" applyBorder="1" applyAlignment="1" applyProtection="1">
      <alignment horizontal="center" vertical="center"/>
      <protection hidden="1"/>
    </xf>
    <xf numFmtId="0" fontId="69" fillId="12" borderId="0" xfId="0" applyFont="1" applyFill="1" applyBorder="1" applyAlignment="1" applyProtection="1">
      <alignment horizontal="center" vertical="center"/>
      <protection hidden="1"/>
    </xf>
    <xf numFmtId="0" fontId="15" fillId="29" borderId="0" xfId="0" applyFont="1" applyFill="1" applyAlignment="1" applyProtection="1">
      <alignment horizontal="center"/>
      <protection hidden="1"/>
    </xf>
    <xf numFmtId="0" fontId="24" fillId="29" borderId="82" xfId="0" applyFont="1" applyFill="1" applyBorder="1" applyAlignment="1" applyProtection="1">
      <alignment horizontal="center" vertical="center"/>
      <protection hidden="1"/>
    </xf>
    <xf numFmtId="0" fontId="69" fillId="34" borderId="82" xfId="0" applyFont="1" applyFill="1" applyBorder="1" applyAlignment="1" applyProtection="1">
      <alignment horizontal="center" vertical="center"/>
      <protection hidden="1"/>
    </xf>
    <xf numFmtId="0" fontId="15" fillId="29" borderId="52" xfId="0" applyFont="1" applyFill="1" applyBorder="1" applyAlignment="1" applyProtection="1">
      <alignment horizontal="center"/>
      <protection hidden="1"/>
    </xf>
    <xf numFmtId="0" fontId="70" fillId="29" borderId="82" xfId="0" applyFont="1" applyFill="1" applyBorder="1" applyAlignment="1" applyProtection="1">
      <alignment horizontal="center" vertical="center"/>
      <protection hidden="1"/>
    </xf>
    <xf numFmtId="0" fontId="36" fillId="3" borderId="53" xfId="0" applyFont="1" applyFill="1" applyBorder="1" applyAlignment="1" applyProtection="1">
      <alignment horizontal="center" vertical="center" wrapText="1"/>
      <protection hidden="1"/>
    </xf>
    <xf numFmtId="0" fontId="36" fillId="3" borderId="46" xfId="0" applyFont="1" applyFill="1" applyBorder="1" applyAlignment="1" applyProtection="1">
      <alignment horizontal="center" vertical="center" wrapText="1"/>
      <protection hidden="1"/>
    </xf>
    <xf numFmtId="0" fontId="36" fillId="3" borderId="57" xfId="0" applyFont="1" applyFill="1" applyBorder="1" applyAlignment="1" applyProtection="1">
      <alignment horizontal="center" vertical="center" wrapText="1"/>
      <protection hidden="1"/>
    </xf>
    <xf numFmtId="0" fontId="36" fillId="3" borderId="54" xfId="0" applyFont="1" applyFill="1" applyBorder="1" applyAlignment="1" applyProtection="1">
      <alignment horizontal="center" vertical="center" wrapText="1"/>
      <protection hidden="1"/>
    </xf>
    <xf numFmtId="0" fontId="36" fillId="3" borderId="47" xfId="0" applyFont="1" applyFill="1" applyBorder="1" applyAlignment="1" applyProtection="1">
      <alignment horizontal="center" vertical="center" wrapText="1"/>
      <protection hidden="1"/>
    </xf>
    <xf numFmtId="0" fontId="36" fillId="3" borderId="55" xfId="0" applyFont="1" applyFill="1" applyBorder="1" applyAlignment="1" applyProtection="1">
      <alignment horizontal="center" vertical="center" wrapText="1"/>
      <protection hidden="1"/>
    </xf>
    <xf numFmtId="0" fontId="69" fillId="12" borderId="10" xfId="0" applyFont="1" applyFill="1" applyBorder="1" applyAlignment="1" applyProtection="1">
      <alignment horizontal="center" vertical="center"/>
      <protection hidden="1"/>
    </xf>
    <xf numFmtId="0" fontId="52" fillId="20" borderId="53" xfId="0" applyFont="1" applyFill="1" applyBorder="1" applyAlignment="1" applyProtection="1">
      <alignment horizontal="center" vertical="center" wrapText="1"/>
      <protection hidden="1"/>
    </xf>
    <xf numFmtId="0" fontId="52" fillId="20" borderId="46" xfId="0" applyFont="1" applyFill="1" applyBorder="1" applyAlignment="1" applyProtection="1">
      <alignment horizontal="center" vertical="center" wrapText="1"/>
      <protection hidden="1"/>
    </xf>
    <xf numFmtId="0" fontId="52" fillId="20" borderId="57" xfId="0" applyFont="1" applyFill="1" applyBorder="1" applyAlignment="1" applyProtection="1">
      <alignment horizontal="center" vertical="center" wrapText="1"/>
      <protection hidden="1"/>
    </xf>
    <xf numFmtId="0" fontId="52" fillId="20" borderId="54" xfId="0" applyFont="1" applyFill="1" applyBorder="1" applyAlignment="1" applyProtection="1">
      <alignment horizontal="center" vertical="center" wrapText="1"/>
      <protection hidden="1"/>
    </xf>
    <xf numFmtId="0" fontId="52" fillId="20" borderId="47" xfId="0" applyFont="1" applyFill="1" applyBorder="1" applyAlignment="1" applyProtection="1">
      <alignment horizontal="center" vertical="center" wrapText="1"/>
      <protection hidden="1"/>
    </xf>
    <xf numFmtId="0" fontId="52" fillId="20" borderId="55" xfId="0" applyFont="1" applyFill="1" applyBorder="1" applyAlignment="1" applyProtection="1">
      <alignment horizontal="center" vertical="center" wrapText="1"/>
      <protection hidden="1"/>
    </xf>
    <xf numFmtId="0" fontId="69" fillId="4" borderId="53" xfId="0" applyFont="1" applyFill="1" applyBorder="1" applyAlignment="1" applyProtection="1">
      <alignment horizontal="center" vertical="center" wrapText="1"/>
      <protection hidden="1"/>
    </xf>
    <xf numFmtId="0" fontId="69" fillId="4" borderId="46" xfId="0" applyFont="1" applyFill="1" applyBorder="1" applyAlignment="1" applyProtection="1">
      <alignment horizontal="center" vertical="center" wrapText="1"/>
      <protection hidden="1"/>
    </xf>
    <xf numFmtId="0" fontId="69" fillId="4" borderId="57" xfId="0" applyFont="1" applyFill="1" applyBorder="1" applyAlignment="1" applyProtection="1">
      <alignment horizontal="center" vertical="center" wrapText="1"/>
      <protection hidden="1"/>
    </xf>
    <xf numFmtId="0" fontId="69" fillId="4" borderId="54" xfId="0" applyFont="1" applyFill="1" applyBorder="1" applyAlignment="1" applyProtection="1">
      <alignment horizontal="center" vertical="center" wrapText="1"/>
      <protection hidden="1"/>
    </xf>
    <xf numFmtId="0" fontId="69" fillId="4" borderId="47" xfId="0" applyFont="1" applyFill="1" applyBorder="1" applyAlignment="1" applyProtection="1">
      <alignment horizontal="center" vertical="center" wrapText="1"/>
      <protection hidden="1"/>
    </xf>
    <xf numFmtId="0" fontId="69" fillId="4" borderId="55" xfId="0" applyFont="1" applyFill="1" applyBorder="1" applyAlignment="1" applyProtection="1">
      <alignment horizontal="center" vertical="center" wrapText="1"/>
      <protection hidden="1"/>
    </xf>
    <xf numFmtId="0" fontId="52" fillId="21" borderId="53" xfId="0" applyFont="1" applyFill="1" applyBorder="1" applyAlignment="1" applyProtection="1">
      <alignment horizontal="center" vertical="center" wrapText="1"/>
      <protection hidden="1"/>
    </xf>
    <xf numFmtId="0" fontId="52" fillId="21" borderId="46" xfId="0" applyFont="1" applyFill="1" applyBorder="1" applyAlignment="1" applyProtection="1">
      <alignment horizontal="center" vertical="center" wrapText="1"/>
      <protection hidden="1"/>
    </xf>
    <xf numFmtId="0" fontId="52" fillId="21" borderId="57" xfId="0" applyFont="1" applyFill="1" applyBorder="1" applyAlignment="1" applyProtection="1">
      <alignment horizontal="center" vertical="center" wrapText="1"/>
      <protection hidden="1"/>
    </xf>
    <xf numFmtId="0" fontId="52" fillId="21" borderId="54" xfId="0" applyFont="1" applyFill="1" applyBorder="1" applyAlignment="1" applyProtection="1">
      <alignment horizontal="center" vertical="center" wrapText="1"/>
      <protection hidden="1"/>
    </xf>
    <xf numFmtId="0" fontId="52" fillId="21" borderId="47" xfId="0" applyFont="1" applyFill="1" applyBorder="1" applyAlignment="1" applyProtection="1">
      <alignment horizontal="center" vertical="center" wrapText="1"/>
      <protection hidden="1"/>
    </xf>
    <xf numFmtId="0" fontId="52" fillId="21" borderId="55" xfId="0" applyFont="1" applyFill="1" applyBorder="1" applyAlignment="1" applyProtection="1">
      <alignment horizontal="center" vertical="center" wrapText="1"/>
      <protection hidden="1"/>
    </xf>
    <xf numFmtId="0" fontId="70" fillId="29" borderId="56" xfId="0" applyFont="1" applyFill="1" applyBorder="1" applyAlignment="1" applyProtection="1">
      <alignment horizontal="center" vertical="center" wrapText="1"/>
      <protection hidden="1"/>
    </xf>
    <xf numFmtId="0" fontId="70" fillId="29" borderId="6" xfId="0" applyFont="1" applyFill="1" applyBorder="1" applyAlignment="1" applyProtection="1">
      <alignment horizontal="center" vertical="center" wrapText="1"/>
      <protection hidden="1"/>
    </xf>
    <xf numFmtId="0" fontId="70" fillId="29" borderId="7" xfId="0" applyFont="1" applyFill="1" applyBorder="1" applyAlignment="1" applyProtection="1">
      <alignment horizontal="center" vertical="center" wrapText="1"/>
      <protection hidden="1"/>
    </xf>
    <xf numFmtId="0" fontId="60" fillId="17" borderId="82" xfId="0" applyFont="1" applyFill="1" applyBorder="1" applyAlignment="1" applyProtection="1">
      <alignment horizontal="center" vertical="center" wrapText="1"/>
      <protection hidden="1"/>
    </xf>
    <xf numFmtId="164" fontId="64" fillId="17" borderId="82" xfId="0" applyNumberFormat="1" applyFont="1" applyFill="1" applyBorder="1" applyAlignment="1" applyProtection="1">
      <alignment horizontal="center" vertical="center" wrapText="1"/>
      <protection hidden="1"/>
    </xf>
    <xf numFmtId="0" fontId="60" fillId="14" borderId="82" xfId="0" applyFont="1" applyFill="1" applyBorder="1" applyAlignment="1" applyProtection="1">
      <alignment horizontal="center" vertical="center" wrapText="1"/>
      <protection hidden="1"/>
    </xf>
    <xf numFmtId="164" fontId="64" fillId="14" borderId="82" xfId="0" applyNumberFormat="1" applyFont="1" applyFill="1" applyBorder="1" applyAlignment="1" applyProtection="1">
      <alignment horizontal="center" vertical="center" wrapText="1"/>
      <protection hidden="1"/>
    </xf>
    <xf numFmtId="0" fontId="71" fillId="8" borderId="0" xfId="0" applyFont="1" applyFill="1" applyAlignment="1" applyProtection="1">
      <alignment horizontal="center"/>
      <protection locked="0"/>
    </xf>
    <xf numFmtId="0" fontId="72" fillId="0" borderId="82" xfId="0" applyFont="1" applyFill="1" applyBorder="1" applyAlignment="1" applyProtection="1">
      <alignment horizontal="center" vertical="center" wrapText="1"/>
      <protection hidden="1"/>
    </xf>
    <xf numFmtId="0" fontId="68" fillId="0" borderId="82" xfId="0" applyFont="1" applyFill="1" applyBorder="1" applyAlignment="1" applyProtection="1">
      <alignment horizontal="justify" vertical="center" wrapText="1"/>
      <protection hidden="1"/>
    </xf>
    <xf numFmtId="0" fontId="52" fillId="29" borderId="107" xfId="0" applyFont="1" applyFill="1" applyBorder="1" applyAlignment="1">
      <alignment horizontal="center" vertical="center" wrapText="1"/>
    </xf>
    <xf numFmtId="0" fontId="84" fillId="0" borderId="1" xfId="0" applyFont="1" applyBorder="1" applyAlignment="1">
      <alignment horizontal="center" vertical="center" wrapText="1"/>
    </xf>
    <xf numFmtId="14" fontId="84" fillId="0" borderId="1" xfId="0" applyNumberFormat="1" applyFont="1" applyBorder="1" applyAlignment="1">
      <alignment horizontal="center" vertical="center" wrapText="1"/>
    </xf>
    <xf numFmtId="0" fontId="82" fillId="0" borderId="90" xfId="0" applyFont="1" applyBorder="1" applyAlignment="1">
      <alignment horizontal="center"/>
    </xf>
    <xf numFmtId="0" fontId="82" fillId="0" borderId="92" xfId="0" applyFont="1" applyBorder="1" applyAlignment="1">
      <alignment horizontal="center"/>
    </xf>
    <xf numFmtId="0" fontId="82" fillId="0" borderId="108" xfId="0" applyFont="1" applyBorder="1" applyAlignment="1">
      <alignment horizontal="center"/>
    </xf>
    <xf numFmtId="0" fontId="82" fillId="0" borderId="109" xfId="0" applyFont="1" applyBorder="1" applyAlignment="1">
      <alignment horizontal="center"/>
    </xf>
    <xf numFmtId="0" fontId="82" fillId="0" borderId="93" xfId="0" applyFont="1" applyBorder="1" applyAlignment="1">
      <alignment horizontal="center"/>
    </xf>
    <xf numFmtId="0" fontId="82" fillId="0" borderId="95" xfId="0" applyFont="1" applyBorder="1" applyAlignment="1">
      <alignment horizontal="center"/>
    </xf>
    <xf numFmtId="0" fontId="38" fillId="0" borderId="90" xfId="0" applyFont="1" applyBorder="1" applyAlignment="1">
      <alignment horizontal="center" vertical="center" wrapText="1"/>
    </xf>
    <xf numFmtId="0" fontId="38" fillId="0" borderId="91" xfId="0" applyFont="1" applyBorder="1" applyAlignment="1">
      <alignment horizontal="center" vertical="center" wrapText="1"/>
    </xf>
    <xf numFmtId="0" fontId="38" fillId="0" borderId="93" xfId="0" applyFont="1" applyBorder="1" applyAlignment="1">
      <alignment horizontal="center" vertical="center" wrapText="1"/>
    </xf>
    <xf numFmtId="0" fontId="38" fillId="0" borderId="94" xfId="0" applyFont="1" applyBorder="1" applyAlignment="1">
      <alignment horizontal="center" vertical="center" wrapText="1"/>
    </xf>
    <xf numFmtId="0" fontId="83" fillId="0" borderId="90" xfId="0" applyFont="1" applyBorder="1" applyAlignment="1">
      <alignment horizontal="center" vertical="center" wrapText="1"/>
    </xf>
    <xf numFmtId="0" fontId="83" fillId="0" borderId="91" xfId="0" applyFont="1" applyBorder="1" applyAlignment="1">
      <alignment horizontal="center" vertical="center" wrapText="1"/>
    </xf>
    <xf numFmtId="0" fontId="83" fillId="0" borderId="93" xfId="0" applyFont="1" applyBorder="1" applyAlignment="1">
      <alignment horizontal="center" vertical="center" wrapText="1"/>
    </xf>
    <xf numFmtId="0" fontId="83" fillId="0" borderId="94" xfId="0" applyFont="1" applyBorder="1" applyAlignment="1">
      <alignment horizontal="center" vertical="center" wrapText="1"/>
    </xf>
    <xf numFmtId="0" fontId="85" fillId="0" borderId="90" xfId="0" applyFont="1" applyBorder="1" applyAlignment="1">
      <alignment horizontal="center" vertical="center" wrapText="1"/>
    </xf>
    <xf numFmtId="0" fontId="85" fillId="0" borderId="91" xfId="0" applyFont="1" applyBorder="1" applyAlignment="1">
      <alignment horizontal="center" vertical="center" wrapText="1"/>
    </xf>
    <xf numFmtId="0" fontId="85" fillId="0" borderId="93" xfId="0" applyFont="1" applyBorder="1" applyAlignment="1">
      <alignment horizontal="center" vertical="center" wrapText="1"/>
    </xf>
    <xf numFmtId="0" fontId="85" fillId="0" borderId="94" xfId="0" applyFont="1" applyBorder="1" applyAlignment="1">
      <alignment horizontal="center" vertical="center" wrapText="1"/>
    </xf>
    <xf numFmtId="0" fontId="82" fillId="0" borderId="1" xfId="0" applyFont="1" applyBorder="1" applyAlignment="1">
      <alignment horizontal="center" vertical="center" wrapText="1"/>
    </xf>
    <xf numFmtId="0" fontId="6" fillId="0" borderId="17" xfId="0" applyFont="1" applyBorder="1" applyAlignment="1">
      <alignment horizontal="justify" vertical="center" wrapText="1"/>
    </xf>
    <xf numFmtId="0" fontId="6" fillId="0" borderId="18" xfId="0" applyFont="1" applyBorder="1" applyAlignment="1">
      <alignment horizontal="justify" vertical="center" wrapText="1"/>
    </xf>
    <xf numFmtId="0" fontId="65" fillId="29" borderId="12" xfId="0" applyFont="1" applyFill="1" applyBorder="1" applyAlignment="1">
      <alignment horizontal="center" vertical="center" wrapText="1"/>
    </xf>
    <xf numFmtId="0" fontId="65" fillId="29" borderId="13" xfId="0" applyFont="1" applyFill="1" applyBorder="1" applyAlignment="1">
      <alignment horizontal="center" vertical="center" wrapText="1"/>
    </xf>
    <xf numFmtId="0" fontId="67" fillId="0" borderId="56" xfId="0" applyFont="1" applyBorder="1" applyAlignment="1">
      <alignment horizontal="left" wrapText="1"/>
    </xf>
    <xf numFmtId="0" fontId="67" fillId="0" borderId="6" xfId="0" applyFont="1" applyBorder="1" applyAlignment="1">
      <alignment horizontal="left" wrapText="1"/>
    </xf>
    <xf numFmtId="0" fontId="67" fillId="0" borderId="106" xfId="0" applyFont="1" applyBorder="1" applyAlignment="1">
      <alignment horizontal="left" wrapText="1"/>
    </xf>
    <xf numFmtId="0" fontId="67" fillId="0" borderId="4" xfId="0" applyFont="1" applyBorder="1" applyAlignment="1">
      <alignment horizontal="justify" vertical="center" wrapText="1"/>
    </xf>
    <xf numFmtId="0" fontId="67" fillId="0" borderId="15" xfId="0" applyFont="1" applyBorder="1" applyAlignment="1">
      <alignment horizontal="justify" vertical="center" wrapText="1"/>
    </xf>
    <xf numFmtId="0" fontId="6" fillId="0" borderId="4" xfId="0" applyFont="1" applyBorder="1" applyAlignment="1">
      <alignment horizontal="justify" vertical="center" wrapText="1"/>
    </xf>
    <xf numFmtId="0" fontId="6" fillId="0" borderId="15" xfId="0" applyFont="1" applyBorder="1" applyAlignment="1">
      <alignment horizontal="justify" vertical="center" wrapText="1"/>
    </xf>
    <xf numFmtId="0" fontId="67" fillId="0" borderId="28" xfId="0" applyFont="1" applyBorder="1" applyAlignment="1">
      <alignment horizontal="justify" vertical="center" wrapText="1"/>
    </xf>
    <xf numFmtId="0" fontId="67" fillId="0" borderId="29" xfId="0" applyFont="1" applyBorder="1" applyAlignment="1">
      <alignment horizontal="justify" vertical="center" wrapText="1"/>
    </xf>
    <xf numFmtId="0" fontId="67" fillId="0" borderId="30" xfId="0" applyFont="1" applyBorder="1" applyAlignment="1">
      <alignment horizontal="justify" vertical="center" wrapText="1"/>
    </xf>
    <xf numFmtId="0" fontId="67" fillId="0" borderId="31" xfId="0" applyFont="1" applyBorder="1" applyAlignment="1">
      <alignment horizontal="justify" vertical="center" wrapText="1"/>
    </xf>
    <xf numFmtId="0" fontId="67" fillId="0" borderId="32" xfId="0" applyFont="1" applyBorder="1" applyAlignment="1">
      <alignment horizontal="justify" vertical="center" wrapText="1"/>
    </xf>
    <xf numFmtId="0" fontId="67" fillId="0" borderId="33" xfId="0" applyFont="1" applyBorder="1" applyAlignment="1">
      <alignment horizontal="justify" vertical="center" wrapText="1"/>
    </xf>
    <xf numFmtId="0" fontId="67" fillId="0" borderId="56" xfId="0" applyFont="1" applyBorder="1" applyAlignment="1">
      <alignment horizontal="left" vertical="center" wrapText="1"/>
    </xf>
    <xf numFmtId="0" fontId="67" fillId="0" borderId="6" xfId="0" applyFont="1" applyBorder="1" applyAlignment="1">
      <alignment horizontal="left" vertical="center" wrapText="1"/>
    </xf>
    <xf numFmtId="0" fontId="67" fillId="0" borderId="106" xfId="0" applyFont="1" applyBorder="1" applyAlignment="1">
      <alignment horizontal="left" vertical="center" wrapText="1"/>
    </xf>
    <xf numFmtId="0" fontId="82" fillId="0" borderId="1" xfId="0" applyFont="1" applyBorder="1" applyAlignment="1">
      <alignment horizontal="center"/>
    </xf>
    <xf numFmtId="0" fontId="65" fillId="29" borderId="102" xfId="0" applyFont="1" applyFill="1" applyBorder="1" applyAlignment="1">
      <alignment horizontal="center" vertical="center" wrapText="1"/>
    </xf>
    <xf numFmtId="0" fontId="65" fillId="29" borderId="103" xfId="0" applyFont="1" applyFill="1" applyBorder="1" applyAlignment="1">
      <alignment horizontal="center" vertical="center" wrapText="1"/>
    </xf>
    <xf numFmtId="0" fontId="65" fillId="29" borderId="104" xfId="0" applyFont="1" applyFill="1" applyBorder="1" applyAlignment="1">
      <alignment horizontal="center" vertical="center" wrapText="1"/>
    </xf>
    <xf numFmtId="0" fontId="60" fillId="0" borderId="1" xfId="0" applyFont="1" applyBorder="1" applyAlignment="1">
      <alignment horizontal="center" vertical="center"/>
    </xf>
    <xf numFmtId="14" fontId="60" fillId="0" borderId="1" xfId="0" applyNumberFormat="1" applyFont="1" applyBorder="1" applyAlignment="1">
      <alignment horizontal="center" vertical="center"/>
    </xf>
    <xf numFmtId="0" fontId="94" fillId="0" borderId="1" xfId="0" applyFont="1" applyBorder="1" applyAlignment="1">
      <alignment horizontal="center" vertical="center"/>
    </xf>
    <xf numFmtId="0" fontId="52" fillId="32" borderId="12" xfId="0" applyFont="1" applyFill="1" applyBorder="1" applyAlignment="1" applyProtection="1">
      <alignment horizontal="center" vertical="center" wrapText="1"/>
    </xf>
    <xf numFmtId="0" fontId="52" fillId="32" borderId="17" xfId="0" applyFont="1" applyFill="1" applyBorder="1" applyAlignment="1" applyProtection="1">
      <alignment horizontal="center" vertical="center" wrapText="1"/>
    </xf>
    <xf numFmtId="0" fontId="52" fillId="32" borderId="13" xfId="0" applyFont="1" applyFill="1" applyBorder="1" applyAlignment="1" applyProtection="1">
      <alignment horizontal="center" vertical="center" wrapText="1"/>
    </xf>
    <xf numFmtId="0" fontId="52" fillId="32" borderId="18" xfId="0" applyFont="1" applyFill="1" applyBorder="1" applyAlignment="1" applyProtection="1">
      <alignment horizontal="center" vertical="center" wrapText="1"/>
    </xf>
    <xf numFmtId="0" fontId="52" fillId="32" borderId="5" xfId="0" applyFont="1" applyFill="1" applyBorder="1" applyAlignment="1" applyProtection="1">
      <alignment horizontal="center" vertical="center" wrapText="1"/>
    </xf>
    <xf numFmtId="0" fontId="65" fillId="32" borderId="12" xfId="0" applyFont="1" applyFill="1" applyBorder="1" applyAlignment="1" applyProtection="1">
      <alignment horizontal="center" vertical="center" wrapText="1"/>
    </xf>
    <xf numFmtId="0" fontId="65" fillId="32" borderId="17" xfId="0" applyFont="1" applyFill="1" applyBorder="1" applyAlignment="1" applyProtection="1">
      <alignment horizontal="center" vertical="center" wrapText="1"/>
    </xf>
    <xf numFmtId="0" fontId="52" fillId="32" borderId="54" xfId="0" applyFont="1" applyFill="1" applyBorder="1" applyAlignment="1" applyProtection="1">
      <alignment horizontal="center" vertical="center" wrapText="1"/>
    </xf>
    <xf numFmtId="0" fontId="52" fillId="32" borderId="47" xfId="0" applyFont="1" applyFill="1" applyBorder="1" applyAlignment="1" applyProtection="1">
      <alignment horizontal="center" vertical="center" wrapText="1"/>
    </xf>
    <xf numFmtId="0" fontId="52" fillId="32" borderId="55" xfId="0" applyFont="1" applyFill="1" applyBorder="1" applyAlignment="1" applyProtection="1">
      <alignment horizontal="center" vertical="center" wrapText="1"/>
    </xf>
    <xf numFmtId="0" fontId="15" fillId="0" borderId="100" xfId="0" applyFont="1" applyBorder="1" applyAlignment="1" applyProtection="1">
      <alignment horizontal="center" vertical="center" wrapText="1"/>
      <protection locked="0"/>
    </xf>
    <xf numFmtId="0" fontId="15" fillId="0" borderId="2" xfId="0" applyFont="1" applyBorder="1" applyAlignment="1" applyProtection="1">
      <alignment horizontal="center" vertical="center" wrapText="1"/>
      <protection locked="0"/>
    </xf>
    <xf numFmtId="0" fontId="15" fillId="0" borderId="101" xfId="0" applyFont="1" applyBorder="1" applyAlignment="1" applyProtection="1">
      <alignment horizontal="center" vertical="center" wrapText="1"/>
      <protection locked="0"/>
    </xf>
    <xf numFmtId="0" fontId="52" fillId="32" borderId="23" xfId="0" applyFont="1" applyFill="1" applyBorder="1" applyAlignment="1" applyProtection="1">
      <alignment horizontal="center" vertical="center" wrapText="1"/>
    </xf>
    <xf numFmtId="0" fontId="52" fillId="32" borderId="16" xfId="0" applyFont="1" applyFill="1" applyBorder="1" applyAlignment="1" applyProtection="1">
      <alignment horizontal="center" vertical="center" wrapText="1"/>
    </xf>
    <xf numFmtId="0" fontId="24" fillId="29" borderId="19" xfId="0" applyFont="1" applyFill="1" applyBorder="1" applyAlignment="1">
      <alignment horizontal="center" vertical="center"/>
    </xf>
    <xf numFmtId="0" fontId="24" fillId="29" borderId="20" xfId="0" applyFont="1" applyFill="1" applyBorder="1" applyAlignment="1">
      <alignment horizontal="center" vertical="center"/>
    </xf>
    <xf numFmtId="0" fontId="24" fillId="29"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5" fillId="0" borderId="97" xfId="0" applyFont="1" applyBorder="1" applyAlignment="1">
      <alignment horizontal="center"/>
    </xf>
    <xf numFmtId="0" fontId="15" fillId="0" borderId="98" xfId="0" applyFont="1" applyBorder="1" applyAlignment="1">
      <alignment horizontal="center"/>
    </xf>
    <xf numFmtId="0" fontId="15" fillId="0" borderId="99" xfId="0" applyFont="1" applyBorder="1" applyAlignment="1">
      <alignment horizontal="center"/>
    </xf>
    <xf numFmtId="0" fontId="24" fillId="29" borderId="22" xfId="0" applyFont="1" applyFill="1" applyBorder="1" applyAlignment="1" applyProtection="1">
      <alignment horizontal="center" vertical="center"/>
      <protection hidden="1"/>
    </xf>
    <xf numFmtId="0" fontId="24" fillId="11" borderId="22" xfId="0" applyFont="1" applyFill="1" applyBorder="1" applyAlignment="1" applyProtection="1">
      <alignment horizontal="center" vertical="center" wrapText="1"/>
      <protection hidden="1"/>
    </xf>
    <xf numFmtId="0" fontId="47" fillId="3" borderId="22" xfId="0" applyFont="1" applyFill="1" applyBorder="1" applyAlignment="1" applyProtection="1">
      <alignment horizontal="center" vertical="center" wrapText="1"/>
      <protection hidden="1"/>
    </xf>
    <xf numFmtId="0" fontId="24" fillId="6" borderId="22" xfId="0" applyFont="1" applyFill="1" applyBorder="1" applyAlignment="1" applyProtection="1">
      <alignment horizontal="center" vertical="center"/>
      <protection hidden="1"/>
    </xf>
    <xf numFmtId="0" fontId="24" fillId="13" borderId="22" xfId="0" applyFont="1" applyFill="1" applyBorder="1" applyAlignment="1" applyProtection="1">
      <alignment horizontal="center" vertical="center"/>
      <protection hidden="1"/>
    </xf>
    <xf numFmtId="0" fontId="24" fillId="15" borderId="22" xfId="0" applyFont="1" applyFill="1" applyBorder="1" applyAlignment="1" applyProtection="1">
      <alignment horizontal="center"/>
      <protection locked="0"/>
    </xf>
    <xf numFmtId="0" fontId="78" fillId="8" borderId="22" xfId="0" applyFont="1" applyFill="1" applyBorder="1" applyProtection="1">
      <protection locked="0"/>
    </xf>
    <xf numFmtId="0" fontId="45" fillId="15" borderId="0" xfId="0" applyFont="1" applyFill="1" applyBorder="1" applyAlignment="1" applyProtection="1">
      <alignment horizontal="center" vertical="center"/>
      <protection locked="0"/>
    </xf>
    <xf numFmtId="0" fontId="95" fillId="8" borderId="0" xfId="0" applyFont="1" applyFill="1" applyProtection="1">
      <protection locked="0"/>
    </xf>
    <xf numFmtId="0" fontId="95" fillId="8" borderId="0" xfId="0" applyFont="1" applyFill="1" applyAlignment="1" applyProtection="1">
      <alignment horizontal="center" wrapText="1"/>
      <protection locked="0"/>
    </xf>
    <xf numFmtId="0" fontId="78" fillId="8" borderId="0" xfId="0" applyFont="1" applyFill="1" applyAlignment="1" applyProtection="1">
      <alignment horizontal="center" wrapText="1"/>
      <protection locked="0"/>
    </xf>
    <xf numFmtId="0" fontId="24" fillId="0" borderId="22" xfId="0" applyFont="1" applyFill="1" applyBorder="1" applyAlignment="1" applyProtection="1">
      <alignment horizontal="center" vertical="center"/>
      <protection locked="0"/>
    </xf>
    <xf numFmtId="0" fontId="24" fillId="0" borderId="22" xfId="0" applyFont="1" applyFill="1" applyBorder="1" applyAlignment="1" applyProtection="1">
      <alignment horizontal="center" vertical="center" wrapText="1"/>
      <protection locked="0"/>
    </xf>
    <xf numFmtId="0" fontId="24" fillId="0" borderId="22" xfId="0" applyFont="1" applyFill="1" applyBorder="1" applyAlignment="1" applyProtection="1">
      <alignment horizontal="center"/>
      <protection hidden="1"/>
    </xf>
    <xf numFmtId="0" fontId="24" fillId="0" borderId="22" xfId="0" applyFont="1" applyFill="1" applyBorder="1" applyAlignment="1" applyProtection="1">
      <alignment horizontal="center"/>
      <protection locked="0"/>
    </xf>
    <xf numFmtId="0" fontId="63" fillId="0" borderId="22" xfId="0" applyFont="1" applyFill="1" applyBorder="1" applyProtection="1">
      <protection locked="0"/>
    </xf>
    <xf numFmtId="0" fontId="24" fillId="0" borderId="22" xfId="0" applyFont="1" applyFill="1" applyBorder="1" applyProtection="1">
      <protection hidden="1"/>
    </xf>
    <xf numFmtId="0" fontId="45" fillId="0" borderId="0" xfId="0" applyFont="1" applyFill="1" applyBorder="1" applyProtection="1">
      <protection locked="0"/>
    </xf>
    <xf numFmtId="0" fontId="95" fillId="0" borderId="0" xfId="0" applyFont="1" applyFill="1" applyProtection="1">
      <protection locked="0"/>
    </xf>
    <xf numFmtId="0" fontId="95" fillId="0" borderId="0" xfId="0" applyFont="1" applyFill="1" applyAlignment="1" applyProtection="1">
      <alignment horizontal="center" wrapText="1"/>
      <protection locked="0"/>
    </xf>
    <xf numFmtId="0" fontId="78" fillId="0" borderId="0" xfId="0" applyFont="1" applyFill="1" applyAlignment="1" applyProtection="1">
      <alignment horizontal="center" wrapText="1"/>
      <protection locked="0"/>
    </xf>
    <xf numFmtId="0" fontId="12" fillId="8" borderId="22" xfId="0" applyFont="1" applyFill="1" applyBorder="1" applyAlignment="1" applyProtection="1">
      <alignment horizontal="left" vertical="center" wrapText="1"/>
      <protection locked="0"/>
    </xf>
    <xf numFmtId="0" fontId="12" fillId="0" borderId="22" xfId="0" applyFont="1" applyFill="1" applyBorder="1" applyAlignment="1" applyProtection="1">
      <alignment horizontal="center" vertical="center" wrapText="1"/>
      <protection locked="0"/>
    </xf>
    <xf numFmtId="0" fontId="12" fillId="13" borderId="22" xfId="0" applyFont="1" applyFill="1" applyBorder="1" applyAlignment="1" applyProtection="1">
      <alignment horizontal="center" vertical="center" wrapText="1"/>
      <protection hidden="1"/>
    </xf>
    <xf numFmtId="0" fontId="12" fillId="8" borderId="22" xfId="0" applyFont="1" applyFill="1" applyBorder="1" applyAlignment="1" applyProtection="1">
      <alignment horizontal="center" wrapText="1"/>
      <protection locked="0"/>
    </xf>
    <xf numFmtId="0" fontId="12" fillId="8" borderId="22" xfId="0" applyFont="1" applyFill="1" applyBorder="1" applyAlignment="1" applyProtection="1">
      <alignment wrapText="1"/>
      <protection locked="0"/>
    </xf>
    <xf numFmtId="0" fontId="78" fillId="0" borderId="19" xfId="0" applyFont="1" applyBorder="1" applyAlignment="1">
      <alignment horizontal="left" vertical="center"/>
    </xf>
    <xf numFmtId="0" fontId="78" fillId="0" borderId="20" xfId="0" applyFont="1" applyBorder="1" applyAlignment="1">
      <alignment horizontal="left" vertical="center"/>
    </xf>
    <xf numFmtId="0" fontId="78" fillId="0" borderId="21" xfId="0" applyFont="1" applyBorder="1" applyAlignment="1">
      <alignment horizontal="left" vertical="center"/>
    </xf>
    <xf numFmtId="0" fontId="78" fillId="8" borderId="22" xfId="0" applyFont="1" applyFill="1" applyBorder="1" applyAlignment="1" applyProtection="1">
      <alignment horizontal="center" vertical="center" wrapText="1"/>
      <protection locked="0"/>
    </xf>
    <xf numFmtId="0" fontId="97" fillId="13" borderId="22" xfId="0" applyFont="1" applyFill="1" applyBorder="1" applyAlignment="1" applyProtection="1">
      <alignment horizontal="center" vertical="center" wrapText="1"/>
      <protection hidden="1"/>
    </xf>
    <xf numFmtId="0" fontId="95" fillId="8" borderId="0" xfId="0" applyFont="1" applyFill="1" applyBorder="1" applyAlignment="1" applyProtection="1">
      <alignment horizontal="center" wrapText="1"/>
      <protection locked="0"/>
    </xf>
    <xf numFmtId="0" fontId="95" fillId="8" borderId="0" xfId="0" applyFont="1" applyFill="1" applyAlignment="1" applyProtection="1">
      <alignment wrapText="1"/>
      <protection locked="0"/>
    </xf>
    <xf numFmtId="0" fontId="78" fillId="0" borderId="19" xfId="0" applyFont="1" applyBorder="1" applyAlignment="1">
      <alignment horizontal="left" vertical="center" wrapText="1"/>
    </xf>
    <xf numFmtId="0" fontId="78" fillId="0" borderId="20" xfId="0" applyFont="1" applyBorder="1" applyAlignment="1">
      <alignment horizontal="left" vertical="center" wrapText="1"/>
    </xf>
    <xf numFmtId="0" fontId="78" fillId="0" borderId="21" xfId="0" applyFont="1" applyBorder="1" applyAlignment="1">
      <alignment horizontal="left" vertical="center" wrapText="1"/>
    </xf>
    <xf numFmtId="0" fontId="78" fillId="8" borderId="22" xfId="0" applyFont="1" applyFill="1" applyBorder="1" applyAlignment="1" applyProtection="1">
      <alignment horizontal="left" vertical="center" wrapText="1"/>
      <protection locked="0"/>
    </xf>
    <xf numFmtId="0" fontId="45" fillId="8" borderId="0" xfId="0" applyFont="1" applyFill="1" applyAlignment="1" applyProtection="1">
      <alignment horizontal="center" wrapText="1"/>
      <protection locked="0"/>
    </xf>
    <xf numFmtId="0" fontId="80" fillId="13" borderId="22" xfId="0" applyFont="1" applyFill="1" applyBorder="1" applyAlignment="1" applyProtection="1">
      <alignment horizontal="right" vertical="center" wrapText="1"/>
      <protection locked="0"/>
    </xf>
    <xf numFmtId="0" fontId="80" fillId="13" borderId="22" xfId="0" applyFont="1" applyFill="1" applyBorder="1" applyAlignment="1" applyProtection="1">
      <alignment horizontal="center" vertical="center"/>
      <protection hidden="1"/>
    </xf>
    <xf numFmtId="0" fontId="80" fillId="8" borderId="22" xfId="0" applyFont="1" applyFill="1" applyBorder="1" applyProtection="1">
      <protection locked="0"/>
    </xf>
    <xf numFmtId="0" fontId="12" fillId="8" borderId="22" xfId="0" applyFont="1" applyFill="1" applyBorder="1" applyProtection="1">
      <protection locked="0"/>
    </xf>
    <xf numFmtId="0" fontId="80" fillId="13" borderId="110" xfId="0" applyFont="1" applyFill="1" applyBorder="1" applyAlignment="1" applyProtection="1">
      <alignment horizontal="right" vertical="center"/>
      <protection locked="0"/>
    </xf>
    <xf numFmtId="0" fontId="80" fillId="13" borderId="22" xfId="0" applyFont="1" applyFill="1" applyBorder="1" applyAlignment="1" applyProtection="1">
      <alignment horizontal="right" vertical="center"/>
      <protection locked="0"/>
    </xf>
    <xf numFmtId="0" fontId="98" fillId="13" borderId="22" xfId="0" applyFont="1" applyFill="1" applyBorder="1" applyAlignment="1" applyProtection="1">
      <alignment horizontal="center" vertical="center"/>
      <protection hidden="1"/>
    </xf>
    <xf numFmtId="0" fontId="45" fillId="8" borderId="0" xfId="0" applyFont="1" applyFill="1" applyBorder="1" applyProtection="1">
      <protection locked="0"/>
    </xf>
    <xf numFmtId="1" fontId="95" fillId="8" borderId="0" xfId="0" applyNumberFormat="1" applyFont="1" applyFill="1" applyProtection="1">
      <protection locked="0"/>
    </xf>
    <xf numFmtId="0" fontId="78" fillId="16" borderId="22" xfId="0" applyFont="1" applyFill="1" applyBorder="1" applyProtection="1">
      <protection locked="0"/>
    </xf>
    <xf numFmtId="0" fontId="78" fillId="16" borderId="22" xfId="0" applyFont="1" applyFill="1" applyBorder="1" applyProtection="1">
      <protection hidden="1"/>
    </xf>
    <xf numFmtId="0" fontId="95" fillId="0" borderId="0" xfId="0" applyFont="1" applyFill="1" applyBorder="1" applyProtection="1">
      <protection locked="0"/>
    </xf>
    <xf numFmtId="0" fontId="45" fillId="11" borderId="22" xfId="0" applyFont="1" applyFill="1" applyBorder="1" applyAlignment="1" applyProtection="1">
      <alignment horizontal="center" vertical="center" wrapText="1"/>
      <protection hidden="1"/>
    </xf>
    <xf numFmtId="0" fontId="45" fillId="3" borderId="22" xfId="0" applyFont="1" applyFill="1" applyBorder="1" applyAlignment="1" applyProtection="1">
      <alignment horizontal="center" vertical="center" wrapText="1"/>
      <protection hidden="1"/>
    </xf>
    <xf numFmtId="0" fontId="45" fillId="6" borderId="22" xfId="0" applyFont="1" applyFill="1" applyBorder="1" applyAlignment="1" applyProtection="1">
      <alignment horizontal="center" vertical="center"/>
      <protection hidden="1"/>
    </xf>
    <xf numFmtId="0" fontId="12" fillId="8" borderId="22" xfId="0" applyFont="1" applyFill="1" applyBorder="1" applyAlignment="1" applyProtection="1">
      <alignment horizontal="center" vertical="center" wrapText="1"/>
      <protection locked="0"/>
    </xf>
    <xf numFmtId="0" fontId="97" fillId="8" borderId="22" xfId="0" applyFont="1" applyFill="1" applyBorder="1" applyAlignment="1" applyProtection="1">
      <alignment horizontal="center" wrapText="1"/>
      <protection locked="0"/>
    </xf>
    <xf numFmtId="0" fontId="12" fillId="8" borderId="19" xfId="0" applyFont="1" applyFill="1" applyBorder="1" applyAlignment="1" applyProtection="1">
      <alignment horizontal="left" vertical="center" wrapText="1"/>
      <protection locked="0"/>
    </xf>
    <xf numFmtId="0" fontId="12" fillId="8" borderId="20" xfId="0" applyFont="1" applyFill="1" applyBorder="1" applyAlignment="1" applyProtection="1">
      <alignment horizontal="left" vertical="center" wrapText="1"/>
      <protection locked="0"/>
    </xf>
    <xf numFmtId="0" fontId="12" fillId="8" borderId="21" xfId="0" applyFont="1" applyFill="1" applyBorder="1" applyAlignment="1" applyProtection="1">
      <alignment horizontal="left" vertical="center" wrapText="1"/>
      <protection locked="0"/>
    </xf>
    <xf numFmtId="0" fontId="78" fillId="8" borderId="19" xfId="0" applyFont="1" applyFill="1" applyBorder="1" applyAlignment="1" applyProtection="1">
      <alignment horizontal="left" vertical="center" wrapText="1"/>
      <protection locked="0"/>
    </xf>
    <xf numFmtId="0" fontId="78" fillId="8" borderId="20" xfId="0" applyFont="1" applyFill="1" applyBorder="1" applyAlignment="1" applyProtection="1">
      <alignment horizontal="left" vertical="center" wrapText="1"/>
      <protection locked="0"/>
    </xf>
    <xf numFmtId="0" fontId="78" fillId="8" borderId="21" xfId="0" applyFont="1" applyFill="1" applyBorder="1" applyAlignment="1" applyProtection="1">
      <alignment horizontal="left" vertical="center" wrapText="1"/>
      <protection locked="0"/>
    </xf>
    <xf numFmtId="0" fontId="98" fillId="8" borderId="22" xfId="0" applyFont="1" applyFill="1" applyBorder="1" applyProtection="1">
      <protection locked="0"/>
    </xf>
    <xf numFmtId="0" fontId="78" fillId="8" borderId="0" xfId="0" applyFont="1" applyFill="1" applyProtection="1">
      <protection locked="0"/>
    </xf>
    <xf numFmtId="0" fontId="12" fillId="8" borderId="0" xfId="0" applyFont="1" applyFill="1" applyProtection="1">
      <protection locked="0"/>
    </xf>
    <xf numFmtId="0" fontId="24" fillId="29" borderId="11" xfId="0" applyFont="1" applyFill="1" applyBorder="1" applyAlignment="1" applyProtection="1">
      <alignment horizontal="center" vertical="center"/>
      <protection hidden="1"/>
    </xf>
    <xf numFmtId="0" fontId="24" fillId="29" borderId="12" xfId="0" applyFont="1" applyFill="1" applyBorder="1" applyAlignment="1" applyProtection="1">
      <alignment horizontal="center" vertical="center"/>
      <protection hidden="1"/>
    </xf>
    <xf numFmtId="0" fontId="24" fillId="29" borderId="13" xfId="0" applyFont="1" applyFill="1" applyBorder="1" applyAlignment="1" applyProtection="1">
      <alignment horizontal="center" vertical="center"/>
      <protection hidden="1"/>
    </xf>
    <xf numFmtId="0" fontId="24" fillId="29" borderId="14" xfId="0" applyFont="1" applyFill="1" applyBorder="1" applyAlignment="1" applyProtection="1">
      <alignment horizontal="center" vertical="center"/>
      <protection hidden="1"/>
    </xf>
    <xf numFmtId="0" fontId="24" fillId="29" borderId="15" xfId="0" applyFont="1" applyFill="1" applyBorder="1" applyAlignment="1" applyProtection="1">
      <alignment horizontal="center" vertical="center"/>
      <protection hidden="1"/>
    </xf>
    <xf numFmtId="0" fontId="47" fillId="17" borderId="82" xfId="0" applyFont="1" applyFill="1" applyBorder="1" applyAlignment="1" applyProtection="1">
      <alignment horizontal="center" vertical="center" wrapText="1"/>
      <protection hidden="1"/>
    </xf>
    <xf numFmtId="0" fontId="12" fillId="17" borderId="82" xfId="0" applyFont="1" applyFill="1" applyBorder="1" applyAlignment="1" applyProtection="1">
      <alignment horizontal="center" vertical="center" wrapText="1"/>
      <protection hidden="1"/>
    </xf>
    <xf numFmtId="164" fontId="12" fillId="17" borderId="82" xfId="0" applyNumberFormat="1" applyFont="1" applyFill="1" applyBorder="1" applyAlignment="1" applyProtection="1">
      <alignment horizontal="center" vertical="center" wrapText="1"/>
      <protection hidden="1"/>
    </xf>
    <xf numFmtId="1" fontId="63" fillId="8" borderId="0" xfId="0" applyNumberFormat="1" applyFont="1" applyFill="1" applyProtection="1">
      <protection locked="0"/>
    </xf>
    <xf numFmtId="0" fontId="47" fillId="8" borderId="14" xfId="0" applyFont="1" applyFill="1" applyBorder="1" applyAlignment="1" applyProtection="1">
      <alignment horizontal="left" vertical="center" wrapText="1"/>
      <protection hidden="1"/>
    </xf>
    <xf numFmtId="0" fontId="47" fillId="8" borderId="82" xfId="0" applyFont="1" applyFill="1" applyBorder="1" applyAlignment="1" applyProtection="1">
      <alignment horizontal="left" vertical="center" wrapText="1"/>
      <protection hidden="1"/>
    </xf>
    <xf numFmtId="0" fontId="47" fillId="8" borderId="15" xfId="0" applyFont="1" applyFill="1" applyBorder="1" applyAlignment="1" applyProtection="1">
      <alignment horizontal="left" vertical="center" wrapText="1"/>
      <protection hidden="1"/>
    </xf>
    <xf numFmtId="0" fontId="24" fillId="0" borderId="0" xfId="0" applyFont="1" applyFill="1" applyBorder="1" applyAlignment="1" applyProtection="1">
      <alignment vertical="center"/>
      <protection locked="0"/>
    </xf>
    <xf numFmtId="0" fontId="80" fillId="8" borderId="0" xfId="0" applyFont="1" applyFill="1" applyBorder="1" applyAlignment="1" applyProtection="1">
      <alignment vertical="center"/>
      <protection locked="0"/>
    </xf>
    <xf numFmtId="0" fontId="24" fillId="19" borderId="82" xfId="0" applyFont="1" applyFill="1" applyBorder="1" applyAlignment="1" applyProtection="1">
      <alignment horizontal="center" vertical="center" wrapText="1"/>
      <protection hidden="1"/>
    </xf>
    <xf numFmtId="0" fontId="63" fillId="19" borderId="82" xfId="0" applyFont="1" applyFill="1" applyBorder="1" applyAlignment="1" applyProtection="1">
      <alignment horizontal="center" vertical="center" wrapText="1"/>
      <protection hidden="1"/>
    </xf>
    <xf numFmtId="164" fontId="63" fillId="19" borderId="82" xfId="0" applyNumberFormat="1" applyFont="1" applyFill="1" applyBorder="1" applyAlignment="1" applyProtection="1">
      <alignment horizontal="center" vertical="center" wrapText="1"/>
      <protection hidden="1"/>
    </xf>
    <xf numFmtId="0" fontId="63" fillId="8" borderId="0" xfId="0" applyFont="1" applyFill="1" applyProtection="1">
      <protection locked="0"/>
    </xf>
    <xf numFmtId="0" fontId="47" fillId="8" borderId="82" xfId="0" applyFont="1" applyFill="1" applyBorder="1" applyAlignment="1" applyProtection="1">
      <alignment horizontal="left" vertical="center"/>
      <protection hidden="1"/>
    </xf>
    <xf numFmtId="0" fontId="47" fillId="8" borderId="15" xfId="0" applyFont="1" applyFill="1" applyBorder="1" applyAlignment="1" applyProtection="1">
      <alignment horizontal="left" vertical="center"/>
      <protection hidden="1"/>
    </xf>
    <xf numFmtId="0" fontId="24" fillId="0" borderId="0" xfId="0" applyFont="1" applyFill="1" applyBorder="1" applyAlignment="1" applyProtection="1">
      <alignment vertical="center" wrapText="1"/>
      <protection locked="0"/>
    </xf>
    <xf numFmtId="0" fontId="47" fillId="8" borderId="0" xfId="0" applyFont="1" applyFill="1" applyBorder="1" applyAlignment="1" applyProtection="1">
      <alignment vertical="center" wrapText="1"/>
      <protection locked="0"/>
    </xf>
    <xf numFmtId="0" fontId="63" fillId="8" borderId="0" xfId="0" applyFont="1" applyFill="1" applyAlignment="1" applyProtection="1">
      <alignment vertical="center"/>
      <protection hidden="1"/>
    </xf>
    <xf numFmtId="0" fontId="63" fillId="8" borderId="0" xfId="0" applyFont="1" applyFill="1" applyProtection="1">
      <protection hidden="1"/>
    </xf>
    <xf numFmtId="0" fontId="47" fillId="8" borderId="16" xfId="0" applyFont="1" applyFill="1" applyBorder="1" applyAlignment="1" applyProtection="1">
      <alignment horizontal="left" vertical="center"/>
      <protection hidden="1"/>
    </xf>
    <xf numFmtId="0" fontId="47" fillId="8" borderId="17" xfId="0" applyFont="1" applyFill="1" applyBorder="1" applyAlignment="1" applyProtection="1">
      <alignment horizontal="left" vertical="center"/>
      <protection hidden="1"/>
    </xf>
    <xf numFmtId="0" fontId="47" fillId="8" borderId="18" xfId="0" applyFont="1" applyFill="1" applyBorder="1" applyAlignment="1" applyProtection="1">
      <alignment horizontal="left" vertical="center"/>
      <protection hidden="1"/>
    </xf>
    <xf numFmtId="14" fontId="50" fillId="8" borderId="63" xfId="6" applyNumberFormat="1" applyFont="1" applyFill="1" applyBorder="1" applyAlignment="1" applyProtection="1">
      <alignment horizontal="center" vertical="center"/>
      <protection locked="0"/>
    </xf>
    <xf numFmtId="14" fontId="50" fillId="8" borderId="0" xfId="6" applyNumberFormat="1" applyFont="1" applyFill="1" applyBorder="1" applyAlignment="1" applyProtection="1">
      <alignment horizontal="center" vertical="center"/>
      <protection locked="0"/>
    </xf>
    <xf numFmtId="0" fontId="75" fillId="0" borderId="107" xfId="0" applyFont="1" applyBorder="1" applyAlignment="1">
      <alignment horizontal="center" vertical="center" wrapText="1"/>
    </xf>
    <xf numFmtId="0" fontId="75" fillId="0" borderId="107" xfId="0" applyFont="1" applyBorder="1" applyAlignment="1">
      <alignment horizontal="center" vertical="center"/>
    </xf>
    <xf numFmtId="0" fontId="75" fillId="0" borderId="107" xfId="0" applyFont="1" applyBorder="1" applyAlignment="1">
      <alignment vertical="center" wrapText="1"/>
    </xf>
    <xf numFmtId="0" fontId="99" fillId="35" borderId="107" xfId="9" applyFont="1" applyFill="1" applyBorder="1" applyAlignment="1">
      <alignment horizontal="left" vertical="center" wrapText="1"/>
    </xf>
    <xf numFmtId="0" fontId="9" fillId="35" borderId="107" xfId="9" applyFont="1" applyFill="1" applyBorder="1" applyAlignment="1">
      <alignment horizontal="left" vertical="center" wrapText="1"/>
    </xf>
    <xf numFmtId="0" fontId="99" fillId="0" borderId="107" xfId="9" applyFont="1" applyBorder="1" applyAlignment="1">
      <alignment horizontal="center" vertical="center" wrapText="1"/>
    </xf>
    <xf numFmtId="0" fontId="75" fillId="0" borderId="107" xfId="0" applyFont="1" applyFill="1" applyBorder="1" applyAlignment="1">
      <alignment vertical="center" wrapText="1"/>
    </xf>
    <xf numFmtId="0" fontId="75" fillId="0" borderId="107" xfId="0" applyFont="1" applyBorder="1" applyAlignment="1">
      <alignment horizontal="left" vertical="center" wrapText="1"/>
    </xf>
    <xf numFmtId="0" fontId="99" fillId="35" borderId="107" xfId="9" applyFont="1" applyFill="1" applyBorder="1" applyAlignment="1">
      <alignment horizontal="center" vertical="center" wrapText="1"/>
    </xf>
    <xf numFmtId="0" fontId="99" fillId="35" borderId="107" xfId="9" applyFont="1" applyFill="1" applyBorder="1" applyAlignment="1">
      <alignment horizontal="center" vertical="center"/>
    </xf>
    <xf numFmtId="0" fontId="75" fillId="0" borderId="107" xfId="0" applyFont="1" applyBorder="1" applyAlignment="1">
      <alignment vertical="center"/>
    </xf>
    <xf numFmtId="0" fontId="99" fillId="0" borderId="107" xfId="9" applyFont="1" applyBorder="1" applyAlignment="1">
      <alignment horizontal="center" vertical="center"/>
    </xf>
    <xf numFmtId="0" fontId="99" fillId="0" borderId="107" xfId="9" applyFont="1" applyBorder="1" applyAlignment="1">
      <alignment horizontal="left" vertical="center" wrapText="1"/>
    </xf>
    <xf numFmtId="0" fontId="78" fillId="0" borderId="14" xfId="0" applyFont="1" applyFill="1" applyBorder="1" applyAlignment="1" applyProtection="1">
      <alignment horizontal="center" vertical="center" wrapText="1"/>
      <protection locked="0"/>
    </xf>
    <xf numFmtId="0" fontId="12" fillId="0" borderId="4" xfId="0" applyFont="1" applyFill="1" applyBorder="1" applyAlignment="1" applyProtection="1">
      <alignment horizontal="justify" vertical="center" wrapText="1"/>
      <protection locked="0"/>
    </xf>
    <xf numFmtId="0" fontId="78" fillId="0" borderId="4" xfId="0" applyFont="1" applyFill="1" applyBorder="1" applyAlignment="1" applyProtection="1">
      <alignment horizontal="center" vertical="center" wrapText="1"/>
      <protection locked="0"/>
    </xf>
  </cellXfs>
  <cellStyles count="10">
    <cellStyle name="FONS" xfId="5" xr:uid="{00000000-0005-0000-0000-000000000000}"/>
    <cellStyle name="Hipervínculo" xfId="8" builtinId="8"/>
    <cellStyle name="Moneda 2" xfId="1" xr:uid="{00000000-0005-0000-0000-000002000000}"/>
    <cellStyle name="Moneda 2 2" xfId="3" xr:uid="{00000000-0005-0000-0000-000003000000}"/>
    <cellStyle name="Moneda 3" xfId="2" xr:uid="{00000000-0005-0000-0000-000004000000}"/>
    <cellStyle name="Neutral" xfId="4" builtinId="28"/>
    <cellStyle name="Normal" xfId="0" builtinId="0"/>
    <cellStyle name="Normal 2" xfId="6" xr:uid="{00000000-0005-0000-0000-000007000000}"/>
    <cellStyle name="Normal 3" xfId="9" xr:uid="{00000000-0005-0000-0000-000008000000}"/>
    <cellStyle name="Títol1" xfId="7" xr:uid="{00000000-0005-0000-0000-000009000000}"/>
  </cellStyles>
  <dxfs count="64">
    <dxf>
      <font>
        <b/>
        <i val="0"/>
        <color theme="0"/>
      </font>
      <fill>
        <patternFill>
          <bgColor rgb="FFFF0000"/>
        </patternFill>
      </fill>
    </dxf>
    <dxf>
      <font>
        <b/>
        <i val="0"/>
        <color theme="1" tint="0.34998626667073579"/>
      </font>
      <fill>
        <patternFill>
          <bgColor rgb="FFFFFF00"/>
        </patternFill>
      </fill>
    </dxf>
    <dxf>
      <font>
        <b/>
        <i val="0"/>
        <color theme="0"/>
      </font>
      <fill>
        <patternFill>
          <bgColor rgb="FF92D050"/>
        </patternFill>
      </fill>
    </dxf>
    <dxf>
      <font>
        <b val="0"/>
        <i val="0"/>
        <color auto="1"/>
      </font>
      <fill>
        <patternFill>
          <bgColor rgb="FF33CC33"/>
        </patternFill>
      </fill>
    </dxf>
    <dxf>
      <font>
        <color theme="0"/>
      </font>
      <fill>
        <patternFill>
          <bgColor rgb="FF00B050"/>
        </patternFill>
      </fill>
    </dxf>
    <dxf>
      <fill>
        <patternFill>
          <bgColor rgb="FF92D050"/>
        </patternFill>
      </fill>
    </dxf>
    <dxf>
      <fill>
        <patternFill>
          <bgColor rgb="FF66FF33"/>
        </patternFill>
      </fill>
    </dxf>
    <dxf>
      <fill>
        <patternFill>
          <bgColor rgb="FFCCFFCC"/>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color theme="0"/>
      </font>
      <fill>
        <patternFill>
          <bgColor theme="0"/>
        </patternFill>
      </fill>
    </dxf>
    <dxf>
      <font>
        <b/>
        <i val="0"/>
        <color theme="0"/>
      </font>
      <fill>
        <patternFill>
          <bgColor rgb="FFFF0000"/>
        </patternFill>
      </fill>
    </dxf>
    <dxf>
      <font>
        <b/>
        <i val="0"/>
        <color theme="1" tint="0.34998626667073579"/>
      </font>
      <fill>
        <patternFill>
          <bgColor rgb="FFFFFF00"/>
        </patternFill>
      </fill>
    </dxf>
    <dxf>
      <font>
        <b/>
        <i val="0"/>
        <color theme="0"/>
      </font>
      <fill>
        <patternFill>
          <bgColor rgb="FF92D050"/>
        </patternFill>
      </fill>
    </dxf>
    <dxf>
      <font>
        <b val="0"/>
        <i val="0"/>
        <color auto="1"/>
      </font>
      <fill>
        <patternFill>
          <bgColor rgb="FF33CC33"/>
        </patternFill>
      </fill>
    </dxf>
    <dxf>
      <font>
        <color theme="0"/>
      </font>
      <fill>
        <patternFill>
          <bgColor rgb="FF00B050"/>
        </patternFill>
      </fill>
    </dxf>
    <dxf>
      <fill>
        <patternFill>
          <bgColor rgb="FF92D050"/>
        </patternFill>
      </fill>
    </dxf>
    <dxf>
      <fill>
        <patternFill>
          <bgColor rgb="FF66FF33"/>
        </patternFill>
      </fill>
    </dxf>
    <dxf>
      <fill>
        <patternFill>
          <bgColor rgb="FFCCFFCC"/>
        </patternFill>
      </fill>
    </dxf>
    <dxf>
      <font>
        <b/>
        <i val="0"/>
        <color theme="0" tint="-0.499984740745262"/>
      </font>
      <fill>
        <patternFill>
          <bgColor theme="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ill>
        <patternFill>
          <bgColor rgb="FFCCFFCC"/>
        </patternFill>
      </fill>
    </dxf>
    <dxf>
      <fill>
        <patternFill>
          <bgColor rgb="FF66FF33"/>
        </patternFill>
      </fill>
    </dxf>
    <dxf>
      <fill>
        <patternFill>
          <bgColor rgb="FF92D050"/>
        </patternFill>
      </fill>
    </dxf>
    <dxf>
      <fill>
        <patternFill>
          <bgColor rgb="FF33CC33"/>
        </patternFill>
      </fill>
    </dxf>
    <dxf>
      <fill>
        <patternFill>
          <bgColor rgb="FFCCFFCC"/>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b/>
        <i val="0"/>
        <color theme="0"/>
      </font>
      <fill>
        <patternFill>
          <bgColor rgb="FF00B050"/>
        </patternFill>
      </fill>
    </dxf>
    <dxf>
      <font>
        <b/>
        <i val="0"/>
        <color theme="0"/>
      </font>
      <fill>
        <patternFill>
          <bgColor rgb="FF92D050"/>
        </patternFill>
      </fill>
    </dxf>
    <dxf>
      <font>
        <b/>
        <i val="0"/>
        <color theme="1" tint="0.34998626667073579"/>
      </font>
      <fill>
        <patternFill>
          <bgColor rgb="FFFFFF00"/>
        </patternFill>
      </fill>
    </dxf>
    <dxf>
      <font>
        <b/>
        <i val="0"/>
        <color theme="0"/>
      </font>
      <fill>
        <patternFill>
          <bgColor rgb="FFFF0000"/>
        </patternFill>
      </fill>
    </dxf>
    <dxf>
      <font>
        <color theme="0"/>
      </font>
      <fill>
        <patternFill>
          <bgColor rgb="FF002060"/>
        </patternFill>
      </fill>
    </dxf>
    <dxf>
      <font>
        <color theme="0"/>
      </font>
      <fill>
        <patternFill>
          <bgColor rgb="FF0000CC"/>
        </patternFill>
      </fill>
    </dxf>
    <dxf>
      <fill>
        <patternFill>
          <bgColor rgb="FFFFFF00"/>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D5007F"/>
      <color rgb="FF950054"/>
      <color rgb="FFB2B2B2"/>
      <color rgb="FF1D1D1B"/>
      <color rgb="FF003300"/>
      <color rgb="FF006600"/>
      <color rgb="FFC0C0C0"/>
      <color rgb="FF66FF33"/>
      <color rgb="FFED9FFF"/>
      <color rgb="FFF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'2b. Matriz Posicionamiento'!$AB$35</c:f>
              <c:strCache>
                <c:ptCount val="1"/>
                <c:pt idx="0">
                  <c:v>Y</c:v>
                </c:pt>
              </c:strCache>
            </c:strRef>
          </c:tx>
          <c:spPr>
            <a:ln w="25400" cap="rnd">
              <a:solidFill>
                <a:schemeClr val="accent1"/>
              </a:solidFill>
              <a:round/>
            </a:ln>
            <a:effectLst/>
          </c:spPr>
          <c:marker>
            <c:symbol val="circle"/>
            <c:size val="5"/>
            <c:spPr>
              <a:solidFill>
                <a:schemeClr val="accent1"/>
              </a:solidFill>
              <a:ln w="9525">
                <a:solidFill>
                  <a:schemeClr val="accent1"/>
                </a:solidFill>
              </a:ln>
              <a:effectLst/>
            </c:spPr>
          </c:marker>
          <c:dPt>
            <c:idx val="18"/>
            <c:marker>
              <c:spPr>
                <a:solidFill>
                  <a:schemeClr val="accent1"/>
                </a:solidFill>
                <a:ln w="25400">
                  <a:solidFill>
                    <a:schemeClr val="accent1"/>
                  </a:solidFill>
                </a:ln>
                <a:effectLst/>
              </c:spPr>
            </c:marker>
            <c:bubble3D val="0"/>
            <c:extLst>
              <c:ext xmlns:c16="http://schemas.microsoft.com/office/drawing/2014/chart" uri="{C3380CC4-5D6E-409C-BE32-E72D297353CC}">
                <c16:uniqueId val="{00000000-F356-41F2-884F-96D09EBC4310}"/>
              </c:ext>
            </c:extLst>
          </c:dPt>
          <c:xVal>
            <c:numRef>
              <c:f>'2b. Matriz Posicionamiento'!$AC$34:$BM$34</c:f>
              <c:numCache>
                <c:formatCode>General</c:formatCode>
                <c:ptCount val="37"/>
                <c:pt idx="18" formatCode="0.0">
                  <c:v>2.8695652173913047</c:v>
                </c:pt>
              </c:numCache>
            </c:numRef>
          </c:xVal>
          <c:yVal>
            <c:numRef>
              <c:f>'2b. Matriz Posicionamiento'!$AC$35:$BM$35</c:f>
              <c:numCache>
                <c:formatCode>General</c:formatCode>
                <c:ptCount val="37"/>
                <c:pt idx="18" formatCode="0.0">
                  <c:v>6</c:v>
                </c:pt>
              </c:numCache>
            </c:numRef>
          </c:yVal>
          <c:smooth val="0"/>
          <c:extLst>
            <c:ext xmlns:c16="http://schemas.microsoft.com/office/drawing/2014/chart" uri="{C3380CC4-5D6E-409C-BE32-E72D297353CC}">
              <c16:uniqueId val="{00000001-F356-41F2-884F-96D09EBC4310}"/>
            </c:ext>
          </c:extLst>
        </c:ser>
        <c:dLbls>
          <c:showLegendKey val="0"/>
          <c:showVal val="0"/>
          <c:showCatName val="0"/>
          <c:showSerName val="0"/>
          <c:showPercent val="0"/>
          <c:showBubbleSize val="0"/>
        </c:dLbls>
        <c:axId val="131474176"/>
        <c:axId val="131475712"/>
      </c:scatterChart>
      <c:valAx>
        <c:axId val="131474176"/>
        <c:scaling>
          <c:orientation val="minMax"/>
          <c:max val="6"/>
          <c:min val="-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1475712"/>
        <c:crossesAt val="0"/>
        <c:crossBetween val="midCat"/>
        <c:majorUnit val="3"/>
        <c:minorUnit val="0.60000000000000009"/>
      </c:valAx>
      <c:valAx>
        <c:axId val="131475712"/>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1474176"/>
        <c:crosses val="autoZero"/>
        <c:crossBetween val="midCat"/>
        <c:majorUnit val="6"/>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b. Gr&#225;ficos Contexto'!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1a. Misi&#243;n, Visi&#243;n'!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1b. Pol&#237;tica y Objetivos'!&#193;rea_de_impresi&#243;n"/></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2a. Herramienta de an&#225;lisis'!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2a. An&#225;lisis Foda'!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DICE!A1"/><Relationship Id="rId1" Type="http://schemas.openxmlformats.org/officeDocument/2006/relationships/hyperlink" Target="#'2b. Resultado de an&#225;lisis'!A1"/></Relationships>
</file>

<file path=xl/drawings/_rels/drawing7.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hyperlink" Target="#Perfiles!A1"/><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4b. Matriz - Contexto'!A1"/></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314324</xdr:colOff>
      <xdr:row>1</xdr:row>
      <xdr:rowOff>114300</xdr:rowOff>
    </xdr:from>
    <xdr:to>
      <xdr:col>1</xdr:col>
      <xdr:colOff>476249</xdr:colOff>
      <xdr:row>3</xdr:row>
      <xdr:rowOff>123825</xdr:rowOff>
    </xdr:to>
    <xdr:pic>
      <xdr:nvPicPr>
        <xdr:cNvPr id="3"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4" y="114300"/>
          <a:ext cx="120967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222251</xdr:colOff>
      <xdr:row>6</xdr:row>
      <xdr:rowOff>211666</xdr:rowOff>
    </xdr:from>
    <xdr:to>
      <xdr:col>23</xdr:col>
      <xdr:colOff>518585</xdr:colOff>
      <xdr:row>9</xdr:row>
      <xdr:rowOff>190500</xdr:rowOff>
    </xdr:to>
    <xdr:sp macro="" textlink="">
      <xdr:nvSpPr>
        <xdr:cNvPr id="4" name="Flecha derecha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31220834" y="1418166"/>
          <a:ext cx="1058334" cy="433917"/>
        </a:xfrm>
        <a:prstGeom prst="rightArrow">
          <a:avLst/>
        </a:prstGeom>
        <a:solidFill>
          <a:srgbClr val="006600"/>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t>SIGUIENTE</a:t>
          </a:r>
        </a:p>
      </xdr:txBody>
    </xdr:sp>
    <xdr:clientData/>
  </xdr:twoCellAnchor>
  <xdr:twoCellAnchor>
    <xdr:from>
      <xdr:col>0</xdr:col>
      <xdr:colOff>0</xdr:colOff>
      <xdr:row>1</xdr:row>
      <xdr:rowOff>0</xdr:rowOff>
    </xdr:from>
    <xdr:to>
      <xdr:col>0</xdr:col>
      <xdr:colOff>1879600</xdr:colOff>
      <xdr:row>6</xdr:row>
      <xdr:rowOff>114300</xdr:rowOff>
    </xdr:to>
    <xdr:pic>
      <xdr:nvPicPr>
        <xdr:cNvPr id="3"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77800"/>
          <a:ext cx="18796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201084</xdr:colOff>
      <xdr:row>4</xdr:row>
      <xdr:rowOff>0</xdr:rowOff>
    </xdr:from>
    <xdr:to>
      <xdr:col>14</xdr:col>
      <xdr:colOff>734785</xdr:colOff>
      <xdr:row>5</xdr:row>
      <xdr:rowOff>299357</xdr:rowOff>
    </xdr:to>
    <xdr:sp macro="" textlink="">
      <xdr:nvSpPr>
        <xdr:cNvPr id="3" name="Flecha derecha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324167" y="1322917"/>
          <a:ext cx="1295701" cy="733273"/>
        </a:xfrm>
        <a:prstGeom prst="rightArrow">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latin typeface="Arial" panose="020B0604020202020204" pitchFamily="34" charset="0"/>
              <a:cs typeface="Arial" panose="020B0604020202020204" pitchFamily="34" charset="0"/>
            </a:rPr>
            <a:t>SIGUIENTE</a:t>
          </a:r>
        </a:p>
      </xdr:txBody>
    </xdr:sp>
    <xdr:clientData/>
  </xdr:twoCellAnchor>
  <xdr:twoCellAnchor>
    <xdr:from>
      <xdr:col>0</xdr:col>
      <xdr:colOff>95250</xdr:colOff>
      <xdr:row>4</xdr:row>
      <xdr:rowOff>52917</xdr:rowOff>
    </xdr:from>
    <xdr:to>
      <xdr:col>0</xdr:col>
      <xdr:colOff>1006929</xdr:colOff>
      <xdr:row>5</xdr:row>
      <xdr:rowOff>148166</xdr:rowOff>
    </xdr:to>
    <xdr:sp macro="" textlink="">
      <xdr:nvSpPr>
        <xdr:cNvPr id="2" name="Elipse 1">
          <a:hlinkClick xmlns:r="http://schemas.openxmlformats.org/officeDocument/2006/relationships" r:id="rId2"/>
          <a:extLst>
            <a:ext uri="{FF2B5EF4-FFF2-40B4-BE49-F238E27FC236}">
              <a16:creationId xmlns:a16="http://schemas.microsoft.com/office/drawing/2014/main" id="{00000000-0008-0000-0100-000002000000}"/>
            </a:ext>
          </a:extLst>
        </xdr:cNvPr>
        <xdr:cNvSpPr/>
      </xdr:nvSpPr>
      <xdr:spPr>
        <a:xfrm>
          <a:off x="95250" y="216203"/>
          <a:ext cx="911679" cy="530677"/>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1</xdr:col>
      <xdr:colOff>271990</xdr:colOff>
      <xdr:row>0</xdr:row>
      <xdr:rowOff>71967</xdr:rowOff>
    </xdr:from>
    <xdr:to>
      <xdr:col>2</xdr:col>
      <xdr:colOff>433915</xdr:colOff>
      <xdr:row>2</xdr:row>
      <xdr:rowOff>81492</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9157" y="71967"/>
          <a:ext cx="881591" cy="348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431800</xdr:colOff>
      <xdr:row>4</xdr:row>
      <xdr:rowOff>152400</xdr:rowOff>
    </xdr:from>
    <xdr:to>
      <xdr:col>9</xdr:col>
      <xdr:colOff>1676400</xdr:colOff>
      <xdr:row>6</xdr:row>
      <xdr:rowOff>192617</xdr:rowOff>
    </xdr:to>
    <xdr:sp macro="" textlink="">
      <xdr:nvSpPr>
        <xdr:cNvPr id="4" name="Flecha derecha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21005800" y="152400"/>
          <a:ext cx="1244600" cy="624417"/>
        </a:xfrm>
        <a:prstGeom prst="rightArrow">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539750</xdr:colOff>
      <xdr:row>4</xdr:row>
      <xdr:rowOff>63500</xdr:rowOff>
    </xdr:from>
    <xdr:to>
      <xdr:col>0</xdr:col>
      <xdr:colOff>1606550</xdr:colOff>
      <xdr:row>6</xdr:row>
      <xdr:rowOff>266700</xdr:rowOff>
    </xdr:to>
    <xdr:sp macro="" textlink="">
      <xdr:nvSpPr>
        <xdr:cNvPr id="8" name="Elipse 7">
          <a:hlinkClick xmlns:r="http://schemas.openxmlformats.org/officeDocument/2006/relationships" r:id="rId2"/>
          <a:extLst>
            <a:ext uri="{FF2B5EF4-FFF2-40B4-BE49-F238E27FC236}">
              <a16:creationId xmlns:a16="http://schemas.microsoft.com/office/drawing/2014/main" id="{00000000-0008-0000-0200-000008000000}"/>
            </a:ext>
          </a:extLst>
        </xdr:cNvPr>
        <xdr:cNvSpPr/>
      </xdr:nvSpPr>
      <xdr:spPr>
        <a:xfrm>
          <a:off x="539750" y="63500"/>
          <a:ext cx="1066800" cy="774700"/>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256115</xdr:colOff>
      <xdr:row>0</xdr:row>
      <xdr:rowOff>87842</xdr:rowOff>
    </xdr:from>
    <xdr:to>
      <xdr:col>0</xdr:col>
      <xdr:colOff>1535471</xdr:colOff>
      <xdr:row>2</xdr:row>
      <xdr:rowOff>174625</xdr:rowOff>
    </xdr:to>
    <xdr:pic>
      <xdr:nvPicPr>
        <xdr:cNvPr id="6"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6115" y="87842"/>
          <a:ext cx="1279356" cy="563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254000</xdr:colOff>
      <xdr:row>5</xdr:row>
      <xdr:rowOff>79375</xdr:rowOff>
    </xdr:from>
    <xdr:to>
      <xdr:col>14</xdr:col>
      <xdr:colOff>762000</xdr:colOff>
      <xdr:row>6</xdr:row>
      <xdr:rowOff>295275</xdr:rowOff>
    </xdr:to>
    <xdr:sp macro="" textlink="">
      <xdr:nvSpPr>
        <xdr:cNvPr id="10" name="Flecha derecha 9">
          <a:hlinkClick xmlns:r="http://schemas.openxmlformats.org/officeDocument/2006/relationships" r:id="rId1"/>
          <a:extLst>
            <a:ext uri="{FF2B5EF4-FFF2-40B4-BE49-F238E27FC236}">
              <a16:creationId xmlns:a16="http://schemas.microsoft.com/office/drawing/2014/main" id="{00000000-0008-0000-0300-00000A000000}"/>
            </a:ext>
          </a:extLst>
        </xdr:cNvPr>
        <xdr:cNvSpPr/>
      </xdr:nvSpPr>
      <xdr:spPr>
        <a:xfrm>
          <a:off x="11652250" y="460375"/>
          <a:ext cx="1333500" cy="596900"/>
        </a:xfrm>
        <a:prstGeom prst="rightArrow">
          <a:avLst/>
        </a:prstGeom>
        <a:solidFill>
          <a:srgbClr val="D5007F"/>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222250</xdr:colOff>
      <xdr:row>5</xdr:row>
      <xdr:rowOff>0</xdr:rowOff>
    </xdr:from>
    <xdr:to>
      <xdr:col>0</xdr:col>
      <xdr:colOff>1212850</xdr:colOff>
      <xdr:row>6</xdr:row>
      <xdr:rowOff>349250</xdr:rowOff>
    </xdr:to>
    <xdr:sp macro="" textlink="">
      <xdr:nvSpPr>
        <xdr:cNvPr id="3" name="Elipse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222250" y="336550"/>
          <a:ext cx="990600" cy="774700"/>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256115</xdr:colOff>
      <xdr:row>0</xdr:row>
      <xdr:rowOff>87842</xdr:rowOff>
    </xdr:from>
    <xdr:to>
      <xdr:col>1</xdr:col>
      <xdr:colOff>381000</xdr:colOff>
      <xdr:row>3</xdr:row>
      <xdr:rowOff>127436</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6115" y="87842"/>
          <a:ext cx="1521885" cy="753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254000</xdr:colOff>
      <xdr:row>5</xdr:row>
      <xdr:rowOff>79375</xdr:rowOff>
    </xdr:from>
    <xdr:to>
      <xdr:col>14</xdr:col>
      <xdr:colOff>762000</xdr:colOff>
      <xdr:row>6</xdr:row>
      <xdr:rowOff>295275</xdr:rowOff>
    </xdr:to>
    <xdr:sp macro="" textlink="">
      <xdr:nvSpPr>
        <xdr:cNvPr id="2" name="Flecha derecha 9">
          <a:hlinkClick xmlns:r="http://schemas.openxmlformats.org/officeDocument/2006/relationships" r:id="rId1"/>
          <a:extLst>
            <a:ext uri="{FF2B5EF4-FFF2-40B4-BE49-F238E27FC236}">
              <a16:creationId xmlns:a16="http://schemas.microsoft.com/office/drawing/2014/main" id="{AF83042D-0E18-4761-8409-B3C0D6E0CF9F}"/>
            </a:ext>
          </a:extLst>
        </xdr:cNvPr>
        <xdr:cNvSpPr/>
      </xdr:nvSpPr>
      <xdr:spPr>
        <a:xfrm>
          <a:off x="10788650" y="1270000"/>
          <a:ext cx="1270000" cy="492125"/>
        </a:xfrm>
        <a:prstGeom prst="rightArrow">
          <a:avLst/>
        </a:prstGeom>
        <a:solidFill>
          <a:srgbClr val="D5007F"/>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222250</xdr:colOff>
      <xdr:row>5</xdr:row>
      <xdr:rowOff>0</xdr:rowOff>
    </xdr:from>
    <xdr:to>
      <xdr:col>0</xdr:col>
      <xdr:colOff>1212850</xdr:colOff>
      <xdr:row>6</xdr:row>
      <xdr:rowOff>349250</xdr:rowOff>
    </xdr:to>
    <xdr:sp macro="" textlink="">
      <xdr:nvSpPr>
        <xdr:cNvPr id="3" name="Elipse 2">
          <a:hlinkClick xmlns:r="http://schemas.openxmlformats.org/officeDocument/2006/relationships" r:id="rId2"/>
          <a:extLst>
            <a:ext uri="{FF2B5EF4-FFF2-40B4-BE49-F238E27FC236}">
              <a16:creationId xmlns:a16="http://schemas.microsoft.com/office/drawing/2014/main" id="{CA96BDF6-E0FC-4CEB-B073-3401962D47C1}"/>
            </a:ext>
          </a:extLst>
        </xdr:cNvPr>
        <xdr:cNvSpPr/>
      </xdr:nvSpPr>
      <xdr:spPr>
        <a:xfrm>
          <a:off x="222250" y="1190625"/>
          <a:ext cx="990600" cy="568325"/>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256115</xdr:colOff>
      <xdr:row>0</xdr:row>
      <xdr:rowOff>87842</xdr:rowOff>
    </xdr:from>
    <xdr:to>
      <xdr:col>1</xdr:col>
      <xdr:colOff>381000</xdr:colOff>
      <xdr:row>3</xdr:row>
      <xdr:rowOff>127436</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9C51B84F-BFD7-4539-B7C7-13CC4E65CC8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6115" y="87842"/>
          <a:ext cx="1515535" cy="753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166687</xdr:colOff>
      <xdr:row>6</xdr:row>
      <xdr:rowOff>107156</xdr:rowOff>
    </xdr:from>
    <xdr:to>
      <xdr:col>24</xdr:col>
      <xdr:colOff>304270</xdr:colOff>
      <xdr:row>6</xdr:row>
      <xdr:rowOff>541073</xdr:rowOff>
    </xdr:to>
    <xdr:sp macro="" textlink="">
      <xdr:nvSpPr>
        <xdr:cNvPr id="2" name="Flecha derecha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23655337" y="1993106"/>
          <a:ext cx="1185333" cy="433917"/>
        </a:xfrm>
        <a:prstGeom prst="rightArrow">
          <a:avLst/>
        </a:prstGeom>
        <a:solidFill>
          <a:srgbClr val="D5007F"/>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304270</xdr:colOff>
      <xdr:row>6</xdr:row>
      <xdr:rowOff>0</xdr:rowOff>
    </xdr:from>
    <xdr:to>
      <xdr:col>0</xdr:col>
      <xdr:colOff>1294870</xdr:colOff>
      <xdr:row>8</xdr:row>
      <xdr:rowOff>126471</xdr:rowOff>
    </xdr:to>
    <xdr:sp macro="" textlink="">
      <xdr:nvSpPr>
        <xdr:cNvPr id="3" name="Elipse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304270" y="1885950"/>
          <a:ext cx="990600" cy="755121"/>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103715</xdr:colOff>
      <xdr:row>0</xdr:row>
      <xdr:rowOff>106892</xdr:rowOff>
    </xdr:from>
    <xdr:to>
      <xdr:col>1</xdr:col>
      <xdr:colOff>1317625</xdr:colOff>
      <xdr:row>4</xdr:row>
      <xdr:rowOff>375087</xdr:rowOff>
    </xdr:to>
    <xdr:pic>
      <xdr:nvPicPr>
        <xdr:cNvPr id="4"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715" y="106892"/>
          <a:ext cx="2823635" cy="1639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169471</xdr:colOff>
      <xdr:row>12</xdr:row>
      <xdr:rowOff>96837</xdr:rowOff>
    </xdr:from>
    <xdr:to>
      <xdr:col>23</xdr:col>
      <xdr:colOff>45357</xdr:colOff>
      <xdr:row>28</xdr:row>
      <xdr:rowOff>639536</xdr:rowOff>
    </xdr:to>
    <xdr:grpSp>
      <xdr:nvGrpSpPr>
        <xdr:cNvPr id="2" name="Grupo 1">
          <a:extLst>
            <a:ext uri="{FF2B5EF4-FFF2-40B4-BE49-F238E27FC236}">
              <a16:creationId xmlns:a16="http://schemas.microsoft.com/office/drawing/2014/main" id="{00000000-0008-0000-0500-000002000000}"/>
            </a:ext>
          </a:extLst>
        </xdr:cNvPr>
        <xdr:cNvGrpSpPr/>
      </xdr:nvGrpSpPr>
      <xdr:grpSpPr>
        <a:xfrm>
          <a:off x="2254339" y="3164322"/>
          <a:ext cx="4976152" cy="3978430"/>
          <a:chOff x="1598221" y="2777443"/>
          <a:chExt cx="4543136" cy="4107771"/>
        </a:xfrm>
      </xdr:grpSpPr>
      <xdr:graphicFrame macro="">
        <xdr:nvGraphicFramePr>
          <xdr:cNvPr id="3" name="Gráfico 2">
            <a:extLst>
              <a:ext uri="{FF2B5EF4-FFF2-40B4-BE49-F238E27FC236}">
                <a16:creationId xmlns:a16="http://schemas.microsoft.com/office/drawing/2014/main" id="{00000000-0008-0000-0500-000003000000}"/>
              </a:ext>
            </a:extLst>
          </xdr:cNvPr>
          <xdr:cNvGraphicFramePr/>
        </xdr:nvGraphicFramePr>
        <xdr:xfrm>
          <a:off x="1598221" y="2777443"/>
          <a:ext cx="4543136" cy="410777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ángulo 3">
            <a:extLst>
              <a:ext uri="{FF2B5EF4-FFF2-40B4-BE49-F238E27FC236}">
                <a16:creationId xmlns:a16="http://schemas.microsoft.com/office/drawing/2014/main" id="{00000000-0008-0000-0500-000004000000}"/>
              </a:ext>
            </a:extLst>
          </xdr:cNvPr>
          <xdr:cNvSpPr/>
        </xdr:nvSpPr>
        <xdr:spPr>
          <a:xfrm>
            <a:off x="3878036" y="3875314"/>
            <a:ext cx="1054553" cy="955221"/>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A</a:t>
            </a:r>
          </a:p>
        </xdr:txBody>
      </xdr:sp>
      <xdr:sp macro="" textlink="">
        <xdr:nvSpPr>
          <xdr:cNvPr id="5" name="Rectángulo 4">
            <a:extLst>
              <a:ext uri="{FF2B5EF4-FFF2-40B4-BE49-F238E27FC236}">
                <a16:creationId xmlns:a16="http://schemas.microsoft.com/office/drawing/2014/main" id="{00000000-0008-0000-0500-000005000000}"/>
              </a:ext>
            </a:extLst>
          </xdr:cNvPr>
          <xdr:cNvSpPr/>
        </xdr:nvSpPr>
        <xdr:spPr>
          <a:xfrm>
            <a:off x="3878036" y="4827814"/>
            <a:ext cx="1054553" cy="952500"/>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A</a:t>
            </a:r>
          </a:p>
        </xdr:txBody>
      </xdr:sp>
      <xdr:sp macro="" textlink="">
        <xdr:nvSpPr>
          <xdr:cNvPr id="6" name="Rectángulo 5">
            <a:extLst>
              <a:ext uri="{FF2B5EF4-FFF2-40B4-BE49-F238E27FC236}">
                <a16:creationId xmlns:a16="http://schemas.microsoft.com/office/drawing/2014/main" id="{00000000-0008-0000-0500-000006000000}"/>
              </a:ext>
            </a:extLst>
          </xdr:cNvPr>
          <xdr:cNvSpPr/>
        </xdr:nvSpPr>
        <xdr:spPr>
          <a:xfrm>
            <a:off x="2827734" y="3867321"/>
            <a:ext cx="1048033" cy="955221"/>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A</a:t>
            </a:r>
          </a:p>
        </xdr:txBody>
      </xdr:sp>
      <xdr:sp macro="" textlink="">
        <xdr:nvSpPr>
          <xdr:cNvPr id="7" name="Rectángulo 6">
            <a:extLst>
              <a:ext uri="{FF2B5EF4-FFF2-40B4-BE49-F238E27FC236}">
                <a16:creationId xmlns:a16="http://schemas.microsoft.com/office/drawing/2014/main" id="{00000000-0008-0000-0500-000007000000}"/>
              </a:ext>
            </a:extLst>
          </xdr:cNvPr>
          <xdr:cNvSpPr/>
        </xdr:nvSpPr>
        <xdr:spPr>
          <a:xfrm>
            <a:off x="2827734" y="4827814"/>
            <a:ext cx="1048033" cy="952500"/>
          </a:xfrm>
          <a:prstGeom prst="rect">
            <a:avLst/>
          </a:prstGeom>
          <a:solidFill>
            <a:schemeClr val="accent1">
              <a:alpha val="14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A</a:t>
            </a:r>
          </a:p>
        </xdr:txBody>
      </xdr:sp>
      <xdr:sp macro="" textlink="">
        <xdr:nvSpPr>
          <xdr:cNvPr id="8" name="Rectángulo 7">
            <a:extLst>
              <a:ext uri="{FF2B5EF4-FFF2-40B4-BE49-F238E27FC236}">
                <a16:creationId xmlns:a16="http://schemas.microsoft.com/office/drawing/2014/main" id="{00000000-0008-0000-0500-000008000000}"/>
              </a:ext>
            </a:extLst>
          </xdr:cNvPr>
          <xdr:cNvSpPr/>
        </xdr:nvSpPr>
        <xdr:spPr>
          <a:xfrm>
            <a:off x="4929708" y="3874813"/>
            <a:ext cx="1037318"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B</a:t>
            </a:r>
          </a:p>
        </xdr:txBody>
      </xdr:sp>
      <xdr:sp macro="" textlink="">
        <xdr:nvSpPr>
          <xdr:cNvPr id="9" name="Rectángulo 8">
            <a:extLst>
              <a:ext uri="{FF2B5EF4-FFF2-40B4-BE49-F238E27FC236}">
                <a16:creationId xmlns:a16="http://schemas.microsoft.com/office/drawing/2014/main" id="{00000000-0008-0000-0500-000009000000}"/>
              </a:ext>
            </a:extLst>
          </xdr:cNvPr>
          <xdr:cNvSpPr/>
        </xdr:nvSpPr>
        <xdr:spPr>
          <a:xfrm>
            <a:off x="3878036" y="2918732"/>
            <a:ext cx="1054553" cy="956582"/>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D</a:t>
            </a:r>
          </a:p>
        </xdr:txBody>
      </xdr:sp>
      <xdr:sp macro="" textlink="">
        <xdr:nvSpPr>
          <xdr:cNvPr id="10" name="Rectángulo 9">
            <a:extLst>
              <a:ext uri="{FF2B5EF4-FFF2-40B4-BE49-F238E27FC236}">
                <a16:creationId xmlns:a16="http://schemas.microsoft.com/office/drawing/2014/main" id="{00000000-0008-0000-0500-00000A000000}"/>
              </a:ext>
            </a:extLst>
          </xdr:cNvPr>
          <xdr:cNvSpPr/>
        </xdr:nvSpPr>
        <xdr:spPr>
          <a:xfrm>
            <a:off x="4931230" y="2921453"/>
            <a:ext cx="1037318" cy="951479"/>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C</a:t>
            </a:r>
          </a:p>
        </xdr:txBody>
      </xdr:sp>
      <xdr:sp macro="" textlink="">
        <xdr:nvSpPr>
          <xdr:cNvPr id="11" name="Rectángulo 10">
            <a:extLst>
              <a:ext uri="{FF2B5EF4-FFF2-40B4-BE49-F238E27FC236}">
                <a16:creationId xmlns:a16="http://schemas.microsoft.com/office/drawing/2014/main" id="{00000000-0008-0000-0500-00000B000000}"/>
              </a:ext>
            </a:extLst>
          </xdr:cNvPr>
          <xdr:cNvSpPr/>
        </xdr:nvSpPr>
        <xdr:spPr>
          <a:xfrm>
            <a:off x="4931310" y="4833087"/>
            <a:ext cx="1037318"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B</a:t>
            </a:r>
          </a:p>
        </xdr:txBody>
      </xdr:sp>
      <xdr:sp macro="" textlink="">
        <xdr:nvSpPr>
          <xdr:cNvPr id="12" name="Rectángulo 11">
            <a:extLst>
              <a:ext uri="{FF2B5EF4-FFF2-40B4-BE49-F238E27FC236}">
                <a16:creationId xmlns:a16="http://schemas.microsoft.com/office/drawing/2014/main" id="{00000000-0008-0000-0500-00000C000000}"/>
              </a:ext>
            </a:extLst>
          </xdr:cNvPr>
          <xdr:cNvSpPr/>
        </xdr:nvSpPr>
        <xdr:spPr>
          <a:xfrm>
            <a:off x="1789341" y="3878035"/>
            <a:ext cx="1038393"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B</a:t>
            </a:r>
          </a:p>
        </xdr:txBody>
      </xdr:sp>
      <xdr:sp macro="" textlink="">
        <xdr:nvSpPr>
          <xdr:cNvPr id="13" name="Rectángulo 12">
            <a:extLst>
              <a:ext uri="{FF2B5EF4-FFF2-40B4-BE49-F238E27FC236}">
                <a16:creationId xmlns:a16="http://schemas.microsoft.com/office/drawing/2014/main" id="{00000000-0008-0000-0500-00000D000000}"/>
              </a:ext>
            </a:extLst>
          </xdr:cNvPr>
          <xdr:cNvSpPr/>
        </xdr:nvSpPr>
        <xdr:spPr>
          <a:xfrm>
            <a:off x="1788489" y="4830534"/>
            <a:ext cx="1039245" cy="952500"/>
          </a:xfrm>
          <a:prstGeom prst="rect">
            <a:avLst/>
          </a:prstGeom>
          <a:solidFill>
            <a:srgbClr val="92D05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B</a:t>
            </a:r>
          </a:p>
        </xdr:txBody>
      </xdr:sp>
      <xdr:sp macro="" textlink="">
        <xdr:nvSpPr>
          <xdr:cNvPr id="14" name="Rectángulo 13">
            <a:extLst>
              <a:ext uri="{FF2B5EF4-FFF2-40B4-BE49-F238E27FC236}">
                <a16:creationId xmlns:a16="http://schemas.microsoft.com/office/drawing/2014/main" id="{00000000-0008-0000-0500-00000E000000}"/>
              </a:ext>
            </a:extLst>
          </xdr:cNvPr>
          <xdr:cNvSpPr/>
        </xdr:nvSpPr>
        <xdr:spPr>
          <a:xfrm>
            <a:off x="2830285" y="2921454"/>
            <a:ext cx="1046391" cy="956582"/>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D</a:t>
            </a:r>
          </a:p>
        </xdr:txBody>
      </xdr:sp>
      <xdr:sp macro="" textlink="">
        <xdr:nvSpPr>
          <xdr:cNvPr id="15" name="Rectángulo 14">
            <a:extLst>
              <a:ext uri="{FF2B5EF4-FFF2-40B4-BE49-F238E27FC236}">
                <a16:creationId xmlns:a16="http://schemas.microsoft.com/office/drawing/2014/main" id="{00000000-0008-0000-0500-00000F000000}"/>
              </a:ext>
            </a:extLst>
          </xdr:cNvPr>
          <xdr:cNvSpPr/>
        </xdr:nvSpPr>
        <xdr:spPr>
          <a:xfrm>
            <a:off x="1789582" y="2919053"/>
            <a:ext cx="1037316" cy="959304"/>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C</a:t>
            </a:r>
          </a:p>
        </xdr:txBody>
      </xdr:sp>
      <xdr:sp macro="" textlink="">
        <xdr:nvSpPr>
          <xdr:cNvPr id="16" name="Rectángulo 15">
            <a:extLst>
              <a:ext uri="{FF2B5EF4-FFF2-40B4-BE49-F238E27FC236}">
                <a16:creationId xmlns:a16="http://schemas.microsoft.com/office/drawing/2014/main" id="{00000000-0008-0000-0500-000010000000}"/>
              </a:ext>
            </a:extLst>
          </xdr:cNvPr>
          <xdr:cNvSpPr/>
        </xdr:nvSpPr>
        <xdr:spPr>
          <a:xfrm>
            <a:off x="3878038" y="5783039"/>
            <a:ext cx="1054553" cy="949779"/>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D</a:t>
            </a:r>
          </a:p>
        </xdr:txBody>
      </xdr:sp>
      <xdr:sp macro="" textlink="">
        <xdr:nvSpPr>
          <xdr:cNvPr id="17" name="Rectángulo 16">
            <a:extLst>
              <a:ext uri="{FF2B5EF4-FFF2-40B4-BE49-F238E27FC236}">
                <a16:creationId xmlns:a16="http://schemas.microsoft.com/office/drawing/2014/main" id="{00000000-0008-0000-0500-000011000000}"/>
              </a:ext>
            </a:extLst>
          </xdr:cNvPr>
          <xdr:cNvSpPr/>
        </xdr:nvSpPr>
        <xdr:spPr>
          <a:xfrm>
            <a:off x="2827734" y="5783036"/>
            <a:ext cx="1050300" cy="949779"/>
          </a:xfrm>
          <a:prstGeom prst="rect">
            <a:avLst/>
          </a:prstGeom>
          <a:solidFill>
            <a:srgbClr val="7030A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D</a:t>
            </a:r>
          </a:p>
        </xdr:txBody>
      </xdr:sp>
      <xdr:sp macro="" textlink="">
        <xdr:nvSpPr>
          <xdr:cNvPr id="18" name="Rectángulo 17">
            <a:extLst>
              <a:ext uri="{FF2B5EF4-FFF2-40B4-BE49-F238E27FC236}">
                <a16:creationId xmlns:a16="http://schemas.microsoft.com/office/drawing/2014/main" id="{00000000-0008-0000-0500-000012000000}"/>
              </a:ext>
            </a:extLst>
          </xdr:cNvPr>
          <xdr:cNvSpPr/>
        </xdr:nvSpPr>
        <xdr:spPr>
          <a:xfrm>
            <a:off x="4932588" y="5783035"/>
            <a:ext cx="1037318" cy="952501"/>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C</a:t>
            </a:r>
          </a:p>
        </xdr:txBody>
      </xdr:sp>
      <xdr:sp macro="" textlink="">
        <xdr:nvSpPr>
          <xdr:cNvPr id="19" name="Rectángulo 18">
            <a:extLst>
              <a:ext uri="{FF2B5EF4-FFF2-40B4-BE49-F238E27FC236}">
                <a16:creationId xmlns:a16="http://schemas.microsoft.com/office/drawing/2014/main" id="{00000000-0008-0000-0500-000013000000}"/>
              </a:ext>
            </a:extLst>
          </xdr:cNvPr>
          <xdr:cNvSpPr/>
        </xdr:nvSpPr>
        <xdr:spPr>
          <a:xfrm>
            <a:off x="1789341" y="5783035"/>
            <a:ext cx="1038393" cy="952501"/>
          </a:xfrm>
          <a:prstGeom prst="rect">
            <a:avLst/>
          </a:prstGeom>
          <a:solidFill>
            <a:srgbClr val="FF0000">
              <a:alpha val="14000"/>
            </a:srgb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a:t>C</a:t>
            </a:r>
          </a:p>
        </xdr:txBody>
      </xdr:sp>
    </xdr:grpSp>
    <xdr:clientData/>
  </xdr:twoCellAnchor>
  <xdr:twoCellAnchor>
    <xdr:from>
      <xdr:col>67</xdr:col>
      <xdr:colOff>40821</xdr:colOff>
      <xdr:row>8</xdr:row>
      <xdr:rowOff>190500</xdr:rowOff>
    </xdr:from>
    <xdr:to>
      <xdr:col>68</xdr:col>
      <xdr:colOff>381000</xdr:colOff>
      <xdr:row>10</xdr:row>
      <xdr:rowOff>175382</xdr:rowOff>
    </xdr:to>
    <xdr:sp macro="" textlink="">
      <xdr:nvSpPr>
        <xdr:cNvPr id="20" name="Flecha derecha 19">
          <a:hlinkClick xmlns:r="http://schemas.openxmlformats.org/officeDocument/2006/relationships" r:id="rId2"/>
          <a:extLst>
            <a:ext uri="{FF2B5EF4-FFF2-40B4-BE49-F238E27FC236}">
              <a16:creationId xmlns:a16="http://schemas.microsoft.com/office/drawing/2014/main" id="{00000000-0008-0000-0500-000014000000}"/>
            </a:ext>
          </a:extLst>
        </xdr:cNvPr>
        <xdr:cNvSpPr/>
      </xdr:nvSpPr>
      <xdr:spPr>
        <a:xfrm>
          <a:off x="18071646" y="2438400"/>
          <a:ext cx="1187904" cy="413507"/>
        </a:xfrm>
        <a:prstGeom prst="rightArrow">
          <a:avLst/>
        </a:prstGeom>
        <a:solidFill>
          <a:srgbClr val="D5007F"/>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latin typeface="Arial" panose="020B0604020202020204" pitchFamily="34" charset="0"/>
              <a:cs typeface="Arial" panose="020B0604020202020204" pitchFamily="34" charset="0"/>
            </a:rPr>
            <a:t>SIGUIENTE</a:t>
          </a:r>
        </a:p>
      </xdr:txBody>
    </xdr:sp>
    <xdr:clientData/>
  </xdr:twoCellAnchor>
  <xdr:twoCellAnchor>
    <xdr:from>
      <xdr:col>0</xdr:col>
      <xdr:colOff>108858</xdr:colOff>
      <xdr:row>8</xdr:row>
      <xdr:rowOff>0</xdr:rowOff>
    </xdr:from>
    <xdr:to>
      <xdr:col>0</xdr:col>
      <xdr:colOff>1099458</xdr:colOff>
      <xdr:row>11</xdr:row>
      <xdr:rowOff>111352</xdr:rowOff>
    </xdr:to>
    <xdr:sp macro="" textlink="">
      <xdr:nvSpPr>
        <xdr:cNvPr id="21" name="Elipse 20">
          <a:hlinkClick xmlns:r="http://schemas.openxmlformats.org/officeDocument/2006/relationships" r:id="rId3"/>
          <a:extLst>
            <a:ext uri="{FF2B5EF4-FFF2-40B4-BE49-F238E27FC236}">
              <a16:creationId xmlns:a16="http://schemas.microsoft.com/office/drawing/2014/main" id="{00000000-0008-0000-0500-000015000000}"/>
            </a:ext>
          </a:extLst>
        </xdr:cNvPr>
        <xdr:cNvSpPr/>
      </xdr:nvSpPr>
      <xdr:spPr>
        <a:xfrm>
          <a:off x="108858" y="2247900"/>
          <a:ext cx="990600" cy="740002"/>
        </a:xfrm>
        <a:prstGeom prst="ellipse">
          <a:avLst/>
        </a:prstGeom>
        <a:solidFill>
          <a:srgbClr val="D5007F"/>
        </a:solidFill>
        <a:ln w="2857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050" b="1">
              <a:latin typeface="Arial" panose="020B0604020202020204" pitchFamily="34" charset="0"/>
              <a:cs typeface="Arial" panose="020B0604020202020204" pitchFamily="34" charset="0"/>
            </a:rPr>
            <a:t>ÍNDICE</a:t>
          </a:r>
        </a:p>
      </xdr:txBody>
    </xdr:sp>
    <xdr:clientData/>
  </xdr:twoCellAnchor>
  <xdr:twoCellAnchor>
    <xdr:from>
      <xdr:col>0</xdr:col>
      <xdr:colOff>103715</xdr:colOff>
      <xdr:row>0</xdr:row>
      <xdr:rowOff>106893</xdr:rowOff>
    </xdr:from>
    <xdr:to>
      <xdr:col>7</xdr:col>
      <xdr:colOff>214313</xdr:colOff>
      <xdr:row>4</xdr:row>
      <xdr:rowOff>327914</xdr:rowOff>
    </xdr:to>
    <xdr:pic>
      <xdr:nvPicPr>
        <xdr:cNvPr id="2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3715" y="106893"/>
          <a:ext cx="2777598" cy="1592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245230</xdr:colOff>
      <xdr:row>0</xdr:row>
      <xdr:rowOff>128664</xdr:rowOff>
    </xdr:from>
    <xdr:to>
      <xdr:col>1</xdr:col>
      <xdr:colOff>514350</xdr:colOff>
      <xdr:row>4</xdr:row>
      <xdr:rowOff>320711</xdr:rowOff>
    </xdr:to>
    <xdr:pic>
      <xdr:nvPicPr>
        <xdr:cNvPr id="2"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5230" y="128664"/>
          <a:ext cx="2231270" cy="1563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275166</xdr:colOff>
      <xdr:row>7</xdr:row>
      <xdr:rowOff>137583</xdr:rowOff>
    </xdr:from>
    <xdr:to>
      <xdr:col>12</xdr:col>
      <xdr:colOff>571500</xdr:colOff>
      <xdr:row>9</xdr:row>
      <xdr:rowOff>74083</xdr:rowOff>
    </xdr:to>
    <xdr:sp macro="" textlink="">
      <xdr:nvSpPr>
        <xdr:cNvPr id="4" name="Flecha derecha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18309166" y="1545166"/>
          <a:ext cx="1058334" cy="433917"/>
        </a:xfrm>
        <a:prstGeom prst="rightArrow">
          <a:avLst/>
        </a:prstGeom>
        <a:solidFill>
          <a:srgbClr val="006600"/>
        </a:solidFill>
        <a:ln>
          <a:solidFill>
            <a:srgbClr val="00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1"/>
            <a:t>SIGUIENTE</a:t>
          </a:r>
        </a:p>
      </xdr:txBody>
    </xdr:sp>
    <xdr:clientData/>
  </xdr:twoCellAnchor>
  <xdr:twoCellAnchor>
    <xdr:from>
      <xdr:col>0</xdr:col>
      <xdr:colOff>673553</xdr:colOff>
      <xdr:row>0</xdr:row>
      <xdr:rowOff>54429</xdr:rowOff>
    </xdr:from>
    <xdr:to>
      <xdr:col>2</xdr:col>
      <xdr:colOff>503464</xdr:colOff>
      <xdr:row>5</xdr:row>
      <xdr:rowOff>124963</xdr:rowOff>
    </xdr:to>
    <xdr:pic>
      <xdr:nvPicPr>
        <xdr:cNvPr id="3" name="image1.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3553" y="54429"/>
          <a:ext cx="2238375" cy="1091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cuevas\Documents\Enrique\Planeaci&#243;n%20para%20ISO%209001%20-%202015\Plan%20Estrat&#233;gico%20del%20Negoc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FODA%20DE%20AGUASCALIEN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icha\Desktop\PLAN%20ESTRAT&#201;GICO%20DE%20LA%20INSTITUCI&#211;N%20JLE%20GUANAJUAT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ppData\Local\Microsoft\Windows\Temporary%20Internet%20Files\Content.Outlook\1Q69SHO0\Matriz%20de%20An&#225;lisis%20de%20Ries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
      <sheetName val="INTRO"/>
      <sheetName val="1"/>
      <sheetName val="1a"/>
      <sheetName val="2"/>
      <sheetName val="2a"/>
      <sheetName val="2b"/>
      <sheetName val="3"/>
      <sheetName val="3a"/>
      <sheetName val="3b"/>
      <sheetName val="3c"/>
      <sheetName val="4"/>
      <sheetName val="4a"/>
      <sheetName val="5"/>
      <sheetName val="5a"/>
      <sheetName val="6"/>
      <sheetName val="6a"/>
      <sheetName val="6b"/>
      <sheetName val="7"/>
      <sheetName val="7a"/>
      <sheetName val="7b"/>
      <sheetName val="CÁLCULOS"/>
    </sheetNames>
    <sheetDataSet>
      <sheetData sheetId="0">
        <row r="20">
          <cell r="J20" t="str">
            <v>MI EMPRESA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
          <cell r="B22">
            <v>1</v>
          </cell>
        </row>
        <row r="23">
          <cell r="B23">
            <v>2</v>
          </cell>
        </row>
        <row r="24">
          <cell r="B24">
            <v>3</v>
          </cell>
        </row>
        <row r="25">
          <cell r="B25">
            <v>4</v>
          </cell>
        </row>
        <row r="26">
          <cell r="B26">
            <v>5</v>
          </cell>
        </row>
        <row r="29">
          <cell r="B29">
            <v>1</v>
          </cell>
        </row>
        <row r="30">
          <cell r="B30">
            <v>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INTRO"/>
      <sheetName val="1a. Misión, Visión"/>
      <sheetName val="1b. Política y Objetivos"/>
      <sheetName val="Perfiles"/>
      <sheetName val="2a. Análisis Foda"/>
      <sheetName val="2b. Matriz Posicionamiento"/>
    </sheetNames>
    <sheetDataSet>
      <sheetData sheetId="0"/>
      <sheetData sheetId="1"/>
      <sheetData sheetId="2"/>
      <sheetData sheetId="3"/>
      <sheetData sheetId="4">
        <row r="3">
          <cell r="C3" t="str">
            <v>a</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INTRO"/>
      <sheetName val="1a. Misión, Visión"/>
      <sheetName val="1b. Política y Objetivos"/>
      <sheetName val="1c. Alcance del SGC"/>
      <sheetName val="2a. Análisis Foda"/>
      <sheetName val="2b. Matriz Posicionamiento"/>
      <sheetName val="3a.Matríz de Partes Interesadas"/>
      <sheetName val="4a. Parámetros de riesgo"/>
      <sheetName val="4b. Matriz - Contexto"/>
      <sheetName val="Perfiles"/>
      <sheetName val="Ponderación"/>
    </sheetNames>
    <sheetDataSet>
      <sheetData sheetId="0"/>
      <sheetData sheetId="1"/>
      <sheetData sheetId="2"/>
      <sheetData sheetId="3"/>
      <sheetData sheetId="4"/>
      <sheetData sheetId="5"/>
      <sheetData sheetId="6"/>
      <sheetData sheetId="7"/>
      <sheetData sheetId="8"/>
      <sheetData sheetId="9"/>
      <sheetData sheetId="10"/>
      <sheetData sheetId="11">
        <row r="2">
          <cell r="A2" t="str">
            <v>Político</v>
          </cell>
          <cell r="B2">
            <v>5</v>
          </cell>
          <cell r="D2" t="str">
            <v>Baja</v>
          </cell>
          <cell r="E2">
            <v>1</v>
          </cell>
          <cell r="G2" t="str">
            <v>Menor</v>
          </cell>
          <cell r="H2">
            <v>1</v>
          </cell>
        </row>
        <row r="3">
          <cell r="A3" t="str">
            <v>Industrial</v>
          </cell>
          <cell r="B3">
            <v>5</v>
          </cell>
          <cell r="D3" t="str">
            <v>Media</v>
          </cell>
          <cell r="E3">
            <v>7</v>
          </cell>
          <cell r="G3" t="str">
            <v>Moderado</v>
          </cell>
          <cell r="H3">
            <v>7</v>
          </cell>
        </row>
        <row r="4">
          <cell r="A4" t="str">
            <v>Operativo</v>
          </cell>
          <cell r="B4">
            <v>10</v>
          </cell>
          <cell r="D4" t="str">
            <v>Alta</v>
          </cell>
          <cell r="E4">
            <v>10</v>
          </cell>
          <cell r="G4" t="str">
            <v>Grave</v>
          </cell>
          <cell r="H4">
            <v>10</v>
          </cell>
        </row>
        <row r="5">
          <cell r="A5" t="str">
            <v>Institucional</v>
          </cell>
          <cell r="B5">
            <v>8</v>
          </cell>
          <cell r="G5" t="str">
            <v>Importante</v>
          </cell>
          <cell r="H5">
            <v>10</v>
          </cell>
        </row>
        <row r="6">
          <cell r="A6" t="str">
            <v>Financiera</v>
          </cell>
          <cell r="B6">
            <v>7</v>
          </cell>
        </row>
        <row r="7">
          <cell r="A7" t="str">
            <v>Ambiental</v>
          </cell>
          <cell r="B7">
            <v>8</v>
          </cell>
        </row>
        <row r="8">
          <cell r="A8" t="str">
            <v>Legal y Reglamentario</v>
          </cell>
          <cell r="B8">
            <v>9</v>
          </cell>
        </row>
        <row r="9">
          <cell r="A9" t="str">
            <v>Salud</v>
          </cell>
          <cell r="B9">
            <v>10</v>
          </cell>
        </row>
        <row r="10">
          <cell r="A10" t="str">
            <v>Social/Cultural</v>
          </cell>
          <cell r="B10">
            <v>6</v>
          </cell>
        </row>
        <row r="11">
          <cell r="A11" t="str">
            <v>Tecnológicos</v>
          </cell>
          <cell r="B11">
            <v>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nderació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SANCHEZ SANCHEZ RICARDO" id="{A2DA5299-774E-4547-BF09-69585B66FD11}" userId="SANCHEZ SANCHEZ RICARDO"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4" dT="2021-05-18T22:48:14.80" personId="{A2DA5299-774E-4547-BF09-69585B66FD11}" id="{2AC2896E-DF38-4E63-84F1-DA97559C5DE8}">
    <text>Colocar todos los Modulos fijos y fijos adicionales de la Entidad</text>
  </threadedComment>
  <threadedComment ref="E24" dT="2021-05-18T22:49:01.24" personId="{A2DA5299-774E-4547-BF09-69585B66FD11}" id="{8A327093-0ACF-4C2B-8ED5-00851C9D0067}">
    <text>Colocar dirección de modulos fijos y fijos adicionales</text>
  </threadedComment>
  <threadedComment ref="B29" dT="2021-05-18T22:50:36.68" personId="{A2DA5299-774E-4547-BF09-69585B66FD11}" id="{E2E3275E-B056-4501-B218-1EDA17AAA220}">
    <text>Colocar los módulos semifijos de la entidad</text>
  </threadedComment>
  <threadedComment ref="B30" dT="2021-05-18T22:51:28.92" personId="{A2DA5299-774E-4547-BF09-69585B66FD11}" id="{8D188065-1F65-4E71-B91B-53B01DA19EBD}">
    <text>Colocar los módulos moviles de la entidad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B147"/>
  <sheetViews>
    <sheetView showGridLines="0" showZeros="0" showOutlineSymbols="0" view="pageBreakPreview" topLeftCell="A3" zoomScaleNormal="100" zoomScaleSheetLayoutView="100" zoomScalePageLayoutView="70" workbookViewId="0">
      <selection activeCell="E20" sqref="E20:F20"/>
    </sheetView>
  </sheetViews>
  <sheetFormatPr baseColWidth="10" defaultColWidth="11.42578125" defaultRowHeight="12.75" x14ac:dyDescent="0.2"/>
  <cols>
    <col min="1" max="2" width="17.28515625" style="23" customWidth="1"/>
    <col min="3" max="3" width="2.28515625" style="23" customWidth="1"/>
    <col min="4" max="5" width="17.28515625" style="23" customWidth="1"/>
    <col min="6" max="6" width="2.28515625" style="23" customWidth="1"/>
    <col min="7" max="8" width="17.28515625" style="23" customWidth="1"/>
    <col min="9" max="9" width="2.28515625" style="23" customWidth="1"/>
    <col min="10" max="11" width="17.28515625" style="23" customWidth="1"/>
    <col min="12" max="12" width="3.140625" style="23" customWidth="1"/>
    <col min="13" max="13" width="4.7109375" style="24" customWidth="1"/>
    <col min="14" max="14" width="1.7109375" style="24" customWidth="1"/>
    <col min="15" max="15" width="6.5703125" style="24" customWidth="1"/>
    <col min="16" max="16" width="19.42578125" style="24" customWidth="1"/>
    <col min="17" max="16384" width="11.42578125" style="23"/>
  </cols>
  <sheetData>
    <row r="1" spans="1:54" ht="13.5" thickBot="1" x14ac:dyDescent="0.25"/>
    <row r="2" spans="1:54" s="106" customFormat="1" ht="30" customHeight="1" thickBot="1" x14ac:dyDescent="0.25">
      <c r="A2" s="290"/>
      <c r="B2" s="290"/>
      <c r="C2" s="291" t="s">
        <v>320</v>
      </c>
      <c r="D2" s="291"/>
      <c r="E2" s="291"/>
      <c r="F2" s="291"/>
      <c r="G2" s="291"/>
      <c r="H2" s="291"/>
      <c r="I2" s="291"/>
      <c r="J2" s="291"/>
      <c r="K2" s="292" t="s">
        <v>415</v>
      </c>
      <c r="L2" s="292"/>
    </row>
    <row r="3" spans="1:54" s="106" customFormat="1" ht="33" customHeight="1" thickBot="1" x14ac:dyDescent="0.25">
      <c r="A3" s="290"/>
      <c r="B3" s="290"/>
      <c r="C3" s="291" t="s">
        <v>186</v>
      </c>
      <c r="D3" s="291"/>
      <c r="E3" s="291"/>
      <c r="F3" s="291"/>
      <c r="G3" s="291"/>
      <c r="H3" s="291"/>
      <c r="I3" s="291"/>
      <c r="J3" s="291"/>
      <c r="K3" s="293" t="s">
        <v>187</v>
      </c>
      <c r="L3" s="293"/>
    </row>
    <row r="4" spans="1:54" s="106" customFormat="1" ht="15" customHeight="1" thickBot="1" x14ac:dyDescent="0.25">
      <c r="A4" s="290"/>
      <c r="B4" s="290"/>
      <c r="C4" s="294" t="s">
        <v>143</v>
      </c>
      <c r="D4" s="294"/>
      <c r="E4" s="294"/>
      <c r="F4" s="294"/>
      <c r="G4" s="294"/>
      <c r="H4" s="294"/>
      <c r="I4" s="294"/>
      <c r="J4" s="294"/>
      <c r="K4" s="295">
        <v>44279</v>
      </c>
      <c r="L4" s="293"/>
    </row>
    <row r="5" spans="1:54" s="106" customFormat="1" ht="15" customHeight="1" x14ac:dyDescent="0.2">
      <c r="A5" s="169"/>
      <c r="B5" s="169"/>
      <c r="C5" s="170"/>
      <c r="D5" s="170"/>
      <c r="E5" s="170"/>
      <c r="F5" s="170"/>
      <c r="G5" s="170"/>
      <c r="H5" s="170"/>
      <c r="I5" s="170"/>
      <c r="J5" s="170"/>
      <c r="K5" s="171"/>
      <c r="L5" s="171"/>
    </row>
    <row r="6" spans="1:54" ht="18" customHeight="1" x14ac:dyDescent="0.2">
      <c r="A6" s="288"/>
      <c r="B6" s="288"/>
      <c r="C6" s="288"/>
      <c r="D6" s="288"/>
      <c r="E6" s="288"/>
      <c r="F6" s="288"/>
      <c r="G6" s="288"/>
      <c r="H6" s="288"/>
      <c r="I6" s="288"/>
      <c r="J6" s="288"/>
      <c r="K6" s="288"/>
      <c r="L6" s="288"/>
      <c r="M6" s="20"/>
      <c r="N6" s="8"/>
      <c r="O6" s="8"/>
      <c r="P6" s="7"/>
      <c r="Q6" s="9"/>
      <c r="R6" s="9"/>
      <c r="S6" s="9"/>
      <c r="T6" s="9"/>
      <c r="U6" s="9"/>
      <c r="V6" s="9"/>
      <c r="W6" s="9"/>
      <c r="X6" s="9"/>
      <c r="Y6" s="9"/>
      <c r="Z6" s="9"/>
      <c r="AA6" s="9"/>
      <c r="AB6" s="9"/>
      <c r="AC6" s="9"/>
      <c r="AD6" s="9"/>
      <c r="AE6" s="9"/>
      <c r="AF6" s="9"/>
      <c r="AG6" s="9"/>
      <c r="AH6" s="9"/>
      <c r="AI6" s="9"/>
      <c r="AJ6" s="9"/>
      <c r="AK6" s="9"/>
      <c r="AL6" s="9"/>
      <c r="AM6" s="21"/>
      <c r="AN6" s="21"/>
      <c r="AO6" s="21"/>
      <c r="AP6" s="21"/>
      <c r="AQ6" s="21"/>
      <c r="AR6" s="21"/>
      <c r="AS6" s="21"/>
      <c r="AT6" s="21"/>
      <c r="AU6" s="21"/>
      <c r="AV6" s="21"/>
      <c r="AW6" s="21"/>
      <c r="AX6" s="22"/>
      <c r="AY6" s="22"/>
      <c r="AZ6" s="22"/>
      <c r="BA6" s="22"/>
      <c r="BB6" s="22"/>
    </row>
    <row r="7" spans="1:54" ht="18" customHeight="1" x14ac:dyDescent="0.2">
      <c r="A7" s="289"/>
      <c r="B7" s="289"/>
      <c r="C7" s="289"/>
      <c r="D7" s="289"/>
      <c r="E7" s="289"/>
      <c r="F7" s="289"/>
      <c r="G7" s="289"/>
      <c r="H7" s="289"/>
      <c r="I7" s="289"/>
      <c r="J7" s="289"/>
      <c r="K7" s="289"/>
      <c r="L7" s="289"/>
      <c r="M7" s="20"/>
      <c r="N7" s="8"/>
      <c r="O7" s="8"/>
      <c r="P7" s="7"/>
      <c r="Q7" s="9"/>
      <c r="R7" s="9"/>
      <c r="S7" s="9"/>
      <c r="T7" s="9"/>
      <c r="U7" s="9"/>
      <c r="V7" s="9"/>
      <c r="W7" s="9"/>
      <c r="X7" s="9"/>
      <c r="Y7" s="9"/>
      <c r="Z7" s="9"/>
      <c r="AA7" s="9"/>
      <c r="AB7" s="9"/>
      <c r="AC7" s="9"/>
      <c r="AD7" s="9"/>
      <c r="AE7" s="9"/>
      <c r="AF7" s="9"/>
      <c r="AG7" s="9"/>
      <c r="AH7" s="9"/>
      <c r="AI7" s="9"/>
      <c r="AJ7" s="9"/>
      <c r="AK7" s="9"/>
      <c r="AL7" s="9"/>
      <c r="AM7" s="21"/>
      <c r="AN7" s="21"/>
      <c r="AO7" s="21"/>
      <c r="AP7" s="21"/>
      <c r="AQ7" s="21"/>
      <c r="AR7" s="21"/>
      <c r="AS7" s="21"/>
      <c r="AT7" s="21"/>
      <c r="AU7" s="21"/>
      <c r="AV7" s="21"/>
      <c r="AW7" s="21"/>
      <c r="AX7" s="22"/>
      <c r="AY7" s="22"/>
      <c r="AZ7" s="22"/>
      <c r="BA7" s="22"/>
      <c r="BB7" s="22"/>
    </row>
    <row r="8" spans="1:54" ht="30" customHeight="1" x14ac:dyDescent="0.2">
      <c r="A8" s="37"/>
      <c r="B8" s="37"/>
      <c r="C8" s="37"/>
      <c r="D8" s="37"/>
      <c r="E8" s="37"/>
      <c r="F8" s="37"/>
      <c r="G8" s="37"/>
      <c r="H8" s="37"/>
      <c r="I8" s="37"/>
      <c r="J8" s="37"/>
      <c r="K8" s="37"/>
      <c r="L8" s="37"/>
      <c r="M8" s="7"/>
      <c r="N8" s="8"/>
      <c r="O8" s="8"/>
      <c r="P8" s="23"/>
      <c r="R8" s="9"/>
      <c r="S8" s="9"/>
      <c r="T8" s="9"/>
      <c r="U8" s="9"/>
      <c r="V8" s="9"/>
      <c r="W8" s="9"/>
      <c r="X8" s="9"/>
      <c r="Y8" s="9"/>
      <c r="Z8" s="9"/>
      <c r="AA8" s="9"/>
      <c r="AB8" s="9"/>
      <c r="AC8" s="9"/>
      <c r="AD8" s="9"/>
      <c r="AE8" s="9"/>
      <c r="AF8" s="9"/>
      <c r="AG8" s="9"/>
      <c r="AH8" s="9"/>
      <c r="AI8" s="9"/>
      <c r="AJ8" s="9"/>
      <c r="AK8" s="9"/>
      <c r="AL8" s="9"/>
      <c r="AM8" s="21"/>
      <c r="AN8" s="21"/>
      <c r="AO8" s="21"/>
      <c r="AP8" s="21"/>
      <c r="AQ8" s="21"/>
      <c r="AR8" s="21"/>
      <c r="AS8" s="21"/>
      <c r="AT8" s="21"/>
      <c r="AU8" s="21"/>
      <c r="AV8" s="21"/>
      <c r="AW8" s="21"/>
      <c r="AX8" s="22"/>
      <c r="AY8" s="22"/>
      <c r="AZ8" s="22"/>
      <c r="BA8" s="22"/>
      <c r="BB8" s="22"/>
    </row>
    <row r="9" spans="1:54" ht="30" customHeight="1" x14ac:dyDescent="0.2">
      <c r="A9" s="287" t="s">
        <v>142</v>
      </c>
      <c r="B9" s="287"/>
      <c r="C9" s="38"/>
      <c r="D9" s="287" t="s">
        <v>147</v>
      </c>
      <c r="E9" s="287"/>
      <c r="F9" s="75"/>
      <c r="G9" s="287" t="s">
        <v>120</v>
      </c>
      <c r="H9" s="287"/>
      <c r="I9" s="38"/>
      <c r="J9" s="287" t="s">
        <v>220</v>
      </c>
      <c r="K9" s="287"/>
      <c r="L9" s="39"/>
      <c r="M9" s="10"/>
      <c r="N9" s="11"/>
      <c r="O9" s="11"/>
      <c r="P9" s="23"/>
      <c r="R9" s="12"/>
      <c r="S9" s="12"/>
      <c r="T9" s="12"/>
      <c r="U9" s="12"/>
      <c r="V9" s="12"/>
      <c r="W9" s="12"/>
      <c r="X9" s="12"/>
      <c r="Y9" s="12"/>
      <c r="Z9" s="12"/>
      <c r="AA9" s="12"/>
      <c r="AB9" s="12"/>
      <c r="AC9" s="12"/>
      <c r="AD9" s="12"/>
      <c r="AE9" s="12"/>
      <c r="AF9" s="12"/>
      <c r="AG9" s="12"/>
      <c r="AH9" s="12"/>
      <c r="AI9" s="12"/>
      <c r="AJ9" s="12"/>
      <c r="AK9" s="12"/>
      <c r="AL9" s="12"/>
      <c r="AM9" s="10"/>
      <c r="AN9" s="10"/>
      <c r="AO9" s="10"/>
      <c r="AP9" s="10"/>
      <c r="AQ9" s="10"/>
      <c r="AR9" s="10"/>
      <c r="AS9" s="10"/>
      <c r="AT9" s="10"/>
      <c r="AU9" s="10"/>
      <c r="AV9" s="10"/>
      <c r="AW9" s="10"/>
      <c r="AX9" s="22"/>
      <c r="AY9" s="22"/>
      <c r="AZ9" s="22"/>
      <c r="BA9" s="22"/>
      <c r="BB9" s="22"/>
    </row>
    <row r="10" spans="1:54" ht="30" customHeight="1" x14ac:dyDescent="0.2">
      <c r="A10" s="274" t="s">
        <v>139</v>
      </c>
      <c r="B10" s="275"/>
      <c r="C10" s="71"/>
      <c r="D10" s="274" t="s">
        <v>207</v>
      </c>
      <c r="E10" s="275"/>
      <c r="F10" s="41"/>
      <c r="G10" s="279" t="s">
        <v>209</v>
      </c>
      <c r="H10" s="279"/>
      <c r="I10" s="42"/>
      <c r="J10" s="279" t="s">
        <v>221</v>
      </c>
      <c r="K10" s="279"/>
      <c r="L10" s="37"/>
      <c r="M10" s="7"/>
      <c r="N10" s="8"/>
      <c r="O10" s="8"/>
      <c r="P10" s="23"/>
      <c r="R10" s="9"/>
      <c r="S10" s="9"/>
      <c r="T10" s="9"/>
      <c r="U10" s="9"/>
      <c r="V10" s="9"/>
      <c r="W10" s="9"/>
      <c r="X10" s="9"/>
      <c r="Y10" s="9"/>
      <c r="Z10" s="9"/>
      <c r="AA10" s="9"/>
      <c r="AB10" s="9"/>
      <c r="AC10" s="9"/>
      <c r="AD10" s="9"/>
      <c r="AE10" s="9"/>
      <c r="AF10" s="9"/>
      <c r="AG10" s="9"/>
      <c r="AH10" s="9"/>
      <c r="AI10" s="9"/>
      <c r="AJ10" s="9"/>
      <c r="AK10" s="9"/>
      <c r="AL10" s="9"/>
      <c r="AM10" s="21"/>
      <c r="AN10" s="21"/>
      <c r="AO10" s="21"/>
      <c r="AP10" s="21"/>
      <c r="AQ10" s="21"/>
      <c r="AR10" s="21"/>
      <c r="AS10" s="21"/>
      <c r="AT10" s="21"/>
      <c r="AU10" s="21"/>
      <c r="AV10" s="21"/>
      <c r="AW10" s="21"/>
      <c r="AX10" s="22"/>
      <c r="AY10" s="22"/>
      <c r="AZ10" s="22"/>
      <c r="BA10" s="22"/>
      <c r="BB10" s="22"/>
    </row>
    <row r="11" spans="1:54" ht="30" customHeight="1" x14ac:dyDescent="0.2">
      <c r="A11" s="274" t="s">
        <v>141</v>
      </c>
      <c r="B11" s="275"/>
      <c r="C11" s="72"/>
      <c r="D11" s="274" t="s">
        <v>208</v>
      </c>
      <c r="E11" s="275"/>
      <c r="F11" s="41"/>
      <c r="G11" s="73"/>
      <c r="H11" s="73"/>
      <c r="I11" s="42"/>
      <c r="J11" s="282"/>
      <c r="K11" s="282"/>
      <c r="L11" s="37"/>
      <c r="M11" s="7"/>
      <c r="N11" s="8"/>
      <c r="P11" s="23"/>
      <c r="R11" s="9"/>
      <c r="S11" s="9"/>
      <c r="T11" s="9"/>
      <c r="U11" s="9"/>
      <c r="V11" s="9"/>
      <c r="W11" s="9"/>
      <c r="X11" s="9"/>
      <c r="Y11" s="9"/>
      <c r="Z11" s="9"/>
      <c r="AA11" s="9"/>
      <c r="AB11" s="9"/>
      <c r="AC11" s="9"/>
      <c r="AD11" s="9"/>
      <c r="AE11" s="9"/>
      <c r="AF11" s="9"/>
      <c r="AG11" s="9"/>
      <c r="AH11" s="9"/>
      <c r="AI11" s="9"/>
      <c r="AJ11" s="9"/>
      <c r="AK11" s="9"/>
      <c r="AL11" s="9"/>
      <c r="AM11" s="21"/>
      <c r="AN11" s="21"/>
      <c r="AO11" s="21"/>
      <c r="AP11" s="21"/>
      <c r="AQ11" s="21"/>
      <c r="AR11" s="21"/>
      <c r="AS11" s="21"/>
      <c r="AT11" s="21"/>
      <c r="AU11" s="21"/>
      <c r="AV11" s="21"/>
      <c r="AW11" s="21"/>
      <c r="AX11" s="22"/>
      <c r="AY11" s="22"/>
      <c r="AZ11" s="22"/>
      <c r="BA11" s="22"/>
      <c r="BB11" s="22"/>
    </row>
    <row r="12" spans="1:54" ht="30" customHeight="1" x14ac:dyDescent="0.2">
      <c r="A12" s="274" t="s">
        <v>429</v>
      </c>
      <c r="B12" s="275"/>
      <c r="C12" s="72"/>
      <c r="D12" s="73"/>
      <c r="E12" s="73"/>
      <c r="F12" s="74"/>
      <c r="G12" s="73"/>
      <c r="H12" s="73"/>
      <c r="I12" s="45"/>
      <c r="J12" s="282"/>
      <c r="K12" s="282"/>
      <c r="L12" s="37"/>
      <c r="M12" s="7"/>
      <c r="N12" s="8"/>
      <c r="Q12" s="9"/>
      <c r="R12" s="86"/>
      <c r="S12" s="9"/>
      <c r="T12" s="9"/>
      <c r="U12" s="9"/>
      <c r="V12" s="9"/>
      <c r="W12" s="9"/>
      <c r="X12" s="9"/>
      <c r="Y12" s="9"/>
      <c r="Z12" s="9"/>
      <c r="AA12" s="9"/>
      <c r="AB12" s="9"/>
      <c r="AC12" s="9"/>
      <c r="AD12" s="9"/>
      <c r="AE12" s="9"/>
      <c r="AF12" s="9"/>
      <c r="AG12" s="9"/>
      <c r="AH12" s="9"/>
      <c r="AI12" s="9"/>
      <c r="AJ12" s="9"/>
      <c r="AK12" s="9"/>
      <c r="AL12" s="9"/>
      <c r="AM12" s="21"/>
      <c r="AN12" s="21"/>
      <c r="AO12" s="21"/>
      <c r="AP12" s="21"/>
      <c r="AQ12" s="21"/>
      <c r="AR12" s="21"/>
      <c r="AS12" s="21"/>
      <c r="AT12" s="21"/>
      <c r="AU12" s="21"/>
      <c r="AV12" s="21"/>
      <c r="AW12" s="21"/>
      <c r="AX12" s="22"/>
      <c r="AY12" s="22"/>
      <c r="AZ12" s="22"/>
      <c r="BA12" s="22"/>
      <c r="BB12" s="22"/>
    </row>
    <row r="13" spans="1:54" ht="30" customHeight="1" x14ac:dyDescent="0.2">
      <c r="A13" s="40"/>
      <c r="B13" s="40"/>
      <c r="C13" s="43"/>
      <c r="D13" s="40"/>
      <c r="E13" s="40"/>
      <c r="F13" s="44"/>
      <c r="G13" s="283"/>
      <c r="H13" s="283"/>
      <c r="I13" s="45"/>
      <c r="J13" s="47"/>
      <c r="K13" s="47"/>
      <c r="L13" s="46"/>
      <c r="M13" s="7"/>
      <c r="N13" s="8"/>
      <c r="Q13" s="9"/>
      <c r="R13" s="9"/>
      <c r="S13" s="9"/>
      <c r="T13" s="9"/>
      <c r="U13" s="9"/>
      <c r="V13" s="9"/>
      <c r="W13" s="9"/>
      <c r="X13" s="9"/>
      <c r="Y13" s="9"/>
      <c r="Z13" s="9"/>
      <c r="AA13" s="9"/>
      <c r="AB13" s="9"/>
      <c r="AC13" s="9"/>
      <c r="AD13" s="9"/>
      <c r="AE13" s="9"/>
      <c r="AF13" s="9"/>
      <c r="AG13" s="9"/>
      <c r="AH13" s="9"/>
      <c r="AI13" s="9"/>
      <c r="AJ13" s="9"/>
      <c r="AK13" s="9"/>
      <c r="AL13" s="9"/>
      <c r="AM13" s="21"/>
      <c r="AN13" s="21"/>
      <c r="AO13" s="21"/>
      <c r="AP13" s="21"/>
      <c r="AQ13" s="21"/>
      <c r="AR13" s="21"/>
      <c r="AS13" s="21"/>
      <c r="AT13" s="21"/>
      <c r="AU13" s="21"/>
      <c r="AV13" s="21"/>
      <c r="AW13" s="21"/>
      <c r="AX13" s="22"/>
      <c r="AY13" s="22"/>
      <c r="AZ13" s="22"/>
      <c r="BA13" s="22"/>
      <c r="BB13" s="22"/>
    </row>
    <row r="14" spans="1:54" ht="30" customHeight="1" x14ac:dyDescent="0.2">
      <c r="A14" s="284"/>
      <c r="B14" s="284"/>
      <c r="C14" s="284"/>
      <c r="D14" s="284"/>
      <c r="E14" s="284"/>
      <c r="F14" s="284"/>
      <c r="G14" s="284"/>
      <c r="H14" s="284"/>
      <c r="I14" s="284"/>
      <c r="J14" s="284"/>
      <c r="K14" s="284"/>
      <c r="L14" s="284"/>
      <c r="M14" s="13"/>
      <c r="N14" s="18"/>
      <c r="O14" s="19"/>
      <c r="Q14" s="9"/>
      <c r="R14" s="9"/>
      <c r="S14" s="9"/>
      <c r="T14" s="9"/>
      <c r="U14" s="9"/>
      <c r="V14" s="9"/>
      <c r="W14" s="9"/>
      <c r="X14" s="9"/>
      <c r="Y14" s="9"/>
      <c r="Z14" s="9"/>
      <c r="AA14" s="9"/>
      <c r="AB14" s="9"/>
      <c r="AC14" s="9"/>
      <c r="AD14" s="9"/>
      <c r="AE14" s="9"/>
      <c r="AF14" s="9"/>
      <c r="AG14" s="9"/>
      <c r="AH14" s="9"/>
      <c r="AI14" s="9"/>
      <c r="AJ14" s="9"/>
      <c r="AK14" s="9"/>
      <c r="AL14" s="9"/>
      <c r="AM14" s="21"/>
      <c r="AN14" s="21"/>
      <c r="AO14" s="21"/>
      <c r="AP14" s="21"/>
      <c r="AQ14" s="21"/>
      <c r="AR14" s="21"/>
      <c r="AS14" s="21"/>
      <c r="AT14" s="21"/>
      <c r="AU14" s="21"/>
      <c r="AV14" s="21"/>
      <c r="AW14" s="21"/>
      <c r="AX14" s="22"/>
      <c r="AY14" s="22"/>
      <c r="AZ14" s="22"/>
      <c r="BA14" s="22"/>
      <c r="BB14" s="22"/>
    </row>
    <row r="15" spans="1:54" ht="30" customHeight="1" x14ac:dyDescent="0.2">
      <c r="A15" s="76"/>
      <c r="B15" s="76"/>
      <c r="C15" s="48"/>
      <c r="D15" s="48"/>
      <c r="E15" s="48"/>
      <c r="F15" s="48"/>
      <c r="G15" s="48"/>
      <c r="H15" s="48"/>
      <c r="I15" s="48"/>
      <c r="J15" s="48"/>
      <c r="K15" s="48"/>
      <c r="L15" s="48"/>
      <c r="M15" s="7"/>
      <c r="N15" s="8"/>
      <c r="O15" s="8"/>
      <c r="P15" s="14"/>
      <c r="Q15" s="9"/>
      <c r="R15" s="9"/>
      <c r="S15" s="9"/>
      <c r="T15" s="9"/>
      <c r="U15" s="9"/>
      <c r="V15" s="9"/>
      <c r="W15" s="9"/>
      <c r="X15" s="9"/>
      <c r="Y15" s="9"/>
      <c r="Z15" s="9"/>
      <c r="AA15" s="9"/>
      <c r="AB15" s="9"/>
      <c r="AC15" s="9"/>
      <c r="AD15" s="9"/>
      <c r="AE15" s="9"/>
      <c r="AF15" s="9"/>
      <c r="AG15" s="9"/>
      <c r="AH15" s="9"/>
      <c r="AI15" s="9"/>
      <c r="AJ15" s="9"/>
      <c r="AK15" s="9"/>
      <c r="AL15" s="9"/>
      <c r="AM15" s="21"/>
      <c r="AN15" s="21"/>
      <c r="AO15" s="21"/>
      <c r="AP15" s="21"/>
      <c r="AQ15" s="21"/>
      <c r="AR15" s="21"/>
      <c r="AS15" s="21"/>
      <c r="AT15" s="21"/>
      <c r="AU15" s="21"/>
      <c r="AV15" s="21"/>
      <c r="AW15" s="21"/>
      <c r="AX15" s="22"/>
      <c r="AY15" s="22"/>
      <c r="AZ15" s="22"/>
      <c r="BA15" s="22"/>
      <c r="BB15" s="22"/>
    </row>
    <row r="16" spans="1:54" ht="30" customHeight="1" x14ac:dyDescent="0.25">
      <c r="A16" s="70" t="s">
        <v>121</v>
      </c>
      <c r="B16" s="77"/>
      <c r="C16" s="49"/>
      <c r="D16" s="280" t="s">
        <v>321</v>
      </c>
      <c r="E16" s="280"/>
      <c r="F16" s="281"/>
      <c r="G16" s="82" t="s">
        <v>145</v>
      </c>
      <c r="H16" s="66"/>
      <c r="I16" s="67"/>
      <c r="J16" s="67"/>
      <c r="K16" s="50"/>
      <c r="L16" s="51"/>
      <c r="M16" s="16"/>
      <c r="N16" s="17"/>
      <c r="O16" s="17"/>
      <c r="Q16" s="9"/>
      <c r="R16" s="9"/>
      <c r="S16" s="9"/>
      <c r="T16" s="9"/>
      <c r="U16" s="9"/>
      <c r="V16" s="9"/>
      <c r="W16" s="9"/>
      <c r="X16" s="9"/>
      <c r="Y16" s="9"/>
      <c r="Z16" s="9"/>
      <c r="AA16" s="9"/>
      <c r="AB16" s="9"/>
      <c r="AC16" s="9"/>
      <c r="AD16" s="9"/>
      <c r="AE16" s="9"/>
      <c r="AF16" s="9"/>
      <c r="AG16" s="9"/>
      <c r="AH16" s="9"/>
      <c r="AI16" s="9"/>
      <c r="AJ16" s="9"/>
      <c r="AK16" s="9"/>
      <c r="AL16" s="9"/>
      <c r="AM16" s="21"/>
      <c r="AN16" s="21"/>
      <c r="AO16" s="21"/>
      <c r="AP16" s="21"/>
      <c r="AQ16" s="21"/>
      <c r="AR16" s="21"/>
      <c r="AS16" s="21"/>
      <c r="AT16" s="21"/>
      <c r="AU16" s="21"/>
      <c r="AV16" s="21"/>
      <c r="AW16" s="21"/>
      <c r="AX16" s="22"/>
      <c r="AY16" s="22"/>
      <c r="AZ16" s="22"/>
      <c r="BA16" s="22"/>
      <c r="BB16" s="22"/>
    </row>
    <row r="17" spans="1:54" ht="30" customHeight="1" x14ac:dyDescent="0.25">
      <c r="A17" s="52"/>
      <c r="B17" s="78"/>
      <c r="C17" s="53"/>
      <c r="D17" s="59"/>
      <c r="E17" s="81"/>
      <c r="F17" s="81"/>
      <c r="G17" s="83"/>
      <c r="H17" s="54"/>
      <c r="I17" s="55"/>
      <c r="J17" s="56"/>
      <c r="K17" s="57"/>
      <c r="L17" s="53"/>
      <c r="M17" s="13"/>
      <c r="N17" s="18"/>
      <c r="O17" s="19"/>
      <c r="P17" s="14"/>
      <c r="Q17" s="9"/>
      <c r="R17" s="9"/>
      <c r="S17" s="9"/>
      <c r="T17" s="9"/>
      <c r="U17" s="9"/>
      <c r="V17" s="9"/>
      <c r="W17" s="9"/>
      <c r="X17" s="9"/>
      <c r="Y17" s="9"/>
      <c r="Z17" s="9"/>
      <c r="AA17" s="9"/>
      <c r="AB17" s="9"/>
      <c r="AC17" s="9"/>
      <c r="AD17" s="9"/>
      <c r="AE17" s="9"/>
      <c r="AF17" s="9"/>
      <c r="AG17" s="9"/>
      <c r="AH17" s="9"/>
      <c r="AI17" s="9"/>
      <c r="AJ17" s="9"/>
      <c r="AK17" s="9"/>
      <c r="AL17" s="9"/>
      <c r="AM17" s="21"/>
      <c r="AN17" s="21"/>
      <c r="AO17" s="21"/>
      <c r="AP17" s="21"/>
      <c r="AQ17" s="21"/>
      <c r="AR17" s="21"/>
      <c r="AS17" s="21"/>
      <c r="AT17" s="21"/>
      <c r="AU17" s="21"/>
      <c r="AV17" s="21"/>
      <c r="AW17" s="21"/>
      <c r="AX17" s="22"/>
      <c r="AY17" s="22"/>
      <c r="AZ17" s="22"/>
      <c r="BA17" s="22"/>
      <c r="BB17" s="22"/>
    </row>
    <row r="18" spans="1:54" ht="30" customHeight="1" x14ac:dyDescent="0.25">
      <c r="A18" s="70" t="s">
        <v>122</v>
      </c>
      <c r="B18" s="79"/>
      <c r="C18" s="49"/>
      <c r="D18" s="58"/>
      <c r="E18" s="276" t="s">
        <v>413</v>
      </c>
      <c r="F18" s="277"/>
      <c r="G18" s="82" t="s">
        <v>146</v>
      </c>
      <c r="H18" s="68"/>
      <c r="I18" s="55"/>
      <c r="J18" s="56"/>
      <c r="K18" s="57"/>
      <c r="L18" s="53"/>
      <c r="M18" s="13"/>
      <c r="N18" s="18"/>
      <c r="O18" s="19"/>
      <c r="Q18" s="9"/>
      <c r="R18" s="9"/>
      <c r="S18" s="9"/>
      <c r="T18" s="9"/>
      <c r="U18" s="9"/>
      <c r="V18" s="9"/>
      <c r="W18" s="9"/>
      <c r="X18" s="9"/>
      <c r="Y18" s="9"/>
      <c r="Z18" s="9"/>
      <c r="AA18" s="9"/>
      <c r="AB18" s="9"/>
      <c r="AC18" s="9"/>
      <c r="AD18" s="9"/>
      <c r="AE18" s="9"/>
      <c r="AF18" s="9"/>
      <c r="AG18" s="9"/>
      <c r="AH18" s="9"/>
      <c r="AI18" s="9"/>
      <c r="AJ18" s="9"/>
      <c r="AK18" s="9"/>
      <c r="AL18" s="9"/>
      <c r="AM18" s="21"/>
      <c r="AN18" s="21"/>
      <c r="AO18" s="21"/>
      <c r="AP18" s="21"/>
      <c r="AQ18" s="21"/>
      <c r="AR18" s="21"/>
      <c r="AS18" s="21"/>
      <c r="AT18" s="21"/>
      <c r="AU18" s="21"/>
      <c r="AV18" s="21"/>
      <c r="AW18" s="21"/>
      <c r="AX18" s="22"/>
      <c r="AY18" s="22"/>
      <c r="AZ18" s="22"/>
      <c r="BA18" s="22"/>
      <c r="BB18" s="22"/>
    </row>
    <row r="19" spans="1:54" ht="30" customHeight="1" x14ac:dyDescent="0.25">
      <c r="A19" s="52"/>
      <c r="B19" s="78"/>
      <c r="C19" s="53"/>
      <c r="D19" s="59"/>
      <c r="E19" s="81"/>
      <c r="F19" s="81"/>
      <c r="G19" s="83"/>
      <c r="H19" s="54"/>
      <c r="I19" s="55"/>
      <c r="J19" s="56"/>
      <c r="K19" s="57"/>
      <c r="L19" s="53"/>
      <c r="M19" s="13"/>
      <c r="N19" s="18"/>
      <c r="O19" s="19"/>
      <c r="P19" s="14"/>
      <c r="Q19" s="9"/>
      <c r="R19" s="9"/>
      <c r="S19" s="9"/>
      <c r="T19" s="9"/>
      <c r="U19" s="9"/>
      <c r="V19" s="9"/>
      <c r="W19" s="9"/>
      <c r="X19" s="9"/>
      <c r="Y19" s="9"/>
      <c r="Z19" s="9"/>
      <c r="AA19" s="9"/>
      <c r="AB19" s="9"/>
      <c r="AC19" s="9"/>
      <c r="AD19" s="9"/>
      <c r="AE19" s="9"/>
      <c r="AF19" s="9"/>
      <c r="AG19" s="9"/>
      <c r="AH19" s="9"/>
      <c r="AI19" s="9"/>
      <c r="AJ19" s="9"/>
      <c r="AK19" s="9"/>
      <c r="AL19" s="9"/>
      <c r="AM19" s="21"/>
      <c r="AN19" s="21"/>
      <c r="AO19" s="21"/>
      <c r="AP19" s="21"/>
      <c r="AQ19" s="21"/>
      <c r="AR19" s="21"/>
      <c r="AS19" s="21"/>
      <c r="AT19" s="21"/>
      <c r="AU19" s="21"/>
      <c r="AV19" s="21"/>
      <c r="AW19" s="21"/>
      <c r="AX19" s="22"/>
      <c r="AY19" s="22"/>
      <c r="AZ19" s="22"/>
      <c r="BA19" s="22"/>
      <c r="BB19" s="22"/>
    </row>
    <row r="20" spans="1:54" ht="30" customHeight="1" x14ac:dyDescent="0.25">
      <c r="A20" s="70" t="s">
        <v>410</v>
      </c>
      <c r="B20" s="79"/>
      <c r="C20" s="58"/>
      <c r="D20" s="60"/>
      <c r="E20" s="591">
        <v>44295</v>
      </c>
      <c r="F20" s="592"/>
      <c r="G20" s="84" t="s">
        <v>411</v>
      </c>
      <c r="H20" s="69"/>
      <c r="I20" s="61"/>
      <c r="J20" s="62"/>
      <c r="K20" s="63"/>
      <c r="L20" s="59"/>
      <c r="M20" s="14"/>
      <c r="N20" s="15"/>
      <c r="O20" s="15"/>
      <c r="P20" s="19"/>
      <c r="Q20" s="9"/>
      <c r="R20" s="9"/>
      <c r="S20" s="9"/>
      <c r="T20" s="9"/>
      <c r="U20" s="9"/>
      <c r="V20" s="9"/>
      <c r="W20" s="9"/>
      <c r="X20" s="9"/>
      <c r="Y20" s="9"/>
      <c r="Z20" s="9"/>
      <c r="AA20" s="9"/>
      <c r="AB20" s="9"/>
      <c r="AC20" s="9"/>
      <c r="AD20" s="9"/>
      <c r="AE20" s="9"/>
      <c r="AF20" s="9"/>
      <c r="AG20" s="9"/>
      <c r="AH20" s="9"/>
      <c r="AI20" s="9"/>
      <c r="AJ20" s="9"/>
      <c r="AK20" s="9"/>
      <c r="AL20" s="9"/>
      <c r="AM20" s="21"/>
      <c r="AN20" s="21"/>
      <c r="AO20" s="21"/>
      <c r="AP20" s="21"/>
      <c r="AQ20" s="21"/>
      <c r="AR20" s="21"/>
      <c r="AS20" s="21"/>
      <c r="AT20" s="21"/>
      <c r="AU20" s="21"/>
      <c r="AV20" s="21"/>
      <c r="AW20" s="21"/>
      <c r="AX20" s="22"/>
      <c r="AY20" s="22"/>
      <c r="AZ20" s="22"/>
      <c r="BA20" s="22"/>
      <c r="BB20" s="22"/>
    </row>
    <row r="21" spans="1:54" ht="30" customHeight="1" x14ac:dyDescent="0.25">
      <c r="A21" s="80"/>
      <c r="B21" s="80"/>
      <c r="C21" s="64"/>
      <c r="D21" s="65"/>
      <c r="E21" s="65"/>
      <c r="F21" s="65"/>
      <c r="G21" s="85"/>
      <c r="H21" s="65"/>
      <c r="I21" s="65"/>
      <c r="J21" s="65"/>
      <c r="K21" s="65"/>
      <c r="L21" s="65"/>
      <c r="M21" s="13"/>
      <c r="N21" s="18"/>
      <c r="O21" s="19"/>
      <c r="P21" s="19"/>
      <c r="Q21" s="9"/>
      <c r="R21" s="9"/>
      <c r="S21" s="9"/>
      <c r="T21" s="9"/>
      <c r="U21" s="9"/>
      <c r="V21" s="9"/>
      <c r="W21" s="9"/>
      <c r="X21" s="9"/>
      <c r="Y21" s="9"/>
      <c r="Z21" s="9"/>
      <c r="AA21" s="9"/>
      <c r="AB21" s="9"/>
      <c r="AC21" s="9"/>
      <c r="AD21" s="9"/>
      <c r="AE21" s="9"/>
      <c r="AF21" s="9"/>
      <c r="AG21" s="9"/>
      <c r="AH21" s="9"/>
      <c r="AI21" s="9"/>
      <c r="AJ21" s="9"/>
      <c r="AK21" s="9"/>
      <c r="AL21" s="9"/>
      <c r="AM21" s="21"/>
      <c r="AN21" s="21"/>
      <c r="AO21" s="21"/>
      <c r="AP21" s="21"/>
      <c r="AQ21" s="21"/>
      <c r="AR21" s="21"/>
      <c r="AS21" s="21"/>
      <c r="AT21" s="21"/>
      <c r="AU21" s="21"/>
      <c r="AV21" s="21"/>
      <c r="AW21" s="21"/>
      <c r="AX21" s="22"/>
      <c r="AY21" s="22"/>
      <c r="AZ21" s="22"/>
      <c r="BA21" s="22"/>
      <c r="BB21" s="22"/>
    </row>
    <row r="22" spans="1:54" ht="15" thickBot="1" x14ac:dyDescent="0.25">
      <c r="A22" s="19"/>
      <c r="B22" s="19"/>
      <c r="C22" s="19"/>
      <c r="D22" s="19"/>
      <c r="E22" s="19"/>
      <c r="F22" s="19"/>
      <c r="G22" s="19"/>
      <c r="H22" s="19"/>
      <c r="I22" s="19"/>
      <c r="J22" s="19"/>
      <c r="K22" s="19"/>
      <c r="L22" s="19"/>
      <c r="M22" s="19"/>
      <c r="N22" s="19"/>
      <c r="O22" s="19"/>
      <c r="P22" s="19"/>
      <c r="Q22" s="9"/>
      <c r="R22" s="9"/>
      <c r="S22" s="9"/>
      <c r="T22" s="9"/>
      <c r="U22" s="9"/>
      <c r="V22" s="9"/>
      <c r="W22" s="9"/>
      <c r="X22" s="9"/>
      <c r="Y22" s="9"/>
      <c r="Z22" s="9"/>
      <c r="AA22" s="9"/>
      <c r="AB22" s="9"/>
      <c r="AC22" s="9"/>
      <c r="AD22" s="9"/>
      <c r="AE22" s="9"/>
      <c r="AF22" s="9"/>
      <c r="AG22" s="9"/>
      <c r="AH22" s="9"/>
      <c r="AI22" s="9"/>
      <c r="AJ22" s="9"/>
      <c r="AK22" s="9"/>
      <c r="AL22" s="9"/>
      <c r="AM22" s="21"/>
      <c r="AN22" s="21"/>
      <c r="AO22" s="21"/>
      <c r="AP22" s="21"/>
      <c r="AQ22" s="21"/>
      <c r="AR22" s="21"/>
      <c r="AS22" s="21"/>
      <c r="AT22" s="21"/>
      <c r="AU22" s="21"/>
      <c r="AV22" s="21"/>
      <c r="AW22" s="21"/>
      <c r="AX22" s="22"/>
      <c r="AY22" s="22"/>
      <c r="AZ22" s="22"/>
      <c r="BA22" s="22"/>
      <c r="BB22" s="22"/>
    </row>
    <row r="23" spans="1:54" ht="15" customHeight="1" thickBot="1" x14ac:dyDescent="0.25">
      <c r="A23" s="285" t="s">
        <v>197</v>
      </c>
      <c r="B23" s="285"/>
      <c r="C23" s="296" t="s">
        <v>198</v>
      </c>
      <c r="D23" s="297"/>
      <c r="E23" s="298"/>
      <c r="F23" s="296" t="s">
        <v>199</v>
      </c>
      <c r="G23" s="297"/>
      <c r="H23" s="298"/>
      <c r="I23" s="296" t="s">
        <v>200</v>
      </c>
      <c r="J23" s="297"/>
      <c r="K23" s="298"/>
      <c r="L23" s="19"/>
      <c r="M23" s="19"/>
      <c r="N23" s="19"/>
      <c r="O23" s="19"/>
      <c r="P23" s="19"/>
      <c r="Q23" s="9"/>
      <c r="R23" s="9"/>
      <c r="S23" s="9"/>
      <c r="T23" s="9"/>
      <c r="U23" s="9"/>
      <c r="V23" s="9"/>
      <c r="W23" s="9"/>
      <c r="X23" s="9"/>
      <c r="Y23" s="9"/>
      <c r="Z23" s="9"/>
      <c r="AA23" s="9"/>
      <c r="AB23" s="9"/>
      <c r="AC23" s="9"/>
      <c r="AD23" s="9"/>
      <c r="AE23" s="9"/>
      <c r="AF23" s="9"/>
      <c r="AG23" s="9"/>
      <c r="AH23" s="9"/>
      <c r="AI23" s="9"/>
      <c r="AJ23" s="9"/>
      <c r="AK23" s="9"/>
      <c r="AL23" s="9"/>
      <c r="AM23" s="21"/>
      <c r="AN23" s="21"/>
      <c r="AO23" s="21"/>
      <c r="AP23" s="21"/>
      <c r="AQ23" s="21"/>
      <c r="AR23" s="21"/>
      <c r="AS23" s="21"/>
      <c r="AT23" s="21"/>
      <c r="AU23" s="21"/>
      <c r="AV23" s="21"/>
      <c r="AW23" s="21"/>
      <c r="AX23" s="22"/>
      <c r="AY23" s="22"/>
      <c r="AZ23" s="22"/>
      <c r="BA23" s="22"/>
      <c r="BB23" s="22"/>
    </row>
    <row r="24" spans="1:54" ht="77.25" customHeight="1" thickBot="1" x14ac:dyDescent="0.25">
      <c r="A24" s="285" t="s">
        <v>201</v>
      </c>
      <c r="B24" s="285"/>
      <c r="C24" s="286" t="s">
        <v>414</v>
      </c>
      <c r="D24" s="286"/>
      <c r="E24" s="286"/>
      <c r="F24" s="299" t="s">
        <v>348</v>
      </c>
      <c r="G24" s="299"/>
      <c r="H24" s="299"/>
      <c r="I24" s="497"/>
      <c r="J24" s="498"/>
      <c r="K24" s="499"/>
      <c r="L24" s="19"/>
      <c r="M24" s="19"/>
      <c r="N24" s="19"/>
      <c r="O24" s="19"/>
      <c r="P24" s="19"/>
      <c r="Q24" s="9"/>
      <c r="R24" s="9"/>
      <c r="S24" s="9"/>
      <c r="T24" s="9"/>
      <c r="U24" s="9"/>
      <c r="V24" s="9"/>
      <c r="W24" s="9"/>
      <c r="X24" s="9"/>
      <c r="Y24" s="9"/>
      <c r="Z24" s="9"/>
      <c r="AA24" s="9"/>
      <c r="AB24" s="9"/>
      <c r="AC24" s="9"/>
      <c r="AD24" s="9"/>
      <c r="AE24" s="9"/>
      <c r="AF24" s="9"/>
      <c r="AG24" s="9"/>
      <c r="AH24" s="9"/>
      <c r="AI24" s="9"/>
      <c r="AJ24" s="9"/>
      <c r="AK24" s="9"/>
      <c r="AL24" s="9"/>
      <c r="AM24" s="21"/>
      <c r="AN24" s="21"/>
      <c r="AO24" s="21"/>
      <c r="AP24" s="21"/>
      <c r="AQ24" s="21"/>
      <c r="AR24" s="21"/>
      <c r="AS24" s="21"/>
      <c r="AT24" s="21"/>
      <c r="AU24" s="21"/>
      <c r="AV24" s="21"/>
      <c r="AW24" s="21"/>
      <c r="AX24" s="22"/>
      <c r="AY24" s="22"/>
      <c r="AZ24" s="22"/>
      <c r="BA24" s="22"/>
      <c r="BB24" s="22"/>
    </row>
    <row r="25" spans="1:54" ht="54.75" customHeight="1" thickBot="1" x14ac:dyDescent="0.25">
      <c r="A25" s="285" t="s">
        <v>202</v>
      </c>
      <c r="B25" s="285"/>
      <c r="C25" s="286" t="s">
        <v>241</v>
      </c>
      <c r="D25" s="286"/>
      <c r="E25" s="286"/>
      <c r="F25" s="286" t="s">
        <v>349</v>
      </c>
      <c r="G25" s="286"/>
      <c r="H25" s="286"/>
      <c r="I25" s="497"/>
      <c r="J25" s="498"/>
      <c r="K25" s="499"/>
      <c r="L25" s="19"/>
      <c r="M25" s="19"/>
      <c r="N25" s="19"/>
      <c r="O25" s="19"/>
      <c r="P25" s="19"/>
      <c r="Q25" s="9"/>
      <c r="R25" s="9"/>
      <c r="S25" s="9"/>
      <c r="T25" s="9"/>
      <c r="U25" s="9"/>
      <c r="V25" s="9"/>
      <c r="W25" s="9"/>
      <c r="X25" s="9"/>
      <c r="Y25" s="9"/>
      <c r="Z25" s="9"/>
      <c r="AA25" s="9"/>
      <c r="AB25" s="9"/>
      <c r="AC25" s="9"/>
      <c r="AD25" s="9"/>
      <c r="AE25" s="9"/>
      <c r="AF25" s="9"/>
      <c r="AG25" s="9"/>
      <c r="AH25" s="9"/>
      <c r="AI25" s="9"/>
      <c r="AJ25" s="9"/>
      <c r="AK25" s="9"/>
      <c r="AL25" s="9"/>
      <c r="AM25" s="21"/>
      <c r="AN25" s="21"/>
      <c r="AO25" s="21"/>
      <c r="AP25" s="21"/>
      <c r="AQ25" s="21"/>
      <c r="AR25" s="21"/>
      <c r="AS25" s="21"/>
      <c r="AT25" s="21"/>
      <c r="AU25" s="21"/>
      <c r="AV25" s="21"/>
      <c r="AW25" s="21"/>
      <c r="AX25" s="22"/>
      <c r="AY25" s="22"/>
      <c r="AZ25" s="22"/>
      <c r="BA25" s="22"/>
      <c r="BB25" s="22"/>
    </row>
    <row r="26" spans="1:54" ht="92.25" customHeight="1" thickBot="1" x14ac:dyDescent="0.25">
      <c r="A26" s="285" t="s">
        <v>203</v>
      </c>
      <c r="B26" s="285"/>
      <c r="C26" s="286" t="s">
        <v>241</v>
      </c>
      <c r="D26" s="286"/>
      <c r="E26" s="286"/>
      <c r="F26" s="286" t="s">
        <v>350</v>
      </c>
      <c r="G26" s="286"/>
      <c r="H26" s="286"/>
      <c r="I26" s="497"/>
      <c r="J26" s="498"/>
      <c r="K26" s="499"/>
      <c r="L26" s="19"/>
      <c r="M26" s="19"/>
      <c r="N26" s="19"/>
      <c r="O26" s="19"/>
      <c r="P26" s="19"/>
      <c r="Q26" s="9"/>
      <c r="R26" s="9"/>
      <c r="S26" s="9"/>
      <c r="T26" s="9"/>
      <c r="U26" s="9"/>
      <c r="V26" s="9"/>
      <c r="W26" s="9"/>
      <c r="X26" s="9"/>
      <c r="Y26" s="9"/>
      <c r="Z26" s="9"/>
      <c r="AA26" s="9"/>
      <c r="AB26" s="9"/>
      <c r="AC26" s="9"/>
      <c r="AD26" s="9"/>
      <c r="AE26" s="9"/>
      <c r="AF26" s="9"/>
      <c r="AG26" s="9"/>
      <c r="AH26" s="9"/>
      <c r="AI26" s="9"/>
      <c r="AJ26" s="9"/>
      <c r="AK26" s="9"/>
      <c r="AL26" s="9"/>
      <c r="AM26" s="21"/>
      <c r="AN26" s="21"/>
      <c r="AO26" s="21"/>
      <c r="AP26" s="21"/>
      <c r="AQ26" s="21"/>
      <c r="AR26" s="21"/>
      <c r="AS26" s="21"/>
      <c r="AT26" s="21"/>
      <c r="AU26" s="21"/>
      <c r="AV26" s="21"/>
      <c r="AW26" s="21"/>
      <c r="AX26" s="22"/>
      <c r="AY26" s="22"/>
      <c r="AZ26" s="22"/>
      <c r="BA26" s="22"/>
      <c r="BB26" s="22"/>
    </row>
    <row r="27" spans="1:54" ht="14.25" x14ac:dyDescent="0.2">
      <c r="A27" s="19"/>
      <c r="B27" s="19"/>
      <c r="C27" s="19"/>
      <c r="D27" s="19"/>
      <c r="E27" s="19"/>
      <c r="F27" s="19"/>
      <c r="G27" s="19"/>
      <c r="H27" s="19"/>
      <c r="I27" s="19"/>
      <c r="J27" s="19"/>
      <c r="K27" s="19"/>
      <c r="L27" s="19"/>
      <c r="M27" s="19"/>
      <c r="N27" s="19"/>
      <c r="O27" s="19"/>
      <c r="P27" s="19"/>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2"/>
      <c r="AY27" s="22"/>
      <c r="AZ27" s="22"/>
      <c r="BA27" s="22"/>
    </row>
    <row r="28" spans="1:54" ht="14.25" x14ac:dyDescent="0.2">
      <c r="A28" s="19"/>
      <c r="B28" s="19"/>
      <c r="C28" s="19"/>
      <c r="D28" s="19"/>
      <c r="E28" s="19"/>
      <c r="F28" s="19"/>
      <c r="G28" s="19"/>
      <c r="H28" s="19"/>
      <c r="I28" s="19"/>
      <c r="J28" s="19"/>
      <c r="K28" s="19"/>
      <c r="L28" s="19"/>
      <c r="M28" s="19"/>
      <c r="N28" s="19"/>
      <c r="O28" s="19"/>
      <c r="P28" s="19"/>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2"/>
      <c r="AY28" s="22"/>
      <c r="AZ28" s="22"/>
      <c r="BA28" s="22"/>
    </row>
    <row r="29" spans="1:54" ht="14.25" x14ac:dyDescent="0.2">
      <c r="A29" s="19"/>
      <c r="B29" s="19"/>
      <c r="C29" s="19"/>
      <c r="D29" s="19"/>
      <c r="E29" s="19"/>
      <c r="F29" s="19"/>
      <c r="G29" s="19"/>
      <c r="H29" s="19"/>
      <c r="I29" s="19"/>
      <c r="J29" s="19"/>
      <c r="K29" s="19"/>
      <c r="L29" s="19"/>
      <c r="M29" s="19"/>
      <c r="N29" s="19"/>
      <c r="O29" s="19"/>
      <c r="P29" s="19"/>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2"/>
      <c r="AY29" s="22"/>
      <c r="AZ29" s="22"/>
      <c r="BA29" s="22"/>
    </row>
    <row r="30" spans="1:54" ht="14.25" x14ac:dyDescent="0.2">
      <c r="A30" s="19"/>
      <c r="B30" s="19"/>
      <c r="C30" s="19"/>
      <c r="D30" s="19"/>
      <c r="E30" s="19"/>
      <c r="F30" s="19"/>
      <c r="G30" s="19"/>
      <c r="H30" s="19"/>
      <c r="I30" s="19"/>
      <c r="J30" s="19"/>
      <c r="K30" s="19"/>
      <c r="L30" s="19"/>
      <c r="M30" s="19"/>
      <c r="N30" s="19"/>
      <c r="O30" s="19"/>
      <c r="P30" s="19"/>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2"/>
      <c r="AY30" s="22"/>
      <c r="AZ30" s="22"/>
      <c r="BA30" s="22"/>
    </row>
    <row r="31" spans="1:54" ht="14.25" x14ac:dyDescent="0.2">
      <c r="A31" s="19"/>
      <c r="B31" s="19"/>
      <c r="C31" s="19"/>
      <c r="D31" s="19"/>
      <c r="E31" s="19"/>
      <c r="F31" s="19"/>
      <c r="G31" s="19"/>
      <c r="H31" s="19"/>
      <c r="I31" s="19"/>
      <c r="J31" s="19"/>
      <c r="K31" s="19"/>
      <c r="L31" s="19"/>
      <c r="M31" s="19"/>
      <c r="N31" s="19"/>
      <c r="O31" s="19"/>
      <c r="P31" s="19"/>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2"/>
      <c r="AY31" s="22"/>
      <c r="AZ31" s="22"/>
      <c r="BA31" s="22"/>
    </row>
    <row r="32" spans="1:54" ht="14.25" x14ac:dyDescent="0.2">
      <c r="A32" s="19"/>
      <c r="B32" s="19"/>
      <c r="C32" s="19"/>
      <c r="D32" s="19"/>
      <c r="E32" s="19"/>
      <c r="F32" s="19"/>
      <c r="G32" s="19"/>
      <c r="H32" s="19"/>
      <c r="I32" s="19"/>
      <c r="J32" s="19"/>
      <c r="K32" s="19"/>
      <c r="L32" s="19"/>
      <c r="M32" s="19"/>
      <c r="N32" s="19"/>
      <c r="O32" s="19"/>
      <c r="P32" s="19"/>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2"/>
      <c r="AY32" s="22"/>
      <c r="AZ32" s="22"/>
      <c r="BA32" s="22"/>
    </row>
    <row r="33" spans="1:53" ht="14.25" x14ac:dyDescent="0.2">
      <c r="A33" s="19"/>
      <c r="B33" s="19"/>
      <c r="C33" s="19"/>
      <c r="D33" s="19"/>
      <c r="E33" s="19"/>
      <c r="F33" s="19"/>
      <c r="G33" s="19"/>
      <c r="H33" s="19"/>
      <c r="I33" s="19"/>
      <c r="J33" s="19"/>
      <c r="K33" s="19"/>
      <c r="L33" s="19"/>
      <c r="M33" s="19"/>
      <c r="N33" s="19"/>
      <c r="O33" s="19"/>
      <c r="P33" s="19"/>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2"/>
      <c r="AY33" s="22"/>
      <c r="AZ33" s="22"/>
      <c r="BA33" s="22"/>
    </row>
    <row r="34" spans="1:53" ht="14.25" x14ac:dyDescent="0.2">
      <c r="A34" s="18"/>
      <c r="B34" s="18"/>
      <c r="C34" s="19"/>
      <c r="D34" s="19"/>
      <c r="E34" s="19"/>
      <c r="F34" s="19"/>
      <c r="G34" s="19"/>
      <c r="H34" s="19"/>
      <c r="I34" s="19"/>
      <c r="J34" s="19"/>
      <c r="K34" s="19"/>
      <c r="L34" s="19"/>
      <c r="M34" s="19"/>
      <c r="N34" s="19"/>
      <c r="O34" s="19"/>
      <c r="P34" s="19"/>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2"/>
      <c r="AY34" s="22"/>
      <c r="AZ34" s="22"/>
      <c r="BA34" s="22"/>
    </row>
    <row r="35" spans="1:53" ht="14.25" x14ac:dyDescent="0.2">
      <c r="A35" s="19"/>
      <c r="B35" s="19"/>
      <c r="C35" s="19"/>
      <c r="D35" s="19"/>
      <c r="E35" s="19"/>
      <c r="F35" s="19"/>
      <c r="G35" s="19"/>
      <c r="H35" s="19"/>
      <c r="I35" s="19"/>
      <c r="J35" s="19"/>
      <c r="K35" s="19"/>
      <c r="L35" s="19"/>
      <c r="M35" s="19"/>
      <c r="N35" s="19"/>
      <c r="O35" s="19"/>
      <c r="P35" s="19"/>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2"/>
      <c r="AY35" s="22"/>
      <c r="AZ35" s="22"/>
      <c r="BA35" s="22"/>
    </row>
    <row r="36" spans="1:53" ht="14.25" x14ac:dyDescent="0.2">
      <c r="A36" s="19"/>
      <c r="B36" s="19"/>
      <c r="C36" s="19"/>
      <c r="D36" s="19"/>
      <c r="E36" s="19"/>
      <c r="F36" s="19"/>
      <c r="G36" s="19"/>
      <c r="H36" s="19"/>
      <c r="I36" s="19"/>
      <c r="J36" s="19"/>
      <c r="K36" s="19"/>
      <c r="L36" s="19"/>
      <c r="M36" s="19"/>
      <c r="N36" s="19"/>
      <c r="O36" s="19"/>
      <c r="P36" s="19"/>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2"/>
      <c r="AY36" s="22"/>
      <c r="AZ36" s="22"/>
      <c r="BA36" s="22"/>
    </row>
    <row r="37" spans="1:53" ht="14.25" x14ac:dyDescent="0.2">
      <c r="A37" s="19"/>
      <c r="B37" s="19"/>
      <c r="C37" s="19"/>
      <c r="D37" s="19"/>
      <c r="E37" s="19"/>
      <c r="F37" s="19"/>
      <c r="G37" s="19"/>
      <c r="H37" s="19"/>
      <c r="I37" s="19"/>
      <c r="J37" s="19"/>
      <c r="K37" s="19"/>
      <c r="L37" s="19"/>
      <c r="M37" s="19"/>
      <c r="N37" s="19"/>
      <c r="O37" s="19"/>
      <c r="P37" s="19"/>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2"/>
      <c r="AY37" s="22"/>
      <c r="AZ37" s="22"/>
      <c r="BA37" s="22"/>
    </row>
    <row r="38" spans="1:53" ht="14.25" x14ac:dyDescent="0.2">
      <c r="A38" s="19"/>
      <c r="B38" s="19"/>
      <c r="C38" s="19"/>
      <c r="D38" s="19"/>
      <c r="E38" s="19"/>
      <c r="F38" s="19"/>
      <c r="G38" s="19"/>
      <c r="H38" s="19"/>
      <c r="I38" s="19"/>
      <c r="J38" s="19"/>
      <c r="K38" s="19"/>
      <c r="L38" s="19"/>
      <c r="M38" s="19"/>
      <c r="N38" s="19"/>
      <c r="O38" s="19"/>
      <c r="P38" s="19"/>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2"/>
      <c r="AY38" s="22"/>
      <c r="AZ38" s="22"/>
      <c r="BA38" s="22"/>
    </row>
    <row r="39" spans="1:53" ht="14.25" x14ac:dyDescent="0.2">
      <c r="A39" s="19"/>
      <c r="B39" s="19"/>
      <c r="C39" s="19"/>
      <c r="D39" s="19"/>
      <c r="E39" s="19"/>
      <c r="F39" s="19"/>
      <c r="G39" s="19"/>
      <c r="H39" s="19"/>
      <c r="I39" s="19"/>
      <c r="J39" s="19"/>
      <c r="K39" s="19"/>
      <c r="L39" s="19"/>
      <c r="M39" s="19"/>
      <c r="N39" s="19"/>
      <c r="O39" s="19"/>
      <c r="P39" s="19"/>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2"/>
      <c r="AY39" s="22"/>
      <c r="AZ39" s="22"/>
      <c r="BA39" s="22"/>
    </row>
    <row r="40" spans="1:53" ht="14.25" x14ac:dyDescent="0.2">
      <c r="A40" s="19"/>
      <c r="B40" s="19"/>
      <c r="C40" s="19"/>
      <c r="D40" s="19"/>
      <c r="E40" s="19"/>
      <c r="F40" s="19"/>
      <c r="G40" s="19"/>
      <c r="H40" s="19"/>
      <c r="I40" s="19"/>
      <c r="J40" s="19"/>
      <c r="K40" s="19"/>
      <c r="L40" s="19"/>
      <c r="M40" s="19"/>
      <c r="N40" s="19"/>
      <c r="O40" s="19"/>
      <c r="P40" s="19"/>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2"/>
      <c r="AY40" s="22"/>
      <c r="AZ40" s="22"/>
      <c r="BA40" s="22"/>
    </row>
    <row r="41" spans="1:53" ht="14.25" x14ac:dyDescent="0.2">
      <c r="A41" s="19"/>
      <c r="B41" s="19"/>
      <c r="C41" s="19"/>
      <c r="D41" s="19"/>
      <c r="E41" s="19"/>
      <c r="F41" s="19"/>
      <c r="G41" s="19"/>
      <c r="H41" s="19"/>
      <c r="I41" s="19"/>
      <c r="J41" s="19"/>
      <c r="K41" s="19"/>
      <c r="L41" s="19"/>
      <c r="M41" s="19"/>
      <c r="N41" s="19"/>
      <c r="O41" s="19"/>
      <c r="P41" s="19"/>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2"/>
      <c r="AY41" s="22"/>
      <c r="AZ41" s="22"/>
      <c r="BA41" s="22"/>
    </row>
    <row r="42" spans="1:53" ht="14.25" x14ac:dyDescent="0.2">
      <c r="A42" s="19"/>
      <c r="B42" s="19"/>
      <c r="C42" s="19"/>
      <c r="D42" s="19"/>
      <c r="E42" s="19"/>
      <c r="F42" s="19"/>
      <c r="G42" s="19"/>
      <c r="H42" s="19"/>
      <c r="I42" s="19"/>
      <c r="J42" s="19"/>
      <c r="K42" s="19"/>
      <c r="L42" s="19"/>
      <c r="M42" s="19"/>
      <c r="N42" s="19"/>
      <c r="O42" s="19"/>
      <c r="P42" s="19"/>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2"/>
      <c r="AY42" s="22"/>
      <c r="AZ42" s="22"/>
      <c r="BA42" s="22"/>
    </row>
    <row r="43" spans="1:53" ht="14.25" x14ac:dyDescent="0.2">
      <c r="A43" s="19"/>
      <c r="B43" s="19"/>
      <c r="C43" s="19"/>
      <c r="D43" s="19"/>
      <c r="E43" s="19"/>
      <c r="F43" s="19"/>
      <c r="G43" s="19"/>
      <c r="H43" s="19"/>
      <c r="I43" s="19"/>
      <c r="J43" s="19"/>
      <c r="K43" s="19"/>
      <c r="L43" s="19"/>
      <c r="M43" s="19"/>
      <c r="N43" s="19"/>
      <c r="O43" s="19"/>
      <c r="P43" s="19"/>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2"/>
      <c r="AY43" s="22"/>
      <c r="AZ43" s="22"/>
      <c r="BA43" s="22"/>
    </row>
    <row r="44" spans="1:53" ht="14.25" x14ac:dyDescent="0.2">
      <c r="A44" s="19"/>
      <c r="B44" s="19"/>
      <c r="C44" s="19"/>
      <c r="D44" s="19"/>
      <c r="E44" s="19"/>
      <c r="F44" s="19"/>
      <c r="G44" s="19"/>
      <c r="H44" s="19"/>
      <c r="I44" s="19"/>
      <c r="J44" s="19"/>
      <c r="K44" s="19"/>
      <c r="L44" s="19"/>
      <c r="M44" s="19"/>
      <c r="N44" s="19"/>
      <c r="O44" s="19"/>
      <c r="P44" s="19"/>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2"/>
      <c r="AY44" s="22"/>
      <c r="AZ44" s="22"/>
      <c r="BA44" s="22"/>
    </row>
    <row r="45" spans="1:53" ht="14.25" x14ac:dyDescent="0.2">
      <c r="A45" s="13"/>
      <c r="B45" s="13"/>
      <c r="C45" s="13"/>
      <c r="D45" s="13"/>
      <c r="E45" s="13"/>
      <c r="F45" s="13"/>
      <c r="G45" s="13"/>
      <c r="H45" s="13"/>
      <c r="I45" s="13"/>
      <c r="J45" s="13"/>
      <c r="K45" s="13"/>
      <c r="L45" s="13"/>
      <c r="M45" s="13"/>
      <c r="N45" s="19"/>
      <c r="O45" s="19"/>
      <c r="P45" s="19"/>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2"/>
      <c r="AY45" s="22"/>
      <c r="AZ45" s="22"/>
      <c r="BA45" s="22"/>
    </row>
    <row r="46" spans="1:53" ht="24.95" customHeight="1" x14ac:dyDescent="0.2">
      <c r="A46" s="278"/>
      <c r="B46" s="278"/>
      <c r="C46" s="278"/>
      <c r="D46" s="278"/>
      <c r="E46" s="278"/>
      <c r="F46" s="278"/>
      <c r="G46" s="278"/>
      <c r="H46" s="278"/>
      <c r="I46" s="278"/>
      <c r="J46" s="278"/>
      <c r="K46" s="278"/>
      <c r="L46" s="278"/>
      <c r="M46" s="13"/>
      <c r="N46" s="19"/>
      <c r="O46" s="19"/>
      <c r="P46" s="19"/>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2"/>
      <c r="AY46" s="22"/>
      <c r="AZ46" s="22"/>
      <c r="BA46" s="22"/>
    </row>
    <row r="47" spans="1:53" ht="14.25" x14ac:dyDescent="0.2">
      <c r="A47" s="25"/>
      <c r="B47" s="25"/>
      <c r="C47" s="25"/>
      <c r="D47" s="25"/>
      <c r="E47" s="25"/>
      <c r="F47" s="25"/>
      <c r="G47" s="25"/>
      <c r="H47" s="25"/>
      <c r="I47" s="25"/>
      <c r="J47" s="25"/>
      <c r="K47" s="25"/>
      <c r="L47" s="25"/>
      <c r="M47" s="7"/>
      <c r="N47" s="19"/>
      <c r="O47" s="19"/>
      <c r="P47" s="19"/>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2"/>
      <c r="AY47" s="22"/>
      <c r="AZ47" s="22"/>
      <c r="BA47" s="22"/>
    </row>
    <row r="48" spans="1:53" ht="20.25" x14ac:dyDescent="0.3">
      <c r="A48" s="33"/>
      <c r="B48" s="33"/>
      <c r="C48" s="26"/>
      <c r="D48" s="26"/>
      <c r="E48" s="26"/>
      <c r="F48" s="26"/>
      <c r="G48" s="26"/>
      <c r="H48" s="26"/>
      <c r="I48" s="26"/>
      <c r="J48" s="26"/>
      <c r="K48" s="26"/>
      <c r="L48" s="26"/>
      <c r="M48" s="13"/>
      <c r="N48" s="19"/>
      <c r="O48" s="19"/>
      <c r="P48" s="19"/>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2"/>
      <c r="AY48" s="22"/>
      <c r="AZ48" s="22"/>
      <c r="BA48" s="22"/>
    </row>
    <row r="49" spans="1:53" ht="14.25" x14ac:dyDescent="0.2">
      <c r="A49" s="27"/>
      <c r="B49" s="27"/>
      <c r="C49" s="28"/>
      <c r="D49" s="28"/>
      <c r="E49" s="28"/>
      <c r="F49" s="28"/>
      <c r="G49" s="28"/>
      <c r="H49" s="28"/>
      <c r="I49" s="28"/>
      <c r="J49" s="28"/>
      <c r="K49" s="28"/>
      <c r="L49" s="28"/>
      <c r="M49" s="7"/>
      <c r="N49" s="19"/>
      <c r="O49" s="19"/>
      <c r="P49" s="19"/>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2"/>
      <c r="AY49" s="22"/>
      <c r="AZ49" s="22"/>
      <c r="BA49" s="22"/>
    </row>
    <row r="50" spans="1:53" ht="27.75" x14ac:dyDescent="0.4">
      <c r="A50" s="34"/>
      <c r="B50" s="34"/>
      <c r="C50" s="30"/>
      <c r="D50" s="30"/>
      <c r="E50" s="30"/>
      <c r="F50" s="26"/>
      <c r="G50" s="26"/>
      <c r="H50" s="26"/>
      <c r="I50" s="26"/>
      <c r="J50" s="26"/>
      <c r="K50" s="26"/>
      <c r="L50" s="26"/>
      <c r="M50" s="13"/>
      <c r="N50" s="19"/>
      <c r="O50" s="19"/>
      <c r="P50" s="19"/>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2"/>
      <c r="AY50" s="22"/>
      <c r="AZ50" s="22"/>
      <c r="BA50" s="22"/>
    </row>
    <row r="51" spans="1:53" ht="26.25" x14ac:dyDescent="0.4">
      <c r="A51" s="35"/>
      <c r="B51" s="35"/>
      <c r="C51" s="30"/>
      <c r="D51" s="30"/>
      <c r="E51" s="30"/>
      <c r="F51" s="26"/>
      <c r="G51" s="26"/>
      <c r="H51" s="26"/>
      <c r="I51" s="26"/>
      <c r="J51" s="26"/>
      <c r="K51" s="26"/>
      <c r="L51" s="26"/>
      <c r="M51" s="13"/>
      <c r="N51" s="19"/>
      <c r="O51" s="19"/>
      <c r="P51" s="19"/>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2"/>
      <c r="AY51" s="22"/>
      <c r="AZ51" s="22"/>
      <c r="BA51" s="22"/>
    </row>
    <row r="52" spans="1:53" ht="15.75" x14ac:dyDescent="0.25">
      <c r="A52" s="29"/>
      <c r="B52" s="29"/>
      <c r="C52" s="26"/>
      <c r="D52" s="26"/>
      <c r="E52" s="26"/>
      <c r="F52" s="26"/>
      <c r="G52" s="26"/>
      <c r="H52" s="26"/>
      <c r="I52" s="26"/>
      <c r="J52" s="26"/>
      <c r="K52" s="26"/>
      <c r="L52" s="26"/>
      <c r="M52" s="13"/>
      <c r="N52" s="19"/>
      <c r="O52" s="19"/>
      <c r="P52" s="19"/>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2"/>
      <c r="AY52" s="22"/>
      <c r="AZ52" s="22"/>
      <c r="BA52" s="22"/>
    </row>
    <row r="53" spans="1:53" ht="15.75" x14ac:dyDescent="0.25">
      <c r="A53" s="29"/>
      <c r="B53" s="29"/>
      <c r="C53" s="26"/>
      <c r="D53" s="26"/>
      <c r="E53" s="26"/>
      <c r="F53" s="26"/>
      <c r="G53" s="26"/>
      <c r="H53" s="26"/>
      <c r="I53" s="26"/>
      <c r="J53" s="26"/>
      <c r="K53" s="26"/>
      <c r="L53" s="26"/>
      <c r="M53" s="13"/>
      <c r="N53" s="19"/>
      <c r="O53" s="19"/>
      <c r="P53" s="19"/>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2"/>
      <c r="AY53" s="22"/>
      <c r="AZ53" s="22"/>
      <c r="BA53" s="22"/>
    </row>
    <row r="54" spans="1:53" ht="15.75" x14ac:dyDescent="0.25">
      <c r="A54" s="29"/>
      <c r="B54" s="29"/>
      <c r="C54" s="26"/>
      <c r="D54" s="26"/>
      <c r="E54" s="26"/>
      <c r="F54" s="26"/>
      <c r="G54" s="26"/>
      <c r="H54" s="26"/>
      <c r="I54" s="26"/>
      <c r="J54" s="26"/>
      <c r="K54" s="26"/>
      <c r="L54" s="26"/>
      <c r="M54" s="13"/>
      <c r="N54" s="19"/>
      <c r="O54" s="19"/>
      <c r="P54" s="19"/>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2"/>
      <c r="AY54" s="22"/>
      <c r="AZ54" s="22"/>
      <c r="BA54" s="22"/>
    </row>
    <row r="55" spans="1:53" ht="15.75" x14ac:dyDescent="0.25">
      <c r="A55" s="29"/>
      <c r="B55" s="29"/>
      <c r="C55" s="26"/>
      <c r="D55" s="26"/>
      <c r="E55" s="26"/>
      <c r="F55" s="26"/>
      <c r="G55" s="26"/>
      <c r="H55" s="26"/>
      <c r="I55" s="26"/>
      <c r="J55" s="26"/>
      <c r="K55" s="26"/>
      <c r="L55" s="26"/>
      <c r="M55" s="13"/>
      <c r="N55" s="19"/>
      <c r="O55" s="19"/>
      <c r="P55" s="19"/>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2"/>
      <c r="AY55" s="22"/>
      <c r="AZ55" s="22"/>
      <c r="BA55" s="22"/>
    </row>
    <row r="56" spans="1:53" ht="15.75" x14ac:dyDescent="0.25">
      <c r="A56" s="29"/>
      <c r="B56" s="29"/>
      <c r="C56" s="26"/>
      <c r="D56" s="26"/>
      <c r="E56" s="26"/>
      <c r="F56" s="26"/>
      <c r="G56" s="26"/>
      <c r="H56" s="26"/>
      <c r="I56" s="26"/>
      <c r="J56" s="26"/>
      <c r="K56" s="26"/>
      <c r="L56" s="26"/>
      <c r="M56" s="13"/>
      <c r="N56" s="19"/>
      <c r="O56" s="19"/>
      <c r="P56" s="19"/>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2"/>
      <c r="AY56" s="22"/>
      <c r="AZ56" s="22"/>
      <c r="BA56" s="22"/>
    </row>
    <row r="57" spans="1:53" ht="18" x14ac:dyDescent="0.25">
      <c r="A57" s="36"/>
      <c r="B57" s="36"/>
      <c r="C57" s="26"/>
      <c r="D57" s="26"/>
      <c r="E57" s="26"/>
      <c r="F57" s="26"/>
      <c r="G57" s="26"/>
      <c r="H57" s="26"/>
      <c r="I57" s="26"/>
      <c r="J57" s="26"/>
      <c r="K57" s="26"/>
      <c r="L57" s="26"/>
      <c r="M57" s="13"/>
      <c r="N57" s="19"/>
      <c r="O57" s="19"/>
      <c r="P57" s="19"/>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2"/>
      <c r="AY57" s="22"/>
      <c r="AZ57" s="22"/>
      <c r="BA57" s="22"/>
    </row>
    <row r="58" spans="1:53" ht="18" x14ac:dyDescent="0.25">
      <c r="A58" s="31"/>
      <c r="B58" s="31"/>
      <c r="C58" s="26"/>
      <c r="D58" s="26"/>
      <c r="E58" s="26"/>
      <c r="F58" s="26"/>
      <c r="G58" s="26"/>
      <c r="H58" s="26"/>
      <c r="I58" s="26"/>
      <c r="J58" s="26"/>
      <c r="K58" s="26"/>
      <c r="L58" s="26"/>
      <c r="M58" s="13"/>
      <c r="N58" s="19"/>
      <c r="O58" s="19"/>
      <c r="P58" s="19"/>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2"/>
      <c r="AY58" s="22"/>
      <c r="AZ58" s="22"/>
      <c r="BA58" s="22"/>
    </row>
    <row r="59" spans="1:53" ht="35.1" customHeight="1" x14ac:dyDescent="0.2">
      <c r="A59" s="32"/>
      <c r="B59" s="32"/>
      <c r="C59" s="32"/>
      <c r="D59" s="32"/>
      <c r="E59" s="32"/>
      <c r="F59" s="32"/>
      <c r="G59" s="32"/>
      <c r="H59" s="32"/>
      <c r="I59" s="32"/>
      <c r="J59" s="32"/>
      <c r="K59" s="32"/>
      <c r="L59" s="32"/>
      <c r="M59" s="7"/>
      <c r="N59" s="19"/>
      <c r="O59" s="19"/>
      <c r="P59" s="19"/>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2"/>
      <c r="AY59" s="22"/>
      <c r="AZ59" s="22"/>
      <c r="BA59" s="22"/>
    </row>
    <row r="60" spans="1:53" ht="14.25" x14ac:dyDescent="0.2">
      <c r="A60" s="7"/>
      <c r="B60" s="7"/>
      <c r="C60" s="7"/>
      <c r="D60" s="7"/>
      <c r="E60" s="7"/>
      <c r="F60" s="7"/>
      <c r="G60" s="7"/>
      <c r="H60" s="7"/>
      <c r="I60" s="7"/>
      <c r="J60" s="7"/>
      <c r="K60" s="7"/>
      <c r="L60" s="7"/>
      <c r="M60" s="7"/>
      <c r="N60" s="19"/>
      <c r="O60" s="19"/>
      <c r="P60" s="19"/>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2"/>
      <c r="AY60" s="22"/>
      <c r="AZ60" s="22"/>
      <c r="BA60" s="22"/>
    </row>
    <row r="61" spans="1:53" ht="14.25" x14ac:dyDescent="0.2">
      <c r="A61" s="19"/>
      <c r="B61" s="19"/>
      <c r="C61" s="19"/>
      <c r="D61" s="19"/>
      <c r="E61" s="19"/>
      <c r="F61" s="19"/>
      <c r="G61" s="19"/>
      <c r="H61" s="19"/>
      <c r="I61" s="19"/>
      <c r="J61" s="19"/>
      <c r="K61" s="19"/>
      <c r="L61" s="19"/>
      <c r="M61" s="19"/>
      <c r="N61" s="19"/>
      <c r="O61" s="19"/>
      <c r="P61" s="19"/>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2"/>
      <c r="AY61" s="22"/>
      <c r="AZ61" s="22"/>
      <c r="BA61" s="22"/>
    </row>
    <row r="62" spans="1:53" ht="14.25" x14ac:dyDescent="0.2">
      <c r="A62" s="19"/>
      <c r="B62" s="19"/>
      <c r="C62" s="19"/>
      <c r="D62" s="19"/>
      <c r="E62" s="19"/>
      <c r="F62" s="19"/>
      <c r="G62" s="19"/>
      <c r="H62" s="19"/>
      <c r="I62" s="19"/>
      <c r="J62" s="19"/>
      <c r="K62" s="19"/>
      <c r="L62" s="19"/>
      <c r="M62" s="19"/>
      <c r="N62" s="19"/>
      <c r="O62" s="19"/>
      <c r="P62" s="19"/>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2"/>
      <c r="AY62" s="22"/>
      <c r="AZ62" s="22"/>
      <c r="BA62" s="22"/>
    </row>
    <row r="63" spans="1:53" ht="14.25" x14ac:dyDescent="0.2">
      <c r="A63" s="19"/>
      <c r="B63" s="19"/>
      <c r="C63" s="19"/>
      <c r="D63" s="19"/>
      <c r="E63" s="19"/>
      <c r="F63" s="19"/>
      <c r="G63" s="19"/>
      <c r="H63" s="19"/>
      <c r="I63" s="19"/>
      <c r="J63" s="19"/>
      <c r="K63" s="19"/>
      <c r="L63" s="19"/>
      <c r="M63" s="19"/>
      <c r="N63" s="19"/>
      <c r="O63" s="19"/>
      <c r="P63" s="19"/>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2"/>
      <c r="AY63" s="22"/>
      <c r="AZ63" s="22"/>
      <c r="BA63" s="22"/>
    </row>
    <row r="64" spans="1:53" ht="14.25" x14ac:dyDescent="0.2">
      <c r="A64" s="19"/>
      <c r="B64" s="19"/>
      <c r="C64" s="19"/>
      <c r="D64" s="19"/>
      <c r="E64" s="19"/>
      <c r="F64" s="19"/>
      <c r="G64" s="19"/>
      <c r="H64" s="19"/>
      <c r="I64" s="19"/>
      <c r="J64" s="19"/>
      <c r="K64" s="19"/>
      <c r="L64" s="19"/>
      <c r="M64" s="19"/>
      <c r="N64" s="19"/>
      <c r="O64" s="19"/>
      <c r="P64" s="19"/>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2"/>
      <c r="AY64" s="22"/>
      <c r="AZ64" s="22"/>
      <c r="BA64" s="22"/>
    </row>
    <row r="65" spans="1:53" ht="14.25" x14ac:dyDescent="0.2">
      <c r="A65" s="19"/>
      <c r="B65" s="19"/>
      <c r="C65" s="19"/>
      <c r="D65" s="19"/>
      <c r="E65" s="19"/>
      <c r="F65" s="19"/>
      <c r="G65" s="19"/>
      <c r="H65" s="19"/>
      <c r="I65" s="19"/>
      <c r="J65" s="19"/>
      <c r="K65" s="19"/>
      <c r="L65" s="19"/>
      <c r="M65" s="19"/>
      <c r="N65" s="19"/>
      <c r="O65" s="19"/>
      <c r="P65" s="19"/>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2"/>
      <c r="AY65" s="22"/>
      <c r="AZ65" s="22"/>
      <c r="BA65" s="22"/>
    </row>
    <row r="66" spans="1:53" ht="14.25" x14ac:dyDescent="0.2">
      <c r="A66" s="19"/>
      <c r="B66" s="19"/>
      <c r="C66" s="19"/>
      <c r="D66" s="19"/>
      <c r="E66" s="19"/>
      <c r="F66" s="19"/>
      <c r="G66" s="19"/>
      <c r="H66" s="19"/>
      <c r="I66" s="19"/>
      <c r="J66" s="19"/>
      <c r="K66" s="19"/>
      <c r="L66" s="19"/>
      <c r="M66" s="19"/>
      <c r="N66" s="19"/>
      <c r="O66" s="19"/>
      <c r="P66" s="19"/>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2"/>
      <c r="AY66" s="22"/>
      <c r="AZ66" s="22"/>
      <c r="BA66" s="22"/>
    </row>
    <row r="67" spans="1:53" ht="14.25" x14ac:dyDescent="0.2">
      <c r="A67" s="19"/>
      <c r="B67" s="19"/>
      <c r="C67" s="19"/>
      <c r="D67" s="19"/>
      <c r="E67" s="19"/>
      <c r="F67" s="19"/>
      <c r="G67" s="19"/>
      <c r="H67" s="19"/>
      <c r="I67" s="19"/>
      <c r="J67" s="19"/>
      <c r="K67" s="19"/>
      <c r="L67" s="19"/>
      <c r="M67" s="19"/>
      <c r="N67" s="19"/>
      <c r="O67" s="19"/>
      <c r="P67" s="19"/>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2"/>
      <c r="AY67" s="22"/>
      <c r="AZ67" s="22"/>
      <c r="BA67" s="22"/>
    </row>
    <row r="68" spans="1:53" ht="14.25" x14ac:dyDescent="0.2">
      <c r="A68" s="19"/>
      <c r="B68" s="19"/>
      <c r="C68" s="19"/>
      <c r="D68" s="19"/>
      <c r="E68" s="19"/>
      <c r="F68" s="19"/>
      <c r="G68" s="19"/>
      <c r="H68" s="19"/>
      <c r="I68" s="19"/>
      <c r="J68" s="19"/>
      <c r="K68" s="19"/>
      <c r="L68" s="19"/>
      <c r="M68" s="19"/>
      <c r="N68" s="19"/>
      <c r="O68" s="19"/>
      <c r="P68" s="19"/>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2"/>
      <c r="AY68" s="22"/>
      <c r="AZ68" s="22"/>
      <c r="BA68" s="22"/>
    </row>
    <row r="69" spans="1:53" ht="14.25" x14ac:dyDescent="0.2">
      <c r="A69" s="19"/>
      <c r="B69" s="19"/>
      <c r="C69" s="19"/>
      <c r="D69" s="19"/>
      <c r="E69" s="19"/>
      <c r="F69" s="19"/>
      <c r="G69" s="19"/>
      <c r="H69" s="19"/>
      <c r="I69" s="19"/>
      <c r="J69" s="19"/>
      <c r="K69" s="19"/>
      <c r="L69" s="19"/>
      <c r="M69" s="19"/>
      <c r="N69" s="19"/>
      <c r="O69" s="19"/>
      <c r="P69" s="19"/>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2"/>
      <c r="AY69" s="22"/>
      <c r="AZ69" s="22"/>
      <c r="BA69" s="22"/>
    </row>
    <row r="70" spans="1:53" ht="14.25" x14ac:dyDescent="0.2">
      <c r="A70" s="19"/>
      <c r="B70" s="19"/>
      <c r="C70" s="19"/>
      <c r="D70" s="19"/>
      <c r="E70" s="19"/>
      <c r="F70" s="19"/>
      <c r="G70" s="19"/>
      <c r="H70" s="19"/>
      <c r="I70" s="19"/>
      <c r="J70" s="19"/>
      <c r="K70" s="19"/>
      <c r="L70" s="19"/>
      <c r="M70" s="19"/>
      <c r="N70" s="19"/>
      <c r="O70" s="19"/>
      <c r="P70" s="19"/>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2"/>
      <c r="AY70" s="22"/>
      <c r="AZ70" s="22"/>
      <c r="BA70" s="22"/>
    </row>
    <row r="71" spans="1:53" ht="14.25" x14ac:dyDescent="0.2">
      <c r="A71" s="19"/>
      <c r="B71" s="19"/>
      <c r="C71" s="19"/>
      <c r="D71" s="19"/>
      <c r="E71" s="19"/>
      <c r="F71" s="19"/>
      <c r="G71" s="19"/>
      <c r="H71" s="19"/>
      <c r="I71" s="19"/>
      <c r="J71" s="19"/>
      <c r="K71" s="19"/>
      <c r="L71" s="19"/>
      <c r="M71" s="19"/>
      <c r="N71" s="19"/>
      <c r="O71" s="19"/>
      <c r="P71" s="19"/>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2"/>
      <c r="AY71" s="22"/>
      <c r="AZ71" s="22"/>
      <c r="BA71" s="22"/>
    </row>
    <row r="72" spans="1:53" ht="14.25" x14ac:dyDescent="0.2">
      <c r="A72" s="19"/>
      <c r="B72" s="19"/>
      <c r="C72" s="19"/>
      <c r="D72" s="19"/>
      <c r="E72" s="19"/>
      <c r="F72" s="19"/>
      <c r="G72" s="19"/>
      <c r="H72" s="19"/>
      <c r="I72" s="19"/>
      <c r="J72" s="19"/>
      <c r="K72" s="19"/>
      <c r="L72" s="19"/>
      <c r="M72" s="19"/>
      <c r="N72" s="19"/>
      <c r="O72" s="19"/>
      <c r="P72" s="19"/>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2"/>
      <c r="AY72" s="22"/>
      <c r="AZ72" s="22"/>
      <c r="BA72" s="22"/>
    </row>
    <row r="73" spans="1:53" ht="14.25" x14ac:dyDescent="0.2">
      <c r="A73" s="19"/>
      <c r="B73" s="19"/>
      <c r="C73" s="19"/>
      <c r="D73" s="19"/>
      <c r="E73" s="19"/>
      <c r="F73" s="19"/>
      <c r="G73" s="19"/>
      <c r="H73" s="19"/>
      <c r="I73" s="19"/>
      <c r="J73" s="19"/>
      <c r="K73" s="19"/>
      <c r="L73" s="19"/>
      <c r="M73" s="19"/>
      <c r="N73" s="19"/>
      <c r="O73" s="19"/>
      <c r="P73" s="19"/>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2"/>
      <c r="AY73" s="22"/>
      <c r="AZ73" s="22"/>
      <c r="BA73" s="22"/>
    </row>
    <row r="74" spans="1:53" ht="14.25" x14ac:dyDescent="0.2">
      <c r="A74" s="19"/>
      <c r="B74" s="19"/>
      <c r="C74" s="19"/>
      <c r="D74" s="19"/>
      <c r="E74" s="19"/>
      <c r="F74" s="19"/>
      <c r="G74" s="19"/>
      <c r="H74" s="19"/>
      <c r="I74" s="19"/>
      <c r="J74" s="19"/>
      <c r="K74" s="19"/>
      <c r="L74" s="19"/>
      <c r="M74" s="19"/>
      <c r="N74" s="19"/>
      <c r="O74" s="19"/>
      <c r="P74" s="19"/>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2"/>
      <c r="AY74" s="22"/>
      <c r="AZ74" s="22"/>
      <c r="BA74" s="22"/>
    </row>
    <row r="75" spans="1:53" ht="14.25"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2"/>
      <c r="AY75" s="22"/>
      <c r="AZ75" s="22"/>
      <c r="BA75" s="22"/>
    </row>
    <row r="76" spans="1:53" ht="14.25"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2"/>
      <c r="AY76" s="22"/>
      <c r="AZ76" s="22"/>
      <c r="BA76" s="22"/>
    </row>
    <row r="77" spans="1:53" ht="14.25"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2"/>
      <c r="AY77" s="22"/>
      <c r="AZ77" s="22"/>
      <c r="BA77" s="22"/>
    </row>
    <row r="78" spans="1:53" ht="14.25"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2"/>
      <c r="AY78" s="22"/>
      <c r="AZ78" s="22"/>
      <c r="BA78" s="22"/>
    </row>
    <row r="79" spans="1:53" ht="14.25"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2"/>
      <c r="AY79" s="22"/>
      <c r="AZ79" s="22"/>
      <c r="BA79" s="22"/>
    </row>
    <row r="80" spans="1:53" ht="14.25"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2"/>
      <c r="AY80" s="22"/>
      <c r="AZ80" s="22"/>
      <c r="BA80" s="22"/>
    </row>
    <row r="81" spans="1:53" ht="14.25"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2"/>
      <c r="AY81" s="22"/>
      <c r="AZ81" s="22"/>
      <c r="BA81" s="22"/>
    </row>
    <row r="82" spans="1:53" ht="14.25"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2"/>
      <c r="AY82" s="22"/>
      <c r="AZ82" s="22"/>
      <c r="BA82" s="22"/>
    </row>
    <row r="83" spans="1:53" ht="14.2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2"/>
      <c r="AY83" s="22"/>
      <c r="AZ83" s="22"/>
      <c r="BA83" s="22"/>
    </row>
    <row r="84" spans="1:53" ht="14.25"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2"/>
      <c r="AY84" s="22"/>
      <c r="AZ84" s="22"/>
      <c r="BA84" s="22"/>
    </row>
    <row r="85" spans="1:53" ht="14.2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2"/>
      <c r="AY85" s="22"/>
      <c r="AZ85" s="22"/>
      <c r="BA85" s="22"/>
    </row>
    <row r="86" spans="1:53" ht="14.2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2"/>
      <c r="AY86" s="22"/>
      <c r="AZ86" s="22"/>
      <c r="BA86" s="22"/>
    </row>
    <row r="87" spans="1:53" ht="14.25"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2"/>
      <c r="AY87" s="22"/>
      <c r="AZ87" s="22"/>
      <c r="BA87" s="22"/>
    </row>
    <row r="88" spans="1:53" ht="14.2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2"/>
      <c r="AY88" s="22"/>
      <c r="AZ88" s="22"/>
      <c r="BA88" s="22"/>
    </row>
    <row r="89" spans="1:53" ht="14.25"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2"/>
      <c r="AY89" s="22"/>
      <c r="AZ89" s="22"/>
      <c r="BA89" s="22"/>
    </row>
    <row r="90" spans="1:53" ht="14.25"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2"/>
      <c r="AY90" s="22"/>
      <c r="AZ90" s="22"/>
      <c r="BA90" s="22"/>
    </row>
    <row r="91" spans="1:53" ht="14.25"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2"/>
      <c r="AY91" s="22"/>
      <c r="AZ91" s="22"/>
      <c r="BA91" s="22"/>
    </row>
    <row r="92" spans="1:53" ht="14.25"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2"/>
      <c r="AY92" s="22"/>
      <c r="AZ92" s="22"/>
      <c r="BA92" s="22"/>
    </row>
    <row r="93" spans="1:53" ht="14.25"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2"/>
      <c r="AY93" s="22"/>
      <c r="AZ93" s="22"/>
      <c r="BA93" s="22"/>
    </row>
    <row r="94" spans="1:53" ht="14.25"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2"/>
      <c r="AY94" s="22"/>
      <c r="AZ94" s="22"/>
      <c r="BA94" s="22"/>
    </row>
    <row r="95" spans="1:53" ht="14.25"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2"/>
      <c r="AY95" s="22"/>
      <c r="AZ95" s="22"/>
      <c r="BA95" s="22"/>
    </row>
    <row r="96" spans="1:53" ht="14.25"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2"/>
      <c r="AY96" s="22"/>
      <c r="AZ96" s="22"/>
      <c r="BA96" s="22"/>
    </row>
    <row r="97" spans="1:53" ht="14.25"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2"/>
      <c r="AY97" s="22"/>
      <c r="AZ97" s="22"/>
      <c r="BA97" s="22"/>
    </row>
    <row r="98" spans="1:53" ht="14.25"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2"/>
      <c r="AY98" s="22"/>
      <c r="AZ98" s="22"/>
      <c r="BA98" s="22"/>
    </row>
    <row r="99" spans="1:53" ht="14.25"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2"/>
      <c r="AY99" s="22"/>
      <c r="AZ99" s="22"/>
      <c r="BA99" s="22"/>
    </row>
    <row r="100" spans="1:53" ht="14.25"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2"/>
      <c r="AY100" s="22"/>
      <c r="AZ100" s="22"/>
      <c r="BA100" s="22"/>
    </row>
    <row r="101" spans="1:53" ht="14.25"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2"/>
      <c r="AY101" s="22"/>
      <c r="AZ101" s="22"/>
      <c r="BA101" s="22"/>
    </row>
    <row r="102" spans="1:53" ht="14.25"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2"/>
      <c r="AY102" s="22"/>
      <c r="AZ102" s="22"/>
      <c r="BA102" s="22"/>
    </row>
    <row r="103" spans="1:53" ht="14.25"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2"/>
      <c r="AY103" s="22"/>
      <c r="AZ103" s="22"/>
      <c r="BA103" s="22"/>
    </row>
    <row r="104" spans="1:53" ht="14.25"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2"/>
      <c r="AY104" s="22"/>
      <c r="AZ104" s="22"/>
      <c r="BA104" s="22"/>
    </row>
    <row r="105" spans="1:53" ht="14.25"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2"/>
      <c r="AY105" s="22"/>
      <c r="AZ105" s="22"/>
      <c r="BA105" s="22"/>
    </row>
    <row r="106" spans="1:53" ht="14.25"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2"/>
      <c r="AY106" s="22"/>
      <c r="AZ106" s="22"/>
      <c r="BA106" s="22"/>
    </row>
    <row r="107" spans="1:53" ht="14.25"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2"/>
      <c r="AY107" s="22"/>
      <c r="AZ107" s="22"/>
      <c r="BA107" s="22"/>
    </row>
    <row r="108" spans="1:53" x14ac:dyDescent="0.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row>
    <row r="109" spans="1:53" x14ac:dyDescent="0.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row>
    <row r="110" spans="1:53" x14ac:dyDescent="0.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row>
    <row r="111" spans="1:53" x14ac:dyDescent="0.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row>
    <row r="112" spans="1:53"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row>
    <row r="113" spans="1:53"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row>
    <row r="114" spans="1:53"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row>
    <row r="115" spans="1:53"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row>
    <row r="116" spans="1:53"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row>
    <row r="117" spans="1:53"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row>
    <row r="118" spans="1:53"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row>
    <row r="119" spans="1:53"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row>
    <row r="120" spans="1:53"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row>
    <row r="121" spans="1:53" x14ac:dyDescent="0.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row>
    <row r="122" spans="1:53" x14ac:dyDescent="0.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row>
    <row r="123" spans="1:53" x14ac:dyDescent="0.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row>
    <row r="124" spans="1:53" x14ac:dyDescent="0.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row>
    <row r="125" spans="1:53" x14ac:dyDescent="0.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row>
    <row r="126" spans="1:53" x14ac:dyDescent="0.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row>
    <row r="127" spans="1:53" x14ac:dyDescent="0.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row>
    <row r="128" spans="1:53" x14ac:dyDescent="0.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row>
    <row r="129" spans="17:53" x14ac:dyDescent="0.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row>
    <row r="130" spans="17:53" x14ac:dyDescent="0.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row>
    <row r="131" spans="17:53" x14ac:dyDescent="0.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row>
    <row r="132" spans="17:53" x14ac:dyDescent="0.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row>
    <row r="133" spans="17:53" x14ac:dyDescent="0.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row>
    <row r="134" spans="17:53" x14ac:dyDescent="0.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row>
    <row r="135" spans="17:53" x14ac:dyDescent="0.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row>
    <row r="136" spans="17:53" x14ac:dyDescent="0.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row>
    <row r="137" spans="17:53" x14ac:dyDescent="0.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row>
    <row r="138" spans="17:53" x14ac:dyDescent="0.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row>
    <row r="139" spans="17:53" x14ac:dyDescent="0.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row>
    <row r="140" spans="17:53" x14ac:dyDescent="0.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row>
    <row r="141" spans="17:53" x14ac:dyDescent="0.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row>
    <row r="142" spans="17:53" x14ac:dyDescent="0.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row>
    <row r="143" spans="17:53" x14ac:dyDescent="0.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row>
    <row r="144" spans="17:53" x14ac:dyDescent="0.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row>
    <row r="145" spans="17:53" x14ac:dyDescent="0.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row>
    <row r="146" spans="17:53" x14ac:dyDescent="0.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row>
    <row r="147" spans="17:53" x14ac:dyDescent="0.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row>
  </sheetData>
  <mergeCells count="43">
    <mergeCell ref="I23:K23"/>
    <mergeCell ref="E20:F20"/>
    <mergeCell ref="C24:E24"/>
    <mergeCell ref="F24:H24"/>
    <mergeCell ref="I26:K26"/>
    <mergeCell ref="I25:K25"/>
    <mergeCell ref="I24:K24"/>
    <mergeCell ref="A2:B4"/>
    <mergeCell ref="C2:J2"/>
    <mergeCell ref="K2:L2"/>
    <mergeCell ref="C3:J3"/>
    <mergeCell ref="K3:L3"/>
    <mergeCell ref="C4:J4"/>
    <mergeCell ref="K4:L4"/>
    <mergeCell ref="C26:E26"/>
    <mergeCell ref="G9:H9"/>
    <mergeCell ref="D11:E11"/>
    <mergeCell ref="A6:L7"/>
    <mergeCell ref="A9:B9"/>
    <mergeCell ref="D9:E9"/>
    <mergeCell ref="A10:B10"/>
    <mergeCell ref="D10:E10"/>
    <mergeCell ref="J9:K9"/>
    <mergeCell ref="F26:H26"/>
    <mergeCell ref="A23:B23"/>
    <mergeCell ref="C23:E23"/>
    <mergeCell ref="F23:H23"/>
    <mergeCell ref="A24:B24"/>
    <mergeCell ref="A12:B12"/>
    <mergeCell ref="E18:F18"/>
    <mergeCell ref="A46:L46"/>
    <mergeCell ref="A11:B11"/>
    <mergeCell ref="J10:K10"/>
    <mergeCell ref="D16:F16"/>
    <mergeCell ref="J12:K12"/>
    <mergeCell ref="G10:H10"/>
    <mergeCell ref="G13:H13"/>
    <mergeCell ref="J11:K11"/>
    <mergeCell ref="A14:L14"/>
    <mergeCell ref="A25:B25"/>
    <mergeCell ref="C25:E25"/>
    <mergeCell ref="F25:H25"/>
    <mergeCell ref="A26:B26"/>
  </mergeCells>
  <hyperlinks>
    <hyperlink ref="A10" location="arribaUNOA" tooltip="Ir a esta hoja" display="1a   Análisis del mercado " xr:uid="{00000000-0004-0000-0000-000000000000}"/>
    <hyperlink ref="A10:B10" location="'1a. Misión, Visión'!Área_de_impresión" tooltip="Ir a esta hoja" display="  1a. Misión, Visión y Valores" xr:uid="{00000000-0004-0000-0000-000001000000}"/>
    <hyperlink ref="D10:E10" location="'2a. Análisis Foda'!Área_de_impresión" tooltip="Ir a esta hoja" display="  3a.  Análisis FODA" xr:uid="{00000000-0004-0000-0000-000002000000}"/>
    <hyperlink ref="D11:E11" location="'2b. Matriz Posicionamiento'!Área_de_impresión" tooltip="Ir a esta hoja" display="  3b.  Matriz Posicionamiento Estratégico" xr:uid="{00000000-0004-0000-0000-000003000000}"/>
    <hyperlink ref="G10:H10" location="'3a.Matríz de Partes Interesadas'!A1" tooltip="Ir a esta hoja" display="  3a. Matriz Partes Interesadas" xr:uid="{00000000-0004-0000-0000-000004000000}"/>
    <hyperlink ref="A11" location="arribaUNOA" tooltip="Ir a esta hoja" display="1a   Análisis del mercado " xr:uid="{00000000-0004-0000-0000-000005000000}"/>
    <hyperlink ref="A11:B11" location="'1b. Política y Objetivos'!A1" tooltip="Ir a esta hoja" display="  1b. Política de Calidad y Objetivos de Calidad" xr:uid="{00000000-0004-0000-0000-000006000000}"/>
    <hyperlink ref="J10:K10" location="'4b. Matriz - Contexto'!A1" tooltip="Ir a esta hoja" display="  3a. Matriz Partes Interesadas" xr:uid="{00000000-0004-0000-0000-000007000000}"/>
    <hyperlink ref="A12" location="arribaUNOA" tooltip="Ir a esta hoja" display="1a   Análisis del mercado " xr:uid="{9DAC2A29-0F77-4EE2-A794-FF78291745CC}"/>
    <hyperlink ref="A12:B12" location="'1c. Alcance del SGC'!Área_de_impresión" tooltip="Ir a esta hoja" display="  1c. Alcance del Sistema de Gestión de la Calidad" xr:uid="{7B780D62-49B7-45DE-8D21-ABB9F682984E}"/>
  </hyperlinks>
  <printOptions horizontalCentered="1" verticalCentered="1"/>
  <pageMargins left="0.7" right="0.7" top="0.41488095238095241" bottom="0.75" header="0.3" footer="0.3"/>
  <pageSetup scale="6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2:V88"/>
  <sheetViews>
    <sheetView showGridLines="0" tabSelected="1" view="pageBreakPreview" topLeftCell="F1" zoomScale="60" zoomScaleNormal="90" zoomScalePageLayoutView="80" workbookViewId="0">
      <selection activeCell="L20" sqref="L20:O20"/>
    </sheetView>
  </sheetViews>
  <sheetFormatPr baseColWidth="10" defaultColWidth="0.7109375" defaultRowHeight="14.25" x14ac:dyDescent="0.25"/>
  <cols>
    <col min="1" max="1" width="28.85546875" style="200" customWidth="1"/>
    <col min="2" max="2" width="45.7109375" style="200" customWidth="1"/>
    <col min="3" max="3" width="29.42578125" style="200" customWidth="1"/>
    <col min="4" max="7" width="18.140625" style="200" customWidth="1"/>
    <col min="8" max="8" width="20.7109375" style="200" customWidth="1"/>
    <col min="9" max="9" width="18.28515625" style="200" customWidth="1"/>
    <col min="10" max="10" width="17.140625" style="200" customWidth="1"/>
    <col min="11" max="15" width="15.7109375" style="200" customWidth="1"/>
    <col min="16" max="16" width="17.42578125" style="200" customWidth="1"/>
    <col min="17" max="17" width="20.85546875" style="200" customWidth="1"/>
    <col min="18" max="18" width="19.42578125" style="200" customWidth="1"/>
    <col min="19" max="19" width="18.140625" style="200" customWidth="1"/>
    <col min="20" max="20" width="21.85546875" style="200" customWidth="1"/>
    <col min="21" max="21" width="37" style="200" customWidth="1"/>
    <col min="22" max="22" width="70.42578125" style="201" customWidth="1"/>
    <col min="23" max="23" width="0.7109375" style="200"/>
    <col min="24" max="24" width="20.7109375" style="200" customWidth="1"/>
    <col min="25" max="16384" width="0.7109375" style="200"/>
  </cols>
  <sheetData>
    <row r="2" spans="1:22" ht="15" customHeight="1" x14ac:dyDescent="0.25">
      <c r="A2" s="487"/>
      <c r="B2" s="476" t="s">
        <v>320</v>
      </c>
      <c r="C2" s="476"/>
      <c r="D2" s="476"/>
      <c r="E2" s="476"/>
      <c r="F2" s="476"/>
      <c r="G2" s="474" t="s">
        <v>415</v>
      </c>
      <c r="H2" s="474"/>
    </row>
    <row r="3" spans="1:22" ht="15" customHeight="1" x14ac:dyDescent="0.25">
      <c r="A3" s="488"/>
      <c r="B3" s="476"/>
      <c r="C3" s="476"/>
      <c r="D3" s="476"/>
      <c r="E3" s="476"/>
      <c r="F3" s="476"/>
      <c r="G3" s="474"/>
      <c r="H3" s="474"/>
    </row>
    <row r="4" spans="1:22" ht="15" customHeight="1" x14ac:dyDescent="0.25">
      <c r="A4" s="488"/>
      <c r="B4" s="474" t="s">
        <v>186</v>
      </c>
      <c r="C4" s="474"/>
      <c r="D4" s="474"/>
      <c r="E4" s="474"/>
      <c r="F4" s="474"/>
      <c r="G4" s="474" t="s">
        <v>210</v>
      </c>
      <c r="H4" s="474"/>
    </row>
    <row r="5" spans="1:22" ht="15" customHeight="1" x14ac:dyDescent="0.25">
      <c r="A5" s="488"/>
      <c r="B5" s="474"/>
      <c r="C5" s="474"/>
      <c r="D5" s="474"/>
      <c r="E5" s="474"/>
      <c r="F5" s="474"/>
      <c r="G5" s="474"/>
      <c r="H5" s="474"/>
    </row>
    <row r="6" spans="1:22" ht="15" customHeight="1" x14ac:dyDescent="0.25">
      <c r="A6" s="488"/>
      <c r="B6" s="474" t="s">
        <v>143</v>
      </c>
      <c r="C6" s="474"/>
      <c r="D6" s="474"/>
      <c r="E6" s="474"/>
      <c r="F6" s="474"/>
      <c r="G6" s="475">
        <v>44279</v>
      </c>
      <c r="H6" s="475"/>
    </row>
    <row r="7" spans="1:22" ht="15" customHeight="1" x14ac:dyDescent="0.25">
      <c r="A7" s="489"/>
      <c r="B7" s="474"/>
      <c r="C7" s="474"/>
      <c r="D7" s="474"/>
      <c r="E7" s="474"/>
      <c r="F7" s="474"/>
      <c r="G7" s="475"/>
      <c r="H7" s="475"/>
    </row>
    <row r="8" spans="1:22" ht="15" customHeight="1" thickBot="1" x14ac:dyDescent="0.3">
      <c r="A8" s="202"/>
      <c r="B8" s="198"/>
      <c r="C8" s="198"/>
      <c r="D8" s="198"/>
      <c r="E8" s="198"/>
      <c r="F8" s="198"/>
      <c r="G8" s="199"/>
      <c r="H8" s="199"/>
    </row>
    <row r="9" spans="1:22" ht="18.600000000000001" customHeight="1" thickTop="1" x14ac:dyDescent="0.25">
      <c r="A9" s="490" t="s">
        <v>51</v>
      </c>
      <c r="B9" s="481" t="s">
        <v>53</v>
      </c>
      <c r="C9" s="481" t="s">
        <v>45</v>
      </c>
      <c r="D9" s="484" t="s">
        <v>52</v>
      </c>
      <c r="E9" s="485"/>
      <c r="F9" s="485"/>
      <c r="G9" s="485"/>
      <c r="H9" s="485"/>
      <c r="I9" s="485"/>
      <c r="J9" s="485"/>
      <c r="K9" s="485"/>
      <c r="L9" s="485"/>
      <c r="M9" s="485"/>
      <c r="N9" s="485"/>
      <c r="O9" s="486"/>
      <c r="P9" s="477" t="s">
        <v>46</v>
      </c>
      <c r="Q9" s="477" t="s">
        <v>47</v>
      </c>
      <c r="R9" s="477" t="s">
        <v>48</v>
      </c>
      <c r="S9" s="482" t="s">
        <v>54</v>
      </c>
      <c r="T9" s="477" t="s">
        <v>49</v>
      </c>
      <c r="U9" s="477" t="s">
        <v>50</v>
      </c>
      <c r="V9" s="479" t="s">
        <v>309</v>
      </c>
    </row>
    <row r="10" spans="1:22" ht="64.900000000000006" customHeight="1" thickBot="1" x14ac:dyDescent="0.3">
      <c r="A10" s="491"/>
      <c r="B10" s="478"/>
      <c r="C10" s="478"/>
      <c r="D10" s="203" t="s">
        <v>212</v>
      </c>
      <c r="E10" s="203" t="s">
        <v>213</v>
      </c>
      <c r="F10" s="203" t="s">
        <v>214</v>
      </c>
      <c r="G10" s="203" t="s">
        <v>215</v>
      </c>
      <c r="H10" s="203" t="s">
        <v>216</v>
      </c>
      <c r="I10" s="203" t="s">
        <v>318</v>
      </c>
      <c r="J10" s="203" t="s">
        <v>217</v>
      </c>
      <c r="K10" s="203" t="s">
        <v>218</v>
      </c>
      <c r="L10" s="203" t="s">
        <v>219</v>
      </c>
      <c r="M10" s="203" t="s">
        <v>310</v>
      </c>
      <c r="N10" s="263" t="s">
        <v>430</v>
      </c>
      <c r="O10" s="211" t="s">
        <v>241</v>
      </c>
      <c r="P10" s="478"/>
      <c r="Q10" s="478"/>
      <c r="R10" s="478"/>
      <c r="S10" s="483"/>
      <c r="T10" s="478"/>
      <c r="U10" s="478"/>
      <c r="V10" s="480"/>
    </row>
    <row r="11" spans="1:22" ht="100.15" customHeight="1" thickTop="1" x14ac:dyDescent="0.25">
      <c r="A11" s="606" t="s">
        <v>33</v>
      </c>
      <c r="B11" s="607" t="str">
        <f>'2a. Análisis Foda'!B9:E9</f>
        <v>1.  Ser la única institución que expide CPV</v>
      </c>
      <c r="C11" s="608" t="s">
        <v>74</v>
      </c>
      <c r="D11" s="208"/>
      <c r="E11" s="208"/>
      <c r="F11" s="208"/>
      <c r="G11" s="208"/>
      <c r="H11" s="208"/>
      <c r="I11" s="208"/>
      <c r="J11" s="208"/>
      <c r="K11" s="208"/>
      <c r="L11" s="208"/>
      <c r="M11" s="208"/>
      <c r="N11" s="237"/>
      <c r="O11" s="237"/>
      <c r="P11" s="204"/>
      <c r="Q11" s="204"/>
      <c r="R11" s="204"/>
      <c r="S11" s="205" t="str">
        <f>IFERROR(VLOOKUP(P11,Naturaleza,2,FALSE)*VLOOKUP('4b. Matriz - Contexto'!Q11,Probabilidad,2,FALSE)*VLOOKUP('4b. Matriz - Contexto'!R11,Severidad,2,FALSE),"")</f>
        <v/>
      </c>
      <c r="T11" s="206" t="str">
        <f t="shared" ref="T11" si="0">IF(A11="Debilidad",IF(S11="","",IF(AND(S11&gt;0,S11&lt;200),"Trivial",IF(OR(S11=200,AND(S11&gt;200,S11&lt;400)),"Tolerable",IF(OR(S11=400,AND(S11&gt;400,S11&lt;600)),"Moderado",IF(OR(S11=600,AND(S11&gt;600,S11&lt;800)),"Importante",IF(OR(S11=800,S11&gt;800,S11&lt;1000,S11=1000),"Intolerable","")))))),IF(A11="Amenaza",IF(S11="","",IF(AND(S11&gt;0,S11&lt;200),"Trivial",IF(OR(S11=200,AND(S11&gt;200,S11&lt;400)),"Tolerable",IF(OR(S11=400,AND(S11&gt;400,S11&lt;600)),"Moderado",IF(OR(S11=600,AND(S11&gt;600,S11&lt;800)),"Importante",IF(OR(S11=800,S11&gt;800,S11&lt;1000,S11=1000),"Intolerable","")))))),IF(A11="Fortaleza",IF(S11="","",IF(AND(S11&gt;0,S11&lt;250),"Limitada",IF(OR(S11=250,AND(S11&gt;250,S11&lt;500)),"Media",IF(OR(S11=500,AND(S11&gt;500,S11&lt;750)),"Potencial",IF(OR(S11=750,AND(S11&gt;750,S11&lt;=1000)),"Sobresaliente", ""))))), IF(A11="Oportunidad",IF(S11="","",IF(AND(S11&gt;0,S11&lt;250),"Limitada",IF(OR(S11=250,AND(S11&gt;250,S11&lt;500)),"Media",IF(OR(S11=500,AND(S11&gt;500,S11&lt;750)),"Potencial",IF(OR(S11=750,AND(S11&gt;750,S11&lt;=1000)),"Sobresaliente",""))))),""))))</f>
        <v/>
      </c>
      <c r="U11" s="205" t="str">
        <f>IFERROR(VLOOKUP(T11,'4a. Parámetros de riesgo'!$B$31:$C$35,2,FALSE),IFERROR(VLOOKUP(T11,'4a. Parámetros de riesgo'!$H$31:$I$35,2,FALSE),""))</f>
        <v/>
      </c>
      <c r="V11" s="207" t="str">
        <f>IFERROR(VLOOKUP(U11,'4a. Parámetros de riesgo'!$C$31:$D$35,2,FALSE),IFERROR(VLOOKUP(U11,'4a. Parámetros de riesgo'!$I$31:$J$35,2,FALSE),""))</f>
        <v/>
      </c>
    </row>
    <row r="12" spans="1:22" ht="150" customHeight="1" x14ac:dyDescent="0.25">
      <c r="A12" s="606" t="s">
        <v>33</v>
      </c>
      <c r="B12" s="607" t="str">
        <f>'2a. Análisis Foda'!B10:E10</f>
        <v>2. Contar con fuertes medidas de seguridad de la CPV las cuales aumentaron con el nuevo modelo expedido en 2020</v>
      </c>
      <c r="C12" s="608" t="s">
        <v>74</v>
      </c>
      <c r="D12" s="208"/>
      <c r="E12" s="208"/>
      <c r="F12" s="208"/>
      <c r="G12" s="208"/>
      <c r="H12" s="208"/>
      <c r="I12" s="208"/>
      <c r="J12" s="208"/>
      <c r="K12" s="208"/>
      <c r="L12" s="208"/>
      <c r="M12" s="208"/>
      <c r="N12" s="237"/>
      <c r="O12" s="237"/>
      <c r="P12" s="204"/>
      <c r="Q12" s="204"/>
      <c r="R12" s="204"/>
      <c r="S12" s="205" t="str">
        <f>IFERROR(VLOOKUP(P12,Naturaleza,2,FALSE)*VLOOKUP('4b. Matriz - Contexto'!Q12,Probabilidad,2,FALSE)*VLOOKUP('4b. Matriz - Contexto'!R12,Severidad,2,FALSE),"")</f>
        <v/>
      </c>
      <c r="T12" s="206" t="str">
        <f t="shared" ref="T12:T75" si="1">IF(A12="Debilidad",IF(S12="","",IF(AND(S12&gt;0,S12&lt;200),"Trivial",IF(OR(S12=200,AND(S12&gt;200,S12&lt;400)),"Tolerable",IF(OR(S12=400,AND(S12&gt;400,S12&lt;600)),"Moderado",IF(OR(S12=600,AND(S12&gt;600,S12&lt;800)),"Importante",IF(OR(S12=800,S12&gt;800,S12&lt;1000,S12=1000),"Intolerable","")))))),IF(A12="Amenaza",IF(S12="","",IF(AND(S12&gt;0,S12&lt;200),"Trivial",IF(OR(S12=200,AND(S12&gt;200,S12&lt;400)),"Tolerable",IF(OR(S12=400,AND(S12&gt;400,S12&lt;600)),"Moderado",IF(OR(S12=600,AND(S12&gt;600,S12&lt;800)),"Importante",IF(OR(S12=800,S12&gt;800,S12&lt;1000,S12=1000),"Intolerable","")))))),IF(A12="Fortaleza",IF(S12="","",IF(AND(S12&gt;0,S12&lt;250),"Limitada",IF(OR(S12=250,AND(S12&gt;250,S12&lt;500)),"Media",IF(OR(S12=500,AND(S12&gt;500,S12&lt;750)),"Potencial",IF(OR(S12=750,AND(S12&gt;750,S12&lt;=1000)),"Sobresaliente", ""))))), IF(A12="Oportunidad",IF(S12="","",IF(AND(S12&gt;0,S12&lt;250),"Limitada",IF(OR(S12=250,AND(S12&gt;250,S12&lt;500)),"Media",IF(OR(S12=500,AND(S12&gt;500,S12&lt;750)),"Potencial",IF(OR(S12=750,AND(S12&gt;750,S12&lt;=1000)),"Sobresaliente",""))))),""))))</f>
        <v/>
      </c>
      <c r="U12" s="205" t="str">
        <f>IFERROR(VLOOKUP(T12,'4a. Parámetros de riesgo'!$B$31:$C$35,2,FALSE),IFERROR(VLOOKUP(T12,'4a. Parámetros de riesgo'!$H$31:$I$35,2,FALSE),""))</f>
        <v/>
      </c>
      <c r="V12" s="207" t="str">
        <f>IFERROR(VLOOKUP(U12,'4a. Parámetros de riesgo'!$C$31:$D$35,2,FALSE),IFERROR(VLOOKUP(U12,'4a. Parámetros de riesgo'!$I$31:$J$35,2,FALSE),""))</f>
        <v/>
      </c>
    </row>
    <row r="13" spans="1:22" ht="100.15" customHeight="1" x14ac:dyDescent="0.25">
      <c r="A13" s="606" t="s">
        <v>33</v>
      </c>
      <c r="B13" s="607" t="str">
        <f>'2a. Análisis Foda'!B11:E11</f>
        <v>3. Contar con el Padrón Electoral confiable y actualizado</v>
      </c>
      <c r="C13" s="608" t="s">
        <v>74</v>
      </c>
      <c r="D13" s="208"/>
      <c r="E13" s="208"/>
      <c r="F13" s="208"/>
      <c r="G13" s="208"/>
      <c r="H13" s="208"/>
      <c r="I13" s="208"/>
      <c r="J13" s="208"/>
      <c r="K13" s="208"/>
      <c r="L13" s="208"/>
      <c r="M13" s="208"/>
      <c r="N13" s="237"/>
      <c r="O13" s="237"/>
      <c r="P13" s="204"/>
      <c r="Q13" s="204"/>
      <c r="R13" s="204"/>
      <c r="S13" s="205" t="str">
        <f>IFERROR(VLOOKUP(P13,Naturaleza,2,FALSE)*VLOOKUP('4b. Matriz - Contexto'!Q13,Probabilidad,2,FALSE)*VLOOKUP('4b. Matriz - Contexto'!R13,Severidad,2,FALSE),"")</f>
        <v/>
      </c>
      <c r="T13" s="206" t="str">
        <f t="shared" si="1"/>
        <v/>
      </c>
      <c r="U13" s="205" t="str">
        <f>IFERROR(VLOOKUP(T13,'4a. Parámetros de riesgo'!$B$31:$C$35,2,FALSE),IFERROR(VLOOKUP(T13,'4a. Parámetros de riesgo'!$H$31:$I$35,2,FALSE),""))</f>
        <v/>
      </c>
      <c r="V13" s="207" t="str">
        <f>IFERROR(VLOOKUP(U13,'4a. Parámetros de riesgo'!$C$31:$D$35,2,FALSE),IFERROR(VLOOKUP(U13,'4a. Parámetros de riesgo'!$I$31:$J$35,2,FALSE),""))</f>
        <v/>
      </c>
    </row>
    <row r="14" spans="1:22" ht="100.15" customHeight="1" x14ac:dyDescent="0.25">
      <c r="A14" s="606" t="s">
        <v>33</v>
      </c>
      <c r="B14" s="607" t="str">
        <f>'2a. Análisis Foda'!B12:E12</f>
        <v>4. Experiencia del personal operativo de los MAC en el SGC</v>
      </c>
      <c r="C14" s="608" t="s">
        <v>74</v>
      </c>
      <c r="D14" s="208"/>
      <c r="E14" s="208"/>
      <c r="F14" s="208"/>
      <c r="G14" s="208"/>
      <c r="H14" s="208"/>
      <c r="I14" s="208"/>
      <c r="J14" s="208"/>
      <c r="K14" s="208"/>
      <c r="L14" s="208"/>
      <c r="M14" s="208"/>
      <c r="N14" s="237"/>
      <c r="O14" s="237"/>
      <c r="P14" s="204"/>
      <c r="Q14" s="204"/>
      <c r="R14" s="204"/>
      <c r="S14" s="205" t="str">
        <f>IFERROR(VLOOKUP(P14,Naturaleza,2,FALSE)*VLOOKUP('4b. Matriz - Contexto'!Q14,Probabilidad,2,FALSE)*VLOOKUP('4b. Matriz - Contexto'!R14,Severidad,2,FALSE),"")</f>
        <v/>
      </c>
      <c r="T14" s="206" t="str">
        <f t="shared" si="1"/>
        <v/>
      </c>
      <c r="U14" s="205" t="str">
        <f>IFERROR(VLOOKUP(T14,'4a. Parámetros de riesgo'!$B$31:$C$35,2,FALSE),IFERROR(VLOOKUP(T14,'4a. Parámetros de riesgo'!$H$31:$I$35,2,FALSE),""))</f>
        <v/>
      </c>
      <c r="V14" s="207" t="str">
        <f>IFERROR(VLOOKUP(U14,'4a. Parámetros de riesgo'!$C$31:$D$35,2,FALSE),IFERROR(VLOOKUP(U14,'4a. Parámetros de riesgo'!$I$31:$J$35,2,FALSE),""))</f>
        <v/>
      </c>
    </row>
    <row r="15" spans="1:22" ht="100.15" customHeight="1" x14ac:dyDescent="0.25">
      <c r="A15" s="606" t="s">
        <v>33</v>
      </c>
      <c r="B15" s="607" t="str">
        <f>'2a. Análisis Foda'!B13:E13</f>
        <v>5. Aplicación de protocolos en atenciones especiales (adultos mayores, personas trans, y protocolos de sanitización por COVID-19)</v>
      </c>
      <c r="C15" s="608" t="s">
        <v>74</v>
      </c>
      <c r="D15" s="208"/>
      <c r="E15" s="208"/>
      <c r="F15" s="208"/>
      <c r="G15" s="208"/>
      <c r="H15" s="208"/>
      <c r="I15" s="208"/>
      <c r="J15" s="208"/>
      <c r="K15" s="208"/>
      <c r="L15" s="208"/>
      <c r="M15" s="208"/>
      <c r="N15" s="237"/>
      <c r="O15" s="237"/>
      <c r="P15" s="204"/>
      <c r="Q15" s="204"/>
      <c r="R15" s="204"/>
      <c r="S15" s="205" t="str">
        <f>IFERROR(VLOOKUP(P15,Naturaleza,2,FALSE)*VLOOKUP('4b. Matriz - Contexto'!Q15,Probabilidad,2,FALSE)*VLOOKUP('4b. Matriz - Contexto'!R15,Severidad,2,FALSE),"")</f>
        <v/>
      </c>
      <c r="T15" s="206" t="str">
        <f t="shared" si="1"/>
        <v/>
      </c>
      <c r="U15" s="205" t="str">
        <f>IFERROR(VLOOKUP(T15,'4a. Parámetros de riesgo'!$B$31:$C$35,2,FALSE),IFERROR(VLOOKUP(T15,'4a. Parámetros de riesgo'!$H$31:$I$35,2,FALSE),""))</f>
        <v/>
      </c>
      <c r="V15" s="207" t="str">
        <f>IFERROR(VLOOKUP(U15,'4a. Parámetros de riesgo'!$C$31:$D$35,2,FALSE),IFERROR(VLOOKUP(U15,'4a. Parámetros de riesgo'!$I$31:$J$35,2,FALSE),""))</f>
        <v/>
      </c>
    </row>
    <row r="16" spans="1:22" ht="100.15" customHeight="1" x14ac:dyDescent="0.25">
      <c r="A16" s="606" t="s">
        <v>33</v>
      </c>
      <c r="B16" s="607" t="str">
        <f>'2a. Análisis Foda'!B14:E14</f>
        <v>6. La infraestructura tecnológica con la que cuentan los MAC (recientemente de ha dotado de cámaras, impresoras y próximamente escáner nuevos)</v>
      </c>
      <c r="C16" s="608" t="s">
        <v>74</v>
      </c>
      <c r="D16" s="208"/>
      <c r="E16" s="208"/>
      <c r="F16" s="208"/>
      <c r="G16" s="208"/>
      <c r="H16" s="208"/>
      <c r="I16" s="208"/>
      <c r="J16" s="208"/>
      <c r="K16" s="208"/>
      <c r="L16" s="208"/>
      <c r="M16" s="208"/>
      <c r="N16" s="237"/>
      <c r="O16" s="237"/>
      <c r="P16" s="204"/>
      <c r="Q16" s="204"/>
      <c r="R16" s="204"/>
      <c r="S16" s="205" t="str">
        <f>IFERROR(VLOOKUP(P16,Naturaleza,2,FALSE)*VLOOKUP('4b. Matriz - Contexto'!Q16,Probabilidad,2,FALSE)*VLOOKUP('4b. Matriz - Contexto'!R16,Severidad,2,FALSE),"")</f>
        <v/>
      </c>
      <c r="T16" s="206" t="str">
        <f t="shared" si="1"/>
        <v/>
      </c>
      <c r="U16" s="205" t="str">
        <f>IFERROR(VLOOKUP(T16,'4a. Parámetros de riesgo'!$B$31:$C$35,2,FALSE),IFERROR(VLOOKUP(T16,'4a. Parámetros de riesgo'!$H$31:$I$35,2,FALSE),""))</f>
        <v/>
      </c>
      <c r="V16" s="207" t="str">
        <f>IFERROR(VLOOKUP(U16,'4a. Parámetros de riesgo'!$C$31:$D$35,2,FALSE),IFERROR(VLOOKUP(U16,'4a. Parámetros de riesgo'!$I$31:$J$35,2,FALSE),""))</f>
        <v/>
      </c>
    </row>
    <row r="17" spans="1:22" ht="100.15" customHeight="1" x14ac:dyDescent="0.25">
      <c r="A17" s="606" t="s">
        <v>33</v>
      </c>
      <c r="B17" s="607" t="str">
        <f>'2a. Análisis Foda'!B15:E15</f>
        <v>7. Haber obtenido la certificación en calidad ISO 9001</v>
      </c>
      <c r="C17" s="608" t="s">
        <v>74</v>
      </c>
      <c r="D17" s="208"/>
      <c r="E17" s="208"/>
      <c r="F17" s="208"/>
      <c r="G17" s="208"/>
      <c r="H17" s="208"/>
      <c r="I17" s="208"/>
      <c r="J17" s="208"/>
      <c r="K17" s="208"/>
      <c r="L17" s="208"/>
      <c r="M17" s="208"/>
      <c r="N17" s="237"/>
      <c r="O17" s="237"/>
      <c r="P17" s="204"/>
      <c r="Q17" s="204"/>
      <c r="R17" s="204"/>
      <c r="S17" s="205" t="str">
        <f>IFERROR(VLOOKUP(P17,Naturaleza,2,FALSE)*VLOOKUP('4b. Matriz - Contexto'!Q17,Probabilidad,2,FALSE)*VLOOKUP('4b. Matriz - Contexto'!R17,Severidad,2,FALSE),"")</f>
        <v/>
      </c>
      <c r="T17" s="206" t="str">
        <f t="shared" si="1"/>
        <v/>
      </c>
      <c r="U17" s="205" t="str">
        <f>IFERROR(VLOOKUP(T17,'4a. Parámetros de riesgo'!$B$31:$C$35,2,FALSE),IFERROR(VLOOKUP(T17,'4a. Parámetros de riesgo'!$H$31:$I$35,2,FALSE),""))</f>
        <v/>
      </c>
      <c r="V17" s="207" t="str">
        <f>IFERROR(VLOOKUP(U17,'4a. Parámetros de riesgo'!$C$31:$D$35,2,FALSE),IFERROR(VLOOKUP(U17,'4a. Parámetros de riesgo'!$I$31:$J$35,2,FALSE),""))</f>
        <v/>
      </c>
    </row>
    <row r="18" spans="1:22" ht="100.15" customHeight="1" x14ac:dyDescent="0.25">
      <c r="A18" s="606" t="s">
        <v>33</v>
      </c>
      <c r="B18" s="607" t="str">
        <f>'2a. Análisis Foda'!B16:E16</f>
        <v>8. Que el INE  esté implementando todas las medidas sanitización que requiere el personal para su seguridad</v>
      </c>
      <c r="C18" s="608" t="s">
        <v>74</v>
      </c>
      <c r="D18" s="208"/>
      <c r="E18" s="208"/>
      <c r="F18" s="208"/>
      <c r="G18" s="208"/>
      <c r="H18" s="208"/>
      <c r="I18" s="208"/>
      <c r="J18" s="208"/>
      <c r="K18" s="208"/>
      <c r="L18" s="208"/>
      <c r="M18" s="208"/>
      <c r="N18" s="237"/>
      <c r="O18" s="237"/>
      <c r="P18" s="204"/>
      <c r="Q18" s="204"/>
      <c r="R18" s="204"/>
      <c r="S18" s="205" t="str">
        <f>IFERROR(VLOOKUP(P18,Naturaleza,2,FALSE)*VLOOKUP('4b. Matriz - Contexto'!Q18,Probabilidad,2,FALSE)*VLOOKUP('4b. Matriz - Contexto'!R18,Severidad,2,FALSE),"")</f>
        <v/>
      </c>
      <c r="T18" s="206" t="str">
        <f t="shared" si="1"/>
        <v/>
      </c>
      <c r="U18" s="205" t="str">
        <f>IFERROR(VLOOKUP(T18,'4a. Parámetros de riesgo'!$B$31:$C$35,2,FALSE),IFERROR(VLOOKUP(T18,'4a. Parámetros de riesgo'!$H$31:$I$35,2,FALSE),""))</f>
        <v/>
      </c>
      <c r="V18" s="207" t="str">
        <f>IFERROR(VLOOKUP(U18,'4a. Parámetros de riesgo'!$C$31:$D$35,2,FALSE),IFERROR(VLOOKUP(U18,'4a. Parámetros de riesgo'!$I$31:$J$35,2,FALSE),""))</f>
        <v/>
      </c>
    </row>
    <row r="19" spans="1:22" ht="100.15" customHeight="1" x14ac:dyDescent="0.25">
      <c r="A19" s="606" t="s">
        <v>33</v>
      </c>
      <c r="B19" s="607" t="str">
        <f>'2a. Análisis Foda'!B17:E17</f>
        <v>9. Estructura institucional con presencia a nivel de toda la entidad.</v>
      </c>
      <c r="C19" s="608" t="s">
        <v>74</v>
      </c>
      <c r="D19" s="208"/>
      <c r="E19" s="208"/>
      <c r="F19" s="208"/>
      <c r="G19" s="208"/>
      <c r="H19" s="208"/>
      <c r="I19" s="208"/>
      <c r="J19" s="208"/>
      <c r="K19" s="208"/>
      <c r="L19" s="208"/>
      <c r="M19" s="208"/>
      <c r="N19" s="237"/>
      <c r="O19" s="237"/>
      <c r="P19" s="204"/>
      <c r="Q19" s="204"/>
      <c r="R19" s="204"/>
      <c r="S19" s="205" t="str">
        <f>IFERROR(VLOOKUP(P19,Naturaleza,2,FALSE)*VLOOKUP('4b. Matriz - Contexto'!Q19,Probabilidad,2,FALSE)*VLOOKUP('4b. Matriz - Contexto'!R19,Severidad,2,FALSE),"")</f>
        <v/>
      </c>
      <c r="T19" s="206" t="str">
        <f t="shared" si="1"/>
        <v/>
      </c>
      <c r="U19" s="205" t="str">
        <f>IFERROR(VLOOKUP(T19,'4a. Parámetros de riesgo'!$B$31:$C$35,2,FALSE),IFERROR(VLOOKUP(T19,'4a. Parámetros de riesgo'!$H$31:$I$35,2,FALSE),""))</f>
        <v/>
      </c>
      <c r="V19" s="207" t="str">
        <f>IFERROR(VLOOKUP(U19,'4a. Parámetros de riesgo'!$C$31:$D$35,2,FALSE),IFERROR(VLOOKUP(U19,'4a. Parámetros de riesgo'!$I$31:$J$35,2,FALSE),""))</f>
        <v/>
      </c>
    </row>
    <row r="20" spans="1:22" ht="100.15" customHeight="1" x14ac:dyDescent="0.25">
      <c r="A20" s="606" t="s">
        <v>33</v>
      </c>
      <c r="B20" s="607" t="str">
        <f>'2a. Análisis Foda'!B18:E18</f>
        <v>10. Reconocimiento de la Credencial para Votar como instrumento que fortalece la confianza ciudadana.</v>
      </c>
      <c r="C20" s="608" t="s">
        <v>74</v>
      </c>
      <c r="D20" s="208"/>
      <c r="E20" s="208"/>
      <c r="F20" s="208"/>
      <c r="G20" s="208"/>
      <c r="H20" s="208"/>
      <c r="I20" s="208"/>
      <c r="J20" s="208"/>
      <c r="K20" s="208"/>
      <c r="L20" s="208"/>
      <c r="M20" s="208"/>
      <c r="N20" s="237"/>
      <c r="O20" s="237"/>
      <c r="P20" s="204"/>
      <c r="Q20" s="204"/>
      <c r="R20" s="204"/>
      <c r="S20" s="205" t="str">
        <f>IFERROR(VLOOKUP(P20,Naturaleza,2,FALSE)*VLOOKUP('4b. Matriz - Contexto'!Q20,Probabilidad,2,FALSE)*VLOOKUP('4b. Matriz - Contexto'!R20,Severidad,2,FALSE),"")</f>
        <v/>
      </c>
      <c r="T20" s="206" t="str">
        <f t="shared" si="1"/>
        <v/>
      </c>
      <c r="U20" s="205" t="str">
        <f>IFERROR(VLOOKUP(T20,'4a. Parámetros de riesgo'!$B$31:$C$35,2,FALSE),IFERROR(VLOOKUP(T20,'4a. Parámetros de riesgo'!$H$31:$I$35,2,FALSE),""))</f>
        <v/>
      </c>
      <c r="V20" s="207" t="str">
        <f>IFERROR(VLOOKUP(U20,'4a. Parámetros de riesgo'!$C$31:$D$35,2,FALSE),IFERROR(VLOOKUP(U20,'4a. Parámetros de riesgo'!$I$31:$J$35,2,FALSE),""))</f>
        <v/>
      </c>
    </row>
    <row r="21" spans="1:22" ht="108" x14ac:dyDescent="0.25">
      <c r="A21" s="606" t="s">
        <v>33</v>
      </c>
      <c r="B21" s="607" t="str">
        <f>'2a. Análisis Foda'!B19:E19</f>
        <v>11. Los funcionarios de los MAC pueden expresar su opinión respecto al ambiente y clima de trabajo, por medio de su expresión por medio de una Encuesta anónima sobre el clima laboral.</v>
      </c>
      <c r="C21" s="608" t="s">
        <v>74</v>
      </c>
      <c r="D21" s="208"/>
      <c r="E21" s="208"/>
      <c r="F21" s="208"/>
      <c r="G21" s="208"/>
      <c r="H21" s="208"/>
      <c r="I21" s="208"/>
      <c r="J21" s="208"/>
      <c r="K21" s="208"/>
      <c r="L21" s="208"/>
      <c r="M21" s="208"/>
      <c r="N21" s="237"/>
      <c r="O21" s="237"/>
      <c r="P21" s="204"/>
      <c r="Q21" s="204"/>
      <c r="R21" s="204"/>
      <c r="S21" s="205" t="str">
        <f>IFERROR(VLOOKUP(P21,Naturaleza,2,FALSE)*VLOOKUP('4b. Matriz - Contexto'!Q21,Probabilidad,2,FALSE)*VLOOKUP('4b. Matriz - Contexto'!R21,Severidad,2,FALSE),"")</f>
        <v/>
      </c>
      <c r="T21" s="206" t="str">
        <f t="shared" si="1"/>
        <v/>
      </c>
      <c r="U21" s="205" t="str">
        <f>IFERROR(VLOOKUP(T21,'4a. Parámetros de riesgo'!$B$31:$C$35,2,FALSE),IFERROR(VLOOKUP(T21,'4a. Parámetros de riesgo'!$H$31:$I$35,2,FALSE),""))</f>
        <v/>
      </c>
      <c r="V21" s="207" t="str">
        <f>IFERROR(VLOOKUP(U21,'4a. Parámetros de riesgo'!$C$31:$D$35,2,FALSE),IFERROR(VLOOKUP(U21,'4a. Parámetros de riesgo'!$I$31:$J$35,2,FALSE),""))</f>
        <v/>
      </c>
    </row>
    <row r="22" spans="1:22" ht="100.15" customHeight="1" x14ac:dyDescent="0.25">
      <c r="A22" s="606" t="s">
        <v>33</v>
      </c>
      <c r="B22" s="607" t="str">
        <f>'2a. Análisis Foda'!B20:E20</f>
        <v xml:space="preserve">12. El personal de los MAC cuentan con experiencia laboral debido a su antigüedad en los módulos.  </v>
      </c>
      <c r="C22" s="608" t="s">
        <v>74</v>
      </c>
      <c r="D22" s="208"/>
      <c r="E22" s="208"/>
      <c r="F22" s="208"/>
      <c r="G22" s="208"/>
      <c r="H22" s="208"/>
      <c r="I22" s="208"/>
      <c r="J22" s="208"/>
      <c r="K22" s="208"/>
      <c r="L22" s="208"/>
      <c r="M22" s="208"/>
      <c r="N22" s="237"/>
      <c r="O22" s="237"/>
      <c r="P22" s="204"/>
      <c r="Q22" s="204"/>
      <c r="R22" s="204"/>
      <c r="S22" s="205" t="str">
        <f>IFERROR(VLOOKUP(P22,Naturaleza,2,FALSE)*VLOOKUP('4b. Matriz - Contexto'!Q22,Probabilidad,2,FALSE)*VLOOKUP('4b. Matriz - Contexto'!R22,Severidad,2,FALSE),"")</f>
        <v/>
      </c>
      <c r="T22" s="206" t="str">
        <f t="shared" si="1"/>
        <v/>
      </c>
      <c r="U22" s="205" t="str">
        <f>IFERROR(VLOOKUP(T22,'4a. Parámetros de riesgo'!$B$31:$C$35,2,FALSE),IFERROR(VLOOKUP(T22,'4a. Parámetros de riesgo'!$H$31:$I$35,2,FALSE),""))</f>
        <v/>
      </c>
      <c r="V22" s="207" t="str">
        <f>IFERROR(VLOOKUP(U22,'4a. Parámetros de riesgo'!$C$31:$D$35,2,FALSE),IFERROR(VLOOKUP(U22,'4a. Parámetros de riesgo'!$I$31:$J$35,2,FALSE),""))</f>
        <v/>
      </c>
    </row>
    <row r="23" spans="1:22" ht="100.15" customHeight="1" x14ac:dyDescent="0.25">
      <c r="A23" s="606" t="s">
        <v>33</v>
      </c>
      <c r="B23" s="607" t="str">
        <f>'2a. Análisis Foda'!B21:E21</f>
        <v>13. El Instituto cuenta con un Campus Virtual por medio del cual se lleva acabo capacitación constante para su personal</v>
      </c>
      <c r="C23" s="608" t="s">
        <v>74</v>
      </c>
      <c r="D23" s="208"/>
      <c r="E23" s="208"/>
      <c r="F23" s="208"/>
      <c r="G23" s="208"/>
      <c r="H23" s="208"/>
      <c r="I23" s="208"/>
      <c r="J23" s="208"/>
      <c r="K23" s="208"/>
      <c r="L23" s="208"/>
      <c r="M23" s="208"/>
      <c r="N23" s="237"/>
      <c r="O23" s="237"/>
      <c r="P23" s="204"/>
      <c r="Q23" s="204"/>
      <c r="R23" s="204"/>
      <c r="S23" s="205" t="str">
        <f>IFERROR(VLOOKUP(P23,Naturaleza,2,FALSE)*VLOOKUP('4b. Matriz - Contexto'!Q23,Probabilidad,2,FALSE)*VLOOKUP('4b. Matriz - Contexto'!R23,Severidad,2,FALSE),"")</f>
        <v/>
      </c>
      <c r="T23" s="206" t="str">
        <f t="shared" si="1"/>
        <v/>
      </c>
      <c r="U23" s="205" t="str">
        <f>IFERROR(VLOOKUP(T23,'4a. Parámetros de riesgo'!$B$31:$C$35,2,FALSE),IFERROR(VLOOKUP(T23,'4a. Parámetros de riesgo'!$H$31:$I$35,2,FALSE),""))</f>
        <v/>
      </c>
      <c r="V23" s="207" t="str">
        <f>IFERROR(VLOOKUP(U23,'4a. Parámetros de riesgo'!$C$31:$D$35,2,FALSE),IFERROR(VLOOKUP(U23,'4a. Parámetros de riesgo'!$I$31:$J$35,2,FALSE),""))</f>
        <v/>
      </c>
    </row>
    <row r="24" spans="1:22" ht="100.15" customHeight="1" x14ac:dyDescent="0.25">
      <c r="A24" s="606" t="s">
        <v>33</v>
      </c>
      <c r="B24" s="607" t="str">
        <f>'2a. Análisis Foda'!B22:E22</f>
        <v>14. Posicionamiento del Instituto como órgano que brinda confianza.</v>
      </c>
      <c r="C24" s="608" t="s">
        <v>74</v>
      </c>
      <c r="D24" s="208"/>
      <c r="E24" s="208"/>
      <c r="F24" s="208"/>
      <c r="G24" s="208"/>
      <c r="H24" s="208"/>
      <c r="I24" s="208"/>
      <c r="J24" s="208"/>
      <c r="K24" s="208"/>
      <c r="L24" s="208"/>
      <c r="M24" s="208"/>
      <c r="N24" s="237"/>
      <c r="O24" s="237"/>
      <c r="P24" s="204"/>
      <c r="Q24" s="204"/>
      <c r="R24" s="204"/>
      <c r="S24" s="205" t="str">
        <f>IFERROR(VLOOKUP(P24,Naturaleza,2,FALSE)*VLOOKUP('4b. Matriz - Contexto'!Q24,Probabilidad,2,FALSE)*VLOOKUP('4b. Matriz - Contexto'!R24,Severidad,2,FALSE),"")</f>
        <v/>
      </c>
      <c r="T24" s="206" t="str">
        <f t="shared" si="1"/>
        <v/>
      </c>
      <c r="U24" s="205" t="str">
        <f>IFERROR(VLOOKUP(T24,'4a. Parámetros de riesgo'!$B$31:$C$35,2,FALSE),IFERROR(VLOOKUP(T24,'4a. Parámetros de riesgo'!$H$31:$I$35,2,FALSE),""))</f>
        <v/>
      </c>
      <c r="V24" s="207" t="str">
        <f>IFERROR(VLOOKUP(U24,'4a. Parámetros de riesgo'!$C$31:$D$35,2,FALSE),IFERROR(VLOOKUP(U24,'4a. Parámetros de riesgo'!$I$31:$J$35,2,FALSE),""))</f>
        <v/>
      </c>
    </row>
    <row r="25" spans="1:22" ht="100.15" customHeight="1" x14ac:dyDescent="0.25">
      <c r="A25" s="606" t="s">
        <v>33</v>
      </c>
      <c r="B25" s="607" t="str">
        <f>'2a. Análisis Foda'!B23:E23</f>
        <v>15. Mejoras continuas en el SIIRFE_MAC</v>
      </c>
      <c r="C25" s="608" t="s">
        <v>74</v>
      </c>
      <c r="D25" s="208"/>
      <c r="E25" s="208"/>
      <c r="F25" s="208"/>
      <c r="G25" s="208"/>
      <c r="H25" s="208"/>
      <c r="I25" s="208"/>
      <c r="J25" s="208"/>
      <c r="K25" s="208"/>
      <c r="L25" s="208"/>
      <c r="M25" s="208"/>
      <c r="N25" s="237"/>
      <c r="O25" s="237"/>
      <c r="P25" s="204"/>
      <c r="Q25" s="204"/>
      <c r="R25" s="204"/>
      <c r="S25" s="205" t="str">
        <f>IFERROR(VLOOKUP(P25,Naturaleza,2,FALSE)*VLOOKUP('4b. Matriz - Contexto'!Q25,Probabilidad,2,FALSE)*VLOOKUP('4b. Matriz - Contexto'!R25,Severidad,2,FALSE),"")</f>
        <v/>
      </c>
      <c r="T25" s="206" t="str">
        <f t="shared" si="1"/>
        <v/>
      </c>
      <c r="U25" s="205" t="str">
        <f>IFERROR(VLOOKUP(T25,'4a. Parámetros de riesgo'!$B$31:$C$35,2,FALSE),IFERROR(VLOOKUP(T25,'4a. Parámetros de riesgo'!$H$31:$I$35,2,FALSE),""))</f>
        <v/>
      </c>
      <c r="V25" s="207" t="str">
        <f>IFERROR(VLOOKUP(U25,'4a. Parámetros de riesgo'!$C$31:$D$35,2,FALSE),IFERROR(VLOOKUP(U25,'4a. Parámetros de riesgo'!$I$31:$J$35,2,FALSE),""))</f>
        <v/>
      </c>
    </row>
    <row r="26" spans="1:22" ht="100.15" customHeight="1" x14ac:dyDescent="0.25">
      <c r="A26" s="606" t="s">
        <v>33</v>
      </c>
      <c r="B26" s="607" t="str">
        <f>'2a. Análisis Foda'!B24:E24</f>
        <v>16. Buena coordinación y trabajo en equipo</v>
      </c>
      <c r="C26" s="608" t="s">
        <v>74</v>
      </c>
      <c r="D26" s="208"/>
      <c r="E26" s="208"/>
      <c r="F26" s="208"/>
      <c r="G26" s="208"/>
      <c r="H26" s="208"/>
      <c r="I26" s="208"/>
      <c r="J26" s="208"/>
      <c r="K26" s="208"/>
      <c r="L26" s="208"/>
      <c r="M26" s="208"/>
      <c r="N26" s="237"/>
      <c r="O26" s="237"/>
      <c r="P26" s="204"/>
      <c r="Q26" s="204"/>
      <c r="R26" s="204"/>
      <c r="S26" s="205" t="str">
        <f>IFERROR(VLOOKUP(P26,Naturaleza,2,FALSE)*VLOOKUP('4b. Matriz - Contexto'!Q26,Probabilidad,2,FALSE)*VLOOKUP('4b. Matriz - Contexto'!R26,Severidad,2,FALSE),"")</f>
        <v/>
      </c>
      <c r="T26" s="206" t="str">
        <f t="shared" si="1"/>
        <v/>
      </c>
      <c r="U26" s="205" t="str">
        <f>IFERROR(VLOOKUP(T26,'4a. Parámetros de riesgo'!$B$31:$C$35,2,FALSE),IFERROR(VLOOKUP(T26,'4a. Parámetros de riesgo'!$H$31:$I$35,2,FALSE),""))</f>
        <v/>
      </c>
      <c r="V26" s="207" t="str">
        <f>IFERROR(VLOOKUP(U26,'4a. Parámetros de riesgo'!$C$31:$D$35,2,FALSE),IFERROR(VLOOKUP(U26,'4a. Parámetros de riesgo'!$I$31:$J$35,2,FALSE),""))</f>
        <v/>
      </c>
    </row>
    <row r="27" spans="1:22" ht="100.15" customHeight="1" x14ac:dyDescent="0.25">
      <c r="A27" s="606" t="s">
        <v>33</v>
      </c>
      <c r="B27" s="607" t="str">
        <f>'2a. Análisis Foda'!B25:E25</f>
        <v>17. Capacidad de reacción para el cumplimiento de las actividades no programadas y emergentes.</v>
      </c>
      <c r="C27" s="608" t="s">
        <v>74</v>
      </c>
      <c r="D27" s="208"/>
      <c r="E27" s="208"/>
      <c r="F27" s="208"/>
      <c r="G27" s="208"/>
      <c r="H27" s="208"/>
      <c r="I27" s="208"/>
      <c r="J27" s="208"/>
      <c r="K27" s="208"/>
      <c r="L27" s="208"/>
      <c r="M27" s="208"/>
      <c r="N27" s="237"/>
      <c r="O27" s="237"/>
      <c r="P27" s="204"/>
      <c r="Q27" s="204"/>
      <c r="R27" s="204"/>
      <c r="S27" s="205" t="str">
        <f>IFERROR(VLOOKUP(P27,Naturaleza,2,FALSE)*VLOOKUP('4b. Matriz - Contexto'!Q27,Probabilidad,2,FALSE)*VLOOKUP('4b. Matriz - Contexto'!R27,Severidad,2,FALSE),"")</f>
        <v/>
      </c>
      <c r="T27" s="206" t="str">
        <f t="shared" si="1"/>
        <v/>
      </c>
      <c r="U27" s="205" t="str">
        <f>IFERROR(VLOOKUP(T27,'4a. Parámetros de riesgo'!$B$31:$C$35,2,FALSE),IFERROR(VLOOKUP(T27,'4a. Parámetros de riesgo'!$H$31:$I$35,2,FALSE),""))</f>
        <v/>
      </c>
      <c r="V27" s="207" t="str">
        <f>IFERROR(VLOOKUP(U27,'4a. Parámetros de riesgo'!$C$31:$D$35,2,FALSE),IFERROR(VLOOKUP(U27,'4a. Parámetros de riesgo'!$I$31:$J$35,2,FALSE),""))</f>
        <v/>
      </c>
    </row>
    <row r="28" spans="1:22" ht="100.15" customHeight="1" x14ac:dyDescent="0.25">
      <c r="A28" s="606" t="s">
        <v>33</v>
      </c>
      <c r="B28" s="607" t="str">
        <f>'2a. Análisis Foda'!B26:E26</f>
        <v>18. Identidad institucional que genera sentido de pertenencia de los servidores del INE.</v>
      </c>
      <c r="C28" s="608" t="s">
        <v>74</v>
      </c>
      <c r="D28" s="208"/>
      <c r="E28" s="208"/>
      <c r="F28" s="208"/>
      <c r="G28" s="208"/>
      <c r="H28" s="208"/>
      <c r="I28" s="208"/>
      <c r="J28" s="208"/>
      <c r="K28" s="208"/>
      <c r="L28" s="208"/>
      <c r="M28" s="208"/>
      <c r="N28" s="237"/>
      <c r="O28" s="237"/>
      <c r="P28" s="204"/>
      <c r="Q28" s="204"/>
      <c r="R28" s="204"/>
      <c r="S28" s="205" t="str">
        <f>IFERROR(VLOOKUP(P28,Naturaleza,2,FALSE)*VLOOKUP('4b. Matriz - Contexto'!Q28,Probabilidad,2,FALSE)*VLOOKUP('4b. Matriz - Contexto'!R28,Severidad,2,FALSE),"")</f>
        <v/>
      </c>
      <c r="T28" s="206" t="str">
        <f t="shared" si="1"/>
        <v/>
      </c>
      <c r="U28" s="205" t="str">
        <f>IFERROR(VLOOKUP(T28,'4a. Parámetros de riesgo'!$B$31:$C$35,2,FALSE),IFERROR(VLOOKUP(T28,'4a. Parámetros de riesgo'!$H$31:$I$35,2,FALSE),""))</f>
        <v/>
      </c>
      <c r="V28" s="207" t="str">
        <f>IFERROR(VLOOKUP(U28,'4a. Parámetros de riesgo'!$C$31:$D$35,2,FALSE),IFERROR(VLOOKUP(U28,'4a. Parámetros de riesgo'!$I$31:$J$35,2,FALSE),""))</f>
        <v/>
      </c>
    </row>
    <row r="29" spans="1:22" ht="100.15" customHeight="1" x14ac:dyDescent="0.25">
      <c r="A29" s="606" t="s">
        <v>31</v>
      </c>
      <c r="B29" s="607" t="str">
        <f>'2a. Análisis Foda'!L9:L9</f>
        <v>1.  Personal apático o poco comprometido con su labor</v>
      </c>
      <c r="C29" s="608" t="s">
        <v>117</v>
      </c>
      <c r="D29" s="208"/>
      <c r="E29" s="208"/>
      <c r="F29" s="208"/>
      <c r="G29" s="208"/>
      <c r="H29" s="208"/>
      <c r="I29" s="208"/>
      <c r="J29" s="208"/>
      <c r="K29" s="208"/>
      <c r="L29" s="208"/>
      <c r="M29" s="208"/>
      <c r="N29" s="237"/>
      <c r="O29" s="237"/>
      <c r="P29" s="204"/>
      <c r="Q29" s="204"/>
      <c r="R29" s="204"/>
      <c r="S29" s="205" t="str">
        <f>IFERROR(VLOOKUP(P29,Naturaleza,2,FALSE)*VLOOKUP('4b. Matriz - Contexto'!Q29,Probabilidad,2,FALSE)*VLOOKUP('4b. Matriz - Contexto'!R29,Severidad,2,FALSE),"")</f>
        <v/>
      </c>
      <c r="T29" s="206" t="str">
        <f t="shared" si="1"/>
        <v/>
      </c>
      <c r="U29" s="205" t="str">
        <f>IFERROR(VLOOKUP(T29,'4a. Parámetros de riesgo'!$B$31:$C$35,2,FALSE),IFERROR(VLOOKUP(T29,'4a. Parámetros de riesgo'!$H$31:$I$35,2,FALSE),""))</f>
        <v/>
      </c>
      <c r="V29" s="207" t="str">
        <f>IFERROR(VLOOKUP(U29,'4a. Parámetros de riesgo'!$C$31:$D$35,2,FALSE),IFERROR(VLOOKUP(U29,'4a. Parámetros de riesgo'!$I$31:$J$35,2,FALSE),""))</f>
        <v/>
      </c>
    </row>
    <row r="30" spans="1:22" ht="100.15" customHeight="1" x14ac:dyDescent="0.25">
      <c r="A30" s="606" t="s">
        <v>31</v>
      </c>
      <c r="B30" s="607" t="str">
        <f>'2a. Análisis Foda'!L10:L10</f>
        <v>2.  Errores u omisiones por parte del personal a la hora de la captura  la información del ciudadano</v>
      </c>
      <c r="C30" s="608" t="s">
        <v>117</v>
      </c>
      <c r="D30" s="208"/>
      <c r="E30" s="208"/>
      <c r="F30" s="208"/>
      <c r="G30" s="208"/>
      <c r="H30" s="208"/>
      <c r="I30" s="208"/>
      <c r="J30" s="208"/>
      <c r="K30" s="208"/>
      <c r="L30" s="208"/>
      <c r="M30" s="208"/>
      <c r="N30" s="237"/>
      <c r="O30" s="237"/>
      <c r="P30" s="204"/>
      <c r="Q30" s="204"/>
      <c r="R30" s="204"/>
      <c r="S30" s="205" t="str">
        <f>IFERROR(VLOOKUP(P30,Naturaleza,2,FALSE)*VLOOKUP('4b. Matriz - Contexto'!Q30,Probabilidad,2,FALSE)*VLOOKUP('4b. Matriz - Contexto'!R30,Severidad,2,FALSE),"")</f>
        <v/>
      </c>
      <c r="T30" s="206" t="str">
        <f t="shared" si="1"/>
        <v/>
      </c>
      <c r="U30" s="205" t="str">
        <f>IFERROR(VLOOKUP(T30,'4a. Parámetros de riesgo'!$B$31:$C$35,2,FALSE),IFERROR(VLOOKUP(T30,'4a. Parámetros de riesgo'!$H$31:$I$35,2,FALSE),""))</f>
        <v/>
      </c>
      <c r="V30" s="207" t="str">
        <f>IFERROR(VLOOKUP(U30,'4a. Parámetros de riesgo'!$C$31:$D$35,2,FALSE),IFERROR(VLOOKUP(U30,'4a. Parámetros de riesgo'!$I$31:$J$35,2,FALSE),""))</f>
        <v/>
      </c>
    </row>
    <row r="31" spans="1:22" ht="100.15" customHeight="1" x14ac:dyDescent="0.25">
      <c r="A31" s="606" t="s">
        <v>31</v>
      </c>
      <c r="B31" s="607" t="str">
        <f>'2a. Análisis Foda'!L11:L11</f>
        <v>3. Que los funcionarios se contagien de COVID-19, lo que provoca incertidumbre en los demás compañeros y un clima laboral tenso</v>
      </c>
      <c r="C31" s="608" t="s">
        <v>117</v>
      </c>
      <c r="D31" s="208"/>
      <c r="E31" s="208"/>
      <c r="F31" s="208"/>
      <c r="G31" s="208"/>
      <c r="H31" s="208"/>
      <c r="I31" s="208"/>
      <c r="J31" s="208"/>
      <c r="K31" s="208"/>
      <c r="L31" s="208"/>
      <c r="M31" s="208"/>
      <c r="N31" s="237"/>
      <c r="O31" s="237"/>
      <c r="P31" s="204"/>
      <c r="Q31" s="204"/>
      <c r="R31" s="204"/>
      <c r="S31" s="205" t="str">
        <f>IFERROR(VLOOKUP(P31,Naturaleza,2,FALSE)*VLOOKUP('4b. Matriz - Contexto'!Q31,Probabilidad,2,FALSE)*VLOOKUP('4b. Matriz - Contexto'!R31,Severidad,2,FALSE),"")</f>
        <v/>
      </c>
      <c r="T31" s="206" t="str">
        <f t="shared" si="1"/>
        <v/>
      </c>
      <c r="U31" s="205" t="str">
        <f>IFERROR(VLOOKUP(T31,'4a. Parámetros de riesgo'!$B$31:$C$35,2,FALSE),IFERROR(VLOOKUP(T31,'4a. Parámetros de riesgo'!$H$31:$I$35,2,FALSE),""))</f>
        <v/>
      </c>
      <c r="V31" s="207" t="str">
        <f>IFERROR(VLOOKUP(U31,'4a. Parámetros de riesgo'!$C$31:$D$35,2,FALSE),IFERROR(VLOOKUP(U31,'4a. Parámetros de riesgo'!$I$31:$J$35,2,FALSE),""))</f>
        <v/>
      </c>
    </row>
    <row r="32" spans="1:22" ht="100.15" customHeight="1" x14ac:dyDescent="0.25">
      <c r="A32" s="606" t="s">
        <v>31</v>
      </c>
      <c r="B32" s="607" t="str">
        <f>'2a. Análisis Foda'!L12:L12</f>
        <v>4.  Al no tener la plantilla completa por contagios o sospechas de COVID-19, afecta a la productividad de todo el MAC</v>
      </c>
      <c r="C32" s="608" t="s">
        <v>117</v>
      </c>
      <c r="D32" s="208"/>
      <c r="E32" s="208"/>
      <c r="F32" s="208"/>
      <c r="G32" s="208"/>
      <c r="H32" s="208"/>
      <c r="I32" s="208"/>
      <c r="J32" s="208"/>
      <c r="K32" s="208"/>
      <c r="L32" s="208"/>
      <c r="M32" s="208"/>
      <c r="N32" s="237"/>
      <c r="O32" s="237"/>
      <c r="P32" s="204"/>
      <c r="Q32" s="204"/>
      <c r="R32" s="204"/>
      <c r="S32" s="205" t="str">
        <f>IFERROR(VLOOKUP(P32,Naturaleza,2,FALSE)*VLOOKUP('4b. Matriz - Contexto'!Q32,Probabilidad,2,FALSE)*VLOOKUP('4b. Matriz - Contexto'!R32,Severidad,2,FALSE),"")</f>
        <v/>
      </c>
      <c r="T32" s="206" t="str">
        <f t="shared" si="1"/>
        <v/>
      </c>
      <c r="U32" s="205" t="str">
        <f>IFERROR(VLOOKUP(T32,'4a. Parámetros de riesgo'!$B$31:$C$35,2,FALSE),IFERROR(VLOOKUP(T32,'4a. Parámetros de riesgo'!$H$31:$I$35,2,FALSE),""))</f>
        <v/>
      </c>
      <c r="V32" s="207" t="str">
        <f>IFERROR(VLOOKUP(U32,'4a. Parámetros de riesgo'!$C$31:$D$35,2,FALSE),IFERROR(VLOOKUP(U32,'4a. Parámetros de riesgo'!$I$31:$J$35,2,FALSE),""))</f>
        <v/>
      </c>
    </row>
    <row r="33" spans="1:22" ht="100.15" customHeight="1" x14ac:dyDescent="0.25">
      <c r="A33" s="606" t="s">
        <v>31</v>
      </c>
      <c r="B33" s="607" t="str">
        <f>'2a. Análisis Foda'!L13:L13</f>
        <v>5. Baja remuneración salarial.</v>
      </c>
      <c r="C33" s="608" t="s">
        <v>117</v>
      </c>
      <c r="D33" s="208"/>
      <c r="E33" s="208"/>
      <c r="F33" s="208"/>
      <c r="G33" s="208"/>
      <c r="H33" s="208"/>
      <c r="I33" s="208"/>
      <c r="J33" s="208"/>
      <c r="K33" s="208"/>
      <c r="L33" s="208"/>
      <c r="M33" s="208"/>
      <c r="N33" s="237"/>
      <c r="O33" s="237"/>
      <c r="P33" s="204"/>
      <c r="Q33" s="204"/>
      <c r="R33" s="204"/>
      <c r="S33" s="205" t="str">
        <f>IFERROR(VLOOKUP(P33,Naturaleza,2,FALSE)*VLOOKUP('4b. Matriz - Contexto'!Q33,Probabilidad,2,FALSE)*VLOOKUP('4b. Matriz - Contexto'!R33,Severidad,2,FALSE),"")</f>
        <v/>
      </c>
      <c r="T33" s="206" t="str">
        <f t="shared" si="1"/>
        <v/>
      </c>
      <c r="U33" s="205" t="str">
        <f>IFERROR(VLOOKUP(T33,'4a. Parámetros de riesgo'!$B$31:$C$35,2,FALSE),IFERROR(VLOOKUP(T33,'4a. Parámetros de riesgo'!$H$31:$I$35,2,FALSE),""))</f>
        <v/>
      </c>
      <c r="V33" s="207" t="str">
        <f>IFERROR(VLOOKUP(U33,'4a. Parámetros de riesgo'!$C$31:$D$35,2,FALSE),IFERROR(VLOOKUP(U33,'4a. Parámetros de riesgo'!$I$31:$J$35,2,FALSE),""))</f>
        <v/>
      </c>
    </row>
    <row r="34" spans="1:22" ht="100.15" customHeight="1" x14ac:dyDescent="0.25">
      <c r="A34" s="606" t="s">
        <v>31</v>
      </c>
      <c r="B34" s="607" t="str">
        <f>'2a. Análisis Foda'!L14:L14</f>
        <v>6. Ausencia de mecanismos para sistematizar y compartir buenas prácticas.</v>
      </c>
      <c r="C34" s="608" t="s">
        <v>117</v>
      </c>
      <c r="D34" s="208"/>
      <c r="E34" s="208"/>
      <c r="F34" s="208"/>
      <c r="G34" s="208"/>
      <c r="H34" s="208"/>
      <c r="I34" s="208"/>
      <c r="J34" s="208"/>
      <c r="K34" s="208"/>
      <c r="L34" s="208"/>
      <c r="M34" s="208"/>
      <c r="N34" s="237"/>
      <c r="O34" s="237"/>
      <c r="P34" s="204"/>
      <c r="Q34" s="204"/>
      <c r="R34" s="204"/>
      <c r="S34" s="205" t="str">
        <f>IFERROR(VLOOKUP(P34,Naturaleza,2,FALSE)*VLOOKUP('4b. Matriz - Contexto'!Q34,Probabilidad,2,FALSE)*VLOOKUP('4b. Matriz - Contexto'!R34,Severidad,2,FALSE),"")</f>
        <v/>
      </c>
      <c r="T34" s="206" t="str">
        <f t="shared" si="1"/>
        <v/>
      </c>
      <c r="U34" s="205" t="str">
        <f>IFERROR(VLOOKUP(T34,'4a. Parámetros de riesgo'!$B$31:$C$35,2,FALSE),IFERROR(VLOOKUP(T34,'4a. Parámetros de riesgo'!$H$31:$I$35,2,FALSE),""))</f>
        <v/>
      </c>
      <c r="V34" s="207" t="str">
        <f>IFERROR(VLOOKUP(U34,'4a. Parámetros de riesgo'!$C$31:$D$35,2,FALSE),IFERROR(VLOOKUP(U34,'4a. Parámetros de riesgo'!$I$31:$J$35,2,FALSE),""))</f>
        <v/>
      </c>
    </row>
    <row r="35" spans="1:22" ht="117" customHeight="1" x14ac:dyDescent="0.25">
      <c r="A35" s="606" t="s">
        <v>31</v>
      </c>
      <c r="B35" s="607" t="str">
        <f>'2a. Análisis Foda'!L15:L15</f>
        <v>7. Estrés laboral, desgaste físico e intelectual del personal del Instituto</v>
      </c>
      <c r="C35" s="608" t="s">
        <v>117</v>
      </c>
      <c r="D35" s="208"/>
      <c r="E35" s="208"/>
      <c r="F35" s="208"/>
      <c r="G35" s="208"/>
      <c r="H35" s="208"/>
      <c r="I35" s="208"/>
      <c r="J35" s="208"/>
      <c r="K35" s="208"/>
      <c r="L35" s="208"/>
      <c r="M35" s="208"/>
      <c r="N35" s="237"/>
      <c r="O35" s="237"/>
      <c r="P35" s="204"/>
      <c r="Q35" s="204"/>
      <c r="R35" s="204"/>
      <c r="S35" s="205" t="str">
        <f>IFERROR(VLOOKUP(P35,Naturaleza,2,FALSE)*VLOOKUP('4b. Matriz - Contexto'!Q35,Probabilidad,2,FALSE)*VLOOKUP('4b. Matriz - Contexto'!R35,Severidad,2,FALSE),"")</f>
        <v/>
      </c>
      <c r="T35" s="206" t="str">
        <f t="shared" si="1"/>
        <v/>
      </c>
      <c r="U35" s="205" t="str">
        <f>IFERROR(VLOOKUP(T35,'4a. Parámetros de riesgo'!$B$31:$C$35,2,FALSE),IFERROR(VLOOKUP(T35,'4a. Parámetros de riesgo'!$H$31:$I$35,2,FALSE),""))</f>
        <v/>
      </c>
      <c r="V35" s="207" t="str">
        <f>IFERROR(VLOOKUP(U35,'4a. Parámetros de riesgo'!$C$31:$D$35,2,FALSE),IFERROR(VLOOKUP(U35,'4a. Parámetros de riesgo'!$I$31:$J$35,2,FALSE),""))</f>
        <v/>
      </c>
    </row>
    <row r="36" spans="1:22" ht="100.15" customHeight="1" x14ac:dyDescent="0.25">
      <c r="A36" s="606" t="s">
        <v>31</v>
      </c>
      <c r="B36" s="607" t="str">
        <f>'2a. Análisis Foda'!L16:L16</f>
        <v>8. Falta de políticas institucionales que reconozcan de manera efectiva el capital humano</v>
      </c>
      <c r="C36" s="608" t="s">
        <v>117</v>
      </c>
      <c r="D36" s="208"/>
      <c r="E36" s="208"/>
      <c r="F36" s="208"/>
      <c r="G36" s="208"/>
      <c r="H36" s="208"/>
      <c r="I36" s="208"/>
      <c r="J36" s="208"/>
      <c r="K36" s="208"/>
      <c r="L36" s="208"/>
      <c r="M36" s="208"/>
      <c r="N36" s="237"/>
      <c r="O36" s="237"/>
      <c r="P36" s="204"/>
      <c r="Q36" s="204"/>
      <c r="R36" s="204"/>
      <c r="S36" s="205" t="str">
        <f>IFERROR(VLOOKUP(P36,Naturaleza,2,FALSE)*VLOOKUP('4b. Matriz - Contexto'!Q36,Probabilidad,2,FALSE)*VLOOKUP('4b. Matriz - Contexto'!R36,Severidad,2,FALSE),"")</f>
        <v/>
      </c>
      <c r="T36" s="206" t="str">
        <f t="shared" si="1"/>
        <v/>
      </c>
      <c r="U36" s="205" t="str">
        <f>IFERROR(VLOOKUP(T36,'4a. Parámetros de riesgo'!$B$31:$C$35,2,FALSE),IFERROR(VLOOKUP(T36,'4a. Parámetros de riesgo'!$H$31:$I$35,2,FALSE),""))</f>
        <v/>
      </c>
      <c r="V36" s="207" t="str">
        <f>IFERROR(VLOOKUP(U36,'4a. Parámetros de riesgo'!$C$31:$D$35,2,FALSE),IFERROR(VLOOKUP(U36,'4a. Parámetros de riesgo'!$I$31:$J$35,2,FALSE),""))</f>
        <v/>
      </c>
    </row>
    <row r="37" spans="1:22" ht="100.15" customHeight="1" x14ac:dyDescent="0.25">
      <c r="A37" s="606" t="s">
        <v>31</v>
      </c>
      <c r="B37" s="607" t="str">
        <f>'2a. Análisis Foda'!L17:L17</f>
        <v>9. Los directorios de MAC itinerantes consideran demasiadas sedes  para  brindar atención y esto  origina menor productividad</v>
      </c>
      <c r="C37" s="608" t="s">
        <v>117</v>
      </c>
      <c r="D37" s="208"/>
      <c r="E37" s="208"/>
      <c r="F37" s="208"/>
      <c r="G37" s="208"/>
      <c r="H37" s="208"/>
      <c r="I37" s="208"/>
      <c r="J37" s="208"/>
      <c r="K37" s="208"/>
      <c r="L37" s="208"/>
      <c r="M37" s="208"/>
      <c r="N37" s="237"/>
      <c r="O37" s="237"/>
      <c r="P37" s="204"/>
      <c r="Q37" s="204"/>
      <c r="R37" s="204"/>
      <c r="S37" s="205" t="str">
        <f>IFERROR(VLOOKUP(P37,Naturaleza,2,FALSE)*VLOOKUP('4b. Matriz - Contexto'!Q37,Probabilidad,2,FALSE)*VLOOKUP('4b. Matriz - Contexto'!R37,Severidad,2,FALSE),"")</f>
        <v/>
      </c>
      <c r="T37" s="206" t="str">
        <f t="shared" si="1"/>
        <v/>
      </c>
      <c r="U37" s="205" t="str">
        <f>IFERROR(VLOOKUP(T37,'4a. Parámetros de riesgo'!$B$31:$C$35,2,FALSE),IFERROR(VLOOKUP(T37,'4a. Parámetros de riesgo'!$H$31:$I$35,2,FALSE),""))</f>
        <v/>
      </c>
      <c r="V37" s="207" t="str">
        <f>IFERROR(VLOOKUP(U37,'4a. Parámetros de riesgo'!$C$31:$D$35,2,FALSE),IFERROR(VLOOKUP(U37,'4a. Parámetros de riesgo'!$I$31:$J$35,2,FALSE),""))</f>
        <v/>
      </c>
    </row>
    <row r="38" spans="1:22" ht="100.15" customHeight="1" x14ac:dyDescent="0.25">
      <c r="A38" s="606" t="s">
        <v>31</v>
      </c>
      <c r="B38" s="607" t="str">
        <f>'2a. Análisis Foda'!L18:L18</f>
        <v>10.  El Módulos Fijo Adicional, cuenta con una falta de dispositivos, lo que ocasiona que los equipos no sean integrales.</v>
      </c>
      <c r="C38" s="608" t="s">
        <v>117</v>
      </c>
      <c r="D38" s="208"/>
      <c r="E38" s="208"/>
      <c r="F38" s="208"/>
      <c r="G38" s="208"/>
      <c r="H38" s="208"/>
      <c r="I38" s="208"/>
      <c r="J38" s="208"/>
      <c r="K38" s="208"/>
      <c r="L38" s="208"/>
      <c r="M38" s="208"/>
      <c r="N38" s="237"/>
      <c r="O38" s="237"/>
      <c r="P38" s="204"/>
      <c r="Q38" s="204"/>
      <c r="R38" s="204"/>
      <c r="S38" s="205" t="str">
        <f>IFERROR(VLOOKUP(P38,Naturaleza,2,FALSE)*VLOOKUP('4b. Matriz - Contexto'!Q38,Probabilidad,2,FALSE)*VLOOKUP('4b. Matriz - Contexto'!R38,Severidad,2,FALSE),"")</f>
        <v/>
      </c>
      <c r="T38" s="206" t="str">
        <f t="shared" si="1"/>
        <v/>
      </c>
      <c r="U38" s="205" t="str">
        <f>IFERROR(VLOOKUP(T38,'4a. Parámetros de riesgo'!$B$31:$C$35,2,FALSE),IFERROR(VLOOKUP(T38,'4a. Parámetros de riesgo'!$H$31:$I$35,2,FALSE),""))</f>
        <v/>
      </c>
      <c r="V38" s="207" t="str">
        <f>IFERROR(VLOOKUP(U38,'4a. Parámetros de riesgo'!$C$31:$D$35,2,FALSE),IFERROR(VLOOKUP(U38,'4a. Parámetros de riesgo'!$I$31:$J$35,2,FALSE),""))</f>
        <v/>
      </c>
    </row>
    <row r="39" spans="1:22" ht="100.15" customHeight="1" x14ac:dyDescent="0.25">
      <c r="A39" s="606" t="s">
        <v>31</v>
      </c>
      <c r="B39" s="607" t="str">
        <f>'2a. Análisis Foda'!L19:L19</f>
        <v xml:space="preserve">11.  Se carece de un incentivo para el personal derivado de su antigüedad. </v>
      </c>
      <c r="C39" s="608" t="s">
        <v>117</v>
      </c>
      <c r="D39" s="208"/>
      <c r="E39" s="208"/>
      <c r="F39" s="208"/>
      <c r="G39" s="208"/>
      <c r="H39" s="208"/>
      <c r="I39" s="208"/>
      <c r="J39" s="208"/>
      <c r="K39" s="208"/>
      <c r="L39" s="208"/>
      <c r="M39" s="208"/>
      <c r="N39" s="237"/>
      <c r="O39" s="237"/>
      <c r="P39" s="204"/>
      <c r="Q39" s="204"/>
      <c r="R39" s="204"/>
      <c r="S39" s="205" t="str">
        <f>IFERROR(VLOOKUP(P39,Naturaleza,2,FALSE)*VLOOKUP('4b. Matriz - Contexto'!Q39,Probabilidad,2,FALSE)*VLOOKUP('4b. Matriz - Contexto'!R39,Severidad,2,FALSE),"")</f>
        <v/>
      </c>
      <c r="T39" s="206" t="str">
        <f t="shared" si="1"/>
        <v/>
      </c>
      <c r="U39" s="205" t="str">
        <f>IFERROR(VLOOKUP(T39,'4a. Parámetros de riesgo'!$B$31:$C$35,2,FALSE),IFERROR(VLOOKUP(T39,'4a. Parámetros de riesgo'!$H$31:$I$35,2,FALSE),""))</f>
        <v/>
      </c>
      <c r="V39" s="207" t="str">
        <f>IFERROR(VLOOKUP(U39,'4a. Parámetros de riesgo'!$C$31:$D$35,2,FALSE),IFERROR(VLOOKUP(U39,'4a. Parámetros de riesgo'!$I$31:$J$35,2,FALSE),""))</f>
        <v/>
      </c>
    </row>
    <row r="40" spans="1:22" ht="100.15" customHeight="1" x14ac:dyDescent="0.25">
      <c r="A40" s="606" t="s">
        <v>31</v>
      </c>
      <c r="B40" s="607" t="str">
        <f>'2a. Análisis Foda'!L20:L20</f>
        <v xml:space="preserve">12.  Se requiere de una figura encargada de la recolección de paquetes que se generan en los MAC de forma semanal. </v>
      </c>
      <c r="C40" s="608" t="s">
        <v>117</v>
      </c>
      <c r="D40" s="208"/>
      <c r="E40" s="208"/>
      <c r="F40" s="208"/>
      <c r="G40" s="208"/>
      <c r="H40" s="208"/>
      <c r="I40" s="208"/>
      <c r="J40" s="208"/>
      <c r="K40" s="208"/>
      <c r="L40" s="208"/>
      <c r="M40" s="208"/>
      <c r="N40" s="237"/>
      <c r="O40" s="237"/>
      <c r="P40" s="204"/>
      <c r="Q40" s="204"/>
      <c r="R40" s="204"/>
      <c r="S40" s="205" t="str">
        <f>IFERROR(VLOOKUP(P40,Naturaleza,2,FALSE)*VLOOKUP('4b. Matriz - Contexto'!Q40,Probabilidad,2,FALSE)*VLOOKUP('4b. Matriz - Contexto'!R40,Severidad,2,FALSE),"")</f>
        <v/>
      </c>
      <c r="T40" s="206" t="str">
        <f t="shared" si="1"/>
        <v/>
      </c>
      <c r="U40" s="205" t="str">
        <f>IFERROR(VLOOKUP(T40,'4a. Parámetros de riesgo'!$B$31:$C$35,2,FALSE),IFERROR(VLOOKUP(T40,'4a. Parámetros de riesgo'!$H$31:$I$35,2,FALSE),""))</f>
        <v/>
      </c>
      <c r="V40" s="207" t="str">
        <f>IFERROR(VLOOKUP(U40,'4a. Parámetros de riesgo'!$C$31:$D$35,2,FALSE),IFERROR(VLOOKUP(U40,'4a. Parámetros de riesgo'!$I$31:$J$35,2,FALSE),""))</f>
        <v/>
      </c>
    </row>
    <row r="41" spans="1:22" ht="100.15" customHeight="1" x14ac:dyDescent="0.25">
      <c r="A41" s="606" t="s">
        <v>31</v>
      </c>
      <c r="B41" s="607" t="str">
        <f>'2a. Análisis Foda'!L21:L21</f>
        <v>13. Se consideran insuficientes los gastos de campo para el personal de itinerantes.</v>
      </c>
      <c r="C41" s="608" t="s">
        <v>117</v>
      </c>
      <c r="D41" s="208"/>
      <c r="E41" s="208"/>
      <c r="F41" s="208"/>
      <c r="G41" s="208"/>
      <c r="H41" s="208"/>
      <c r="I41" s="208"/>
      <c r="J41" s="208"/>
      <c r="K41" s="208"/>
      <c r="L41" s="208"/>
      <c r="M41" s="208"/>
      <c r="N41" s="237"/>
      <c r="O41" s="237"/>
      <c r="P41" s="204"/>
      <c r="Q41" s="204"/>
      <c r="R41" s="204"/>
      <c r="S41" s="205" t="str">
        <f>IFERROR(VLOOKUP(P41,Naturaleza,2,FALSE)*VLOOKUP('4b. Matriz - Contexto'!Q41,Probabilidad,2,FALSE)*VLOOKUP('4b. Matriz - Contexto'!R41,Severidad,2,FALSE),"")</f>
        <v/>
      </c>
      <c r="T41" s="206" t="str">
        <f t="shared" si="1"/>
        <v/>
      </c>
      <c r="U41" s="205" t="str">
        <f>IFERROR(VLOOKUP(T41,'4a. Parámetros de riesgo'!$B$31:$C$35,2,FALSE),IFERROR(VLOOKUP(T41,'4a. Parámetros de riesgo'!$H$31:$I$35,2,FALSE),""))</f>
        <v/>
      </c>
      <c r="V41" s="207" t="str">
        <f>IFERROR(VLOOKUP(U41,'4a. Parámetros de riesgo'!$C$31:$D$35,2,FALSE),IFERROR(VLOOKUP(U41,'4a. Parámetros de riesgo'!$I$31:$J$35,2,FALSE),""))</f>
        <v/>
      </c>
    </row>
    <row r="42" spans="1:22" ht="100.15" customHeight="1" x14ac:dyDescent="0.25">
      <c r="A42" s="606" t="s">
        <v>31</v>
      </c>
      <c r="B42" s="607" t="str">
        <f>'2a. Análisis Foda'!L22:L22</f>
        <v>14. El personal de los MAC no cuentan con plaza presupuestal, pese a que hay personal con más de 15 años laborando en modulo.</v>
      </c>
      <c r="C42" s="608" t="s">
        <v>117</v>
      </c>
      <c r="D42" s="208"/>
      <c r="E42" s="208"/>
      <c r="F42" s="208"/>
      <c r="G42" s="208"/>
      <c r="H42" s="208"/>
      <c r="I42" s="208"/>
      <c r="J42" s="208"/>
      <c r="K42" s="208"/>
      <c r="L42" s="208"/>
      <c r="M42" s="208"/>
      <c r="N42" s="237"/>
      <c r="O42" s="237"/>
      <c r="P42" s="204"/>
      <c r="Q42" s="204"/>
      <c r="R42" s="204"/>
      <c r="S42" s="205" t="str">
        <f>IFERROR(VLOOKUP(P42,Naturaleza,2,FALSE)*VLOOKUP('4b. Matriz - Contexto'!Q42,Probabilidad,2,FALSE)*VLOOKUP('4b. Matriz - Contexto'!R42,Severidad,2,FALSE),"")</f>
        <v/>
      </c>
      <c r="T42" s="206" t="str">
        <f t="shared" si="1"/>
        <v/>
      </c>
      <c r="U42" s="205" t="str">
        <f>IFERROR(VLOOKUP(T42,'4a. Parámetros de riesgo'!$B$31:$C$35,2,FALSE),IFERROR(VLOOKUP(T42,'4a. Parámetros de riesgo'!$H$31:$I$35,2,FALSE),""))</f>
        <v/>
      </c>
      <c r="V42" s="207" t="str">
        <f>IFERROR(VLOOKUP(U42,'4a. Parámetros de riesgo'!$C$31:$D$35,2,FALSE),IFERROR(VLOOKUP(U42,'4a. Parámetros de riesgo'!$I$31:$J$35,2,FALSE),""))</f>
        <v/>
      </c>
    </row>
    <row r="43" spans="1:22" ht="100.15" customHeight="1" x14ac:dyDescent="0.25">
      <c r="A43" s="606" t="s">
        <v>31</v>
      </c>
      <c r="B43" s="607" t="str">
        <f>'2a. Análisis Foda'!L23:L23</f>
        <v>15. Algunos funcionarios de MAC con hábitos y practicas laborales no adecuadas</v>
      </c>
      <c r="C43" s="608" t="s">
        <v>117</v>
      </c>
      <c r="D43" s="208"/>
      <c r="E43" s="208"/>
      <c r="F43" s="208"/>
      <c r="G43" s="208"/>
      <c r="H43" s="208"/>
      <c r="I43" s="208"/>
      <c r="J43" s="208"/>
      <c r="K43" s="208"/>
      <c r="L43" s="208"/>
      <c r="M43" s="208"/>
      <c r="N43" s="237"/>
      <c r="O43" s="237"/>
      <c r="P43" s="204"/>
      <c r="Q43" s="204"/>
      <c r="R43" s="204"/>
      <c r="S43" s="205" t="str">
        <f>IFERROR(VLOOKUP(P43,Naturaleza,2,FALSE)*VLOOKUP('4b. Matriz - Contexto'!Q43,Probabilidad,2,FALSE)*VLOOKUP('4b. Matriz - Contexto'!R43,Severidad,2,FALSE),"")</f>
        <v/>
      </c>
      <c r="T43" s="206" t="str">
        <f t="shared" si="1"/>
        <v/>
      </c>
      <c r="U43" s="205" t="str">
        <f>IFERROR(VLOOKUP(T43,'4a. Parámetros de riesgo'!$B$31:$C$35,2,FALSE),IFERROR(VLOOKUP(T43,'4a. Parámetros de riesgo'!$H$31:$I$35,2,FALSE),""))</f>
        <v/>
      </c>
      <c r="V43" s="207" t="str">
        <f>IFERROR(VLOOKUP(U43,'4a. Parámetros de riesgo'!$C$31:$D$35,2,FALSE),IFERROR(VLOOKUP(U43,'4a. Parámetros de riesgo'!$I$31:$J$35,2,FALSE),""))</f>
        <v/>
      </c>
    </row>
    <row r="44" spans="1:22" ht="100.15" customHeight="1" x14ac:dyDescent="0.25">
      <c r="A44" s="606" t="s">
        <v>31</v>
      </c>
      <c r="B44" s="607" t="str">
        <f>'2a. Análisis Foda'!L24:L24</f>
        <v>16. Fallas tecnológicas, versiones del sistema poco prácticas y con fallas frecuentes.</v>
      </c>
      <c r="C44" s="608" t="s">
        <v>117</v>
      </c>
      <c r="D44" s="208"/>
      <c r="E44" s="208"/>
      <c r="F44" s="208"/>
      <c r="G44" s="208"/>
      <c r="H44" s="208"/>
      <c r="I44" s="208"/>
      <c r="J44" s="208"/>
      <c r="K44" s="208"/>
      <c r="L44" s="208"/>
      <c r="M44" s="208"/>
      <c r="N44" s="237"/>
      <c r="O44" s="237"/>
      <c r="P44" s="204"/>
      <c r="Q44" s="204"/>
      <c r="R44" s="204"/>
      <c r="S44" s="205" t="str">
        <f>IFERROR(VLOOKUP(P44,Naturaleza,2,FALSE)*VLOOKUP('4b. Matriz - Contexto'!Q44,Probabilidad,2,FALSE)*VLOOKUP('4b. Matriz - Contexto'!R44,Severidad,2,FALSE),"")</f>
        <v/>
      </c>
      <c r="T44" s="206" t="str">
        <f t="shared" si="1"/>
        <v/>
      </c>
      <c r="U44" s="205" t="str">
        <f>IFERROR(VLOOKUP(T44,'4a. Parámetros de riesgo'!$B$31:$C$35,2,FALSE),IFERROR(VLOOKUP(T44,'4a. Parámetros de riesgo'!$H$31:$I$35,2,FALSE),""))</f>
        <v/>
      </c>
      <c r="V44" s="207" t="str">
        <f>IFERROR(VLOOKUP(U44,'4a. Parámetros de riesgo'!$C$31:$D$35,2,FALSE),IFERROR(VLOOKUP(U44,'4a. Parámetros de riesgo'!$I$31:$J$35,2,FALSE),""))</f>
        <v/>
      </c>
    </row>
    <row r="45" spans="1:22" ht="100.15" customHeight="1" x14ac:dyDescent="0.25">
      <c r="A45" s="606" t="s">
        <v>31</v>
      </c>
      <c r="B45" s="607" t="str">
        <f>'2a. Análisis Foda'!L25:L25</f>
        <v xml:space="preserve">17. Falta de asignación de recursos para difusión </v>
      </c>
      <c r="C45" s="608" t="s">
        <v>117</v>
      </c>
      <c r="D45" s="208"/>
      <c r="E45" s="208"/>
      <c r="F45" s="208"/>
      <c r="G45" s="208"/>
      <c r="H45" s="208"/>
      <c r="I45" s="208"/>
      <c r="J45" s="208"/>
      <c r="K45" s="208"/>
      <c r="L45" s="208"/>
      <c r="M45" s="208"/>
      <c r="N45" s="237"/>
      <c r="O45" s="237"/>
      <c r="P45" s="204"/>
      <c r="Q45" s="204"/>
      <c r="R45" s="204"/>
      <c r="S45" s="205" t="str">
        <f>IFERROR(VLOOKUP(P45,Naturaleza,2,FALSE)*VLOOKUP('4b. Matriz - Contexto'!Q45,Probabilidad,2,FALSE)*VLOOKUP('4b. Matriz - Contexto'!R45,Severidad,2,FALSE),"")</f>
        <v/>
      </c>
      <c r="T45" s="206" t="str">
        <f t="shared" si="1"/>
        <v/>
      </c>
      <c r="U45" s="205" t="str">
        <f>IFERROR(VLOOKUP(T45,'4a. Parámetros de riesgo'!$B$31:$C$35,2,FALSE),IFERROR(VLOOKUP(T45,'4a. Parámetros de riesgo'!$H$31:$I$35,2,FALSE),""))</f>
        <v/>
      </c>
      <c r="V45" s="207" t="str">
        <f>IFERROR(VLOOKUP(U45,'4a. Parámetros de riesgo'!$C$31:$D$35,2,FALSE),IFERROR(VLOOKUP(U45,'4a. Parámetros de riesgo'!$I$31:$J$35,2,FALSE),""))</f>
        <v/>
      </c>
    </row>
    <row r="46" spans="1:22" ht="100.15" customHeight="1" x14ac:dyDescent="0.25">
      <c r="A46" s="606" t="s">
        <v>32</v>
      </c>
      <c r="B46" s="607" t="str">
        <f>'2a. Análisis Foda'!B30:E30</f>
        <v>1. Desinterés de la ciudadanía para tramitar su credencial</v>
      </c>
      <c r="C46" s="608" t="s">
        <v>117</v>
      </c>
      <c r="D46" s="208"/>
      <c r="E46" s="208"/>
      <c r="F46" s="208"/>
      <c r="G46" s="208"/>
      <c r="H46" s="208"/>
      <c r="I46" s="208"/>
      <c r="J46" s="208"/>
      <c r="K46" s="208"/>
      <c r="L46" s="208"/>
      <c r="M46" s="208"/>
      <c r="N46" s="237"/>
      <c r="O46" s="237"/>
      <c r="P46" s="204"/>
      <c r="Q46" s="204"/>
      <c r="R46" s="204"/>
      <c r="S46" s="205" t="str">
        <f>IFERROR(VLOOKUP(P46,Naturaleza,2,FALSE)*VLOOKUP('4b. Matriz - Contexto'!Q46,Probabilidad,2,FALSE)*VLOOKUP('4b. Matriz - Contexto'!R46,Severidad,2,FALSE),"")</f>
        <v/>
      </c>
      <c r="T46" s="206" t="str">
        <f t="shared" si="1"/>
        <v/>
      </c>
      <c r="U46" s="205" t="str">
        <f>IFERROR(VLOOKUP(T46,'4a. Parámetros de riesgo'!$B$31:$C$35,2,FALSE),IFERROR(VLOOKUP(T46,'4a. Parámetros de riesgo'!$H$31:$I$35,2,FALSE),""))</f>
        <v/>
      </c>
      <c r="V46" s="207" t="str">
        <f>IFERROR(VLOOKUP(U46,'4a. Parámetros de riesgo'!$C$31:$D$35,2,FALSE),IFERROR(VLOOKUP(U46,'4a. Parámetros de riesgo'!$I$31:$J$35,2,FALSE),""))</f>
        <v/>
      </c>
    </row>
    <row r="47" spans="1:22" ht="100.15" customHeight="1" x14ac:dyDescent="0.25">
      <c r="A47" s="606" t="s">
        <v>32</v>
      </c>
      <c r="B47" s="607" t="str">
        <f>'2a. Análisis Foda'!B31:E31</f>
        <v>2. La mala imagen que los medios de comunicación o actores políticos han creado sobre el INE</v>
      </c>
      <c r="C47" s="608" t="s">
        <v>117</v>
      </c>
      <c r="D47" s="208"/>
      <c r="E47" s="208"/>
      <c r="F47" s="208"/>
      <c r="G47" s="208"/>
      <c r="H47" s="208"/>
      <c r="I47" s="208"/>
      <c r="J47" s="208"/>
      <c r="K47" s="208"/>
      <c r="L47" s="208"/>
      <c r="M47" s="208"/>
      <c r="N47" s="237"/>
      <c r="O47" s="237"/>
      <c r="P47" s="204"/>
      <c r="Q47" s="204"/>
      <c r="R47" s="204"/>
      <c r="S47" s="205" t="str">
        <f>IFERROR(VLOOKUP(P47,Naturaleza,2,FALSE)*VLOOKUP('4b. Matriz - Contexto'!Q47,Probabilidad,2,FALSE)*VLOOKUP('4b. Matriz - Contexto'!R47,Severidad,2,FALSE),"")</f>
        <v/>
      </c>
      <c r="T47" s="206" t="str">
        <f t="shared" si="1"/>
        <v/>
      </c>
      <c r="U47" s="205" t="str">
        <f>IFERROR(VLOOKUP(T47,'4a. Parámetros de riesgo'!$B$31:$C$35,2,FALSE),IFERROR(VLOOKUP(T47,'4a. Parámetros de riesgo'!$H$31:$I$35,2,FALSE),""))</f>
        <v/>
      </c>
      <c r="V47" s="207" t="str">
        <f>IFERROR(VLOOKUP(U47,'4a. Parámetros de riesgo'!$C$31:$D$35,2,FALSE),IFERROR(VLOOKUP(U47,'4a. Parámetros de riesgo'!$I$31:$J$35,2,FALSE),""))</f>
        <v/>
      </c>
    </row>
    <row r="48" spans="1:22" ht="100.15" customHeight="1" x14ac:dyDescent="0.25">
      <c r="A48" s="606" t="s">
        <v>32</v>
      </c>
      <c r="B48" s="607" t="str">
        <f>'2a. Análisis Foda'!B32:E32</f>
        <v>3. La migración poblacional de ciertos sectores en el estado</v>
      </c>
      <c r="C48" s="608" t="s">
        <v>117</v>
      </c>
      <c r="D48" s="208"/>
      <c r="E48" s="208"/>
      <c r="F48" s="208"/>
      <c r="G48" s="208"/>
      <c r="H48" s="208"/>
      <c r="I48" s="208"/>
      <c r="J48" s="208"/>
      <c r="K48" s="208"/>
      <c r="L48" s="208"/>
      <c r="M48" s="208"/>
      <c r="N48" s="237"/>
      <c r="O48" s="237"/>
      <c r="P48" s="204"/>
      <c r="Q48" s="204"/>
      <c r="R48" s="204"/>
      <c r="S48" s="205" t="str">
        <f>IFERROR(VLOOKUP(P48,Naturaleza,2,FALSE)*VLOOKUP('4b. Matriz - Contexto'!Q48,Probabilidad,2,FALSE)*VLOOKUP('4b. Matriz - Contexto'!R48,Severidad,2,FALSE),"")</f>
        <v/>
      </c>
      <c r="T48" s="206" t="str">
        <f t="shared" si="1"/>
        <v/>
      </c>
      <c r="U48" s="205" t="str">
        <f>IFERROR(VLOOKUP(T48,'4a. Parámetros de riesgo'!$B$31:$C$35,2,FALSE),IFERROR(VLOOKUP(T48,'4a. Parámetros de riesgo'!$H$31:$I$35,2,FALSE),""))</f>
        <v/>
      </c>
      <c r="V48" s="207" t="str">
        <f>IFERROR(VLOOKUP(U48,'4a. Parámetros de riesgo'!$C$31:$D$35,2,FALSE),IFERROR(VLOOKUP(U48,'4a. Parámetros de riesgo'!$I$31:$J$35,2,FALSE),""))</f>
        <v/>
      </c>
    </row>
    <row r="49" spans="1:22" ht="100.15" customHeight="1" x14ac:dyDescent="0.25">
      <c r="A49" s="606" t="s">
        <v>32</v>
      </c>
      <c r="B49" s="607" t="str">
        <f>'2a. Análisis Foda'!B33:E33</f>
        <v>4. La falta de cultura democrática para ejercer el voto, en consecuencia existe poco interés para tener la CPV</v>
      </c>
      <c r="C49" s="608" t="s">
        <v>117</v>
      </c>
      <c r="D49" s="208"/>
      <c r="E49" s="208"/>
      <c r="F49" s="208"/>
      <c r="G49" s="208"/>
      <c r="H49" s="208"/>
      <c r="I49" s="208"/>
      <c r="J49" s="208"/>
      <c r="K49" s="208"/>
      <c r="L49" s="208"/>
      <c r="M49" s="208"/>
      <c r="N49" s="237"/>
      <c r="O49" s="237"/>
      <c r="P49" s="204"/>
      <c r="Q49" s="204"/>
      <c r="R49" s="204"/>
      <c r="S49" s="205" t="str">
        <f>IFERROR(VLOOKUP(P49,Naturaleza,2,FALSE)*VLOOKUP('4b. Matriz - Contexto'!Q49,Probabilidad,2,FALSE)*VLOOKUP('4b. Matriz - Contexto'!R49,Severidad,2,FALSE),"")</f>
        <v/>
      </c>
      <c r="T49" s="206" t="str">
        <f t="shared" si="1"/>
        <v/>
      </c>
      <c r="U49" s="205" t="str">
        <f>IFERROR(VLOOKUP(T49,'4a. Parámetros de riesgo'!$B$31:$C$35,2,FALSE),IFERROR(VLOOKUP(T49,'4a. Parámetros de riesgo'!$H$31:$I$35,2,FALSE),""))</f>
        <v/>
      </c>
      <c r="V49" s="207" t="str">
        <f>IFERROR(VLOOKUP(U49,'4a. Parámetros de riesgo'!$C$31:$D$35,2,FALSE),IFERROR(VLOOKUP(U49,'4a. Parámetros de riesgo'!$I$31:$J$35,2,FALSE),""))</f>
        <v/>
      </c>
    </row>
    <row r="50" spans="1:22" ht="126" x14ac:dyDescent="0.25">
      <c r="A50" s="606" t="s">
        <v>32</v>
      </c>
      <c r="B50" s="607" t="str">
        <f>'2a. Análisis Foda'!B34:E34</f>
        <v>5. La pandemia por COVID-19, ha limitado la operación de los MAC itinerantes en las sedes habituales, para permanecer de manera fija en una sede, lo que provoca que el INE no credencialice a mayor número de personas.</v>
      </c>
      <c r="C50" s="608" t="s">
        <v>117</v>
      </c>
      <c r="D50" s="208"/>
      <c r="E50" s="208"/>
      <c r="F50" s="208"/>
      <c r="G50" s="208"/>
      <c r="H50" s="208"/>
      <c r="I50" s="208"/>
      <c r="J50" s="208"/>
      <c r="K50" s="208"/>
      <c r="L50" s="208"/>
      <c r="M50" s="208"/>
      <c r="N50" s="237"/>
      <c r="O50" s="237"/>
      <c r="P50" s="204"/>
      <c r="Q50" s="204"/>
      <c r="R50" s="204"/>
      <c r="S50" s="205" t="str">
        <f>IFERROR(VLOOKUP(P50,Naturaleza,2,FALSE)*VLOOKUP('4b. Matriz - Contexto'!Q50,Probabilidad,2,FALSE)*VLOOKUP('4b. Matriz - Contexto'!R50,Severidad,2,FALSE),"")</f>
        <v/>
      </c>
      <c r="T50" s="206" t="str">
        <f t="shared" si="1"/>
        <v/>
      </c>
      <c r="U50" s="205" t="str">
        <f>IFERROR(VLOOKUP(T50,'4a. Parámetros de riesgo'!$B$31:$C$35,2,FALSE),IFERROR(VLOOKUP(T50,'4a. Parámetros de riesgo'!$H$31:$I$35,2,FALSE),""))</f>
        <v/>
      </c>
      <c r="V50" s="207" t="str">
        <f>IFERROR(VLOOKUP(U50,'4a. Parámetros de riesgo'!$C$31:$D$35,2,FALSE),IFERROR(VLOOKUP(U50,'4a. Parámetros de riesgo'!$I$31:$J$35,2,FALSE),""))</f>
        <v/>
      </c>
    </row>
    <row r="51" spans="1:22" ht="100.35" customHeight="1" x14ac:dyDescent="0.25">
      <c r="A51" s="606" t="s">
        <v>32</v>
      </c>
      <c r="B51" s="607" t="str">
        <f>'2a. Análisis Foda'!B35:E35</f>
        <v>6. Las distancias alejadas que los ciudadanos deben recorrer para llegar a un MAC con sede fija (por ser localidades dispersas)</v>
      </c>
      <c r="C51" s="608" t="s">
        <v>117</v>
      </c>
      <c r="D51" s="208"/>
      <c r="E51" s="208"/>
      <c r="F51" s="208"/>
      <c r="G51" s="208"/>
      <c r="H51" s="208"/>
      <c r="I51" s="208"/>
      <c r="J51" s="208"/>
      <c r="K51" s="208"/>
      <c r="L51" s="208"/>
      <c r="M51" s="208"/>
      <c r="N51" s="237"/>
      <c r="O51" s="237"/>
      <c r="P51" s="204"/>
      <c r="Q51" s="204"/>
      <c r="R51" s="204"/>
      <c r="S51" s="205" t="str">
        <f>IFERROR(VLOOKUP(P51,Naturaleza,2,FALSE)*VLOOKUP('4b. Matriz - Contexto'!Q51,Probabilidad,2,FALSE)*VLOOKUP('4b. Matriz - Contexto'!R51,Severidad,2,FALSE),"")</f>
        <v/>
      </c>
      <c r="T51" s="206" t="str">
        <f t="shared" si="1"/>
        <v/>
      </c>
      <c r="U51" s="205" t="str">
        <f>IFERROR(VLOOKUP(T51,'4a. Parámetros de riesgo'!$B$31:$C$35,2,FALSE),IFERROR(VLOOKUP(T51,'4a. Parámetros de riesgo'!$H$31:$I$35,2,FALSE),""))</f>
        <v/>
      </c>
      <c r="V51" s="207" t="str">
        <f>IFERROR(VLOOKUP(U51,'4a. Parámetros de riesgo'!$C$31:$D$35,2,FALSE),IFERROR(VLOOKUP(U51,'4a. Parámetros de riesgo'!$I$31:$J$35,2,FALSE),""))</f>
        <v/>
      </c>
    </row>
    <row r="52" spans="1:22" ht="100.35" customHeight="1" x14ac:dyDescent="0.25">
      <c r="A52" s="606" t="s">
        <v>32</v>
      </c>
      <c r="B52" s="607" t="str">
        <f>'2a. Análisis Foda'!B36:E36</f>
        <v>7. Cedula de identidad ciudadana.</v>
      </c>
      <c r="C52" s="608" t="s">
        <v>117</v>
      </c>
      <c r="D52" s="208"/>
      <c r="E52" s="208"/>
      <c r="F52" s="208"/>
      <c r="G52" s="208"/>
      <c r="H52" s="208"/>
      <c r="I52" s="208"/>
      <c r="J52" s="208"/>
      <c r="K52" s="208"/>
      <c r="L52" s="208"/>
      <c r="M52" s="208"/>
      <c r="N52" s="237"/>
      <c r="O52" s="237"/>
      <c r="P52" s="204"/>
      <c r="Q52" s="204"/>
      <c r="R52" s="204"/>
      <c r="S52" s="205" t="str">
        <f>IFERROR(VLOOKUP(P52,Naturaleza,2,FALSE)*VLOOKUP('4b. Matriz - Contexto'!Q52,Probabilidad,2,FALSE)*VLOOKUP('4b. Matriz - Contexto'!R52,Severidad,2,FALSE),"")</f>
        <v/>
      </c>
      <c r="T52" s="206" t="str">
        <f t="shared" si="1"/>
        <v/>
      </c>
      <c r="U52" s="205" t="str">
        <f>IFERROR(VLOOKUP(T52,'4a. Parámetros de riesgo'!$B$31:$C$35,2,FALSE),IFERROR(VLOOKUP(T52,'4a. Parámetros de riesgo'!$H$31:$I$35,2,FALSE),""))</f>
        <v/>
      </c>
      <c r="V52" s="207" t="str">
        <f>IFERROR(VLOOKUP(U52,'4a. Parámetros de riesgo'!$C$31:$D$35,2,FALSE),IFERROR(VLOOKUP(U52,'4a. Parámetros de riesgo'!$I$31:$J$35,2,FALSE),""))</f>
        <v/>
      </c>
    </row>
    <row r="53" spans="1:22" ht="100.35" customHeight="1" x14ac:dyDescent="0.25">
      <c r="A53" s="606" t="s">
        <v>32</v>
      </c>
      <c r="B53" s="607" t="str">
        <f>'2a. Análisis Foda'!B37:E37</f>
        <v>8. Inseguridad  y Crimen organizado.</v>
      </c>
      <c r="C53" s="608" t="s">
        <v>117</v>
      </c>
      <c r="D53" s="208"/>
      <c r="E53" s="208"/>
      <c r="F53" s="208"/>
      <c r="G53" s="208"/>
      <c r="H53" s="208"/>
      <c r="I53" s="208"/>
      <c r="J53" s="208"/>
      <c r="K53" s="208"/>
      <c r="L53" s="208"/>
      <c r="M53" s="208"/>
      <c r="N53" s="237"/>
      <c r="O53" s="237"/>
      <c r="P53" s="204"/>
      <c r="Q53" s="204"/>
      <c r="R53" s="204"/>
      <c r="S53" s="205" t="str">
        <f>IFERROR(VLOOKUP(P53,Naturaleza,2,FALSE)*VLOOKUP('4b. Matriz - Contexto'!Q53,Probabilidad,2,FALSE)*VLOOKUP('4b. Matriz - Contexto'!R53,Severidad,2,FALSE),"")</f>
        <v/>
      </c>
      <c r="T53" s="206" t="str">
        <f t="shared" si="1"/>
        <v/>
      </c>
      <c r="U53" s="205" t="str">
        <f>IFERROR(VLOOKUP(T53,'4a. Parámetros de riesgo'!$B$31:$C$35,2,FALSE),IFERROR(VLOOKUP(T53,'4a. Parámetros de riesgo'!$H$31:$I$35,2,FALSE),""))</f>
        <v/>
      </c>
      <c r="V53" s="207" t="str">
        <f>IFERROR(VLOOKUP(U53,'4a. Parámetros de riesgo'!$C$31:$D$35,2,FALSE),IFERROR(VLOOKUP(U53,'4a. Parámetros de riesgo'!$I$31:$J$35,2,FALSE),""))</f>
        <v/>
      </c>
    </row>
    <row r="54" spans="1:22" ht="100.35" customHeight="1" x14ac:dyDescent="0.25">
      <c r="A54" s="606" t="s">
        <v>32</v>
      </c>
      <c r="B54" s="607" t="str">
        <f>'2a. Análisis Foda'!B38:E38</f>
        <v>9. Opinión pública negativa hacia el Instituto.</v>
      </c>
      <c r="C54" s="608" t="s">
        <v>117</v>
      </c>
      <c r="D54" s="208"/>
      <c r="E54" s="208"/>
      <c r="F54" s="208"/>
      <c r="G54" s="208"/>
      <c r="H54" s="208"/>
      <c r="I54" s="208"/>
      <c r="J54" s="208"/>
      <c r="K54" s="208"/>
      <c r="L54" s="208"/>
      <c r="M54" s="208"/>
      <c r="N54" s="237"/>
      <c r="O54" s="237"/>
      <c r="P54" s="204"/>
      <c r="Q54" s="204"/>
      <c r="R54" s="204"/>
      <c r="S54" s="205" t="str">
        <f>IFERROR(VLOOKUP(P54,Naturaleza,2,FALSE)*VLOOKUP('4b. Matriz - Contexto'!Q54,Probabilidad,2,FALSE)*VLOOKUP('4b. Matriz - Contexto'!R54,Severidad,2,FALSE),"")</f>
        <v/>
      </c>
      <c r="T54" s="206" t="str">
        <f t="shared" si="1"/>
        <v/>
      </c>
      <c r="U54" s="205" t="str">
        <f>IFERROR(VLOOKUP(T54,'4a. Parámetros de riesgo'!$B$31:$C$35,2,FALSE),IFERROR(VLOOKUP(T54,'4a. Parámetros de riesgo'!$H$31:$I$35,2,FALSE),""))</f>
        <v/>
      </c>
      <c r="V54" s="207" t="str">
        <f>IFERROR(VLOOKUP(U54,'4a. Parámetros de riesgo'!$C$31:$D$35,2,FALSE),IFERROR(VLOOKUP(U54,'4a. Parámetros de riesgo'!$I$31:$J$35,2,FALSE),""))</f>
        <v/>
      </c>
    </row>
    <row r="55" spans="1:22" ht="100.35" customHeight="1" x14ac:dyDescent="0.25">
      <c r="A55" s="606" t="s">
        <v>32</v>
      </c>
      <c r="B55" s="607" t="str">
        <f>'2a. Análisis Foda'!B39:E39</f>
        <v>10. Descalificación hacia el Instituto por parte de actores políticos.</v>
      </c>
      <c r="C55" s="608" t="s">
        <v>117</v>
      </c>
      <c r="D55" s="208"/>
      <c r="E55" s="208"/>
      <c r="F55" s="208"/>
      <c r="G55" s="208"/>
      <c r="H55" s="208"/>
      <c r="I55" s="208"/>
      <c r="J55" s="208"/>
      <c r="K55" s="208"/>
      <c r="L55" s="208"/>
      <c r="M55" s="208"/>
      <c r="N55" s="237"/>
      <c r="O55" s="237"/>
      <c r="P55" s="204"/>
      <c r="Q55" s="204"/>
      <c r="R55" s="204"/>
      <c r="S55" s="205" t="str">
        <f>IFERROR(VLOOKUP(P55,Naturaleza,2,FALSE)*VLOOKUP('4b. Matriz - Contexto'!Q55,Probabilidad,2,FALSE)*VLOOKUP('4b. Matriz - Contexto'!R55,Severidad,2,FALSE),"")</f>
        <v/>
      </c>
      <c r="T55" s="206" t="str">
        <f t="shared" si="1"/>
        <v/>
      </c>
      <c r="U55" s="205" t="str">
        <f>IFERROR(VLOOKUP(T55,'4a. Parámetros de riesgo'!$B$31:$C$35,2,FALSE),IFERROR(VLOOKUP(T55,'4a. Parámetros de riesgo'!$H$31:$I$35,2,FALSE),""))</f>
        <v/>
      </c>
      <c r="V55" s="207" t="str">
        <f>IFERROR(VLOOKUP(U55,'4a. Parámetros de riesgo'!$C$31:$D$35,2,FALSE),IFERROR(VLOOKUP(U55,'4a. Parámetros de riesgo'!$I$31:$J$35,2,FALSE),""))</f>
        <v/>
      </c>
    </row>
    <row r="56" spans="1:22" ht="100.35" customHeight="1" x14ac:dyDescent="0.25">
      <c r="A56" s="606" t="s">
        <v>32</v>
      </c>
      <c r="B56" s="607" t="str">
        <f>'2a. Análisis Foda'!B40:E40</f>
        <v>11. Posible reforma electoral</v>
      </c>
      <c r="C56" s="608" t="s">
        <v>117</v>
      </c>
      <c r="D56" s="208"/>
      <c r="E56" s="208"/>
      <c r="F56" s="208"/>
      <c r="G56" s="208"/>
      <c r="H56" s="208"/>
      <c r="I56" s="208"/>
      <c r="J56" s="208"/>
      <c r="K56" s="208"/>
      <c r="L56" s="208"/>
      <c r="M56" s="208"/>
      <c r="N56" s="237"/>
      <c r="O56" s="237"/>
      <c r="P56" s="204"/>
      <c r="Q56" s="204"/>
      <c r="R56" s="204"/>
      <c r="S56" s="205" t="str">
        <f>IFERROR(VLOOKUP(P56,Naturaleza,2,FALSE)*VLOOKUP('4b. Matriz - Contexto'!Q56,Probabilidad,2,FALSE)*VLOOKUP('4b. Matriz - Contexto'!R56,Severidad,2,FALSE),"")</f>
        <v/>
      </c>
      <c r="T56" s="206" t="str">
        <f t="shared" si="1"/>
        <v/>
      </c>
      <c r="U56" s="205" t="str">
        <f>IFERROR(VLOOKUP(T56,'4a. Parámetros de riesgo'!$B$31:$C$35,2,FALSE),IFERROR(VLOOKUP(T56,'4a. Parámetros de riesgo'!$H$31:$I$35,2,FALSE),""))</f>
        <v/>
      </c>
      <c r="V56" s="207" t="str">
        <f>IFERROR(VLOOKUP(U56,'4a. Parámetros de riesgo'!$C$31:$D$35,2,FALSE),IFERROR(VLOOKUP(U56,'4a. Parámetros de riesgo'!$I$31:$J$35,2,FALSE),""))</f>
        <v/>
      </c>
    </row>
    <row r="57" spans="1:22" ht="100.35" customHeight="1" x14ac:dyDescent="0.25">
      <c r="A57" s="606" t="s">
        <v>32</v>
      </c>
      <c r="B57" s="607" t="str">
        <f>'2a. Análisis Foda'!B41:E41</f>
        <v>12. Posibles rebrotes de pandemia de COVID 19</v>
      </c>
      <c r="C57" s="608" t="s">
        <v>117</v>
      </c>
      <c r="D57" s="208"/>
      <c r="E57" s="208"/>
      <c r="F57" s="208"/>
      <c r="G57" s="208"/>
      <c r="H57" s="208"/>
      <c r="I57" s="208"/>
      <c r="J57" s="208"/>
      <c r="K57" s="208"/>
      <c r="L57" s="208"/>
      <c r="M57" s="208"/>
      <c r="N57" s="237"/>
      <c r="O57" s="237"/>
      <c r="P57" s="204"/>
      <c r="Q57" s="204"/>
      <c r="R57" s="204"/>
      <c r="S57" s="205" t="str">
        <f>IFERROR(VLOOKUP(P57,Naturaleza,2,FALSE)*VLOOKUP('4b. Matriz - Contexto'!Q57,Probabilidad,2,FALSE)*VLOOKUP('4b. Matriz - Contexto'!R57,Severidad,2,FALSE),"")</f>
        <v/>
      </c>
      <c r="T57" s="206" t="str">
        <f t="shared" si="1"/>
        <v/>
      </c>
      <c r="U57" s="205" t="str">
        <f>IFERROR(VLOOKUP(T57,'4a. Parámetros de riesgo'!$B$31:$C$35,2,FALSE),IFERROR(VLOOKUP(T57,'4a. Parámetros de riesgo'!$H$31:$I$35,2,FALSE),""))</f>
        <v/>
      </c>
      <c r="V57" s="207" t="str">
        <f>IFERROR(VLOOKUP(U57,'4a. Parámetros de riesgo'!$C$31:$D$35,2,FALSE),IFERROR(VLOOKUP(U57,'4a. Parámetros de riesgo'!$I$31:$J$35,2,FALSE),""))</f>
        <v/>
      </c>
    </row>
    <row r="58" spans="1:22" ht="100.35" customHeight="1" x14ac:dyDescent="0.25">
      <c r="A58" s="606" t="s">
        <v>32</v>
      </c>
      <c r="B58" s="607" t="str">
        <f>'2a. Análisis Foda'!B42:E42</f>
        <v>13. Contagios del personal  por no se considerado dentro de los grupos de alto riesgo ante la pandemia de COVID 19</v>
      </c>
      <c r="C58" s="608" t="s">
        <v>117</v>
      </c>
      <c r="D58" s="208"/>
      <c r="E58" s="208"/>
      <c r="F58" s="208"/>
      <c r="G58" s="208"/>
      <c r="H58" s="208"/>
      <c r="I58" s="208"/>
      <c r="J58" s="208"/>
      <c r="K58" s="208"/>
      <c r="L58" s="208"/>
      <c r="M58" s="208"/>
      <c r="N58" s="237"/>
      <c r="O58" s="237"/>
      <c r="P58" s="204"/>
      <c r="Q58" s="204"/>
      <c r="R58" s="204"/>
      <c r="S58" s="205" t="str">
        <f>IFERROR(VLOOKUP(P58,Naturaleza,2,FALSE)*VLOOKUP('4b. Matriz - Contexto'!Q58,Probabilidad,2,FALSE)*VLOOKUP('4b. Matriz - Contexto'!R58,Severidad,2,FALSE),"")</f>
        <v/>
      </c>
      <c r="T58" s="206" t="str">
        <f t="shared" si="1"/>
        <v/>
      </c>
      <c r="U58" s="205" t="str">
        <f>IFERROR(VLOOKUP(T58,'4a. Parámetros de riesgo'!$B$31:$C$35,2,FALSE),IFERROR(VLOOKUP(T58,'4a. Parámetros de riesgo'!$H$31:$I$35,2,FALSE),""))</f>
        <v/>
      </c>
      <c r="V58" s="207" t="str">
        <f>IFERROR(VLOOKUP(U58,'4a. Parámetros de riesgo'!$C$31:$D$35,2,FALSE),IFERROR(VLOOKUP(U58,'4a. Parámetros de riesgo'!$I$31:$J$35,2,FALSE),""))</f>
        <v/>
      </c>
    </row>
    <row r="59" spans="1:22" ht="100.35" customHeight="1" x14ac:dyDescent="0.25">
      <c r="A59" s="606" t="s">
        <v>32</v>
      </c>
      <c r="B59" s="607" t="str">
        <f>'2a. Análisis Foda'!B43:E43</f>
        <v xml:space="preserve">14. El personal de los MAC busca mejores oportunidades de trabajo ya que no hay plazas permanentes, lo que origina deserciones. </v>
      </c>
      <c r="C59" s="608" t="s">
        <v>117</v>
      </c>
      <c r="D59" s="208"/>
      <c r="E59" s="208"/>
      <c r="F59" s="208"/>
      <c r="G59" s="208"/>
      <c r="H59" s="208"/>
      <c r="I59" s="208"/>
      <c r="J59" s="208"/>
      <c r="K59" s="208"/>
      <c r="L59" s="208"/>
      <c r="M59" s="208"/>
      <c r="N59" s="237"/>
      <c r="O59" s="237"/>
      <c r="P59" s="204"/>
      <c r="Q59" s="204"/>
      <c r="R59" s="204"/>
      <c r="S59" s="205" t="str">
        <f>IFERROR(VLOOKUP(P59,Naturaleza,2,FALSE)*VLOOKUP('4b. Matriz - Contexto'!Q59,Probabilidad,2,FALSE)*VLOOKUP('4b. Matriz - Contexto'!R59,Severidad,2,FALSE),"")</f>
        <v/>
      </c>
      <c r="T59" s="206" t="str">
        <f t="shared" si="1"/>
        <v/>
      </c>
      <c r="U59" s="205" t="str">
        <f>IFERROR(VLOOKUP(T59,'4a. Parámetros de riesgo'!$B$31:$C$35,2,FALSE),IFERROR(VLOOKUP(T59,'4a. Parámetros de riesgo'!$H$31:$I$35,2,FALSE),""))</f>
        <v/>
      </c>
      <c r="V59" s="207" t="str">
        <f>IFERROR(VLOOKUP(U59,'4a. Parámetros de riesgo'!$C$31:$D$35,2,FALSE),IFERROR(VLOOKUP(U59,'4a. Parámetros de riesgo'!$I$31:$J$35,2,FALSE),""))</f>
        <v/>
      </c>
    </row>
    <row r="60" spans="1:22" ht="100.5" customHeight="1" x14ac:dyDescent="0.25">
      <c r="A60" s="606" t="s">
        <v>32</v>
      </c>
      <c r="B60" s="607" t="str">
        <f>'2a. Análisis Foda'!B44:E44</f>
        <v>15. Delincuencia cibernética</v>
      </c>
      <c r="C60" s="608" t="s">
        <v>117</v>
      </c>
      <c r="D60" s="208"/>
      <c r="E60" s="208"/>
      <c r="F60" s="208"/>
      <c r="G60" s="208"/>
      <c r="H60" s="208"/>
      <c r="I60" s="208"/>
      <c r="J60" s="208"/>
      <c r="K60" s="208"/>
      <c r="L60" s="208"/>
      <c r="M60" s="208"/>
      <c r="N60" s="237"/>
      <c r="O60" s="237"/>
      <c r="P60" s="204"/>
      <c r="Q60" s="204"/>
      <c r="R60" s="204"/>
      <c r="S60" s="205" t="str">
        <f>IFERROR(VLOOKUP(P60,Naturaleza,2,FALSE)*VLOOKUP('4b. Matriz - Contexto'!Q60,Probabilidad,2,FALSE)*VLOOKUP('4b. Matriz - Contexto'!R60,Severidad,2,FALSE),"")</f>
        <v/>
      </c>
      <c r="T60" s="206" t="str">
        <f t="shared" si="1"/>
        <v/>
      </c>
      <c r="U60" s="205" t="str">
        <f>IFERROR(VLOOKUP(T60,'4a. Parámetros de riesgo'!$B$31:$C$35,2,FALSE),IFERROR(VLOOKUP(T60,'4a. Parámetros de riesgo'!$H$31:$I$35,2,FALSE),""))</f>
        <v/>
      </c>
      <c r="V60" s="207" t="str">
        <f>IFERROR(VLOOKUP(U60,'4a. Parámetros de riesgo'!$C$31:$D$35,2,FALSE),IFERROR(VLOOKUP(U60,'4a. Parámetros de riesgo'!$I$31:$J$35,2,FALSE),""))</f>
        <v/>
      </c>
    </row>
    <row r="61" spans="1:22" ht="100.5" customHeight="1" x14ac:dyDescent="0.25">
      <c r="A61" s="606" t="s">
        <v>32</v>
      </c>
      <c r="B61" s="607" t="str">
        <f>'2a. Análisis Foda'!B45:E45</f>
        <v xml:space="preserve">16. Que los ciudadanos cuenten con otra identificación con fotografía </v>
      </c>
      <c r="C61" s="608" t="s">
        <v>117</v>
      </c>
      <c r="D61" s="208"/>
      <c r="E61" s="208"/>
      <c r="F61" s="208"/>
      <c r="G61" s="208"/>
      <c r="H61" s="208"/>
      <c r="I61" s="208"/>
      <c r="J61" s="208"/>
      <c r="K61" s="208"/>
      <c r="L61" s="208"/>
      <c r="M61" s="208"/>
      <c r="N61" s="237"/>
      <c r="O61" s="237"/>
      <c r="P61" s="204"/>
      <c r="Q61" s="204"/>
      <c r="R61" s="204"/>
      <c r="S61" s="205" t="str">
        <f>IFERROR(VLOOKUP(P61,Naturaleza,2,FALSE)*VLOOKUP('4b. Matriz - Contexto'!Q61,Probabilidad,2,FALSE)*VLOOKUP('4b. Matriz - Contexto'!R61,Severidad,2,FALSE),"")</f>
        <v/>
      </c>
      <c r="T61" s="206" t="str">
        <f t="shared" si="1"/>
        <v/>
      </c>
      <c r="U61" s="205" t="str">
        <f>IFERROR(VLOOKUP(T61,'4a. Parámetros de riesgo'!$B$31:$C$35,2,FALSE),IFERROR(VLOOKUP(T61,'4a. Parámetros de riesgo'!$H$31:$I$35,2,FALSE),""))</f>
        <v/>
      </c>
      <c r="V61" s="207" t="str">
        <f>IFERROR(VLOOKUP(U61,'4a. Parámetros de riesgo'!$C$31:$D$35,2,FALSE),IFERROR(VLOOKUP(U61,'4a. Parámetros de riesgo'!$I$31:$J$35,2,FALSE),""))</f>
        <v/>
      </c>
    </row>
    <row r="62" spans="1:22" ht="100.5" customHeight="1" x14ac:dyDescent="0.25">
      <c r="A62" s="606" t="s">
        <v>30</v>
      </c>
      <c r="B62" s="607" t="str">
        <f>'2a. Análisis Foda'!L30:L30</f>
        <v>1. Coordinación con el Registro Civil para hacer correcciones (cuando el error es por el Oficial del Registro) sin costo para el ciudadano</v>
      </c>
      <c r="C62" s="608" t="s">
        <v>74</v>
      </c>
      <c r="D62" s="208"/>
      <c r="E62" s="208"/>
      <c r="F62" s="208"/>
      <c r="G62" s="208"/>
      <c r="H62" s="208"/>
      <c r="I62" s="208"/>
      <c r="J62" s="208"/>
      <c r="K62" s="208"/>
      <c r="L62" s="208"/>
      <c r="M62" s="208"/>
      <c r="N62" s="237"/>
      <c r="O62" s="237"/>
      <c r="P62" s="204"/>
      <c r="Q62" s="204"/>
      <c r="R62" s="204"/>
      <c r="S62" s="205" t="str">
        <f>IFERROR(VLOOKUP(P62,Naturaleza,2,FALSE)*VLOOKUP('4b. Matriz - Contexto'!Q62,Probabilidad,2,FALSE)*VLOOKUP('4b. Matriz - Contexto'!R62,Severidad,2,FALSE),"")</f>
        <v/>
      </c>
      <c r="T62" s="206" t="str">
        <f t="shared" si="1"/>
        <v/>
      </c>
      <c r="U62" s="205" t="str">
        <f>IFERROR(VLOOKUP(T62,'4a. Parámetros de riesgo'!$B$31:$C$35,2,FALSE),IFERROR(VLOOKUP(T62,'4a. Parámetros de riesgo'!$H$31:$I$35,2,FALSE),""))</f>
        <v/>
      </c>
      <c r="V62" s="207" t="str">
        <f>IFERROR(VLOOKUP(U62,'4a. Parámetros de riesgo'!$C$31:$D$35,2,FALSE),IFERROR(VLOOKUP(U62,'4a. Parámetros de riesgo'!$I$31:$J$35,2,FALSE),""))</f>
        <v/>
      </c>
    </row>
    <row r="63" spans="1:22" ht="100.5" customHeight="1" x14ac:dyDescent="0.25">
      <c r="A63" s="606" t="s">
        <v>30</v>
      </c>
      <c r="B63" s="607" t="str">
        <f>'2a. Análisis Foda'!L31:L31</f>
        <v>2. Que se siga capacitando al personal en materia de COVID-19 con los cursos del IMSS.</v>
      </c>
      <c r="C63" s="608" t="s">
        <v>74</v>
      </c>
      <c r="D63" s="208"/>
      <c r="E63" s="208"/>
      <c r="F63" s="208"/>
      <c r="G63" s="208"/>
      <c r="H63" s="208"/>
      <c r="I63" s="208"/>
      <c r="J63" s="208"/>
      <c r="K63" s="208"/>
      <c r="L63" s="208"/>
      <c r="M63" s="208"/>
      <c r="N63" s="237"/>
      <c r="O63" s="237"/>
      <c r="P63" s="204"/>
      <c r="Q63" s="204"/>
      <c r="R63" s="204"/>
      <c r="S63" s="205" t="str">
        <f>IFERROR(VLOOKUP(P63,Naturaleza,2,FALSE)*VLOOKUP('4b. Matriz - Contexto'!Q63,Probabilidad,2,FALSE)*VLOOKUP('4b. Matriz - Contexto'!R63,Severidad,2,FALSE),"")</f>
        <v/>
      </c>
      <c r="T63" s="206" t="str">
        <f t="shared" si="1"/>
        <v/>
      </c>
      <c r="U63" s="205" t="str">
        <f>IFERROR(VLOOKUP(T63,'4a. Parámetros de riesgo'!$B$31:$C$35,2,FALSE),IFERROR(VLOOKUP(T63,'4a. Parámetros de riesgo'!$H$31:$I$35,2,FALSE),""))</f>
        <v/>
      </c>
      <c r="V63" s="207" t="str">
        <f>IFERROR(VLOOKUP(U63,'4a. Parámetros de riesgo'!$C$31:$D$35,2,FALSE),IFERROR(VLOOKUP(U63,'4a. Parámetros de riesgo'!$I$31:$J$35,2,FALSE),""))</f>
        <v/>
      </c>
    </row>
    <row r="64" spans="1:22" ht="100.5" customHeight="1" x14ac:dyDescent="0.25">
      <c r="A64" s="606" t="s">
        <v>30</v>
      </c>
      <c r="B64" s="607" t="str">
        <f>'2a. Análisis Foda'!L32:L32</f>
        <v>3. Considerar a los líderes de opinión y actores sociales como aliados estratégicos.</v>
      </c>
      <c r="C64" s="608" t="s">
        <v>74</v>
      </c>
      <c r="D64" s="208"/>
      <c r="E64" s="208"/>
      <c r="F64" s="208"/>
      <c r="G64" s="208"/>
      <c r="H64" s="208"/>
      <c r="I64" s="208"/>
      <c r="J64" s="208"/>
      <c r="K64" s="208"/>
      <c r="L64" s="208"/>
      <c r="M64" s="208"/>
      <c r="N64" s="237"/>
      <c r="O64" s="237"/>
      <c r="P64" s="204"/>
      <c r="Q64" s="204"/>
      <c r="R64" s="204"/>
      <c r="S64" s="205" t="str">
        <f>IFERROR(VLOOKUP(P64,Naturaleza,2,FALSE)*VLOOKUP('4b. Matriz - Contexto'!Q64,Probabilidad,2,FALSE)*VLOOKUP('4b. Matriz - Contexto'!R64,Severidad,2,FALSE),"")</f>
        <v/>
      </c>
      <c r="T64" s="206" t="str">
        <f t="shared" si="1"/>
        <v/>
      </c>
      <c r="U64" s="205" t="str">
        <f>IFERROR(VLOOKUP(T64,'4a. Parámetros de riesgo'!$B$31:$C$35,2,FALSE),IFERROR(VLOOKUP(T64,'4a. Parámetros de riesgo'!$H$31:$I$35,2,FALSE),""))</f>
        <v/>
      </c>
      <c r="V64" s="207" t="str">
        <f>IFERROR(VLOOKUP(U64,'4a. Parámetros de riesgo'!$C$31:$D$35,2,FALSE),IFERROR(VLOOKUP(U64,'4a. Parámetros de riesgo'!$I$31:$J$35,2,FALSE),""))</f>
        <v/>
      </c>
    </row>
    <row r="65" spans="1:22" ht="100.5" customHeight="1" x14ac:dyDescent="0.25">
      <c r="A65" s="606" t="s">
        <v>30</v>
      </c>
      <c r="B65" s="607" t="str">
        <f>'2a. Análisis Foda'!L33:L33</f>
        <v>4. Incorporación en los medios de  Comunicación y Redes Sociales para dar a conocer el logro de la Certificación en el SGC ISO 9001-2015</v>
      </c>
      <c r="C65" s="608" t="s">
        <v>74</v>
      </c>
      <c r="D65" s="208"/>
      <c r="E65" s="208"/>
      <c r="F65" s="208"/>
      <c r="G65" s="208"/>
      <c r="H65" s="208"/>
      <c r="I65" s="208"/>
      <c r="J65" s="208"/>
      <c r="K65" s="208"/>
      <c r="L65" s="208"/>
      <c r="M65" s="208"/>
      <c r="N65" s="237"/>
      <c r="O65" s="237"/>
      <c r="P65" s="204"/>
      <c r="Q65" s="204"/>
      <c r="R65" s="204"/>
      <c r="S65" s="205" t="str">
        <f>IFERROR(VLOOKUP(P65,Naturaleza,2,FALSE)*VLOOKUP('4b. Matriz - Contexto'!Q65,Probabilidad,2,FALSE)*VLOOKUP('4b. Matriz - Contexto'!R65,Severidad,2,FALSE),"")</f>
        <v/>
      </c>
      <c r="T65" s="206" t="str">
        <f t="shared" si="1"/>
        <v/>
      </c>
      <c r="U65" s="205" t="str">
        <f>IFERROR(VLOOKUP(T65,'4a. Parámetros de riesgo'!$B$31:$C$35,2,FALSE),IFERROR(VLOOKUP(T65,'4a. Parámetros de riesgo'!$H$31:$I$35,2,FALSE),""))</f>
        <v/>
      </c>
      <c r="V65" s="207" t="str">
        <f>IFERROR(VLOOKUP(U65,'4a. Parámetros de riesgo'!$C$31:$D$35,2,FALSE),IFERROR(VLOOKUP(U65,'4a. Parámetros de riesgo'!$I$31:$J$35,2,FALSE),""))</f>
        <v/>
      </c>
    </row>
    <row r="66" spans="1:22" ht="100.5" customHeight="1" x14ac:dyDescent="0.25">
      <c r="A66" s="606" t="s">
        <v>30</v>
      </c>
      <c r="B66" s="607" t="str">
        <f>'2a. Análisis Foda'!L34:L34</f>
        <v>5. Estrecha relación con los medios de comunicación.</v>
      </c>
      <c r="C66" s="608" t="s">
        <v>74</v>
      </c>
      <c r="D66" s="208"/>
      <c r="E66" s="208"/>
      <c r="F66" s="208"/>
      <c r="G66" s="208"/>
      <c r="H66" s="208"/>
      <c r="I66" s="208"/>
      <c r="J66" s="208"/>
      <c r="K66" s="208"/>
      <c r="L66" s="208"/>
      <c r="M66" s="208"/>
      <c r="N66" s="237"/>
      <c r="O66" s="237"/>
      <c r="P66" s="204"/>
      <c r="Q66" s="204"/>
      <c r="R66" s="204"/>
      <c r="S66" s="205" t="str">
        <f>IFERROR(VLOOKUP(P66,Naturaleza,2,FALSE)*VLOOKUP('4b. Matriz - Contexto'!Q66,Probabilidad,2,FALSE)*VLOOKUP('4b. Matriz - Contexto'!R66,Severidad,2,FALSE),"")</f>
        <v/>
      </c>
      <c r="T66" s="206" t="str">
        <f t="shared" si="1"/>
        <v/>
      </c>
      <c r="U66" s="205" t="str">
        <f>IFERROR(VLOOKUP(T66,'4a. Parámetros de riesgo'!$B$31:$C$35,2,FALSE),IFERROR(VLOOKUP(T66,'4a. Parámetros de riesgo'!$H$31:$I$35,2,FALSE),""))</f>
        <v/>
      </c>
      <c r="V66" s="207" t="str">
        <f>IFERROR(VLOOKUP(U66,'4a. Parámetros de riesgo'!$C$31:$D$35,2,FALSE),IFERROR(VLOOKUP(U66,'4a. Parámetros de riesgo'!$I$31:$J$35,2,FALSE),""))</f>
        <v/>
      </c>
    </row>
    <row r="67" spans="1:22" ht="100.5" customHeight="1" x14ac:dyDescent="0.25">
      <c r="A67" s="606" t="s">
        <v>30</v>
      </c>
      <c r="B67" s="607" t="str">
        <f>'2a. Análisis Foda'!L35:L35</f>
        <v>6. Fortalecer nuestra comunicación al exterior del INE y con nuestros aliados estratégicos.</v>
      </c>
      <c r="C67" s="608" t="s">
        <v>74</v>
      </c>
      <c r="D67" s="208"/>
      <c r="E67" s="208"/>
      <c r="F67" s="208"/>
      <c r="G67" s="208"/>
      <c r="H67" s="208"/>
      <c r="I67" s="208"/>
      <c r="J67" s="208"/>
      <c r="K67" s="208"/>
      <c r="L67" s="208"/>
      <c r="M67" s="208"/>
      <c r="N67" s="237"/>
      <c r="O67" s="237"/>
      <c r="P67" s="204"/>
      <c r="Q67" s="204"/>
      <c r="R67" s="204"/>
      <c r="S67" s="205" t="str">
        <f>IFERROR(VLOOKUP(P67,Naturaleza,2,FALSE)*VLOOKUP('4b. Matriz - Contexto'!Q67,Probabilidad,2,FALSE)*VLOOKUP('4b. Matriz - Contexto'!R67,Severidad,2,FALSE),"")</f>
        <v/>
      </c>
      <c r="T67" s="206" t="str">
        <f t="shared" si="1"/>
        <v/>
      </c>
      <c r="U67" s="205" t="str">
        <f>IFERROR(VLOOKUP(T67,'4a. Parámetros de riesgo'!$B$31:$C$35,2,FALSE),IFERROR(VLOOKUP(T67,'4a. Parámetros de riesgo'!$H$31:$I$35,2,FALSE),""))</f>
        <v/>
      </c>
      <c r="V67" s="207" t="str">
        <f>IFERROR(VLOOKUP(U67,'4a. Parámetros de riesgo'!$C$31:$D$35,2,FALSE),IFERROR(VLOOKUP(U67,'4a. Parámetros de riesgo'!$I$31:$J$35,2,FALSE),""))</f>
        <v/>
      </c>
    </row>
    <row r="68" spans="1:22" ht="100.5" customHeight="1" x14ac:dyDescent="0.25">
      <c r="A68" s="606" t="s">
        <v>30</v>
      </c>
      <c r="B68" s="607" t="str">
        <f>'2a. Análisis Foda'!L36:L36</f>
        <v>7. Posicionamiento en la ciudadanía como única institución acreditada para otorgar un documento que garantice la identidad de los ciudadanos y de la población en general.</v>
      </c>
      <c r="C68" s="608" t="s">
        <v>74</v>
      </c>
      <c r="D68" s="208"/>
      <c r="E68" s="208"/>
      <c r="F68" s="208"/>
      <c r="G68" s="208"/>
      <c r="H68" s="208"/>
      <c r="I68" s="208"/>
      <c r="J68" s="208"/>
      <c r="K68" s="208"/>
      <c r="L68" s="208"/>
      <c r="M68" s="208"/>
      <c r="N68" s="237"/>
      <c r="O68" s="237"/>
      <c r="P68" s="204"/>
      <c r="Q68" s="204"/>
      <c r="R68" s="204"/>
      <c r="S68" s="205" t="str">
        <f>IFERROR(VLOOKUP(P68,Naturaleza,2,FALSE)*VLOOKUP('4b. Matriz - Contexto'!Q68,Probabilidad,2,FALSE)*VLOOKUP('4b. Matriz - Contexto'!R68,Severidad,2,FALSE),"")</f>
        <v/>
      </c>
      <c r="T68" s="206" t="str">
        <f t="shared" si="1"/>
        <v/>
      </c>
      <c r="U68" s="205" t="str">
        <f>IFERROR(VLOOKUP(T68,'4a. Parámetros de riesgo'!$B$31:$C$35,2,FALSE),IFERROR(VLOOKUP(T68,'4a. Parámetros de riesgo'!$H$31:$I$35,2,FALSE),""))</f>
        <v/>
      </c>
      <c r="V68" s="207" t="str">
        <f>IFERROR(VLOOKUP(U68,'4a. Parámetros de riesgo'!$C$31:$D$35,2,FALSE),IFERROR(VLOOKUP(U68,'4a. Parámetros de riesgo'!$I$31:$J$35,2,FALSE),""))</f>
        <v/>
      </c>
    </row>
    <row r="69" spans="1:22" ht="100.5" customHeight="1" x14ac:dyDescent="0.25">
      <c r="A69" s="606" t="s">
        <v>30</v>
      </c>
      <c r="B69" s="607" t="str">
        <f>'2a. Análisis Foda'!L37:L37</f>
        <v>8. Los MAC cuentan con un buzón de quejas, opiniones, sugerencias y felicitaciones, donde el ciudadano puede expresarse respecto al servicio.</v>
      </c>
      <c r="C69" s="608" t="s">
        <v>74</v>
      </c>
      <c r="D69" s="208"/>
      <c r="E69" s="208"/>
      <c r="F69" s="208"/>
      <c r="G69" s="208"/>
      <c r="H69" s="208"/>
      <c r="I69" s="208"/>
      <c r="J69" s="208"/>
      <c r="K69" s="208"/>
      <c r="L69" s="208"/>
      <c r="M69" s="208"/>
      <c r="N69" s="237"/>
      <c r="O69" s="237"/>
      <c r="P69" s="204"/>
      <c r="Q69" s="204"/>
      <c r="R69" s="204"/>
      <c r="S69" s="205" t="str">
        <f>IFERROR(VLOOKUP(P69,Naturaleza,2,FALSE)*VLOOKUP('4b. Matriz - Contexto'!Q69,Probabilidad,2,FALSE)*VLOOKUP('4b. Matriz - Contexto'!R69,Severidad,2,FALSE),"")</f>
        <v/>
      </c>
      <c r="T69" s="206" t="str">
        <f t="shared" si="1"/>
        <v/>
      </c>
      <c r="U69" s="205" t="str">
        <f>IFERROR(VLOOKUP(T69,'4a. Parámetros de riesgo'!$B$31:$C$35,2,FALSE),IFERROR(VLOOKUP(T69,'4a. Parámetros de riesgo'!$H$31:$I$35,2,FALSE),""))</f>
        <v/>
      </c>
      <c r="V69" s="207" t="str">
        <f>IFERROR(VLOOKUP(U69,'4a. Parámetros de riesgo'!$C$31:$D$35,2,FALSE),IFERROR(VLOOKUP(U69,'4a. Parámetros de riesgo'!$I$31:$J$35,2,FALSE),""))</f>
        <v/>
      </c>
    </row>
    <row r="70" spans="1:22" ht="100.5" customHeight="1" x14ac:dyDescent="0.25">
      <c r="A70" s="606" t="s">
        <v>30</v>
      </c>
      <c r="B70" s="607" t="str">
        <f>'2a. Análisis Foda'!L38:L38</f>
        <v>9.  Los MAC fijos cuentan con una urna electrónica donde el ciudadano puede evaluar el servicio brindado.</v>
      </c>
      <c r="C70" s="608" t="s">
        <v>74</v>
      </c>
      <c r="D70" s="208"/>
      <c r="E70" s="208"/>
      <c r="F70" s="208"/>
      <c r="G70" s="208"/>
      <c r="H70" s="208"/>
      <c r="I70" s="208"/>
      <c r="J70" s="208"/>
      <c r="K70" s="208"/>
      <c r="L70" s="208"/>
      <c r="M70" s="208"/>
      <c r="N70" s="237"/>
      <c r="O70" s="237"/>
      <c r="P70" s="204"/>
      <c r="Q70" s="204"/>
      <c r="R70" s="204"/>
      <c r="S70" s="205" t="str">
        <f>IFERROR(VLOOKUP(P70,Naturaleza,2,FALSE)*VLOOKUP('4b. Matriz - Contexto'!Q70,Probabilidad,2,FALSE)*VLOOKUP('4b. Matriz - Contexto'!R70,Severidad,2,FALSE),"")</f>
        <v/>
      </c>
      <c r="T70" s="206" t="str">
        <f t="shared" si="1"/>
        <v/>
      </c>
      <c r="U70" s="205" t="str">
        <f>IFERROR(VLOOKUP(T70,'4a. Parámetros de riesgo'!$B$31:$C$35,2,FALSE),IFERROR(VLOOKUP(T70,'4a. Parámetros de riesgo'!$H$31:$I$35,2,FALSE),""))</f>
        <v/>
      </c>
      <c r="V70" s="207" t="str">
        <f>IFERROR(VLOOKUP(U70,'4a. Parámetros de riesgo'!$C$31:$D$35,2,FALSE),IFERROR(VLOOKUP(U70,'4a. Parámetros de riesgo'!$I$31:$J$35,2,FALSE),""))</f>
        <v/>
      </c>
    </row>
    <row r="71" spans="1:22" ht="100.5" customHeight="1" x14ac:dyDescent="0.25">
      <c r="A71" s="606" t="s">
        <v>30</v>
      </c>
      <c r="B71" s="607" t="str">
        <f>'2a. Análisis Foda'!L39:L39</f>
        <v>10. Se brinda atención prioritaria a los grupos en situación de vulnerabilidad.</v>
      </c>
      <c r="C71" s="608" t="s">
        <v>74</v>
      </c>
      <c r="D71" s="208"/>
      <c r="E71" s="208"/>
      <c r="F71" s="208"/>
      <c r="G71" s="208"/>
      <c r="H71" s="208"/>
      <c r="I71" s="208"/>
      <c r="J71" s="208"/>
      <c r="K71" s="208"/>
      <c r="L71" s="208"/>
      <c r="M71" s="208"/>
      <c r="N71" s="237"/>
      <c r="O71" s="237"/>
      <c r="P71" s="204"/>
      <c r="Q71" s="204"/>
      <c r="R71" s="204"/>
      <c r="S71" s="205" t="str">
        <f>IFERROR(VLOOKUP(P71,Naturaleza,2,FALSE)*VLOOKUP('4b. Matriz - Contexto'!Q71,Probabilidad,2,FALSE)*VLOOKUP('4b. Matriz - Contexto'!R71,Severidad,2,FALSE),"")</f>
        <v/>
      </c>
      <c r="T71" s="206" t="str">
        <f t="shared" si="1"/>
        <v/>
      </c>
      <c r="U71" s="205" t="str">
        <f>IFERROR(VLOOKUP(T71,'4a. Parámetros de riesgo'!$B$31:$C$35,2,FALSE),IFERROR(VLOOKUP(T71,'4a. Parámetros de riesgo'!$H$31:$I$35,2,FALSE),""))</f>
        <v/>
      </c>
      <c r="V71" s="207" t="str">
        <f>IFERROR(VLOOKUP(U71,'4a. Parámetros de riesgo'!$C$31:$D$35,2,FALSE),IFERROR(VLOOKUP(U71,'4a. Parámetros de riesgo'!$I$31:$J$35,2,FALSE),""))</f>
        <v/>
      </c>
    </row>
    <row r="72" spans="1:22" ht="100.5" customHeight="1" x14ac:dyDescent="0.25">
      <c r="A72" s="606" t="s">
        <v>30</v>
      </c>
      <c r="B72" s="607" t="str">
        <f>'2a. Análisis Foda'!L40:L40</f>
        <v>11. Uso de CPV como principal medio de identificación.</v>
      </c>
      <c r="C72" s="608" t="s">
        <v>74</v>
      </c>
      <c r="D72" s="208"/>
      <c r="E72" s="208"/>
      <c r="F72" s="208"/>
      <c r="G72" s="208"/>
      <c r="H72" s="208"/>
      <c r="I72" s="208"/>
      <c r="J72" s="208"/>
      <c r="K72" s="208"/>
      <c r="L72" s="208"/>
      <c r="M72" s="208"/>
      <c r="N72" s="237"/>
      <c r="O72" s="237"/>
      <c r="P72" s="204"/>
      <c r="Q72" s="204"/>
      <c r="R72" s="204"/>
      <c r="S72" s="205" t="str">
        <f>IFERROR(VLOOKUP(P72,Naturaleza,2,FALSE)*VLOOKUP('4b. Matriz - Contexto'!Q72,Probabilidad,2,FALSE)*VLOOKUP('4b. Matriz - Contexto'!R72,Severidad,2,FALSE),"")</f>
        <v/>
      </c>
      <c r="T72" s="206" t="str">
        <f t="shared" si="1"/>
        <v/>
      </c>
      <c r="U72" s="205" t="str">
        <f>IFERROR(VLOOKUP(T72,'4a. Parámetros de riesgo'!$B$31:$C$35,2,FALSE),IFERROR(VLOOKUP(T72,'4a. Parámetros de riesgo'!$H$31:$I$35,2,FALSE),""))</f>
        <v/>
      </c>
      <c r="V72" s="207" t="str">
        <f>IFERROR(VLOOKUP(U72,'4a. Parámetros de riesgo'!$C$31:$D$35,2,FALSE),IFERROR(VLOOKUP(U72,'4a. Parámetros de riesgo'!$I$31:$J$35,2,FALSE),""))</f>
        <v/>
      </c>
    </row>
    <row r="73" spans="1:22" ht="100.5" customHeight="1" x14ac:dyDescent="0.25">
      <c r="A73" s="606" t="s">
        <v>30</v>
      </c>
      <c r="B73" s="607" t="str">
        <f>'2a. Análisis Foda'!L41:L41</f>
        <v xml:space="preserve">12. Aprovechamiento de redes sociales para la difusión </v>
      </c>
      <c r="C73" s="608" t="s">
        <v>74</v>
      </c>
      <c r="D73" s="208"/>
      <c r="E73" s="208"/>
      <c r="F73" s="208"/>
      <c r="G73" s="208"/>
      <c r="H73" s="208"/>
      <c r="I73" s="208"/>
      <c r="J73" s="208"/>
      <c r="K73" s="208"/>
      <c r="L73" s="208"/>
      <c r="M73" s="208"/>
      <c r="N73" s="237"/>
      <c r="O73" s="237"/>
      <c r="P73" s="204"/>
      <c r="Q73" s="204"/>
      <c r="R73" s="204"/>
      <c r="S73" s="205" t="str">
        <f>IFERROR(VLOOKUP(P73,Naturaleza,2,FALSE)*VLOOKUP('4b. Matriz - Contexto'!Q73,Probabilidad,2,FALSE)*VLOOKUP('4b. Matriz - Contexto'!R73,Severidad,2,FALSE),"")</f>
        <v/>
      </c>
      <c r="T73" s="206" t="str">
        <f t="shared" si="1"/>
        <v/>
      </c>
      <c r="U73" s="205" t="str">
        <f>IFERROR(VLOOKUP(T73,'4a. Parámetros de riesgo'!$B$31:$C$35,2,FALSE),IFERROR(VLOOKUP(T73,'4a. Parámetros de riesgo'!$H$31:$I$35,2,FALSE),""))</f>
        <v/>
      </c>
      <c r="V73" s="207" t="str">
        <f>IFERROR(VLOOKUP(U73,'4a. Parámetros de riesgo'!$C$31:$D$35,2,FALSE),IFERROR(VLOOKUP(U73,'4a. Parámetros de riesgo'!$I$31:$J$35,2,FALSE),""))</f>
        <v/>
      </c>
    </row>
    <row r="74" spans="1:22" ht="100.5" customHeight="1" x14ac:dyDescent="0.25">
      <c r="A74" s="606" t="s">
        <v>30</v>
      </c>
      <c r="B74" s="607" t="str">
        <f>'2a. Análisis Foda'!L42:L42</f>
        <v>13. Apoyo de difusión del directorio de módulos por parte de legados de localidades.</v>
      </c>
      <c r="C74" s="608" t="s">
        <v>74</v>
      </c>
      <c r="D74" s="208"/>
      <c r="E74" s="208"/>
      <c r="F74" s="208"/>
      <c r="G74" s="208"/>
      <c r="H74" s="208"/>
      <c r="I74" s="208"/>
      <c r="J74" s="208"/>
      <c r="K74" s="208"/>
      <c r="L74" s="208"/>
      <c r="M74" s="208"/>
      <c r="N74" s="237"/>
      <c r="O74" s="237"/>
      <c r="P74" s="204"/>
      <c r="Q74" s="204"/>
      <c r="R74" s="204"/>
      <c r="S74" s="205" t="str">
        <f>IFERROR(VLOOKUP(P74,Naturaleza,2,FALSE)*VLOOKUP('4b. Matriz - Contexto'!Q74,Probabilidad,2,FALSE)*VLOOKUP('4b. Matriz - Contexto'!R74,Severidad,2,FALSE),"")</f>
        <v/>
      </c>
      <c r="T74" s="206" t="str">
        <f t="shared" si="1"/>
        <v/>
      </c>
      <c r="U74" s="205" t="str">
        <f>IFERROR(VLOOKUP(T74,'4a. Parámetros de riesgo'!$B$31:$C$35,2,FALSE),IFERROR(VLOOKUP(T74,'4a. Parámetros de riesgo'!$H$31:$I$35,2,FALSE),""))</f>
        <v/>
      </c>
      <c r="V74" s="207" t="str">
        <f>IFERROR(VLOOKUP(U74,'4a. Parámetros de riesgo'!$C$31:$D$35,2,FALSE),IFERROR(VLOOKUP(U74,'4a. Parámetros de riesgo'!$I$31:$J$35,2,FALSE),""))</f>
        <v/>
      </c>
    </row>
    <row r="75" spans="1:22" ht="100.5" customHeight="1" x14ac:dyDescent="0.25">
      <c r="A75" s="606" t="s">
        <v>30</v>
      </c>
      <c r="B75" s="607" t="str">
        <f>'2a. Análisis Foda'!L43:L43</f>
        <v>14. La satisfacción de la ciudadanía al acudir al modulo.</v>
      </c>
      <c r="C75" s="608" t="s">
        <v>74</v>
      </c>
      <c r="D75" s="208"/>
      <c r="E75" s="208"/>
      <c r="F75" s="208"/>
      <c r="G75" s="208"/>
      <c r="H75" s="208"/>
      <c r="I75" s="208"/>
      <c r="J75" s="208"/>
      <c r="K75" s="208"/>
      <c r="L75" s="208"/>
      <c r="M75" s="208"/>
      <c r="N75" s="237"/>
      <c r="O75" s="237"/>
      <c r="P75" s="204"/>
      <c r="Q75" s="204"/>
      <c r="R75" s="204"/>
      <c r="S75" s="205" t="str">
        <f>IFERROR(VLOOKUP(P75,Naturaleza,2,FALSE)*VLOOKUP('4b. Matriz - Contexto'!Q75,Probabilidad,2,FALSE)*VLOOKUP('4b. Matriz - Contexto'!R75,Severidad,2,FALSE),"")</f>
        <v/>
      </c>
      <c r="T75" s="206" t="str">
        <f t="shared" si="1"/>
        <v/>
      </c>
      <c r="U75" s="205" t="str">
        <f>IFERROR(VLOOKUP(T75,'4a. Parámetros de riesgo'!$B$31:$C$35,2,FALSE),IFERROR(VLOOKUP(T75,'4a. Parámetros de riesgo'!$H$31:$I$35,2,FALSE),""))</f>
        <v/>
      </c>
      <c r="V75" s="207" t="str">
        <f>IFERROR(VLOOKUP(U75,'4a. Parámetros de riesgo'!$C$31:$D$35,2,FALSE),IFERROR(VLOOKUP(U75,'4a. Parámetros de riesgo'!$I$31:$J$35,2,FALSE),""))</f>
        <v/>
      </c>
    </row>
    <row r="76" spans="1:22" ht="100.5" customHeight="1" x14ac:dyDescent="0.25">
      <c r="A76" s="606" t="s">
        <v>30</v>
      </c>
      <c r="B76" s="607" t="str">
        <f>'2a. Análisis Foda'!L44:L44</f>
        <v>15. Que los funcionarios proporcionen su numero de teléfono personal</v>
      </c>
      <c r="C76" s="608" t="s">
        <v>74</v>
      </c>
      <c r="D76" s="208"/>
      <c r="E76" s="208"/>
      <c r="F76" s="208"/>
      <c r="G76" s="208"/>
      <c r="H76" s="208"/>
      <c r="I76" s="208"/>
      <c r="J76" s="208"/>
      <c r="K76" s="208"/>
      <c r="L76" s="208"/>
      <c r="M76" s="208"/>
      <c r="N76" s="237"/>
      <c r="O76" s="237"/>
      <c r="P76" s="204"/>
      <c r="Q76" s="204"/>
      <c r="R76" s="204"/>
      <c r="S76" s="205" t="str">
        <f>IFERROR(VLOOKUP(P76,Naturaleza,2,FALSE)*VLOOKUP('4b. Matriz - Contexto'!Q76,Probabilidad,2,FALSE)*VLOOKUP('4b. Matriz - Contexto'!R76,Severidad,2,FALSE),"")</f>
        <v/>
      </c>
      <c r="T76" s="206" t="str">
        <f t="shared" ref="T76:T77" si="2">IF(A76="Debilidad",IF(S76="","",IF(AND(S76&gt;0,S76&lt;200),"Trivial",IF(OR(S76=200,AND(S76&gt;200,S76&lt;400)),"Tolerable",IF(OR(S76=400,AND(S76&gt;400,S76&lt;600)),"Moderado",IF(OR(S76=600,AND(S76&gt;600,S76&lt;800)),"Importante",IF(OR(S76=800,S76&gt;800,S76&lt;1000,S76=1000),"Intolerable","")))))),IF(A76="Amenaza",IF(S76="","",IF(AND(S76&gt;0,S76&lt;200),"Trivial",IF(OR(S76=200,AND(S76&gt;200,S76&lt;400)),"Tolerable",IF(OR(S76=400,AND(S76&gt;400,S76&lt;600)),"Moderado",IF(OR(S76=600,AND(S76&gt;600,S76&lt;800)),"Importante",IF(OR(S76=800,S76&gt;800,S76&lt;1000,S76=1000),"Intolerable","")))))),IF(A76="Fortaleza",IF(S76="","",IF(AND(S76&gt;0,S76&lt;250),"Limitada",IF(OR(S76=250,AND(S76&gt;250,S76&lt;500)),"Media",IF(OR(S76=500,AND(S76&gt;500,S76&lt;750)),"Potencial",IF(OR(S76=750,AND(S76&gt;750,S76&lt;=1000)),"Sobresaliente", ""))))), IF(A76="Oportunidad",IF(S76="","",IF(AND(S76&gt;0,S76&lt;250),"Limitada",IF(OR(S76=250,AND(S76&gt;250,S76&lt;500)),"Media",IF(OR(S76=500,AND(S76&gt;500,S76&lt;750)),"Potencial",IF(OR(S76=750,AND(S76&gt;750,S76&lt;=1000)),"Sobresaliente",""))))),""))))</f>
        <v/>
      </c>
      <c r="U76" s="205" t="str">
        <f>IFERROR(VLOOKUP(T76,'4a. Parámetros de riesgo'!$B$31:$C$35,2,FALSE),IFERROR(VLOOKUP(T76,'4a. Parámetros de riesgo'!$H$31:$I$35,2,FALSE),""))</f>
        <v/>
      </c>
      <c r="V76" s="207" t="str">
        <f>IFERROR(VLOOKUP(U76,'4a. Parámetros de riesgo'!$C$31:$D$35,2,FALSE),IFERROR(VLOOKUP(U76,'4a. Parámetros de riesgo'!$I$31:$J$35,2,FALSE),""))</f>
        <v/>
      </c>
    </row>
    <row r="77" spans="1:22" ht="100.5" customHeight="1" x14ac:dyDescent="0.25">
      <c r="A77" s="606" t="s">
        <v>30</v>
      </c>
      <c r="B77" s="607" t="str">
        <f>'2a. Análisis Foda'!L45:L45</f>
        <v>16. Locales que cuenten con las características necesarias para la adecuada operación de los MAC itinerantes</v>
      </c>
      <c r="C77" s="608" t="s">
        <v>74</v>
      </c>
      <c r="D77" s="208"/>
      <c r="E77" s="208"/>
      <c r="F77" s="208"/>
      <c r="G77" s="208"/>
      <c r="H77" s="208"/>
      <c r="I77" s="208"/>
      <c r="J77" s="208"/>
      <c r="K77" s="208"/>
      <c r="L77" s="208"/>
      <c r="M77" s="208"/>
      <c r="N77" s="237"/>
      <c r="O77" s="237"/>
      <c r="P77" s="204"/>
      <c r="Q77" s="204"/>
      <c r="R77" s="204"/>
      <c r="S77" s="205" t="str">
        <f>IFERROR(VLOOKUP(P77,Naturaleza,2,FALSE)*VLOOKUP('4b. Matriz - Contexto'!Q77,Probabilidad,2,FALSE)*VLOOKUP('4b. Matriz - Contexto'!R77,Severidad,2,FALSE),"")</f>
        <v/>
      </c>
      <c r="T77" s="206" t="str">
        <f t="shared" si="2"/>
        <v/>
      </c>
      <c r="U77" s="205" t="str">
        <f>IFERROR(VLOOKUP(T77,'4a. Parámetros de riesgo'!$B$31:$C$35,2,FALSE),IFERROR(VLOOKUP(T77,'4a. Parámetros de riesgo'!$H$31:$I$35,2,FALSE),""))</f>
        <v/>
      </c>
      <c r="V77" s="207" t="str">
        <f>IFERROR(VLOOKUP(U77,'4a. Parámetros de riesgo'!$C$31:$D$35,2,FALSE),IFERROR(VLOOKUP(U77,'4a. Parámetros de riesgo'!$I$31:$J$35,2,FALSE),""))</f>
        <v/>
      </c>
    </row>
    <row r="78" spans="1:22" x14ac:dyDescent="0.25">
      <c r="V78" s="200"/>
    </row>
    <row r="79" spans="1:22" x14ac:dyDescent="0.25">
      <c r="V79" s="200"/>
    </row>
    <row r="80" spans="1:22" x14ac:dyDescent="0.25">
      <c r="V80" s="200"/>
    </row>
    <row r="81" spans="20:22" x14ac:dyDescent="0.25">
      <c r="V81" s="200"/>
    </row>
    <row r="82" spans="20:22" x14ac:dyDescent="0.25">
      <c r="V82" s="200"/>
    </row>
    <row r="83" spans="20:22" x14ac:dyDescent="0.25">
      <c r="V83" s="200"/>
    </row>
    <row r="84" spans="20:22" x14ac:dyDescent="0.25">
      <c r="V84" s="200"/>
    </row>
    <row r="85" spans="20:22" x14ac:dyDescent="0.25">
      <c r="V85" s="200"/>
    </row>
    <row r="86" spans="20:22" x14ac:dyDescent="0.25">
      <c r="V86" s="200"/>
    </row>
    <row r="87" spans="20:22" x14ac:dyDescent="0.25">
      <c r="V87" s="200"/>
    </row>
    <row r="88" spans="20:22" x14ac:dyDescent="0.25">
      <c r="T88" s="209"/>
      <c r="U88" s="210"/>
    </row>
  </sheetData>
  <protectedRanges>
    <protectedRange sqref="V11:V77" name="Rango2"/>
    <protectedRange sqref="A11:R11 B23:B61 A23:A77 C23:C77 A12:C22 D12:R77" name="Rango1_1"/>
  </protectedRanges>
  <dataConsolidate/>
  <mergeCells count="18">
    <mergeCell ref="G2:H3"/>
    <mergeCell ref="G4:H5"/>
    <mergeCell ref="G6:H7"/>
    <mergeCell ref="A2:A7"/>
    <mergeCell ref="A9:A10"/>
    <mergeCell ref="B9:B10"/>
    <mergeCell ref="B2:F3"/>
    <mergeCell ref="B4:F5"/>
    <mergeCell ref="B6:F7"/>
    <mergeCell ref="T9:T10"/>
    <mergeCell ref="U9:U10"/>
    <mergeCell ref="V9:V10"/>
    <mergeCell ref="C9:C10"/>
    <mergeCell ref="P9:P10"/>
    <mergeCell ref="Q9:Q10"/>
    <mergeCell ref="R9:R10"/>
    <mergeCell ref="S9:S10"/>
    <mergeCell ref="D9:O9"/>
  </mergeCells>
  <conditionalFormatting sqref="T9 T89:T1048576">
    <cfRule type="cellIs" dxfId="46" priority="88" operator="equal">
      <formula>"Intolerable"</formula>
    </cfRule>
    <cfRule type="cellIs" dxfId="45" priority="89" operator="equal">
      <formula>"Importante"</formula>
    </cfRule>
    <cfRule type="cellIs" dxfId="44" priority="90" operator="equal">
      <formula>"Moderado"</formula>
    </cfRule>
    <cfRule type="cellIs" dxfId="43" priority="91" operator="equal">
      <formula>"Tolerable"</formula>
    </cfRule>
  </conditionalFormatting>
  <conditionalFormatting sqref="U9">
    <cfRule type="cellIs" dxfId="42" priority="84" operator="equal">
      <formula>"Intolerable"</formula>
    </cfRule>
    <cfRule type="cellIs" dxfId="41" priority="85" operator="equal">
      <formula>"Importante"</formula>
    </cfRule>
    <cfRule type="cellIs" dxfId="40" priority="86" operator="equal">
      <formula>"Moderado"</formula>
    </cfRule>
    <cfRule type="cellIs" dxfId="39" priority="87" operator="equal">
      <formula>"Tolerable"</formula>
    </cfRule>
  </conditionalFormatting>
  <conditionalFormatting sqref="U11:U77">
    <cfRule type="cellIs" dxfId="38" priority="80" operator="equal">
      <formula>"Atención Inmediata"</formula>
    </cfRule>
    <cfRule type="cellIs" dxfId="37" priority="81" operator="equal">
      <formula>"Minimizarlo"</formula>
    </cfRule>
    <cfRule type="cellIs" dxfId="36" priority="82" operator="equal">
      <formula>"Controlarlo"</formula>
    </cfRule>
    <cfRule type="cellIs" dxfId="35" priority="83" operator="equal">
      <formula>"Asumirlo"</formula>
    </cfRule>
  </conditionalFormatting>
  <conditionalFormatting sqref="V9">
    <cfRule type="cellIs" dxfId="34" priority="76" operator="equal">
      <formula>"Intolerable"</formula>
    </cfRule>
    <cfRule type="cellIs" dxfId="33" priority="77" operator="equal">
      <formula>"Importante"</formula>
    </cfRule>
    <cfRule type="cellIs" dxfId="32" priority="78" operator="equal">
      <formula>"Moderado"</formula>
    </cfRule>
    <cfRule type="cellIs" dxfId="31" priority="79" operator="equal">
      <formula>"Tolerable"</formula>
    </cfRule>
  </conditionalFormatting>
  <conditionalFormatting sqref="U11:U88">
    <cfRule type="cellIs" dxfId="30" priority="58" operator="equal">
      <formula>"A CONSIDERAR"</formula>
    </cfRule>
    <cfRule type="containsText" dxfId="29" priority="59" operator="containsText" text="Explotarla">
      <formula>NOT(ISERROR(SEARCH("Explotarla",U11)))</formula>
    </cfRule>
    <cfRule type="containsText" dxfId="28" priority="60" operator="containsText" text="Apropiarse">
      <formula>NOT(ISERROR(SEARCH("Apropiarse",U11)))</formula>
    </cfRule>
    <cfRule type="containsText" dxfId="27" priority="61" operator="containsText" text="ABORDAR">
      <formula>NOT(ISERROR(SEARCH("ABORDAR",U11)))</formula>
    </cfRule>
    <cfRule type="containsText" dxfId="26" priority="62" operator="containsText" text="ANALIZAR">
      <formula>NOT(ISERROR(SEARCH("ANALIZAR",U11)))</formula>
    </cfRule>
    <cfRule type="cellIs" dxfId="25" priority="63" operator="equal">
      <formula>"Atención Inmediata"</formula>
    </cfRule>
    <cfRule type="cellIs" dxfId="24" priority="64" operator="equal">
      <formula>"Minimizarlo"</formula>
    </cfRule>
    <cfRule type="cellIs" dxfId="23" priority="65" operator="equal">
      <formula>"Controlarlo"</formula>
    </cfRule>
    <cfRule type="cellIs" dxfId="22" priority="66" operator="equal">
      <formula>"Asumirlo"</formula>
    </cfRule>
  </conditionalFormatting>
  <conditionalFormatting sqref="T88">
    <cfRule type="cellIs" dxfId="21" priority="53" operator="between">
      <formula>1</formula>
      <formula>199</formula>
    </cfRule>
  </conditionalFormatting>
  <conditionalFormatting sqref="T78:T88">
    <cfRule type="cellIs" dxfId="20" priority="49" operator="equal">
      <formula>"Limitada"</formula>
    </cfRule>
    <cfRule type="cellIs" dxfId="19" priority="50" operator="equal">
      <formula>"Media"</formula>
    </cfRule>
    <cfRule type="cellIs" dxfId="18" priority="51" operator="equal">
      <formula>"Potencial"</formula>
    </cfRule>
    <cfRule type="cellIs" dxfId="17" priority="52" operator="equal">
      <formula>"Tolerable"</formula>
    </cfRule>
    <cfRule type="cellIs" dxfId="16" priority="54" operator="equal">
      <formula>"Sobresaliente"</formula>
    </cfRule>
    <cfRule type="cellIs" dxfId="15" priority="55" operator="equal">
      <formula>"Moderado"</formula>
    </cfRule>
    <cfRule type="cellIs" dxfId="14" priority="56" operator="equal">
      <formula>"Importante"</formula>
    </cfRule>
    <cfRule type="cellIs" dxfId="13" priority="57" operator="equal">
      <formula>"Intolerable"</formula>
    </cfRule>
  </conditionalFormatting>
  <conditionalFormatting sqref="S11:S77">
    <cfRule type="cellIs" dxfId="12" priority="48" operator="equal">
      <formula>0</formula>
    </cfRule>
  </conditionalFormatting>
  <conditionalFormatting sqref="T11:T77">
    <cfRule type="cellIs" dxfId="11" priority="44" operator="equal">
      <formula>"Intolerable"</formula>
    </cfRule>
    <cfRule type="cellIs" dxfId="10" priority="45" operator="equal">
      <formula>"Importante"</formula>
    </cfRule>
    <cfRule type="cellIs" dxfId="9" priority="46" operator="equal">
      <formula>"Moderado"</formula>
    </cfRule>
    <cfRule type="cellIs" dxfId="8" priority="47" operator="equal">
      <formula>"Tolerable"</formula>
    </cfRule>
  </conditionalFormatting>
  <conditionalFormatting sqref="T11:T77">
    <cfRule type="cellIs" dxfId="7" priority="23" operator="equal">
      <formula>"Limitada"</formula>
    </cfRule>
    <cfRule type="cellIs" dxfId="6" priority="24" operator="equal">
      <formula>"Media"</formula>
    </cfRule>
    <cfRule type="cellIs" dxfId="5" priority="25" operator="equal">
      <formula>"Potencial"</formula>
    </cfRule>
    <cfRule type="cellIs" dxfId="4" priority="26" operator="equal">
      <formula>"Tolerable"</formula>
    </cfRule>
    <cfRule type="cellIs" dxfId="3" priority="27" operator="equal">
      <formula>"Sobresaliente"</formula>
    </cfRule>
    <cfRule type="cellIs" dxfId="2" priority="28" operator="equal">
      <formula>"Moderado"</formula>
    </cfRule>
    <cfRule type="cellIs" dxfId="1" priority="29" operator="equal">
      <formula>"Importante"</formula>
    </cfRule>
    <cfRule type="cellIs" dxfId="0" priority="30" operator="equal">
      <formula>"Intolerable"</formula>
    </cfRule>
  </conditionalFormatting>
  <dataValidations count="6">
    <dataValidation type="list" allowBlank="1" showInputMessage="1" showErrorMessage="1" sqref="P11:P77" xr:uid="{00000000-0002-0000-0800-000001000000}">
      <formula1>"Tecnológicos, Político, Social/Cultural, Industrial, Operativo, Institucional, Financiera, Ambiental, Legal y Reglamentario, Salud"</formula1>
    </dataValidation>
    <dataValidation type="list" allowBlank="1" showInputMessage="1" showErrorMessage="1" sqref="R11:R77" xr:uid="{00000000-0002-0000-0800-000002000000}">
      <formula1>"Menor, Moderado, Grave, Importante"</formula1>
    </dataValidation>
    <dataValidation type="list" allowBlank="1" showInputMessage="1" showErrorMessage="1" sqref="Q11:Q77" xr:uid="{00000000-0002-0000-0800-000003000000}">
      <formula1>"Baja, Media, Alta"</formula1>
    </dataValidation>
    <dataValidation type="list" allowBlank="1" showInputMessage="1" showErrorMessage="1" sqref="C11:C77" xr:uid="{00000000-0002-0000-0800-000004000000}">
      <formula1>"Positivo,Negativo"</formula1>
    </dataValidation>
    <dataValidation type="list" allowBlank="1" showInputMessage="1" showErrorMessage="1" sqref="D11:O77" xr:uid="{00000000-0002-0000-0800-000005000000}">
      <formula1>"X"</formula1>
    </dataValidation>
    <dataValidation type="list" allowBlank="1" showInputMessage="1" showErrorMessage="1" sqref="A11:A77" xr:uid="{00000000-0002-0000-0800-000006000000}">
      <formula1>"Fortaleza,Oportunidad,Debilidad,Amenaza"</formula1>
    </dataValidation>
  </dataValidations>
  <pageMargins left="0.23622047244094491" right="0.23622047244094491" top="0.74803149606299213" bottom="0.74803149606299213" header="0.31496062992125984" footer="0.31496062992125984"/>
  <pageSetup scale="23" fitToWidth="0" fitToHeight="0" orientation="landscape" r:id="rId1"/>
  <rowBreaks count="1" manualBreakCount="1">
    <brk id="50"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9"/>
  <sheetViews>
    <sheetView view="pageLayout" topLeftCell="A6" zoomScaleNormal="60" workbookViewId="0">
      <selection activeCell="D6" sqref="D6"/>
    </sheetView>
  </sheetViews>
  <sheetFormatPr baseColWidth="10" defaultColWidth="11.42578125" defaultRowHeight="14.25" x14ac:dyDescent="0.2"/>
  <cols>
    <col min="1" max="2" width="15.7109375" style="106" customWidth="1"/>
    <col min="3" max="3" width="15.7109375" style="106" hidden="1" customWidth="1"/>
    <col min="4" max="4" width="31.140625" style="106" customWidth="1"/>
    <col min="5" max="5" width="108.85546875" style="106" customWidth="1"/>
    <col min="6" max="16384" width="11.42578125" style="106"/>
  </cols>
  <sheetData>
    <row r="1" spans="1:5" ht="19.5" thickTop="1" thickBot="1" x14ac:dyDescent="0.25">
      <c r="A1" s="492" t="s">
        <v>183</v>
      </c>
      <c r="B1" s="493"/>
      <c r="C1" s="493"/>
      <c r="D1" s="493"/>
      <c r="E1" s="494"/>
    </row>
    <row r="2" spans="1:5" ht="33" customHeight="1" thickTop="1" thickBot="1" x14ac:dyDescent="0.25">
      <c r="A2" s="131" t="s">
        <v>102</v>
      </c>
      <c r="B2" s="132" t="s">
        <v>101</v>
      </c>
      <c r="C2" s="132"/>
      <c r="D2" s="133" t="s">
        <v>100</v>
      </c>
      <c r="E2" s="134" t="s">
        <v>99</v>
      </c>
    </row>
    <row r="3" spans="1:5" ht="164.25" customHeight="1" thickTop="1" x14ac:dyDescent="0.2">
      <c r="A3" s="107" t="s">
        <v>41</v>
      </c>
      <c r="B3" s="108" t="s">
        <v>76</v>
      </c>
      <c r="C3" s="109" t="s">
        <v>90</v>
      </c>
      <c r="D3" s="110" t="s">
        <v>155</v>
      </c>
      <c r="E3" s="111" t="s">
        <v>319</v>
      </c>
    </row>
    <row r="4" spans="1:5" ht="184.5" customHeight="1" x14ac:dyDescent="0.2">
      <c r="A4" s="112" t="s">
        <v>115</v>
      </c>
      <c r="B4" s="113" t="s">
        <v>76</v>
      </c>
      <c r="C4" s="114" t="s">
        <v>88</v>
      </c>
      <c r="D4" s="115" t="s">
        <v>156</v>
      </c>
      <c r="E4" s="116" t="s">
        <v>171</v>
      </c>
    </row>
    <row r="5" spans="1:5" ht="185.25" x14ac:dyDescent="0.2">
      <c r="A5" s="117" t="s">
        <v>116</v>
      </c>
      <c r="B5" s="113" t="s">
        <v>76</v>
      </c>
      <c r="C5" s="114" t="s">
        <v>86</v>
      </c>
      <c r="D5" s="118" t="s">
        <v>157</v>
      </c>
      <c r="E5" s="116" t="s">
        <v>172</v>
      </c>
    </row>
    <row r="6" spans="1:5" ht="199.5" customHeight="1" x14ac:dyDescent="0.2">
      <c r="A6" s="119" t="s">
        <v>36</v>
      </c>
      <c r="B6" s="113" t="s">
        <v>76</v>
      </c>
      <c r="C6" s="114" t="s">
        <v>84</v>
      </c>
      <c r="D6" s="120" t="s">
        <v>158</v>
      </c>
      <c r="E6" s="116" t="s">
        <v>173</v>
      </c>
    </row>
    <row r="7" spans="1:5" ht="219" customHeight="1" x14ac:dyDescent="0.2">
      <c r="A7" s="107" t="s">
        <v>41</v>
      </c>
      <c r="B7" s="121" t="s">
        <v>153</v>
      </c>
      <c r="C7" s="114" t="s">
        <v>98</v>
      </c>
      <c r="D7" s="122" t="s">
        <v>159</v>
      </c>
      <c r="E7" s="116" t="s">
        <v>174</v>
      </c>
    </row>
    <row r="8" spans="1:5" ht="231.75" customHeight="1" x14ac:dyDescent="0.2">
      <c r="A8" s="112" t="s">
        <v>115</v>
      </c>
      <c r="B8" s="121" t="s">
        <v>153</v>
      </c>
      <c r="C8" s="114" t="s">
        <v>97</v>
      </c>
      <c r="D8" s="115" t="s">
        <v>160</v>
      </c>
      <c r="E8" s="116" t="s">
        <v>175</v>
      </c>
    </row>
    <row r="9" spans="1:5" ht="180.75" customHeight="1" x14ac:dyDescent="0.2">
      <c r="A9" s="123" t="s">
        <v>116</v>
      </c>
      <c r="B9" s="121" t="s">
        <v>153</v>
      </c>
      <c r="C9" s="114" t="s">
        <v>96</v>
      </c>
      <c r="D9" s="118" t="s">
        <v>161</v>
      </c>
      <c r="E9" s="116" t="s">
        <v>176</v>
      </c>
    </row>
    <row r="10" spans="1:5" ht="203.25" customHeight="1" x14ac:dyDescent="0.2">
      <c r="A10" s="119" t="s">
        <v>36</v>
      </c>
      <c r="B10" s="121" t="s">
        <v>153</v>
      </c>
      <c r="C10" s="114" t="s">
        <v>95</v>
      </c>
      <c r="D10" s="120" t="s">
        <v>162</v>
      </c>
      <c r="E10" s="116" t="s">
        <v>177</v>
      </c>
    </row>
    <row r="11" spans="1:5" ht="218.25" customHeight="1" x14ac:dyDescent="0.2">
      <c r="A11" s="107" t="s">
        <v>41</v>
      </c>
      <c r="B11" s="124" t="s">
        <v>154</v>
      </c>
      <c r="C11" s="114" t="s">
        <v>94</v>
      </c>
      <c r="D11" s="122" t="s">
        <v>163</v>
      </c>
      <c r="E11" s="116" t="s">
        <v>178</v>
      </c>
    </row>
    <row r="12" spans="1:5" ht="213.75" customHeight="1" x14ac:dyDescent="0.2">
      <c r="A12" s="112" t="s">
        <v>115</v>
      </c>
      <c r="B12" s="124" t="s">
        <v>154</v>
      </c>
      <c r="C12" s="114" t="s">
        <v>93</v>
      </c>
      <c r="D12" s="115" t="s">
        <v>164</v>
      </c>
      <c r="E12" s="116" t="s">
        <v>179</v>
      </c>
    </row>
    <row r="13" spans="1:5" ht="238.5" customHeight="1" x14ac:dyDescent="0.2">
      <c r="A13" s="117" t="s">
        <v>116</v>
      </c>
      <c r="B13" s="124" t="s">
        <v>154</v>
      </c>
      <c r="C13" s="114" t="s">
        <v>92</v>
      </c>
      <c r="D13" s="118" t="s">
        <v>165</v>
      </c>
      <c r="E13" s="116" t="s">
        <v>180</v>
      </c>
    </row>
    <row r="14" spans="1:5" ht="240.75" customHeight="1" x14ac:dyDescent="0.2">
      <c r="A14" s="119" t="s">
        <v>36</v>
      </c>
      <c r="B14" s="124" t="s">
        <v>154</v>
      </c>
      <c r="C14" s="114" t="s">
        <v>91</v>
      </c>
      <c r="D14" s="120" t="s">
        <v>166</v>
      </c>
      <c r="E14" s="116" t="s">
        <v>181</v>
      </c>
    </row>
    <row r="15" spans="1:5" ht="163.5" customHeight="1" x14ac:dyDescent="0.2">
      <c r="A15" s="107" t="s">
        <v>41</v>
      </c>
      <c r="B15" s="125" t="s">
        <v>80</v>
      </c>
      <c r="C15" s="114" t="s">
        <v>89</v>
      </c>
      <c r="D15" s="122" t="s">
        <v>167</v>
      </c>
      <c r="E15" s="116" t="s">
        <v>182</v>
      </c>
    </row>
    <row r="16" spans="1:5" ht="180.75" customHeight="1" x14ac:dyDescent="0.2">
      <c r="A16" s="112" t="s">
        <v>115</v>
      </c>
      <c r="B16" s="125" t="s">
        <v>80</v>
      </c>
      <c r="C16" s="114" t="s">
        <v>87</v>
      </c>
      <c r="D16" s="115" t="s">
        <v>168</v>
      </c>
      <c r="E16" s="116" t="s">
        <v>182</v>
      </c>
    </row>
    <row r="17" spans="1:5" ht="174.75" customHeight="1" x14ac:dyDescent="0.2">
      <c r="A17" s="117" t="s">
        <v>116</v>
      </c>
      <c r="B17" s="125" t="s">
        <v>80</v>
      </c>
      <c r="C17" s="114" t="s">
        <v>85</v>
      </c>
      <c r="D17" s="118" t="s">
        <v>169</v>
      </c>
      <c r="E17" s="116" t="s">
        <v>182</v>
      </c>
    </row>
    <row r="18" spans="1:5" ht="190.5" customHeight="1" thickBot="1" x14ac:dyDescent="0.25">
      <c r="A18" s="126" t="s">
        <v>36</v>
      </c>
      <c r="B18" s="127" t="s">
        <v>80</v>
      </c>
      <c r="C18" s="128" t="s">
        <v>83</v>
      </c>
      <c r="D18" s="129" t="s">
        <v>170</v>
      </c>
      <c r="E18" s="130" t="s">
        <v>182</v>
      </c>
    </row>
    <row r="19" spans="1:5" ht="15" thickTop="1" x14ac:dyDescent="0.2"/>
  </sheetData>
  <mergeCells count="1">
    <mergeCell ref="A1:E1"/>
  </mergeCells>
  <pageMargins left="0.98425196850393704" right="0.98425196850393704" top="1.2350000000000001" bottom="1.1811023622047245" header="0.59055118110236227" footer="0.59055118110236227"/>
  <pageSetup scale="48" orientation="portrait" r:id="rId1"/>
  <headerFooter>
    <oddHeader>&amp;L&amp;G&amp;C&amp;"Arial,Negrita"&amp;18Plan Estratégico 
de la 
Organización</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Q13"/>
  <sheetViews>
    <sheetView zoomScaleNormal="100" workbookViewId="0">
      <selection activeCell="B3" sqref="B3"/>
    </sheetView>
  </sheetViews>
  <sheetFormatPr baseColWidth="10" defaultColWidth="11.42578125" defaultRowHeight="15" x14ac:dyDescent="0.25"/>
  <cols>
    <col min="1" max="1" width="14.140625" customWidth="1"/>
  </cols>
  <sheetData>
    <row r="1" spans="1:17" x14ac:dyDescent="0.25">
      <c r="A1" s="495" t="s">
        <v>11</v>
      </c>
      <c r="B1" s="496"/>
      <c r="D1" s="495" t="s">
        <v>223</v>
      </c>
      <c r="E1" s="496"/>
      <c r="G1" s="495" t="s">
        <v>29</v>
      </c>
      <c r="H1" s="496"/>
      <c r="J1" s="2"/>
      <c r="K1" s="2"/>
      <c r="L1" s="2"/>
      <c r="M1" s="2"/>
      <c r="N1" s="2"/>
      <c r="O1" s="2"/>
      <c r="P1" s="2"/>
      <c r="Q1" s="2"/>
    </row>
    <row r="2" spans="1:17" x14ac:dyDescent="0.25">
      <c r="A2" s="1" t="s">
        <v>8</v>
      </c>
      <c r="B2">
        <v>5</v>
      </c>
      <c r="D2" s="1" t="s">
        <v>17</v>
      </c>
      <c r="E2">
        <v>1</v>
      </c>
      <c r="G2" s="3" t="s">
        <v>224</v>
      </c>
      <c r="H2">
        <v>1</v>
      </c>
      <c r="J2" s="5"/>
      <c r="K2" s="5"/>
      <c r="L2" s="5"/>
      <c r="M2" s="5"/>
      <c r="N2" s="5"/>
      <c r="O2" s="5"/>
      <c r="P2" s="5"/>
      <c r="Q2" s="5"/>
    </row>
    <row r="3" spans="1:17" x14ac:dyDescent="0.25">
      <c r="A3" s="1" t="s">
        <v>6</v>
      </c>
      <c r="B3">
        <v>5</v>
      </c>
      <c r="D3" s="1" t="s">
        <v>16</v>
      </c>
      <c r="E3">
        <v>7</v>
      </c>
      <c r="G3" s="3" t="s">
        <v>4</v>
      </c>
      <c r="H3">
        <v>7</v>
      </c>
      <c r="J3" s="5"/>
      <c r="K3" s="5"/>
      <c r="L3" s="5"/>
      <c r="M3" s="5"/>
      <c r="N3" s="5"/>
      <c r="O3" s="5"/>
      <c r="P3" s="5"/>
      <c r="Q3" s="5"/>
    </row>
    <row r="4" spans="1:17" ht="15" customHeight="1" x14ac:dyDescent="0.25">
      <c r="A4" s="1" t="s">
        <v>5</v>
      </c>
      <c r="B4">
        <v>10</v>
      </c>
      <c r="D4" s="1" t="s">
        <v>13</v>
      </c>
      <c r="E4">
        <v>10</v>
      </c>
      <c r="G4" s="3" t="s">
        <v>15</v>
      </c>
      <c r="H4">
        <v>10</v>
      </c>
      <c r="J4" s="5"/>
      <c r="K4" s="5"/>
      <c r="L4" s="6"/>
      <c r="M4" s="6"/>
      <c r="N4" s="6"/>
      <c r="O4" s="6"/>
      <c r="P4" s="6"/>
      <c r="Q4" s="6"/>
    </row>
    <row r="5" spans="1:17" ht="15" customHeight="1" x14ac:dyDescent="0.25">
      <c r="A5" s="1" t="s">
        <v>222</v>
      </c>
      <c r="B5">
        <v>8</v>
      </c>
      <c r="G5" s="3" t="s">
        <v>235</v>
      </c>
      <c r="H5">
        <v>10</v>
      </c>
      <c r="J5" s="5"/>
      <c r="K5" s="5"/>
      <c r="L5" s="6"/>
      <c r="M5" s="6"/>
      <c r="N5" s="6"/>
      <c r="O5" s="6"/>
      <c r="P5" s="6"/>
      <c r="Q5" s="6"/>
    </row>
    <row r="6" spans="1:17" x14ac:dyDescent="0.25">
      <c r="A6" s="1" t="s">
        <v>7</v>
      </c>
      <c r="B6">
        <v>7</v>
      </c>
      <c r="J6" s="5"/>
      <c r="K6" s="5"/>
      <c r="L6" s="5"/>
      <c r="M6" s="5"/>
      <c r="N6" s="5"/>
      <c r="O6" s="5"/>
      <c r="P6" s="5"/>
      <c r="Q6" s="5"/>
    </row>
    <row r="7" spans="1:17" x14ac:dyDescent="0.25">
      <c r="A7" s="1" t="s">
        <v>9</v>
      </c>
      <c r="B7">
        <v>8</v>
      </c>
      <c r="J7" s="5"/>
      <c r="K7" s="5"/>
      <c r="L7" s="5"/>
      <c r="M7" s="5"/>
      <c r="N7" s="5"/>
      <c r="O7" s="5"/>
      <c r="P7" s="5"/>
      <c r="Q7" s="5"/>
    </row>
    <row r="8" spans="1:17" ht="30" x14ac:dyDescent="0.25">
      <c r="A8" s="1" t="s">
        <v>10</v>
      </c>
      <c r="B8">
        <v>9</v>
      </c>
      <c r="J8" s="2"/>
      <c r="K8" s="2"/>
      <c r="L8" s="2"/>
      <c r="M8" s="2"/>
      <c r="N8" s="2"/>
      <c r="O8" s="2"/>
      <c r="P8" s="2"/>
      <c r="Q8" s="2"/>
    </row>
    <row r="9" spans="1:17" x14ac:dyDescent="0.25">
      <c r="A9" s="1" t="s">
        <v>12</v>
      </c>
      <c r="B9">
        <v>10</v>
      </c>
      <c r="J9" s="2"/>
      <c r="K9" s="2"/>
      <c r="L9" s="2"/>
      <c r="M9" s="2"/>
      <c r="N9" s="2"/>
      <c r="O9" s="2"/>
      <c r="P9" s="2"/>
      <c r="Q9" s="2"/>
    </row>
    <row r="10" spans="1:17" x14ac:dyDescent="0.25">
      <c r="A10" s="3" t="s">
        <v>236</v>
      </c>
      <c r="B10">
        <v>6</v>
      </c>
      <c r="J10" s="2"/>
      <c r="K10" s="2"/>
      <c r="L10" s="2"/>
      <c r="M10" s="2"/>
      <c r="N10" s="2"/>
      <c r="O10" s="2"/>
      <c r="P10" s="2"/>
      <c r="Q10" s="2"/>
    </row>
    <row r="11" spans="1:17" x14ac:dyDescent="0.25">
      <c r="A11" s="3" t="s">
        <v>239</v>
      </c>
      <c r="B11">
        <v>6</v>
      </c>
      <c r="J11" s="2"/>
      <c r="K11" s="2"/>
      <c r="L11" s="2"/>
      <c r="M11" s="2"/>
      <c r="N11" s="2"/>
      <c r="O11" s="2"/>
      <c r="P11" s="2"/>
      <c r="Q11" s="2"/>
    </row>
    <row r="12" spans="1:17" x14ac:dyDescent="0.25">
      <c r="J12" s="2"/>
      <c r="K12" s="2"/>
      <c r="L12" s="2"/>
      <c r="M12" s="2"/>
      <c r="N12" s="2"/>
      <c r="O12" s="2"/>
      <c r="P12" s="2"/>
      <c r="Q12" s="2"/>
    </row>
    <row r="13" spans="1:17" x14ac:dyDescent="0.25">
      <c r="I13" s="4"/>
      <c r="J13" s="2"/>
      <c r="K13" s="2"/>
      <c r="L13" s="2"/>
      <c r="M13" s="2"/>
      <c r="N13" s="2"/>
      <c r="O13" s="2"/>
      <c r="P13" s="2"/>
      <c r="Q13" s="2"/>
    </row>
  </sheetData>
  <mergeCells count="3">
    <mergeCell ref="G1:H1"/>
    <mergeCell ref="A1:B1"/>
    <mergeCell ref="D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I191"/>
  <sheetViews>
    <sheetView showGridLines="0" showZeros="0" showOutlineSymbols="0" view="pageBreakPreview" topLeftCell="A7" zoomScaleNormal="90" zoomScaleSheetLayoutView="100" zoomScalePageLayoutView="70" workbookViewId="0">
      <selection activeCell="B33" sqref="B33:E33"/>
    </sheetView>
  </sheetViews>
  <sheetFormatPr baseColWidth="10" defaultColWidth="11.42578125" defaultRowHeight="12.75" x14ac:dyDescent="0.2"/>
  <cols>
    <col min="1" max="1" width="15.5703125" style="24" customWidth="1"/>
    <col min="2" max="2" width="10.7109375" style="23" customWidth="1"/>
    <col min="3" max="3" width="12.7109375" style="23" customWidth="1"/>
    <col min="4" max="7" width="11.85546875" style="23" customWidth="1"/>
    <col min="8" max="12" width="13.7109375" style="23" customWidth="1"/>
    <col min="13" max="13" width="11.85546875" style="23" customWidth="1"/>
    <col min="14" max="14" width="11.42578125" style="24"/>
    <col min="15" max="16384" width="11.42578125" style="23"/>
  </cols>
  <sheetData>
    <row r="1" spans="1:72" ht="30" customHeight="1" thickBot="1" x14ac:dyDescent="0.25">
      <c r="B1" s="290"/>
      <c r="C1" s="290"/>
      <c r="D1" s="321" t="s">
        <v>320</v>
      </c>
      <c r="E1" s="321"/>
      <c r="F1" s="321"/>
      <c r="G1" s="321"/>
      <c r="H1" s="321"/>
      <c r="I1" s="321"/>
      <c r="J1" s="321"/>
      <c r="K1" s="321"/>
      <c r="L1" s="292" t="s">
        <v>415</v>
      </c>
      <c r="M1" s="292"/>
    </row>
    <row r="2" spans="1:72" ht="30" customHeight="1" thickBot="1" x14ac:dyDescent="0.25">
      <c r="B2" s="290"/>
      <c r="C2" s="290"/>
      <c r="D2" s="291" t="s">
        <v>186</v>
      </c>
      <c r="E2" s="291"/>
      <c r="F2" s="291"/>
      <c r="G2" s="291"/>
      <c r="H2" s="291"/>
      <c r="I2" s="291"/>
      <c r="J2" s="291"/>
      <c r="K2" s="291"/>
      <c r="L2" s="293" t="s">
        <v>187</v>
      </c>
      <c r="M2" s="293"/>
    </row>
    <row r="3" spans="1:72" ht="30" customHeight="1" thickBot="1" x14ac:dyDescent="0.25">
      <c r="B3" s="290"/>
      <c r="C3" s="290"/>
      <c r="D3" s="294" t="s">
        <v>143</v>
      </c>
      <c r="E3" s="294"/>
      <c r="F3" s="294"/>
      <c r="G3" s="294"/>
      <c r="H3" s="294"/>
      <c r="I3" s="294"/>
      <c r="J3" s="294"/>
      <c r="K3" s="294"/>
      <c r="L3" s="295">
        <v>44279</v>
      </c>
      <c r="M3" s="293"/>
    </row>
    <row r="4" spans="1:72" ht="14.25" x14ac:dyDescent="0.2">
      <c r="B4" s="169"/>
      <c r="C4" s="169"/>
      <c r="D4" s="170"/>
      <c r="E4" s="170"/>
      <c r="F4" s="170"/>
      <c r="G4" s="170"/>
      <c r="H4" s="170"/>
      <c r="I4" s="170"/>
      <c r="J4" s="170"/>
      <c r="K4" s="170"/>
      <c r="L4" s="171"/>
      <c r="M4" s="171"/>
    </row>
    <row r="5" spans="1:72" ht="35.1" customHeight="1" x14ac:dyDescent="0.2">
      <c r="A5" s="19"/>
      <c r="B5" s="300" t="s">
        <v>137</v>
      </c>
      <c r="C5" s="300"/>
      <c r="D5" s="300"/>
      <c r="E5" s="300"/>
      <c r="F5" s="300"/>
      <c r="G5" s="300"/>
      <c r="H5" s="300"/>
      <c r="I5" s="300"/>
      <c r="J5" s="300"/>
      <c r="K5" s="300"/>
      <c r="L5" s="300"/>
      <c r="M5" s="300"/>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2"/>
      <c r="BT5" s="22"/>
    </row>
    <row r="6" spans="1:72" ht="24.95" customHeight="1" x14ac:dyDescent="0.2">
      <c r="A6" s="19"/>
      <c r="B6" s="301" t="s">
        <v>184</v>
      </c>
      <c r="C6" s="302"/>
      <c r="D6" s="302"/>
      <c r="E6" s="302"/>
      <c r="F6" s="302"/>
      <c r="G6" s="302"/>
      <c r="H6" s="302"/>
      <c r="I6" s="302"/>
      <c r="J6" s="302"/>
      <c r="K6" s="302"/>
      <c r="L6" s="302"/>
      <c r="M6" s="302"/>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2"/>
      <c r="BT6" s="22"/>
    </row>
    <row r="7" spans="1:72" ht="18" customHeight="1" x14ac:dyDescent="0.2">
      <c r="A7" s="19"/>
      <c r="B7" s="302"/>
      <c r="C7" s="302"/>
      <c r="D7" s="302"/>
      <c r="E7" s="302"/>
      <c r="F7" s="302"/>
      <c r="G7" s="302"/>
      <c r="H7" s="302"/>
      <c r="I7" s="302"/>
      <c r="J7" s="302"/>
      <c r="K7" s="302"/>
      <c r="L7" s="302"/>
      <c r="M7" s="302"/>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2"/>
      <c r="BT7" s="22"/>
    </row>
    <row r="8" spans="1:72" ht="18" customHeight="1" x14ac:dyDescent="0.2">
      <c r="A8" s="19"/>
      <c r="B8" s="302"/>
      <c r="C8" s="302"/>
      <c r="D8" s="302"/>
      <c r="E8" s="302"/>
      <c r="F8" s="302"/>
      <c r="G8" s="302"/>
      <c r="H8" s="302"/>
      <c r="I8" s="302"/>
      <c r="J8" s="302"/>
      <c r="K8" s="302"/>
      <c r="L8" s="302"/>
      <c r="M8" s="302"/>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2"/>
      <c r="BT8" s="22"/>
    </row>
    <row r="9" spans="1:72" ht="43.5" customHeight="1" x14ac:dyDescent="0.2">
      <c r="A9" s="19"/>
      <c r="B9" s="302"/>
      <c r="C9" s="302"/>
      <c r="D9" s="302"/>
      <c r="E9" s="302"/>
      <c r="F9" s="302"/>
      <c r="G9" s="302"/>
      <c r="H9" s="302"/>
      <c r="I9" s="302"/>
      <c r="J9" s="302"/>
      <c r="K9" s="302"/>
      <c r="L9" s="302"/>
      <c r="M9" s="302"/>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2"/>
      <c r="BT9" s="22"/>
    </row>
    <row r="10" spans="1:72" ht="30" customHeight="1" x14ac:dyDescent="0.2">
      <c r="A10" s="19"/>
      <c r="B10" s="317" t="s">
        <v>148</v>
      </c>
      <c r="C10" s="318"/>
      <c r="D10" s="318"/>
      <c r="E10" s="318"/>
      <c r="F10" s="318"/>
      <c r="G10" s="318"/>
      <c r="H10" s="318"/>
      <c r="I10" s="318"/>
      <c r="J10" s="318"/>
      <c r="K10" s="318"/>
      <c r="L10" s="318"/>
      <c r="M10" s="318"/>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2"/>
      <c r="BT10" s="22"/>
    </row>
    <row r="11" spans="1:72" ht="30" customHeight="1" thickBot="1" x14ac:dyDescent="0.25">
      <c r="A11" s="19"/>
      <c r="B11" s="88"/>
      <c r="C11" s="89"/>
      <c r="D11" s="90"/>
      <c r="E11" s="90"/>
      <c r="F11" s="90"/>
      <c r="G11" s="90"/>
      <c r="H11" s="90"/>
      <c r="I11" s="90"/>
      <c r="J11" s="90"/>
      <c r="K11" s="90"/>
      <c r="L11" s="90"/>
      <c r="M11" s="9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2"/>
      <c r="BT11" s="22"/>
    </row>
    <row r="12" spans="1:72" ht="30" customHeight="1" x14ac:dyDescent="0.25">
      <c r="A12" s="19"/>
      <c r="B12" s="88"/>
      <c r="C12" s="319" t="s">
        <v>136</v>
      </c>
      <c r="D12" s="320"/>
      <c r="E12" s="320"/>
      <c r="F12" s="320"/>
      <c r="G12" s="320"/>
      <c r="H12" s="305" t="s">
        <v>135</v>
      </c>
      <c r="I12" s="306"/>
      <c r="J12" s="306"/>
      <c r="K12" s="306"/>
      <c r="L12" s="307"/>
      <c r="M12" s="92"/>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2"/>
      <c r="BT12" s="22"/>
    </row>
    <row r="13" spans="1:72" ht="30" customHeight="1" x14ac:dyDescent="0.2">
      <c r="A13" s="19"/>
      <c r="B13" s="88"/>
      <c r="C13" s="303" t="s">
        <v>134</v>
      </c>
      <c r="D13" s="304"/>
      <c r="E13" s="304"/>
      <c r="F13" s="304"/>
      <c r="G13" s="304"/>
      <c r="H13" s="308"/>
      <c r="I13" s="309"/>
      <c r="J13" s="309"/>
      <c r="K13" s="309"/>
      <c r="L13" s="310"/>
      <c r="M13" s="92"/>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2"/>
      <c r="BT13" s="22"/>
    </row>
    <row r="14" spans="1:72" ht="30" customHeight="1" thickBot="1" x14ac:dyDescent="0.25">
      <c r="A14" s="19"/>
      <c r="B14" s="88"/>
      <c r="C14" s="303"/>
      <c r="D14" s="304"/>
      <c r="E14" s="304"/>
      <c r="F14" s="304"/>
      <c r="G14" s="304"/>
      <c r="H14" s="311"/>
      <c r="I14" s="312"/>
      <c r="J14" s="312"/>
      <c r="K14" s="312"/>
      <c r="L14" s="313"/>
      <c r="M14" s="92"/>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2"/>
      <c r="BT14" s="22"/>
    </row>
    <row r="15" spans="1:72" ht="30" customHeight="1" x14ac:dyDescent="0.25">
      <c r="A15" s="19"/>
      <c r="B15" s="88"/>
      <c r="C15" s="319" t="s">
        <v>133</v>
      </c>
      <c r="D15" s="320"/>
      <c r="E15" s="320"/>
      <c r="F15" s="320"/>
      <c r="G15" s="320"/>
      <c r="H15" s="305" t="s">
        <v>132</v>
      </c>
      <c r="I15" s="306"/>
      <c r="J15" s="306"/>
      <c r="K15" s="306"/>
      <c r="L15" s="307"/>
      <c r="M15" s="92"/>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2"/>
      <c r="BT15" s="22"/>
    </row>
    <row r="16" spans="1:72" ht="30" customHeight="1" x14ac:dyDescent="0.2">
      <c r="A16" s="19"/>
      <c r="B16" s="88"/>
      <c r="C16" s="314" t="s">
        <v>131</v>
      </c>
      <c r="D16" s="315"/>
      <c r="E16" s="315"/>
      <c r="F16" s="315"/>
      <c r="G16" s="316"/>
      <c r="H16" s="308" t="s">
        <v>130</v>
      </c>
      <c r="I16" s="309"/>
      <c r="J16" s="309"/>
      <c r="K16" s="309"/>
      <c r="L16" s="310"/>
      <c r="M16" s="92"/>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2"/>
      <c r="BT16" s="22"/>
    </row>
    <row r="17" spans="1:72" ht="30" customHeight="1" x14ac:dyDescent="0.2">
      <c r="A17" s="19"/>
      <c r="B17" s="88"/>
      <c r="C17" s="314"/>
      <c r="D17" s="315"/>
      <c r="E17" s="315"/>
      <c r="F17" s="315"/>
      <c r="G17" s="316"/>
      <c r="H17" s="308" t="s">
        <v>129</v>
      </c>
      <c r="I17" s="309"/>
      <c r="J17" s="309"/>
      <c r="K17" s="309"/>
      <c r="L17" s="310"/>
      <c r="M17" s="92"/>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2"/>
      <c r="BT17" s="22"/>
    </row>
    <row r="18" spans="1:72" ht="30" customHeight="1" thickBot="1" x14ac:dyDescent="0.25">
      <c r="A18" s="19"/>
      <c r="B18" s="88"/>
      <c r="C18" s="314"/>
      <c r="D18" s="315"/>
      <c r="E18" s="315"/>
      <c r="F18" s="315"/>
      <c r="G18" s="316"/>
      <c r="H18" s="311" t="s">
        <v>128</v>
      </c>
      <c r="I18" s="312"/>
      <c r="J18" s="312"/>
      <c r="K18" s="312"/>
      <c r="L18" s="313"/>
      <c r="M18" s="92"/>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2"/>
      <c r="BT18" s="22"/>
    </row>
    <row r="19" spans="1:72" ht="30" customHeight="1" x14ac:dyDescent="0.25">
      <c r="A19" s="19"/>
      <c r="B19" s="88"/>
      <c r="C19" s="319" t="s">
        <v>127</v>
      </c>
      <c r="D19" s="320"/>
      <c r="E19" s="320"/>
      <c r="F19" s="320"/>
      <c r="G19" s="320"/>
      <c r="H19" s="305" t="s">
        <v>126</v>
      </c>
      <c r="I19" s="306"/>
      <c r="J19" s="306"/>
      <c r="K19" s="306"/>
      <c r="L19" s="307"/>
      <c r="M19" s="92"/>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2"/>
      <c r="BT19" s="22"/>
    </row>
    <row r="20" spans="1:72" ht="30" customHeight="1" thickBot="1" x14ac:dyDescent="0.25">
      <c r="A20" s="19"/>
      <c r="B20" s="88"/>
      <c r="C20" s="314" t="s">
        <v>125</v>
      </c>
      <c r="D20" s="315"/>
      <c r="E20" s="315"/>
      <c r="F20" s="315"/>
      <c r="G20" s="316"/>
      <c r="H20" s="311" t="s">
        <v>124</v>
      </c>
      <c r="I20" s="312"/>
      <c r="J20" s="312"/>
      <c r="K20" s="312"/>
      <c r="L20" s="313"/>
      <c r="M20" s="92"/>
      <c r="N20" s="21"/>
      <c r="O20" s="13" t="s">
        <v>123</v>
      </c>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2"/>
      <c r="BT20" s="22"/>
    </row>
    <row r="21" spans="1:72" ht="30" customHeight="1" x14ac:dyDescent="0.2">
      <c r="A21" s="19"/>
      <c r="B21" s="19"/>
      <c r="C21" s="19"/>
      <c r="D21" s="19"/>
      <c r="E21" s="19"/>
      <c r="F21" s="19"/>
      <c r="G21" s="19"/>
      <c r="H21" s="19"/>
      <c r="I21" s="19"/>
      <c r="J21" s="19"/>
      <c r="K21" s="19"/>
      <c r="L21" s="19"/>
      <c r="M21" s="19"/>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2"/>
      <c r="BT21" s="22"/>
    </row>
    <row r="22" spans="1:72" ht="30" customHeight="1" x14ac:dyDescent="0.2">
      <c r="A22" s="19"/>
      <c r="B22" s="19"/>
      <c r="C22" s="19"/>
      <c r="D22" s="19"/>
      <c r="E22" s="19"/>
      <c r="F22" s="19"/>
      <c r="G22" s="19"/>
      <c r="H22" s="19"/>
      <c r="I22" s="19"/>
      <c r="J22" s="19"/>
      <c r="K22" s="19"/>
      <c r="L22" s="19"/>
      <c r="M22" s="19"/>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2"/>
      <c r="BT22" s="22"/>
    </row>
    <row r="23" spans="1:72" ht="30" customHeight="1" x14ac:dyDescent="0.2">
      <c r="A23" s="19"/>
      <c r="B23" s="19"/>
      <c r="C23" s="19"/>
      <c r="D23" s="19"/>
      <c r="E23" s="19"/>
      <c r="F23" s="19"/>
      <c r="G23" s="19"/>
      <c r="H23" s="19"/>
      <c r="I23" s="19"/>
      <c r="J23" s="19"/>
      <c r="K23" s="19"/>
      <c r="L23" s="19"/>
      <c r="M23" s="19"/>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2"/>
      <c r="BT23" s="22"/>
    </row>
    <row r="24" spans="1:72" ht="14.25" x14ac:dyDescent="0.2">
      <c r="A24" s="19"/>
      <c r="B24" s="19"/>
      <c r="C24" s="19"/>
      <c r="D24" s="19"/>
      <c r="E24" s="19"/>
      <c r="F24" s="19"/>
      <c r="G24" s="19"/>
      <c r="H24" s="19"/>
      <c r="I24" s="19"/>
      <c r="J24" s="19"/>
      <c r="K24" s="19"/>
      <c r="L24" s="19"/>
      <c r="M24" s="19"/>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2"/>
      <c r="BT24" s="22"/>
    </row>
    <row r="25" spans="1:72" ht="14.25" x14ac:dyDescent="0.2">
      <c r="A25" s="19"/>
      <c r="B25" s="19"/>
      <c r="C25" s="19"/>
      <c r="D25" s="19"/>
      <c r="E25" s="19"/>
      <c r="F25" s="19"/>
      <c r="G25" s="19"/>
      <c r="H25" s="19"/>
      <c r="I25" s="19"/>
      <c r="J25" s="19"/>
      <c r="K25" s="19"/>
      <c r="L25" s="19"/>
      <c r="M25" s="19"/>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2"/>
      <c r="BT25" s="22"/>
    </row>
    <row r="26" spans="1:72" ht="14.25" x14ac:dyDescent="0.2">
      <c r="A26" s="19"/>
      <c r="B26" s="19"/>
      <c r="C26" s="19"/>
      <c r="D26" s="19"/>
      <c r="E26" s="19"/>
      <c r="F26" s="19"/>
      <c r="G26" s="19"/>
      <c r="H26" s="19"/>
      <c r="I26" s="19"/>
      <c r="J26" s="19"/>
      <c r="K26" s="19"/>
      <c r="L26" s="19"/>
      <c r="M26" s="19"/>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2"/>
      <c r="BT26" s="22"/>
    </row>
    <row r="27" spans="1:72" ht="14.25" x14ac:dyDescent="0.2">
      <c r="A27" s="19"/>
      <c r="B27" s="19"/>
      <c r="C27" s="19"/>
      <c r="D27" s="19"/>
      <c r="E27" s="19"/>
      <c r="F27" s="19"/>
      <c r="G27" s="19"/>
      <c r="H27" s="19"/>
      <c r="I27" s="19"/>
      <c r="J27" s="19"/>
      <c r="K27" s="19"/>
      <c r="L27" s="19"/>
      <c r="M27" s="19"/>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2"/>
      <c r="BT27" s="22"/>
    </row>
    <row r="28" spans="1:72" ht="14.25" x14ac:dyDescent="0.2">
      <c r="A28" s="19"/>
      <c r="B28" s="19"/>
      <c r="C28" s="19"/>
      <c r="D28" s="19"/>
      <c r="E28" s="19"/>
      <c r="F28" s="19"/>
      <c r="G28" s="19"/>
      <c r="H28" s="19"/>
      <c r="I28" s="19"/>
      <c r="J28" s="19"/>
      <c r="K28" s="19"/>
      <c r="L28" s="19"/>
      <c r="M28" s="19"/>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2"/>
      <c r="BT28" s="22"/>
    </row>
    <row r="29" spans="1:72" ht="14.25" x14ac:dyDescent="0.2">
      <c r="A29" s="19"/>
      <c r="B29" s="19"/>
      <c r="C29" s="19"/>
      <c r="D29" s="19"/>
      <c r="E29" s="19"/>
      <c r="F29" s="19"/>
      <c r="G29" s="19"/>
      <c r="H29" s="19"/>
      <c r="I29" s="19"/>
      <c r="J29" s="19"/>
      <c r="K29" s="19"/>
      <c r="L29" s="19"/>
      <c r="M29" s="19"/>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2"/>
      <c r="BT29" s="22"/>
    </row>
    <row r="30" spans="1:72" ht="14.25" x14ac:dyDescent="0.2">
      <c r="A30" s="19"/>
      <c r="B30" s="19"/>
      <c r="C30" s="19"/>
      <c r="D30" s="19"/>
      <c r="E30" s="19"/>
      <c r="F30" s="19"/>
      <c r="G30" s="19"/>
      <c r="H30" s="19"/>
      <c r="I30" s="19"/>
      <c r="J30" s="19"/>
      <c r="K30" s="19"/>
      <c r="L30" s="19"/>
      <c r="M30" s="19"/>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2"/>
      <c r="BT30" s="22"/>
    </row>
    <row r="31" spans="1:72" ht="14.25" x14ac:dyDescent="0.2">
      <c r="A31" s="19"/>
      <c r="B31" s="19"/>
      <c r="C31" s="19"/>
      <c r="D31" s="19"/>
      <c r="E31" s="19"/>
      <c r="F31" s="19"/>
      <c r="G31" s="19"/>
      <c r="H31" s="19"/>
      <c r="I31" s="19"/>
      <c r="J31" s="19"/>
      <c r="K31" s="19"/>
      <c r="L31" s="19"/>
      <c r="M31" s="19"/>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2"/>
      <c r="BT31" s="22"/>
    </row>
    <row r="32" spans="1:72" ht="14.25" x14ac:dyDescent="0.2">
      <c r="A32" s="19"/>
      <c r="B32" s="19"/>
      <c r="C32" s="19"/>
      <c r="D32" s="19"/>
      <c r="E32" s="19"/>
      <c r="F32" s="19"/>
      <c r="G32" s="19"/>
      <c r="H32" s="19"/>
      <c r="I32" s="19"/>
      <c r="J32" s="19"/>
      <c r="K32" s="19"/>
      <c r="L32" s="19"/>
      <c r="M32" s="19"/>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2"/>
      <c r="BT32" s="22"/>
    </row>
    <row r="33" spans="1:72" ht="14.25" x14ac:dyDescent="0.2">
      <c r="A33" s="19"/>
      <c r="B33" s="19"/>
      <c r="C33" s="19"/>
      <c r="D33" s="19"/>
      <c r="E33" s="19"/>
      <c r="F33" s="19"/>
      <c r="G33" s="19"/>
      <c r="H33" s="19"/>
      <c r="I33" s="19"/>
      <c r="J33" s="19"/>
      <c r="K33" s="19"/>
      <c r="L33" s="19"/>
      <c r="M33" s="19"/>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2"/>
      <c r="BT33" s="22"/>
    </row>
    <row r="34" spans="1:72" ht="14.25" x14ac:dyDescent="0.2">
      <c r="A34" s="19"/>
      <c r="B34" s="19"/>
      <c r="C34" s="19"/>
      <c r="D34" s="19"/>
      <c r="E34" s="19"/>
      <c r="F34" s="19"/>
      <c r="G34" s="19"/>
      <c r="H34" s="19"/>
      <c r="I34" s="19"/>
      <c r="J34" s="19"/>
      <c r="K34" s="19"/>
      <c r="L34" s="19"/>
      <c r="M34" s="19"/>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2"/>
      <c r="BT34" s="22"/>
    </row>
    <row r="35" spans="1:72" ht="14.25" x14ac:dyDescent="0.2">
      <c r="A35" s="19"/>
      <c r="B35" s="19"/>
      <c r="C35" s="19"/>
      <c r="D35" s="19"/>
      <c r="E35" s="19"/>
      <c r="F35" s="19"/>
      <c r="G35" s="19"/>
      <c r="H35" s="19"/>
      <c r="I35" s="19"/>
      <c r="J35" s="19"/>
      <c r="K35" s="19"/>
      <c r="L35" s="19"/>
      <c r="M35" s="19"/>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2"/>
      <c r="BT35" s="22"/>
    </row>
    <row r="36" spans="1:72" ht="14.25" x14ac:dyDescent="0.2">
      <c r="A36" s="19"/>
      <c r="B36" s="19"/>
      <c r="C36" s="19"/>
      <c r="D36" s="19"/>
      <c r="E36" s="19"/>
      <c r="F36" s="19"/>
      <c r="G36" s="19"/>
      <c r="H36" s="19"/>
      <c r="I36" s="19"/>
      <c r="J36" s="19"/>
      <c r="K36" s="19"/>
      <c r="L36" s="19"/>
      <c r="M36" s="19"/>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2"/>
      <c r="BT36" s="22"/>
    </row>
    <row r="37" spans="1:72" ht="14.25" x14ac:dyDescent="0.2">
      <c r="A37" s="19"/>
      <c r="B37" s="19"/>
      <c r="C37" s="19"/>
      <c r="D37" s="19"/>
      <c r="E37" s="19"/>
      <c r="F37" s="19"/>
      <c r="G37" s="19"/>
      <c r="H37" s="19"/>
      <c r="I37" s="19"/>
      <c r="J37" s="19"/>
      <c r="K37" s="19"/>
      <c r="L37" s="19"/>
      <c r="M37" s="19"/>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2"/>
      <c r="BT37" s="22"/>
    </row>
    <row r="38" spans="1:72" ht="14.25" x14ac:dyDescent="0.2">
      <c r="A38" s="19"/>
      <c r="B38" s="19"/>
      <c r="C38" s="21"/>
      <c r="D38" s="19"/>
      <c r="E38" s="19"/>
      <c r="F38" s="19"/>
      <c r="G38" s="19"/>
      <c r="H38" s="19"/>
      <c r="I38" s="19"/>
      <c r="J38" s="19"/>
      <c r="K38" s="19"/>
      <c r="L38" s="19"/>
      <c r="M38" s="19"/>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2"/>
      <c r="BT38" s="22"/>
    </row>
    <row r="39" spans="1:72" ht="14.25"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2"/>
      <c r="BT39" s="22"/>
    </row>
    <row r="40" spans="1:72" ht="14.25"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2"/>
      <c r="BT40" s="22"/>
    </row>
    <row r="41" spans="1:72" ht="14.25"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2"/>
      <c r="BT41" s="22"/>
    </row>
    <row r="42" spans="1:72" ht="14.25"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2"/>
      <c r="BT42" s="22"/>
    </row>
    <row r="43" spans="1:72" ht="14.25"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2"/>
      <c r="BT43" s="22"/>
    </row>
    <row r="44" spans="1:72" ht="14.25"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2"/>
      <c r="BT44" s="22"/>
    </row>
    <row r="45" spans="1:72" ht="14.25"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2"/>
      <c r="BT45" s="22"/>
    </row>
    <row r="46" spans="1:72" ht="14.25"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2"/>
      <c r="BT46" s="22"/>
    </row>
    <row r="47" spans="1:72" ht="14.25"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2"/>
      <c r="BT47" s="22"/>
    </row>
    <row r="48" spans="1:72" ht="14.25"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2"/>
      <c r="BT48" s="22"/>
    </row>
    <row r="49" spans="1:87" ht="14.25"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2"/>
      <c r="BT49" s="22"/>
    </row>
    <row r="50" spans="1:87" ht="14.25"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2"/>
      <c r="BT50" s="22"/>
    </row>
    <row r="51" spans="1:87" ht="14.25"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2"/>
      <c r="BT51" s="22"/>
    </row>
    <row r="52" spans="1:87" ht="14.25"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2"/>
      <c r="BT52" s="22"/>
    </row>
    <row r="53" spans="1:87" ht="14.25"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2"/>
      <c r="BT53" s="22"/>
    </row>
    <row r="54" spans="1:87" ht="14.25"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2"/>
      <c r="BT54" s="22"/>
    </row>
    <row r="55" spans="1:87" ht="14.25"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2"/>
      <c r="BT55" s="22"/>
      <c r="BU55" s="22"/>
      <c r="BV55" s="22"/>
      <c r="BW55" s="22"/>
      <c r="BX55" s="22"/>
      <c r="BY55" s="22"/>
      <c r="BZ55" s="22"/>
      <c r="CA55" s="22"/>
      <c r="CB55" s="22"/>
      <c r="CC55" s="22"/>
      <c r="CD55" s="22"/>
      <c r="CE55" s="22"/>
      <c r="CF55" s="22"/>
      <c r="CG55" s="22"/>
      <c r="CH55" s="22"/>
      <c r="CI55" s="22"/>
    </row>
    <row r="56" spans="1:87" ht="14.25"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2"/>
      <c r="BT56" s="22"/>
      <c r="BU56" s="22"/>
      <c r="BV56" s="22"/>
      <c r="BW56" s="22"/>
      <c r="BX56" s="22"/>
      <c r="BY56" s="22"/>
      <c r="BZ56" s="22"/>
      <c r="CA56" s="22"/>
      <c r="CB56" s="22"/>
      <c r="CC56" s="22"/>
      <c r="CD56" s="22"/>
      <c r="CE56" s="22"/>
      <c r="CF56" s="22"/>
      <c r="CG56" s="22"/>
      <c r="CH56" s="22"/>
      <c r="CI56" s="22"/>
    </row>
    <row r="57" spans="1:87" ht="14.25"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2"/>
      <c r="BT57" s="22"/>
      <c r="BU57" s="22"/>
      <c r="BV57" s="22"/>
      <c r="BW57" s="22"/>
      <c r="BX57" s="22"/>
      <c r="BY57" s="22"/>
      <c r="BZ57" s="22"/>
      <c r="CA57" s="22"/>
      <c r="CB57" s="22"/>
      <c r="CC57" s="22"/>
      <c r="CD57" s="22"/>
      <c r="CE57" s="22"/>
      <c r="CF57" s="22"/>
      <c r="CG57" s="22"/>
      <c r="CH57" s="22"/>
      <c r="CI57" s="22"/>
    </row>
    <row r="58" spans="1:87" ht="14.25"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2"/>
      <c r="BT58" s="22"/>
      <c r="BU58" s="22"/>
      <c r="BV58" s="22"/>
      <c r="BW58" s="22"/>
      <c r="BX58" s="22"/>
      <c r="BY58" s="22"/>
      <c r="BZ58" s="22"/>
      <c r="CA58" s="22"/>
      <c r="CB58" s="22"/>
      <c r="CC58" s="22"/>
      <c r="CD58" s="22"/>
      <c r="CE58" s="22"/>
      <c r="CF58" s="22"/>
      <c r="CG58" s="22"/>
      <c r="CH58" s="22"/>
      <c r="CI58" s="22"/>
    </row>
    <row r="59" spans="1:87" ht="14.25"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2"/>
      <c r="BT59" s="22"/>
      <c r="BU59" s="22"/>
      <c r="BV59" s="22"/>
      <c r="BW59" s="22"/>
      <c r="BX59" s="22"/>
      <c r="BY59" s="22"/>
      <c r="BZ59" s="22"/>
      <c r="CA59" s="22"/>
      <c r="CB59" s="22"/>
      <c r="CC59" s="22"/>
      <c r="CD59" s="22"/>
      <c r="CE59" s="22"/>
      <c r="CF59" s="22"/>
      <c r="CG59" s="22"/>
      <c r="CH59" s="22"/>
      <c r="CI59" s="22"/>
    </row>
    <row r="60" spans="1:87" ht="14.25"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2"/>
      <c r="BT60" s="22"/>
      <c r="BU60" s="22"/>
      <c r="BV60" s="22"/>
      <c r="BW60" s="22"/>
      <c r="BX60" s="22"/>
      <c r="BY60" s="22"/>
      <c r="BZ60" s="22"/>
      <c r="CA60" s="22"/>
      <c r="CB60" s="22"/>
      <c r="CC60" s="22"/>
      <c r="CD60" s="22"/>
      <c r="CE60" s="22"/>
      <c r="CF60" s="22"/>
      <c r="CG60" s="22"/>
      <c r="CH60" s="22"/>
      <c r="CI60" s="22"/>
    </row>
    <row r="61" spans="1:87" ht="14.25"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2"/>
      <c r="BT61" s="22"/>
      <c r="BU61" s="22"/>
      <c r="BV61" s="22"/>
      <c r="BW61" s="22"/>
      <c r="BX61" s="22"/>
      <c r="BY61" s="22"/>
      <c r="BZ61" s="22"/>
      <c r="CA61" s="22"/>
      <c r="CB61" s="22"/>
      <c r="CC61" s="22"/>
      <c r="CD61" s="22"/>
      <c r="CE61" s="22"/>
      <c r="CF61" s="22"/>
      <c r="CG61" s="22"/>
      <c r="CH61" s="22"/>
      <c r="CI61" s="22"/>
    </row>
    <row r="62" spans="1:87" ht="14.25"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2"/>
      <c r="BT62" s="22"/>
      <c r="BU62" s="22"/>
      <c r="BV62" s="22"/>
      <c r="BW62" s="22"/>
      <c r="BX62" s="22"/>
      <c r="BY62" s="22"/>
      <c r="BZ62" s="22"/>
      <c r="CA62" s="22"/>
      <c r="CB62" s="22"/>
      <c r="CC62" s="22"/>
      <c r="CD62" s="22"/>
      <c r="CE62" s="22"/>
      <c r="CF62" s="22"/>
      <c r="CG62" s="22"/>
      <c r="CH62" s="22"/>
      <c r="CI62" s="22"/>
    </row>
    <row r="63" spans="1:87" ht="14.25"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2"/>
      <c r="BT63" s="22"/>
      <c r="BU63" s="22"/>
      <c r="BV63" s="22"/>
      <c r="BW63" s="22"/>
      <c r="BX63" s="22"/>
      <c r="BY63" s="22"/>
      <c r="BZ63" s="22"/>
      <c r="CA63" s="22"/>
      <c r="CB63" s="22"/>
      <c r="CC63" s="22"/>
      <c r="CD63" s="22"/>
      <c r="CE63" s="22"/>
      <c r="CF63" s="22"/>
      <c r="CG63" s="22"/>
      <c r="CH63" s="22"/>
      <c r="CI63" s="22"/>
    </row>
    <row r="64" spans="1:87" ht="14.25"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2"/>
      <c r="BT64" s="22"/>
      <c r="BU64" s="22"/>
      <c r="BV64" s="22"/>
      <c r="BW64" s="22"/>
      <c r="BX64" s="22"/>
      <c r="BY64" s="22"/>
      <c r="BZ64" s="22"/>
      <c r="CA64" s="22"/>
      <c r="CB64" s="22"/>
      <c r="CC64" s="22"/>
      <c r="CD64" s="22"/>
      <c r="CE64" s="22"/>
      <c r="CF64" s="22"/>
      <c r="CG64" s="22"/>
      <c r="CH64" s="22"/>
      <c r="CI64" s="22"/>
    </row>
    <row r="65" spans="1:87" ht="14.25"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2"/>
      <c r="BT65" s="22"/>
      <c r="BU65" s="22"/>
      <c r="BV65" s="22"/>
      <c r="BW65" s="22"/>
      <c r="BX65" s="22"/>
      <c r="BY65" s="22"/>
      <c r="BZ65" s="22"/>
      <c r="CA65" s="22"/>
      <c r="CB65" s="22"/>
      <c r="CC65" s="22"/>
      <c r="CD65" s="22"/>
      <c r="CE65" s="22"/>
      <c r="CF65" s="22"/>
      <c r="CG65" s="22"/>
      <c r="CH65" s="22"/>
      <c r="CI65" s="22"/>
    </row>
    <row r="66" spans="1:87" ht="14.25"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2"/>
      <c r="BT66" s="22"/>
      <c r="BU66" s="22"/>
      <c r="BV66" s="22"/>
      <c r="BW66" s="22"/>
      <c r="BX66" s="22"/>
      <c r="BY66" s="22"/>
      <c r="BZ66" s="22"/>
      <c r="CA66" s="22"/>
      <c r="CB66" s="22"/>
      <c r="CC66" s="22"/>
      <c r="CD66" s="22"/>
      <c r="CE66" s="22"/>
      <c r="CF66" s="22"/>
      <c r="CG66" s="22"/>
      <c r="CH66" s="22"/>
      <c r="CI66" s="22"/>
    </row>
    <row r="67" spans="1:87" ht="14.25"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2"/>
      <c r="BT67" s="22"/>
      <c r="BU67" s="22"/>
      <c r="BV67" s="22"/>
      <c r="BW67" s="22"/>
      <c r="BX67" s="22"/>
      <c r="BY67" s="22"/>
      <c r="BZ67" s="22"/>
      <c r="CA67" s="22"/>
      <c r="CB67" s="22"/>
      <c r="CC67" s="22"/>
      <c r="CD67" s="22"/>
      <c r="CE67" s="22"/>
      <c r="CF67" s="22"/>
      <c r="CG67" s="22"/>
      <c r="CH67" s="22"/>
      <c r="CI67" s="22"/>
    </row>
    <row r="68" spans="1:87" ht="14.25"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2"/>
      <c r="BT68" s="22"/>
      <c r="BU68" s="22"/>
      <c r="BV68" s="22"/>
      <c r="BW68" s="22"/>
      <c r="BX68" s="22"/>
      <c r="BY68" s="22"/>
      <c r="BZ68" s="22"/>
      <c r="CA68" s="22"/>
      <c r="CB68" s="22"/>
      <c r="CC68" s="22"/>
      <c r="CD68" s="22"/>
      <c r="CE68" s="22"/>
      <c r="CF68" s="22"/>
      <c r="CG68" s="22"/>
      <c r="CH68" s="22"/>
      <c r="CI68" s="22"/>
    </row>
    <row r="69" spans="1:87" ht="14.25"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2"/>
      <c r="BT69" s="22"/>
      <c r="BU69" s="22"/>
      <c r="BV69" s="22"/>
      <c r="BW69" s="22"/>
      <c r="BX69" s="22"/>
      <c r="BY69" s="22"/>
      <c r="BZ69" s="22"/>
      <c r="CA69" s="22"/>
      <c r="CB69" s="22"/>
      <c r="CC69" s="22"/>
      <c r="CD69" s="22"/>
      <c r="CE69" s="22"/>
      <c r="CF69" s="22"/>
      <c r="CG69" s="22"/>
      <c r="CH69" s="22"/>
      <c r="CI69" s="22"/>
    </row>
    <row r="70" spans="1:87" ht="14.25"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2"/>
      <c r="BT70" s="22"/>
      <c r="BU70" s="22"/>
      <c r="BV70" s="22"/>
      <c r="BW70" s="22"/>
      <c r="BX70" s="22"/>
      <c r="BY70" s="22"/>
      <c r="BZ70" s="22"/>
      <c r="CA70" s="22"/>
      <c r="CB70" s="22"/>
      <c r="CC70" s="22"/>
      <c r="CD70" s="22"/>
      <c r="CE70" s="22"/>
      <c r="CF70" s="22"/>
      <c r="CG70" s="22"/>
      <c r="CH70" s="22"/>
      <c r="CI70" s="22"/>
    </row>
    <row r="71" spans="1:87" ht="14.25"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2"/>
      <c r="BT71" s="22"/>
      <c r="BU71" s="22"/>
      <c r="BV71" s="22"/>
      <c r="BW71" s="22"/>
      <c r="BX71" s="22"/>
      <c r="BY71" s="22"/>
      <c r="BZ71" s="22"/>
      <c r="CA71" s="22"/>
      <c r="CB71" s="22"/>
      <c r="CC71" s="22"/>
      <c r="CD71" s="22"/>
      <c r="CE71" s="22"/>
      <c r="CF71" s="22"/>
      <c r="CG71" s="22"/>
      <c r="CH71" s="22"/>
      <c r="CI71" s="22"/>
    </row>
    <row r="72" spans="1:87" ht="14.25"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2"/>
      <c r="BT72" s="22"/>
      <c r="BU72" s="22"/>
      <c r="BV72" s="22"/>
      <c r="BW72" s="22"/>
      <c r="BX72" s="22"/>
      <c r="BY72" s="22"/>
      <c r="BZ72" s="22"/>
      <c r="CA72" s="22"/>
      <c r="CB72" s="22"/>
      <c r="CC72" s="22"/>
      <c r="CD72" s="22"/>
      <c r="CE72" s="22"/>
      <c r="CF72" s="22"/>
      <c r="CG72" s="22"/>
      <c r="CH72" s="22"/>
      <c r="CI72" s="22"/>
    </row>
    <row r="73" spans="1:87" ht="14.25"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2"/>
      <c r="BT73" s="22"/>
      <c r="BU73" s="22"/>
      <c r="BV73" s="22"/>
      <c r="BW73" s="22"/>
      <c r="BX73" s="22"/>
      <c r="BY73" s="22"/>
      <c r="BZ73" s="22"/>
      <c r="CA73" s="22"/>
      <c r="CB73" s="22"/>
      <c r="CC73" s="22"/>
      <c r="CD73" s="22"/>
      <c r="CE73" s="22"/>
      <c r="CF73" s="22"/>
      <c r="CG73" s="22"/>
      <c r="CH73" s="22"/>
      <c r="CI73" s="22"/>
    </row>
    <row r="74" spans="1:87" ht="14.25"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2"/>
      <c r="BT74" s="22"/>
      <c r="BU74" s="22"/>
      <c r="BV74" s="22"/>
      <c r="BW74" s="22"/>
      <c r="BX74" s="22"/>
      <c r="BY74" s="22"/>
      <c r="BZ74" s="22"/>
      <c r="CA74" s="22"/>
      <c r="CB74" s="22"/>
      <c r="CC74" s="22"/>
      <c r="CD74" s="22"/>
      <c r="CE74" s="22"/>
      <c r="CF74" s="22"/>
      <c r="CG74" s="22"/>
      <c r="CH74" s="22"/>
      <c r="CI74" s="22"/>
    </row>
    <row r="75" spans="1:87" ht="14.25"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2"/>
      <c r="BT75" s="22"/>
      <c r="BU75" s="22"/>
      <c r="BV75" s="22"/>
      <c r="BW75" s="22"/>
      <c r="BX75" s="22"/>
      <c r="BY75" s="22"/>
      <c r="BZ75" s="22"/>
      <c r="CA75" s="22"/>
      <c r="CB75" s="22"/>
      <c r="CC75" s="22"/>
      <c r="CD75" s="22"/>
      <c r="CE75" s="22"/>
      <c r="CF75" s="22"/>
      <c r="CG75" s="22"/>
      <c r="CH75" s="22"/>
      <c r="CI75" s="22"/>
    </row>
    <row r="76" spans="1:87" ht="14.25"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2"/>
      <c r="BT76" s="22"/>
      <c r="BU76" s="22"/>
      <c r="BV76" s="22"/>
      <c r="BW76" s="22"/>
      <c r="BX76" s="22"/>
      <c r="BY76" s="22"/>
      <c r="BZ76" s="22"/>
      <c r="CA76" s="22"/>
      <c r="CB76" s="22"/>
      <c r="CC76" s="22"/>
      <c r="CD76" s="22"/>
      <c r="CE76" s="22"/>
      <c r="CF76" s="22"/>
      <c r="CG76" s="22"/>
      <c r="CH76" s="22"/>
      <c r="CI76" s="22"/>
    </row>
    <row r="77" spans="1:87" ht="14.25"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2"/>
      <c r="BT77" s="22"/>
      <c r="BU77" s="22"/>
      <c r="BV77" s="22"/>
      <c r="BW77" s="22"/>
      <c r="BX77" s="22"/>
      <c r="BY77" s="22"/>
      <c r="BZ77" s="22"/>
      <c r="CA77" s="22"/>
      <c r="CB77" s="22"/>
      <c r="CC77" s="22"/>
      <c r="CD77" s="22"/>
      <c r="CE77" s="22"/>
      <c r="CF77" s="22"/>
      <c r="CG77" s="22"/>
      <c r="CH77" s="22"/>
      <c r="CI77" s="22"/>
    </row>
    <row r="78" spans="1:87" ht="14.25"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2"/>
      <c r="BT78" s="22"/>
      <c r="BU78" s="22"/>
      <c r="BV78" s="22"/>
      <c r="BW78" s="22"/>
      <c r="BX78" s="22"/>
      <c r="BY78" s="22"/>
      <c r="BZ78" s="22"/>
      <c r="CA78" s="22"/>
      <c r="CB78" s="22"/>
      <c r="CC78" s="22"/>
      <c r="CD78" s="22"/>
      <c r="CE78" s="22"/>
      <c r="CF78" s="22"/>
      <c r="CG78" s="22"/>
      <c r="CH78" s="22"/>
      <c r="CI78" s="22"/>
    </row>
    <row r="79" spans="1:87" ht="14.25"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2"/>
      <c r="BT79" s="22"/>
      <c r="BU79" s="22"/>
      <c r="BV79" s="22"/>
      <c r="BW79" s="22"/>
      <c r="BX79" s="22"/>
      <c r="BY79" s="22"/>
      <c r="BZ79" s="22"/>
      <c r="CA79" s="22"/>
      <c r="CB79" s="22"/>
      <c r="CC79" s="22"/>
      <c r="CD79" s="22"/>
      <c r="CE79" s="22"/>
      <c r="CF79" s="22"/>
      <c r="CG79" s="22"/>
      <c r="CH79" s="22"/>
      <c r="CI79" s="22"/>
    </row>
    <row r="80" spans="1:87" ht="14.25"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2"/>
      <c r="BT80" s="22"/>
      <c r="BU80" s="22"/>
      <c r="BV80" s="22"/>
      <c r="BW80" s="22"/>
      <c r="BX80" s="22"/>
      <c r="BY80" s="22"/>
      <c r="BZ80" s="22"/>
      <c r="CA80" s="22"/>
      <c r="CB80" s="22"/>
      <c r="CC80" s="22"/>
      <c r="CD80" s="22"/>
      <c r="CE80" s="22"/>
      <c r="CF80" s="22"/>
      <c r="CG80" s="22"/>
      <c r="CH80" s="22"/>
      <c r="CI80" s="22"/>
    </row>
    <row r="81" spans="1:87" ht="14.25"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2"/>
      <c r="BT81" s="22"/>
      <c r="BU81" s="22"/>
      <c r="BV81" s="22"/>
      <c r="BW81" s="22"/>
      <c r="BX81" s="22"/>
      <c r="BY81" s="22"/>
      <c r="BZ81" s="22"/>
      <c r="CA81" s="22"/>
      <c r="CB81" s="22"/>
      <c r="CC81" s="22"/>
      <c r="CD81" s="22"/>
      <c r="CE81" s="22"/>
      <c r="CF81" s="22"/>
      <c r="CG81" s="22"/>
      <c r="CH81" s="22"/>
      <c r="CI81" s="22"/>
    </row>
    <row r="82" spans="1:87" ht="14.25"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2"/>
      <c r="BT82" s="22"/>
      <c r="BU82" s="22"/>
      <c r="BV82" s="22"/>
      <c r="BW82" s="22"/>
      <c r="BX82" s="22"/>
      <c r="BY82" s="22"/>
      <c r="BZ82" s="22"/>
      <c r="CA82" s="22"/>
      <c r="CB82" s="22"/>
      <c r="CC82" s="22"/>
      <c r="CD82" s="22"/>
      <c r="CE82" s="22"/>
      <c r="CF82" s="22"/>
      <c r="CG82" s="22"/>
      <c r="CH82" s="22"/>
      <c r="CI82" s="22"/>
    </row>
    <row r="83" spans="1:87" ht="14.2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2"/>
      <c r="BT83" s="22"/>
      <c r="BU83" s="22"/>
      <c r="BV83" s="22"/>
      <c r="BW83" s="22"/>
      <c r="BX83" s="22"/>
      <c r="BY83" s="22"/>
      <c r="BZ83" s="22"/>
      <c r="CA83" s="22"/>
      <c r="CB83" s="22"/>
      <c r="CC83" s="22"/>
      <c r="CD83" s="22"/>
      <c r="CE83" s="22"/>
      <c r="CF83" s="22"/>
      <c r="CG83" s="22"/>
      <c r="CH83" s="22"/>
      <c r="CI83" s="22"/>
    </row>
    <row r="84" spans="1:87" ht="14.25"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2"/>
      <c r="BT84" s="22"/>
      <c r="BU84" s="22"/>
      <c r="BV84" s="22"/>
      <c r="BW84" s="22"/>
      <c r="BX84" s="22"/>
      <c r="BY84" s="22"/>
      <c r="BZ84" s="22"/>
      <c r="CA84" s="22"/>
      <c r="CB84" s="22"/>
      <c r="CC84" s="22"/>
      <c r="CD84" s="22"/>
      <c r="CE84" s="22"/>
      <c r="CF84" s="22"/>
      <c r="CG84" s="22"/>
      <c r="CH84" s="22"/>
      <c r="CI84" s="22"/>
    </row>
    <row r="85" spans="1:87" ht="14.2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2"/>
      <c r="BT85" s="22"/>
      <c r="BU85" s="22"/>
      <c r="BV85" s="22"/>
      <c r="BW85" s="22"/>
      <c r="BX85" s="22"/>
      <c r="BY85" s="22"/>
      <c r="BZ85" s="22"/>
      <c r="CA85" s="22"/>
      <c r="CB85" s="22"/>
      <c r="CC85" s="22"/>
      <c r="CD85" s="22"/>
      <c r="CE85" s="22"/>
      <c r="CF85" s="22"/>
      <c r="CG85" s="22"/>
      <c r="CH85" s="22"/>
      <c r="CI85" s="22"/>
    </row>
    <row r="86" spans="1:87" ht="14.2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2"/>
      <c r="BT86" s="22"/>
      <c r="BU86" s="22"/>
      <c r="BV86" s="22"/>
      <c r="BW86" s="22"/>
      <c r="BX86" s="22"/>
      <c r="BY86" s="22"/>
      <c r="BZ86" s="22"/>
      <c r="CA86" s="22"/>
      <c r="CB86" s="22"/>
      <c r="CC86" s="22"/>
      <c r="CD86" s="22"/>
      <c r="CE86" s="22"/>
      <c r="CF86" s="22"/>
      <c r="CG86" s="22"/>
      <c r="CH86" s="22"/>
      <c r="CI86" s="22"/>
    </row>
    <row r="87" spans="1:87" ht="14.25"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2"/>
      <c r="BT87" s="22"/>
      <c r="BU87" s="22"/>
      <c r="BV87" s="22"/>
      <c r="BW87" s="22"/>
      <c r="BX87" s="22"/>
      <c r="BY87" s="22"/>
      <c r="BZ87" s="22"/>
      <c r="CA87" s="22"/>
      <c r="CB87" s="22"/>
      <c r="CC87" s="22"/>
      <c r="CD87" s="22"/>
      <c r="CE87" s="22"/>
      <c r="CF87" s="22"/>
      <c r="CG87" s="22"/>
      <c r="CH87" s="22"/>
      <c r="CI87" s="22"/>
    </row>
    <row r="88" spans="1:87" ht="14.2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2"/>
      <c r="BT88" s="22"/>
      <c r="BU88" s="22"/>
      <c r="BV88" s="22"/>
      <c r="BW88" s="22"/>
      <c r="BX88" s="22"/>
      <c r="BY88" s="22"/>
      <c r="BZ88" s="22"/>
      <c r="CA88" s="22"/>
      <c r="CB88" s="22"/>
      <c r="CC88" s="22"/>
      <c r="CD88" s="22"/>
      <c r="CE88" s="22"/>
      <c r="CF88" s="22"/>
      <c r="CG88" s="22"/>
      <c r="CH88" s="22"/>
      <c r="CI88" s="22"/>
    </row>
    <row r="89" spans="1:87" ht="14.25"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2"/>
      <c r="BT89" s="22"/>
      <c r="BU89" s="22"/>
      <c r="BV89" s="22"/>
      <c r="BW89" s="22"/>
      <c r="BX89" s="22"/>
      <c r="BY89" s="22"/>
      <c r="BZ89" s="22"/>
      <c r="CA89" s="22"/>
      <c r="CB89" s="22"/>
      <c r="CC89" s="22"/>
      <c r="CD89" s="22"/>
      <c r="CE89" s="22"/>
      <c r="CF89" s="22"/>
      <c r="CG89" s="22"/>
      <c r="CH89" s="22"/>
      <c r="CI89" s="22"/>
    </row>
    <row r="90" spans="1:87" ht="14.25"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2"/>
      <c r="BT90" s="22"/>
      <c r="BU90" s="22"/>
      <c r="BV90" s="22"/>
      <c r="BW90" s="22"/>
      <c r="BX90" s="22"/>
      <c r="BY90" s="22"/>
      <c r="BZ90" s="22"/>
      <c r="CA90" s="22"/>
      <c r="CB90" s="22"/>
      <c r="CC90" s="22"/>
      <c r="CD90" s="22"/>
      <c r="CE90" s="22"/>
      <c r="CF90" s="22"/>
      <c r="CG90" s="22"/>
      <c r="CH90" s="22"/>
      <c r="CI90" s="22"/>
    </row>
    <row r="91" spans="1:87" ht="14.25"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2"/>
      <c r="BT91" s="22"/>
      <c r="BU91" s="22"/>
      <c r="BV91" s="22"/>
      <c r="BW91" s="22"/>
      <c r="BX91" s="22"/>
      <c r="BY91" s="22"/>
      <c r="BZ91" s="22"/>
      <c r="CA91" s="22"/>
      <c r="CB91" s="22"/>
      <c r="CC91" s="22"/>
      <c r="CD91" s="22"/>
      <c r="CE91" s="22"/>
      <c r="CF91" s="22"/>
      <c r="CG91" s="22"/>
      <c r="CH91" s="22"/>
      <c r="CI91" s="22"/>
    </row>
    <row r="92" spans="1:87" ht="14.25"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2"/>
      <c r="BT92" s="22"/>
      <c r="BU92" s="22"/>
      <c r="BV92" s="22"/>
      <c r="BW92" s="22"/>
      <c r="BX92" s="22"/>
      <c r="BY92" s="22"/>
      <c r="BZ92" s="22"/>
      <c r="CA92" s="22"/>
      <c r="CB92" s="22"/>
      <c r="CC92" s="22"/>
      <c r="CD92" s="22"/>
      <c r="CE92" s="22"/>
      <c r="CF92" s="22"/>
      <c r="CG92" s="22"/>
      <c r="CH92" s="22"/>
      <c r="CI92" s="22"/>
    </row>
    <row r="93" spans="1:87" ht="14.25"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2"/>
      <c r="BT93" s="22"/>
      <c r="BU93" s="22"/>
      <c r="BV93" s="22"/>
      <c r="BW93" s="22"/>
      <c r="BX93" s="22"/>
      <c r="BY93" s="22"/>
      <c r="BZ93" s="22"/>
      <c r="CA93" s="22"/>
      <c r="CB93" s="22"/>
      <c r="CC93" s="22"/>
      <c r="CD93" s="22"/>
      <c r="CE93" s="22"/>
      <c r="CF93" s="22"/>
      <c r="CG93" s="22"/>
      <c r="CH93" s="22"/>
      <c r="CI93" s="22"/>
    </row>
    <row r="94" spans="1:87" ht="14.25"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2"/>
      <c r="BT94" s="22"/>
      <c r="BU94" s="22"/>
      <c r="BV94" s="22"/>
      <c r="BW94" s="22"/>
      <c r="BX94" s="22"/>
      <c r="BY94" s="22"/>
      <c r="BZ94" s="22"/>
      <c r="CA94" s="22"/>
      <c r="CB94" s="22"/>
      <c r="CC94" s="22"/>
      <c r="CD94" s="22"/>
      <c r="CE94" s="22"/>
      <c r="CF94" s="22"/>
      <c r="CG94" s="22"/>
      <c r="CH94" s="22"/>
      <c r="CI94" s="22"/>
    </row>
    <row r="95" spans="1:87" ht="14.25"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2"/>
      <c r="BT95" s="22"/>
      <c r="BU95" s="22"/>
      <c r="BV95" s="22"/>
      <c r="BW95" s="22"/>
      <c r="BX95" s="22"/>
      <c r="BY95" s="22"/>
      <c r="BZ95" s="22"/>
      <c r="CA95" s="22"/>
      <c r="CB95" s="22"/>
      <c r="CC95" s="22"/>
      <c r="CD95" s="22"/>
      <c r="CE95" s="22"/>
      <c r="CF95" s="22"/>
      <c r="CG95" s="22"/>
      <c r="CH95" s="22"/>
      <c r="CI95" s="22"/>
    </row>
    <row r="96" spans="1:87" ht="14.25"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2"/>
      <c r="BT96" s="22"/>
      <c r="BU96" s="22"/>
      <c r="BV96" s="22"/>
      <c r="BW96" s="22"/>
      <c r="BX96" s="22"/>
      <c r="BY96" s="22"/>
      <c r="BZ96" s="22"/>
      <c r="CA96" s="22"/>
      <c r="CB96" s="22"/>
      <c r="CC96" s="22"/>
      <c r="CD96" s="22"/>
      <c r="CE96" s="22"/>
      <c r="CF96" s="22"/>
      <c r="CG96" s="22"/>
      <c r="CH96" s="22"/>
      <c r="CI96" s="22"/>
    </row>
    <row r="97" spans="1:87" ht="14.25"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2"/>
      <c r="BT97" s="22"/>
      <c r="BU97" s="22"/>
      <c r="BV97" s="22"/>
      <c r="BW97" s="22"/>
      <c r="BX97" s="22"/>
      <c r="BY97" s="22"/>
      <c r="BZ97" s="22"/>
      <c r="CA97" s="22"/>
      <c r="CB97" s="22"/>
      <c r="CC97" s="22"/>
      <c r="CD97" s="22"/>
      <c r="CE97" s="22"/>
      <c r="CF97" s="22"/>
      <c r="CG97" s="22"/>
      <c r="CH97" s="22"/>
      <c r="CI97" s="22"/>
    </row>
    <row r="98" spans="1:87" ht="14.25"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2"/>
      <c r="BT98" s="22"/>
      <c r="BU98" s="22"/>
      <c r="BV98" s="22"/>
      <c r="BW98" s="22"/>
      <c r="BX98" s="22"/>
      <c r="BY98" s="22"/>
      <c r="BZ98" s="22"/>
      <c r="CA98" s="22"/>
      <c r="CB98" s="22"/>
      <c r="CC98" s="22"/>
      <c r="CD98" s="22"/>
      <c r="CE98" s="22"/>
      <c r="CF98" s="22"/>
      <c r="CG98" s="22"/>
      <c r="CH98" s="22"/>
      <c r="CI98" s="22"/>
    </row>
    <row r="99" spans="1:87" ht="14.25"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2"/>
      <c r="BT99" s="22"/>
      <c r="BU99" s="22"/>
      <c r="BV99" s="22"/>
      <c r="BW99" s="22"/>
      <c r="BX99" s="22"/>
      <c r="BY99" s="22"/>
      <c r="BZ99" s="22"/>
      <c r="CA99" s="22"/>
      <c r="CB99" s="22"/>
      <c r="CC99" s="22"/>
      <c r="CD99" s="22"/>
      <c r="CE99" s="22"/>
      <c r="CF99" s="22"/>
      <c r="CG99" s="22"/>
      <c r="CH99" s="22"/>
      <c r="CI99" s="22"/>
    </row>
    <row r="100" spans="1:87" ht="14.25"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2"/>
      <c r="BT100" s="22"/>
      <c r="BU100" s="22"/>
      <c r="BV100" s="22"/>
      <c r="BW100" s="22"/>
      <c r="BX100" s="22"/>
      <c r="BY100" s="22"/>
      <c r="BZ100" s="22"/>
      <c r="CA100" s="22"/>
      <c r="CB100" s="22"/>
      <c r="CC100" s="22"/>
      <c r="CD100" s="22"/>
      <c r="CE100" s="22"/>
      <c r="CF100" s="22"/>
      <c r="CG100" s="22"/>
      <c r="CH100" s="22"/>
      <c r="CI100" s="22"/>
    </row>
    <row r="101" spans="1:87" ht="14.25"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2"/>
      <c r="BT101" s="22"/>
      <c r="BU101" s="22"/>
      <c r="BV101" s="22"/>
      <c r="BW101" s="22"/>
      <c r="BX101" s="22"/>
      <c r="BY101" s="22"/>
      <c r="BZ101" s="22"/>
      <c r="CA101" s="22"/>
      <c r="CB101" s="22"/>
      <c r="CC101" s="22"/>
      <c r="CD101" s="22"/>
      <c r="CE101" s="22"/>
      <c r="CF101" s="22"/>
      <c r="CG101" s="22"/>
      <c r="CH101" s="22"/>
      <c r="CI101" s="22"/>
    </row>
    <row r="102" spans="1:87" ht="14.25"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2"/>
      <c r="BT102" s="22"/>
      <c r="BU102" s="22"/>
      <c r="BV102" s="22"/>
      <c r="BW102" s="22"/>
      <c r="BX102" s="22"/>
      <c r="BY102" s="22"/>
      <c r="BZ102" s="22"/>
      <c r="CA102" s="22"/>
      <c r="CB102" s="22"/>
      <c r="CC102" s="22"/>
      <c r="CD102" s="22"/>
      <c r="CE102" s="22"/>
      <c r="CF102" s="22"/>
      <c r="CG102" s="22"/>
      <c r="CH102" s="22"/>
      <c r="CI102" s="22"/>
    </row>
    <row r="103" spans="1:87" ht="14.25"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2"/>
      <c r="BT103" s="22"/>
      <c r="BU103" s="22"/>
      <c r="BV103" s="22"/>
      <c r="BW103" s="22"/>
      <c r="BX103" s="22"/>
      <c r="BY103" s="22"/>
      <c r="BZ103" s="22"/>
      <c r="CA103" s="22"/>
      <c r="CB103" s="22"/>
      <c r="CC103" s="22"/>
      <c r="CD103" s="22"/>
      <c r="CE103" s="22"/>
      <c r="CF103" s="22"/>
      <c r="CG103" s="22"/>
      <c r="CH103" s="22"/>
      <c r="CI103" s="22"/>
    </row>
    <row r="104" spans="1:87" ht="14.25"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2"/>
      <c r="BT104" s="22"/>
      <c r="BU104" s="22"/>
      <c r="BV104" s="22"/>
      <c r="BW104" s="22"/>
      <c r="BX104" s="22"/>
      <c r="BY104" s="22"/>
      <c r="BZ104" s="22"/>
      <c r="CA104" s="22"/>
      <c r="CB104" s="22"/>
      <c r="CC104" s="22"/>
      <c r="CD104" s="22"/>
      <c r="CE104" s="22"/>
      <c r="CF104" s="22"/>
      <c r="CG104" s="22"/>
      <c r="CH104" s="22"/>
      <c r="CI104" s="22"/>
    </row>
    <row r="105" spans="1:87" ht="14.25"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2"/>
      <c r="BT105" s="22"/>
      <c r="BU105" s="22"/>
      <c r="BV105" s="22"/>
      <c r="BW105" s="22"/>
      <c r="BX105" s="22"/>
      <c r="BY105" s="22"/>
      <c r="BZ105" s="22"/>
      <c r="CA105" s="22"/>
      <c r="CB105" s="22"/>
      <c r="CC105" s="22"/>
      <c r="CD105" s="22"/>
      <c r="CE105" s="22"/>
      <c r="CF105" s="22"/>
      <c r="CG105" s="22"/>
      <c r="CH105" s="22"/>
      <c r="CI105" s="22"/>
    </row>
    <row r="106" spans="1:87" ht="14.25"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2"/>
      <c r="BT106" s="22"/>
      <c r="BU106" s="22"/>
      <c r="BV106" s="22"/>
      <c r="BW106" s="22"/>
      <c r="BX106" s="22"/>
      <c r="BY106" s="22"/>
      <c r="BZ106" s="22"/>
      <c r="CA106" s="22"/>
      <c r="CB106" s="22"/>
      <c r="CC106" s="22"/>
      <c r="CD106" s="22"/>
      <c r="CE106" s="22"/>
      <c r="CF106" s="22"/>
      <c r="CG106" s="22"/>
      <c r="CH106" s="22"/>
      <c r="CI106" s="22"/>
    </row>
    <row r="107" spans="1:87" ht="14.25"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2"/>
      <c r="BT107" s="22"/>
      <c r="BU107" s="22"/>
      <c r="BV107" s="22"/>
      <c r="BW107" s="22"/>
      <c r="BX107" s="22"/>
      <c r="BY107" s="22"/>
      <c r="BZ107" s="22"/>
      <c r="CA107" s="22"/>
      <c r="CB107" s="22"/>
      <c r="CC107" s="22"/>
      <c r="CD107" s="22"/>
      <c r="CE107" s="22"/>
      <c r="CF107" s="22"/>
      <c r="CG107" s="22"/>
      <c r="CH107" s="22"/>
      <c r="CI107" s="22"/>
    </row>
    <row r="108" spans="1:87" ht="14.25"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2"/>
      <c r="BT108" s="22"/>
      <c r="BU108" s="22"/>
      <c r="BV108" s="22"/>
      <c r="BW108" s="22"/>
      <c r="BX108" s="22"/>
      <c r="BY108" s="22"/>
      <c r="BZ108" s="22"/>
      <c r="CA108" s="22"/>
      <c r="CB108" s="22"/>
      <c r="CC108" s="22"/>
      <c r="CD108" s="22"/>
      <c r="CE108" s="22"/>
      <c r="CF108" s="22"/>
      <c r="CG108" s="22"/>
      <c r="CH108" s="22"/>
      <c r="CI108" s="22"/>
    </row>
    <row r="109" spans="1:87" ht="14.25"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2"/>
      <c r="BT109" s="22"/>
      <c r="BU109" s="22"/>
      <c r="BV109" s="22"/>
      <c r="BW109" s="22"/>
      <c r="BX109" s="22"/>
      <c r="BY109" s="22"/>
      <c r="BZ109" s="22"/>
      <c r="CA109" s="22"/>
      <c r="CB109" s="22"/>
      <c r="CC109" s="22"/>
      <c r="CD109" s="22"/>
      <c r="CE109" s="22"/>
      <c r="CF109" s="22"/>
      <c r="CG109" s="22"/>
      <c r="CH109" s="22"/>
      <c r="CI109" s="22"/>
    </row>
    <row r="110" spans="1:87" ht="14.25"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2"/>
      <c r="BT110" s="22"/>
      <c r="BU110" s="22"/>
      <c r="BV110" s="22"/>
      <c r="BW110" s="22"/>
      <c r="BX110" s="22"/>
      <c r="BY110" s="22"/>
      <c r="BZ110" s="22"/>
      <c r="CA110" s="22"/>
      <c r="CB110" s="22"/>
      <c r="CC110" s="22"/>
      <c r="CD110" s="22"/>
      <c r="CE110" s="22"/>
      <c r="CF110" s="22"/>
      <c r="CG110" s="22"/>
      <c r="CH110" s="22"/>
      <c r="CI110" s="22"/>
    </row>
    <row r="111" spans="1:87" ht="14.25"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2"/>
      <c r="BT111" s="22"/>
      <c r="BU111" s="22"/>
      <c r="BV111" s="22"/>
      <c r="BW111" s="22"/>
      <c r="BX111" s="22"/>
      <c r="BY111" s="22"/>
      <c r="BZ111" s="22"/>
      <c r="CA111" s="22"/>
      <c r="CB111" s="22"/>
      <c r="CC111" s="22"/>
      <c r="CD111" s="22"/>
      <c r="CE111" s="22"/>
      <c r="CF111" s="22"/>
      <c r="CG111" s="22"/>
      <c r="CH111" s="22"/>
      <c r="CI111" s="22"/>
    </row>
    <row r="112" spans="1:87" ht="14.25"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2"/>
      <c r="BT112" s="22"/>
      <c r="BU112" s="22"/>
      <c r="BV112" s="22"/>
      <c r="BW112" s="22"/>
      <c r="BX112" s="22"/>
      <c r="BY112" s="22"/>
      <c r="BZ112" s="22"/>
      <c r="CA112" s="22"/>
      <c r="CB112" s="22"/>
      <c r="CC112" s="22"/>
      <c r="CD112" s="22"/>
      <c r="CE112" s="22"/>
      <c r="CF112" s="22"/>
      <c r="CG112" s="22"/>
      <c r="CH112" s="22"/>
      <c r="CI112" s="22"/>
    </row>
    <row r="113" spans="1:87" ht="14.25"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2"/>
      <c r="BT113" s="22"/>
      <c r="BU113" s="22"/>
      <c r="BV113" s="22"/>
      <c r="BW113" s="22"/>
      <c r="BX113" s="22"/>
      <c r="BY113" s="22"/>
      <c r="BZ113" s="22"/>
      <c r="CA113" s="22"/>
      <c r="CB113" s="22"/>
      <c r="CC113" s="22"/>
      <c r="CD113" s="22"/>
      <c r="CE113" s="22"/>
      <c r="CF113" s="22"/>
      <c r="CG113" s="22"/>
      <c r="CH113" s="22"/>
      <c r="CI113" s="22"/>
    </row>
    <row r="114" spans="1:87" ht="14.25"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2"/>
      <c r="BT114" s="22"/>
      <c r="BU114" s="22"/>
      <c r="BV114" s="22"/>
      <c r="BW114" s="22"/>
      <c r="BX114" s="22"/>
      <c r="BY114" s="22"/>
      <c r="BZ114" s="22"/>
      <c r="CA114" s="22"/>
      <c r="CB114" s="22"/>
      <c r="CC114" s="22"/>
      <c r="CD114" s="22"/>
      <c r="CE114" s="22"/>
      <c r="CF114" s="22"/>
      <c r="CG114" s="22"/>
      <c r="CH114" s="22"/>
      <c r="CI114" s="22"/>
    </row>
    <row r="115" spans="1:87" ht="14.25"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2"/>
      <c r="BT115" s="22"/>
      <c r="BU115" s="22"/>
      <c r="BV115" s="22"/>
      <c r="BW115" s="22"/>
      <c r="BX115" s="22"/>
      <c r="BY115" s="22"/>
      <c r="BZ115" s="22"/>
      <c r="CA115" s="22"/>
      <c r="CB115" s="22"/>
      <c r="CC115" s="22"/>
      <c r="CD115" s="22"/>
      <c r="CE115" s="22"/>
      <c r="CF115" s="22"/>
      <c r="CG115" s="22"/>
      <c r="CH115" s="22"/>
      <c r="CI115" s="22"/>
    </row>
    <row r="116" spans="1:87" ht="14.25"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2"/>
      <c r="BT116" s="22"/>
      <c r="BU116" s="22"/>
      <c r="BV116" s="22"/>
      <c r="BW116" s="22"/>
      <c r="BX116" s="22"/>
      <c r="BY116" s="22"/>
      <c r="BZ116" s="22"/>
      <c r="CA116" s="22"/>
      <c r="CB116" s="22"/>
      <c r="CC116" s="22"/>
      <c r="CD116" s="22"/>
      <c r="CE116" s="22"/>
      <c r="CF116" s="22"/>
      <c r="CG116" s="22"/>
      <c r="CH116" s="22"/>
      <c r="CI116" s="22"/>
    </row>
    <row r="117" spans="1:87" ht="14.25"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2"/>
      <c r="BT117" s="22"/>
      <c r="BU117" s="22"/>
      <c r="BV117" s="22"/>
      <c r="BW117" s="22"/>
      <c r="BX117" s="22"/>
      <c r="BY117" s="22"/>
      <c r="BZ117" s="22"/>
      <c r="CA117" s="22"/>
      <c r="CB117" s="22"/>
      <c r="CC117" s="22"/>
      <c r="CD117" s="22"/>
      <c r="CE117" s="22"/>
      <c r="CF117" s="22"/>
      <c r="CG117" s="22"/>
      <c r="CH117" s="22"/>
      <c r="CI117" s="22"/>
    </row>
    <row r="118" spans="1:87" ht="14.25"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2"/>
      <c r="BT118" s="22"/>
      <c r="BU118" s="22"/>
      <c r="BV118" s="22"/>
      <c r="BW118" s="22"/>
      <c r="BX118" s="22"/>
      <c r="BY118" s="22"/>
      <c r="BZ118" s="22"/>
      <c r="CA118" s="22"/>
      <c r="CB118" s="22"/>
      <c r="CC118" s="22"/>
      <c r="CD118" s="22"/>
      <c r="CE118" s="22"/>
      <c r="CF118" s="22"/>
      <c r="CG118" s="22"/>
      <c r="CH118" s="22"/>
      <c r="CI118" s="22"/>
    </row>
    <row r="119" spans="1:87" ht="14.25"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2"/>
      <c r="BT119" s="22"/>
      <c r="BU119" s="22"/>
      <c r="BV119" s="22"/>
      <c r="BW119" s="22"/>
      <c r="BX119" s="22"/>
      <c r="BY119" s="22"/>
      <c r="BZ119" s="22"/>
      <c r="CA119" s="22"/>
      <c r="CB119" s="22"/>
      <c r="CC119" s="22"/>
      <c r="CD119" s="22"/>
      <c r="CE119" s="22"/>
      <c r="CF119" s="22"/>
      <c r="CG119" s="22"/>
      <c r="CH119" s="22"/>
      <c r="CI119" s="22"/>
    </row>
    <row r="120" spans="1:87" ht="14.25"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2"/>
      <c r="BT120" s="22"/>
      <c r="BU120" s="22"/>
      <c r="BV120" s="22"/>
      <c r="BW120" s="22"/>
      <c r="BX120" s="22"/>
      <c r="BY120" s="22"/>
      <c r="BZ120" s="22"/>
      <c r="CA120" s="22"/>
      <c r="CB120" s="22"/>
      <c r="CC120" s="22"/>
      <c r="CD120" s="22"/>
      <c r="CE120" s="22"/>
      <c r="CF120" s="22"/>
      <c r="CG120" s="22"/>
      <c r="CH120" s="22"/>
      <c r="CI120" s="22"/>
    </row>
    <row r="121" spans="1:87" ht="14.25"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2"/>
      <c r="BT121" s="22"/>
      <c r="BU121" s="22"/>
      <c r="BV121" s="22"/>
      <c r="BW121" s="22"/>
      <c r="BX121" s="22"/>
      <c r="BY121" s="22"/>
      <c r="BZ121" s="22"/>
      <c r="CA121" s="22"/>
      <c r="CB121" s="22"/>
      <c r="CC121" s="22"/>
      <c r="CD121" s="22"/>
      <c r="CE121" s="22"/>
      <c r="CF121" s="22"/>
      <c r="CG121" s="22"/>
      <c r="CH121" s="22"/>
      <c r="CI121" s="22"/>
    </row>
    <row r="122" spans="1:87" ht="14.25"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2"/>
      <c r="BT122" s="22"/>
      <c r="BU122" s="22"/>
      <c r="BV122" s="22"/>
      <c r="BW122" s="22"/>
      <c r="BX122" s="22"/>
      <c r="BY122" s="22"/>
      <c r="BZ122" s="22"/>
      <c r="CA122" s="22"/>
      <c r="CB122" s="22"/>
      <c r="CC122" s="22"/>
      <c r="CD122" s="22"/>
      <c r="CE122" s="22"/>
      <c r="CF122" s="22"/>
      <c r="CG122" s="22"/>
      <c r="CH122" s="22"/>
      <c r="CI122" s="22"/>
    </row>
    <row r="123" spans="1:87" ht="14.25"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2"/>
      <c r="BT123" s="22"/>
      <c r="BU123" s="22"/>
      <c r="BV123" s="22"/>
      <c r="BW123" s="22"/>
      <c r="BX123" s="22"/>
      <c r="BY123" s="22"/>
      <c r="BZ123" s="22"/>
      <c r="CA123" s="22"/>
      <c r="CB123" s="22"/>
      <c r="CC123" s="22"/>
      <c r="CD123" s="22"/>
      <c r="CE123" s="22"/>
      <c r="CF123" s="22"/>
      <c r="CG123" s="22"/>
      <c r="CH123" s="22"/>
      <c r="CI123" s="22"/>
    </row>
    <row r="124" spans="1:87" ht="14.25"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2"/>
      <c r="BT124" s="22"/>
      <c r="BU124" s="22"/>
      <c r="BV124" s="22"/>
      <c r="BW124" s="22"/>
      <c r="BX124" s="22"/>
      <c r="BY124" s="22"/>
      <c r="BZ124" s="22"/>
      <c r="CA124" s="22"/>
      <c r="CB124" s="22"/>
      <c r="CC124" s="22"/>
      <c r="CD124" s="22"/>
      <c r="CE124" s="22"/>
      <c r="CF124" s="22"/>
      <c r="CG124" s="22"/>
      <c r="CH124" s="22"/>
      <c r="CI124" s="22"/>
    </row>
    <row r="125" spans="1:87" ht="14.25"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2"/>
      <c r="BT125" s="22"/>
      <c r="BU125" s="22"/>
      <c r="BV125" s="22"/>
      <c r="BW125" s="22"/>
      <c r="BX125" s="22"/>
      <c r="BY125" s="22"/>
      <c r="BZ125" s="22"/>
      <c r="CA125" s="22"/>
      <c r="CB125" s="22"/>
      <c r="CC125" s="22"/>
      <c r="CD125" s="22"/>
      <c r="CE125" s="22"/>
      <c r="CF125" s="22"/>
      <c r="CG125" s="22"/>
      <c r="CH125" s="22"/>
      <c r="CI125" s="22"/>
    </row>
    <row r="126" spans="1:87" ht="14.25"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2"/>
      <c r="BT126" s="22"/>
      <c r="BU126" s="22"/>
      <c r="BV126" s="22"/>
      <c r="BW126" s="22"/>
      <c r="BX126" s="22"/>
      <c r="BY126" s="22"/>
      <c r="BZ126" s="22"/>
      <c r="CA126" s="22"/>
      <c r="CB126" s="22"/>
      <c r="CC126" s="22"/>
      <c r="CD126" s="22"/>
      <c r="CE126" s="22"/>
      <c r="CF126" s="22"/>
      <c r="CG126" s="22"/>
      <c r="CH126" s="22"/>
      <c r="CI126" s="22"/>
    </row>
    <row r="127" spans="1:87" ht="14.25"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2"/>
      <c r="BT127" s="22"/>
      <c r="BU127" s="22"/>
      <c r="BV127" s="22"/>
      <c r="BW127" s="22"/>
      <c r="BX127" s="22"/>
      <c r="BY127" s="22"/>
      <c r="BZ127" s="22"/>
      <c r="CA127" s="22"/>
      <c r="CB127" s="22"/>
      <c r="CC127" s="22"/>
      <c r="CD127" s="22"/>
      <c r="CE127" s="22"/>
      <c r="CF127" s="22"/>
      <c r="CG127" s="22"/>
      <c r="CH127" s="22"/>
      <c r="CI127" s="22"/>
    </row>
    <row r="128" spans="1:87" ht="14.25"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2"/>
      <c r="BT128" s="22"/>
      <c r="BU128" s="22"/>
      <c r="BV128" s="22"/>
      <c r="BW128" s="22"/>
      <c r="BX128" s="22"/>
      <c r="BY128" s="22"/>
      <c r="BZ128" s="22"/>
      <c r="CA128" s="22"/>
      <c r="CB128" s="22"/>
      <c r="CC128" s="22"/>
      <c r="CD128" s="22"/>
      <c r="CE128" s="22"/>
      <c r="CF128" s="22"/>
      <c r="CG128" s="22"/>
      <c r="CH128" s="22"/>
      <c r="CI128" s="22"/>
    </row>
    <row r="129" spans="1:87" ht="14.25"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2"/>
      <c r="BT129" s="22"/>
      <c r="BU129" s="22"/>
      <c r="BV129" s="22"/>
      <c r="BW129" s="22"/>
      <c r="BX129" s="22"/>
      <c r="BY129" s="22"/>
      <c r="BZ129" s="22"/>
      <c r="CA129" s="22"/>
      <c r="CB129" s="22"/>
      <c r="CC129" s="22"/>
      <c r="CD129" s="22"/>
      <c r="CE129" s="22"/>
      <c r="CF129" s="22"/>
      <c r="CG129" s="22"/>
      <c r="CH129" s="22"/>
      <c r="CI129" s="22"/>
    </row>
    <row r="130" spans="1:87" ht="14.25"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2"/>
      <c r="BT130" s="22"/>
      <c r="BU130" s="22"/>
      <c r="BV130" s="22"/>
      <c r="BW130" s="22"/>
      <c r="BX130" s="22"/>
      <c r="BY130" s="22"/>
      <c r="BZ130" s="22"/>
      <c r="CA130" s="22"/>
      <c r="CB130" s="22"/>
      <c r="CC130" s="22"/>
      <c r="CD130" s="22"/>
      <c r="CE130" s="22"/>
      <c r="CF130" s="22"/>
      <c r="CG130" s="22"/>
      <c r="CH130" s="22"/>
      <c r="CI130" s="22"/>
    </row>
    <row r="131" spans="1:87" ht="14.25"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2"/>
      <c r="BT131" s="22"/>
      <c r="BU131" s="22"/>
      <c r="BV131" s="22"/>
      <c r="BW131" s="22"/>
      <c r="BX131" s="22"/>
      <c r="BY131" s="22"/>
      <c r="BZ131" s="22"/>
      <c r="CA131" s="22"/>
      <c r="CB131" s="22"/>
      <c r="CC131" s="22"/>
      <c r="CD131" s="22"/>
      <c r="CE131" s="22"/>
      <c r="CF131" s="22"/>
      <c r="CG131" s="22"/>
      <c r="CH131" s="22"/>
      <c r="CI131" s="22"/>
    </row>
    <row r="132" spans="1:87" ht="14.25"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2"/>
      <c r="BT132" s="22"/>
      <c r="BU132" s="22"/>
      <c r="BV132" s="22"/>
      <c r="BW132" s="22"/>
      <c r="BX132" s="22"/>
      <c r="BY132" s="22"/>
      <c r="BZ132" s="22"/>
      <c r="CA132" s="22"/>
      <c r="CB132" s="22"/>
      <c r="CC132" s="22"/>
      <c r="CD132" s="22"/>
      <c r="CE132" s="22"/>
      <c r="CF132" s="22"/>
      <c r="CG132" s="22"/>
      <c r="CH132" s="22"/>
      <c r="CI132" s="22"/>
    </row>
    <row r="133" spans="1:87" ht="14.25"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2"/>
      <c r="BT133" s="22"/>
      <c r="BU133" s="22"/>
      <c r="BV133" s="22"/>
      <c r="BW133" s="22"/>
      <c r="BX133" s="22"/>
      <c r="BY133" s="22"/>
      <c r="BZ133" s="22"/>
      <c r="CA133" s="22"/>
      <c r="CB133" s="22"/>
      <c r="CC133" s="22"/>
      <c r="CD133" s="22"/>
      <c r="CE133" s="22"/>
      <c r="CF133" s="22"/>
      <c r="CG133" s="22"/>
      <c r="CH133" s="22"/>
      <c r="CI133" s="22"/>
    </row>
    <row r="134" spans="1:87" ht="14.25"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2"/>
      <c r="BT134" s="22"/>
      <c r="BU134" s="22"/>
      <c r="BV134" s="22"/>
      <c r="BW134" s="22"/>
      <c r="BX134" s="22"/>
      <c r="BY134" s="22"/>
      <c r="BZ134" s="22"/>
      <c r="CA134" s="22"/>
      <c r="CB134" s="22"/>
      <c r="CC134" s="22"/>
      <c r="CD134" s="22"/>
      <c r="CE134" s="22"/>
      <c r="CF134" s="22"/>
      <c r="CG134" s="22"/>
      <c r="CH134" s="22"/>
      <c r="CI134" s="22"/>
    </row>
    <row r="135" spans="1:87" ht="14.25"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2"/>
      <c r="BT135" s="22"/>
      <c r="BU135" s="22"/>
      <c r="BV135" s="22"/>
      <c r="BW135" s="22"/>
      <c r="BX135" s="22"/>
      <c r="BY135" s="22"/>
      <c r="BZ135" s="22"/>
      <c r="CA135" s="22"/>
      <c r="CB135" s="22"/>
      <c r="CC135" s="22"/>
      <c r="CD135" s="22"/>
      <c r="CE135" s="22"/>
      <c r="CF135" s="22"/>
      <c r="CG135" s="22"/>
      <c r="CH135" s="22"/>
      <c r="CI135" s="22"/>
    </row>
    <row r="136" spans="1:87" ht="14.25"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2"/>
      <c r="BT136" s="22"/>
      <c r="BU136" s="22"/>
      <c r="BV136" s="22"/>
      <c r="BW136" s="22"/>
      <c r="BX136" s="22"/>
      <c r="BY136" s="22"/>
      <c r="BZ136" s="22"/>
      <c r="CA136" s="22"/>
      <c r="CB136" s="22"/>
      <c r="CC136" s="22"/>
      <c r="CD136" s="22"/>
      <c r="CE136" s="22"/>
      <c r="CF136" s="22"/>
      <c r="CG136" s="22"/>
      <c r="CH136" s="22"/>
      <c r="CI136" s="22"/>
    </row>
    <row r="137" spans="1:87" ht="14.25"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2"/>
      <c r="BT137" s="22"/>
      <c r="BU137" s="22"/>
      <c r="BV137" s="22"/>
      <c r="BW137" s="22"/>
      <c r="BX137" s="22"/>
      <c r="BY137" s="22"/>
      <c r="BZ137" s="22"/>
      <c r="CA137" s="22"/>
      <c r="CB137" s="22"/>
      <c r="CC137" s="22"/>
      <c r="CD137" s="22"/>
      <c r="CE137" s="22"/>
      <c r="CF137" s="22"/>
      <c r="CG137" s="22"/>
      <c r="CH137" s="22"/>
      <c r="CI137" s="22"/>
    </row>
    <row r="138" spans="1:87" ht="14.25"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2"/>
      <c r="BT138" s="22"/>
      <c r="BU138" s="22"/>
      <c r="BV138" s="22"/>
      <c r="BW138" s="22"/>
      <c r="BX138" s="22"/>
      <c r="BY138" s="22"/>
      <c r="BZ138" s="22"/>
      <c r="CA138" s="22"/>
      <c r="CB138" s="22"/>
      <c r="CC138" s="22"/>
      <c r="CD138" s="22"/>
      <c r="CE138" s="22"/>
      <c r="CF138" s="22"/>
      <c r="CG138" s="22"/>
      <c r="CH138" s="22"/>
      <c r="CI138" s="22"/>
    </row>
    <row r="139" spans="1:87" ht="14.25" x14ac:dyDescent="0.2">
      <c r="A139" s="87"/>
      <c r="B139" s="21"/>
      <c r="C139" s="2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2"/>
      <c r="BT139" s="22"/>
      <c r="BU139" s="22"/>
      <c r="BV139" s="22"/>
      <c r="BW139" s="22"/>
      <c r="BX139" s="22"/>
      <c r="BY139" s="22"/>
      <c r="BZ139" s="22"/>
      <c r="CA139" s="22"/>
      <c r="CB139" s="22"/>
      <c r="CC139" s="22"/>
      <c r="CD139" s="22"/>
      <c r="CE139" s="22"/>
      <c r="CF139" s="22"/>
      <c r="CG139" s="22"/>
      <c r="CH139" s="22"/>
      <c r="CI139" s="22"/>
    </row>
    <row r="140" spans="1:87" x14ac:dyDescent="0.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row>
    <row r="141" spans="1:87" x14ac:dyDescent="0.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row>
    <row r="142" spans="1:87" x14ac:dyDescent="0.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row>
    <row r="143" spans="1:87" x14ac:dyDescent="0.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row>
    <row r="144" spans="1:87" x14ac:dyDescent="0.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row>
    <row r="145" spans="2:87" x14ac:dyDescent="0.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row>
    <row r="146" spans="2:87" x14ac:dyDescent="0.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row>
    <row r="147" spans="2:87" x14ac:dyDescent="0.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row>
    <row r="148" spans="2:87" x14ac:dyDescent="0.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row>
    <row r="149" spans="2:87" x14ac:dyDescent="0.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row>
    <row r="150" spans="2:87" x14ac:dyDescent="0.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row>
    <row r="151" spans="2:87" x14ac:dyDescent="0.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row>
    <row r="152" spans="2:87" x14ac:dyDescent="0.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row>
    <row r="153" spans="2:87" x14ac:dyDescent="0.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row>
    <row r="154" spans="2:87" x14ac:dyDescent="0.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row>
    <row r="155" spans="2:87" x14ac:dyDescent="0.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row>
    <row r="156" spans="2:87" x14ac:dyDescent="0.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row>
    <row r="157" spans="2:87" x14ac:dyDescent="0.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row>
    <row r="158" spans="2:87" x14ac:dyDescent="0.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row>
    <row r="159" spans="2:87" x14ac:dyDescent="0.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row>
    <row r="160" spans="2:87" x14ac:dyDescent="0.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row>
    <row r="161" spans="2:87" x14ac:dyDescent="0.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row>
    <row r="162" spans="2:87" x14ac:dyDescent="0.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row>
    <row r="163" spans="2:87" x14ac:dyDescent="0.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row>
    <row r="164" spans="2:87" x14ac:dyDescent="0.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row>
    <row r="165" spans="2:87" x14ac:dyDescent="0.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row>
    <row r="166" spans="2:87" x14ac:dyDescent="0.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row>
    <row r="167" spans="2:87" x14ac:dyDescent="0.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row>
    <row r="168" spans="2:87" x14ac:dyDescent="0.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row>
    <row r="169" spans="2:87" x14ac:dyDescent="0.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row>
    <row r="170" spans="2:87" x14ac:dyDescent="0.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row>
    <row r="171" spans="2:87" x14ac:dyDescent="0.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row>
    <row r="172" spans="2:87" x14ac:dyDescent="0.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row>
    <row r="173" spans="2:87" x14ac:dyDescent="0.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row>
    <row r="174" spans="2:87" x14ac:dyDescent="0.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row>
    <row r="175" spans="2:87" x14ac:dyDescent="0.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row>
    <row r="176" spans="2:87" x14ac:dyDescent="0.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row>
    <row r="177" spans="2:87" x14ac:dyDescent="0.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row>
    <row r="178" spans="2:87" x14ac:dyDescent="0.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row>
    <row r="179" spans="2:87" x14ac:dyDescent="0.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row>
    <row r="180" spans="2:87" x14ac:dyDescent="0.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row>
    <row r="181" spans="2:87" x14ac:dyDescent="0.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row>
    <row r="182" spans="2:87" x14ac:dyDescent="0.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row>
    <row r="183" spans="2:87" x14ac:dyDescent="0.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row>
    <row r="184" spans="2:87" x14ac:dyDescent="0.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row>
    <row r="185" spans="2:87" x14ac:dyDescent="0.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row>
    <row r="186" spans="2:87" x14ac:dyDescent="0.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row>
    <row r="187" spans="2:87" x14ac:dyDescent="0.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row>
    <row r="188" spans="2:87" x14ac:dyDescent="0.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row>
    <row r="189" spans="2:87" x14ac:dyDescent="0.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row>
    <row r="190" spans="2:87" x14ac:dyDescent="0.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row>
    <row r="191" spans="2:87" x14ac:dyDescent="0.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row>
  </sheetData>
  <mergeCells count="23">
    <mergeCell ref="B1:C3"/>
    <mergeCell ref="D1:K1"/>
    <mergeCell ref="L1:M1"/>
    <mergeCell ref="D2:K2"/>
    <mergeCell ref="L2:M2"/>
    <mergeCell ref="D3:K3"/>
    <mergeCell ref="L3:M3"/>
    <mergeCell ref="C19:G19"/>
    <mergeCell ref="C20:G20"/>
    <mergeCell ref="H15:L15"/>
    <mergeCell ref="H16:L16"/>
    <mergeCell ref="H17:L17"/>
    <mergeCell ref="H18:L18"/>
    <mergeCell ref="H19:L19"/>
    <mergeCell ref="H20:L20"/>
    <mergeCell ref="B5:M5"/>
    <mergeCell ref="B6:M9"/>
    <mergeCell ref="C13:G14"/>
    <mergeCell ref="H12:L14"/>
    <mergeCell ref="C16:G18"/>
    <mergeCell ref="B10:M10"/>
    <mergeCell ref="C15:G15"/>
    <mergeCell ref="C12:G12"/>
  </mergeCells>
  <printOptions horizontalCentered="1"/>
  <pageMargins left="0.70866141732283472" right="0.70866141732283472" top="0.74803149606299213" bottom="0.74803149606299213" header="0.31496062992125984" footer="0.31496062992125984"/>
  <pageSetup scale="64"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BG141"/>
  <sheetViews>
    <sheetView showGridLines="0" showZeros="0" showOutlineSymbols="0" view="pageBreakPreview" topLeftCell="A13" zoomScaleNormal="87" zoomScaleSheetLayoutView="100" zoomScalePageLayoutView="40" workbookViewId="0">
      <selection activeCell="B33" sqref="B33:E33"/>
    </sheetView>
  </sheetViews>
  <sheetFormatPr baseColWidth="10" defaultColWidth="30.7109375" defaultRowHeight="18" x14ac:dyDescent="0.25"/>
  <cols>
    <col min="1" max="1" width="30.7109375" style="175"/>
    <col min="2" max="9" width="10.7109375" style="172" customWidth="1"/>
    <col min="10" max="10" width="30.7109375" style="173"/>
    <col min="11" max="16" width="30.7109375" style="174"/>
    <col min="17" max="16384" width="30.7109375" style="175"/>
  </cols>
  <sheetData>
    <row r="1" spans="1:58" ht="18.75" customHeight="1" thickBot="1" x14ac:dyDescent="0.3">
      <c r="A1" s="328"/>
      <c r="B1" s="331" t="s">
        <v>320</v>
      </c>
      <c r="C1" s="332"/>
      <c r="D1" s="332"/>
      <c r="E1" s="332"/>
      <c r="F1" s="332"/>
      <c r="G1" s="332"/>
      <c r="H1" s="332"/>
      <c r="I1" s="333"/>
      <c r="J1" s="190" t="s">
        <v>415</v>
      </c>
      <c r="K1" s="175"/>
      <c r="L1" s="187"/>
    </row>
    <row r="2" spans="1:58" ht="18.75" customHeight="1" thickBot="1" x14ac:dyDescent="0.3">
      <c r="A2" s="329"/>
      <c r="B2" s="334" t="s">
        <v>186</v>
      </c>
      <c r="C2" s="335"/>
      <c r="D2" s="335"/>
      <c r="E2" s="335"/>
      <c r="F2" s="335"/>
      <c r="G2" s="335"/>
      <c r="H2" s="335"/>
      <c r="I2" s="336"/>
      <c r="J2" s="191" t="s">
        <v>187</v>
      </c>
      <c r="K2" s="175"/>
      <c r="L2" s="188"/>
    </row>
    <row r="3" spans="1:58" ht="18.75" customHeight="1" thickBot="1" x14ac:dyDescent="0.3">
      <c r="A3" s="330"/>
      <c r="B3" s="337" t="s">
        <v>143</v>
      </c>
      <c r="C3" s="338"/>
      <c r="D3" s="338"/>
      <c r="E3" s="338"/>
      <c r="F3" s="338"/>
      <c r="G3" s="338"/>
      <c r="H3" s="338"/>
      <c r="I3" s="339"/>
      <c r="J3" s="192">
        <v>44279</v>
      </c>
      <c r="K3" s="175"/>
      <c r="L3" s="189"/>
    </row>
    <row r="4" spans="1:58" x14ac:dyDescent="0.25">
      <c r="L4" s="178"/>
    </row>
    <row r="5" spans="1:58" ht="15.75" customHeight="1" x14ac:dyDescent="0.25">
      <c r="B5" s="176"/>
      <c r="C5" s="176"/>
      <c r="D5" s="176"/>
      <c r="E5" s="176"/>
      <c r="F5" s="176"/>
      <c r="G5" s="176"/>
      <c r="H5" s="176"/>
      <c r="I5" s="176"/>
      <c r="J5" s="176"/>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8"/>
      <c r="BF5" s="178"/>
    </row>
    <row r="6" spans="1:58" ht="30" customHeight="1" x14ac:dyDescent="0.25">
      <c r="B6" s="340" t="str">
        <f>INDICE!D16</f>
        <v>JLE ZACATECAS</v>
      </c>
      <c r="C6" s="340"/>
      <c r="D6" s="325" t="s">
        <v>150</v>
      </c>
      <c r="E6" s="325"/>
      <c r="F6" s="325"/>
      <c r="G6" s="325"/>
      <c r="H6" s="324" t="str">
        <f>INDICE!E18</f>
        <v>2021-2022</v>
      </c>
      <c r="I6" s="324"/>
      <c r="J6" s="179"/>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8"/>
      <c r="BF6" s="178"/>
    </row>
    <row r="7" spans="1:58" ht="30" customHeight="1" x14ac:dyDescent="0.25">
      <c r="B7" s="340"/>
      <c r="C7" s="340"/>
      <c r="D7" s="325"/>
      <c r="E7" s="325"/>
      <c r="F7" s="325"/>
      <c r="G7" s="325"/>
      <c r="H7" s="324"/>
      <c r="I7" s="324"/>
      <c r="J7" s="179"/>
      <c r="K7" s="177" t="s">
        <v>149</v>
      </c>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8"/>
      <c r="BF7" s="178"/>
    </row>
    <row r="8" spans="1:58" ht="30" customHeight="1" x14ac:dyDescent="0.25">
      <c r="B8" s="322" t="s">
        <v>188</v>
      </c>
      <c r="C8" s="322"/>
      <c r="D8" s="322"/>
      <c r="E8" s="322"/>
      <c r="F8" s="322"/>
      <c r="G8" s="322"/>
      <c r="H8" s="322"/>
      <c r="I8" s="322"/>
      <c r="J8" s="179"/>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8"/>
      <c r="BF8" s="178"/>
    </row>
    <row r="9" spans="1:58" ht="30" customHeight="1" x14ac:dyDescent="0.25">
      <c r="B9" s="322"/>
      <c r="C9" s="322"/>
      <c r="D9" s="322"/>
      <c r="E9" s="322"/>
      <c r="F9" s="322"/>
      <c r="G9" s="322"/>
      <c r="H9" s="322"/>
      <c r="I9" s="322"/>
      <c r="J9" s="179"/>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8"/>
      <c r="BF9" s="178"/>
    </row>
    <row r="10" spans="1:58" ht="30" customHeight="1" x14ac:dyDescent="0.25">
      <c r="B10" s="322"/>
      <c r="C10" s="322"/>
      <c r="D10" s="322"/>
      <c r="E10" s="322"/>
      <c r="F10" s="322"/>
      <c r="G10" s="322"/>
      <c r="H10" s="322"/>
      <c r="I10" s="322"/>
      <c r="J10" s="179"/>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8"/>
      <c r="BF10" s="178"/>
    </row>
    <row r="11" spans="1:58" ht="30" customHeight="1" x14ac:dyDescent="0.25">
      <c r="B11" s="323" t="str">
        <f>INDICE!D16</f>
        <v>JLE ZACATECAS</v>
      </c>
      <c r="C11" s="323"/>
      <c r="D11" s="325" t="s">
        <v>138</v>
      </c>
      <c r="E11" s="325"/>
      <c r="F11" s="325"/>
      <c r="G11" s="325"/>
      <c r="H11" s="327" t="str">
        <f>INDICE!E18</f>
        <v>2021-2022</v>
      </c>
      <c r="I11" s="327"/>
      <c r="J11" s="179"/>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8"/>
      <c r="BF11" s="178"/>
    </row>
    <row r="12" spans="1:58" ht="30" customHeight="1" x14ac:dyDescent="0.25">
      <c r="B12" s="323"/>
      <c r="C12" s="323"/>
      <c r="D12" s="325"/>
      <c r="E12" s="325"/>
      <c r="F12" s="325"/>
      <c r="G12" s="325"/>
      <c r="H12" s="327"/>
      <c r="I12" s="327"/>
      <c r="J12" s="179"/>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8"/>
      <c r="BF12" s="178"/>
    </row>
    <row r="13" spans="1:58" ht="30" customHeight="1" x14ac:dyDescent="0.25">
      <c r="B13" s="322" t="s">
        <v>189</v>
      </c>
      <c r="C13" s="322"/>
      <c r="D13" s="322"/>
      <c r="E13" s="322"/>
      <c r="F13" s="322"/>
      <c r="G13" s="322"/>
      <c r="H13" s="322"/>
      <c r="I13" s="322"/>
      <c r="J13" s="179"/>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8"/>
      <c r="BF13" s="178"/>
    </row>
    <row r="14" spans="1:58" ht="30" customHeight="1" x14ac:dyDescent="0.25">
      <c r="B14" s="322"/>
      <c r="C14" s="322"/>
      <c r="D14" s="322"/>
      <c r="E14" s="322"/>
      <c r="F14" s="322"/>
      <c r="G14" s="322"/>
      <c r="H14" s="322"/>
      <c r="I14" s="322"/>
      <c r="J14" s="179"/>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8"/>
      <c r="BF14" s="178"/>
    </row>
    <row r="15" spans="1:58" ht="30" customHeight="1" x14ac:dyDescent="0.25">
      <c r="B15" s="322"/>
      <c r="C15" s="322"/>
      <c r="D15" s="322"/>
      <c r="E15" s="322"/>
      <c r="F15" s="322"/>
      <c r="G15" s="322"/>
      <c r="H15" s="322"/>
      <c r="I15" s="322"/>
      <c r="J15" s="179"/>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8"/>
      <c r="BF15" s="178"/>
    </row>
    <row r="16" spans="1:58" s="174" customFormat="1" ht="30" customHeight="1" x14ac:dyDescent="0.25">
      <c r="B16" s="323" t="str">
        <f>INDICE!D16</f>
        <v>JLE ZACATECAS</v>
      </c>
      <c r="C16" s="323"/>
      <c r="D16" s="325" t="s">
        <v>190</v>
      </c>
      <c r="E16" s="325"/>
      <c r="F16" s="325"/>
      <c r="G16" s="325"/>
      <c r="H16" s="324" t="str">
        <f>INDICE!E18</f>
        <v>2021-2022</v>
      </c>
      <c r="I16" s="324"/>
      <c r="J16" s="179"/>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8"/>
      <c r="BF16" s="178"/>
    </row>
    <row r="17" spans="2:59" s="174" customFormat="1" ht="30" customHeight="1" x14ac:dyDescent="0.25">
      <c r="B17" s="323"/>
      <c r="C17" s="323"/>
      <c r="D17" s="325"/>
      <c r="E17" s="325"/>
      <c r="F17" s="325"/>
      <c r="G17" s="325"/>
      <c r="H17" s="324"/>
      <c r="I17" s="324"/>
      <c r="J17" s="179"/>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8"/>
      <c r="BF17" s="178"/>
    </row>
    <row r="18" spans="2:59" s="182" customFormat="1" ht="55.5" customHeight="1" x14ac:dyDescent="0.25">
      <c r="B18" s="322" t="s">
        <v>191</v>
      </c>
      <c r="C18" s="322"/>
      <c r="D18" s="322"/>
      <c r="E18" s="322"/>
      <c r="F18" s="322"/>
      <c r="G18" s="322"/>
      <c r="H18" s="322"/>
      <c r="I18" s="322"/>
      <c r="J18" s="179"/>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1"/>
      <c r="BF18" s="181"/>
      <c r="BG18" s="181"/>
    </row>
    <row r="19" spans="2:59" s="182" customFormat="1" ht="30" customHeight="1" x14ac:dyDescent="0.25">
      <c r="B19" s="323" t="str">
        <f>INDICE!D16</f>
        <v>JLE ZACATECAS</v>
      </c>
      <c r="C19" s="323"/>
      <c r="D19" s="325" t="s">
        <v>192</v>
      </c>
      <c r="E19" s="325"/>
      <c r="F19" s="325"/>
      <c r="G19" s="325"/>
      <c r="H19" s="324" t="str">
        <f>INDICE!E18</f>
        <v>2021-2022</v>
      </c>
      <c r="I19" s="326"/>
      <c r="J19" s="179"/>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1"/>
      <c r="BF19" s="181"/>
      <c r="BG19" s="181"/>
    </row>
    <row r="20" spans="2:59" s="182" customFormat="1" ht="30" customHeight="1" x14ac:dyDescent="0.25">
      <c r="B20" s="323"/>
      <c r="C20" s="323"/>
      <c r="D20" s="325"/>
      <c r="E20" s="325"/>
      <c r="F20" s="325"/>
      <c r="G20" s="325"/>
      <c r="H20" s="326"/>
      <c r="I20" s="326"/>
      <c r="J20" s="179"/>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1"/>
      <c r="BF20" s="181"/>
      <c r="BG20" s="181"/>
    </row>
    <row r="21" spans="2:59" s="182" customFormat="1" ht="51" customHeight="1" x14ac:dyDescent="0.25">
      <c r="B21" s="322" t="s">
        <v>193</v>
      </c>
      <c r="C21" s="322"/>
      <c r="D21" s="322"/>
      <c r="E21" s="322"/>
      <c r="F21" s="322"/>
      <c r="G21" s="322"/>
      <c r="H21" s="322"/>
      <c r="I21" s="322"/>
      <c r="J21" s="179"/>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1"/>
      <c r="BF21" s="181"/>
      <c r="BG21" s="181"/>
    </row>
    <row r="22" spans="2:59" x14ac:dyDescent="0.25">
      <c r="B22" s="177"/>
      <c r="C22" s="177"/>
      <c r="D22" s="177"/>
      <c r="E22" s="177"/>
      <c r="F22" s="177"/>
      <c r="G22" s="177"/>
      <c r="H22" s="177"/>
      <c r="I22" s="177"/>
      <c r="J22" s="183"/>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8"/>
      <c r="BF22" s="178"/>
      <c r="BG22" s="178"/>
    </row>
    <row r="23" spans="2:59" x14ac:dyDescent="0.25">
      <c r="B23" s="177"/>
      <c r="C23" s="177"/>
      <c r="D23" s="177"/>
      <c r="E23" s="177"/>
      <c r="F23" s="177"/>
      <c r="G23" s="177"/>
      <c r="H23" s="177"/>
      <c r="I23" s="177"/>
      <c r="J23" s="183"/>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8"/>
      <c r="BF23" s="178"/>
      <c r="BG23" s="178"/>
    </row>
    <row r="24" spans="2:59" x14ac:dyDescent="0.25">
      <c r="B24" s="177"/>
      <c r="C24" s="177"/>
      <c r="D24" s="177"/>
      <c r="E24" s="177"/>
      <c r="F24" s="177"/>
      <c r="G24" s="177"/>
      <c r="H24" s="177"/>
      <c r="I24" s="177"/>
      <c r="J24" s="183"/>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8"/>
      <c r="BF24" s="178"/>
      <c r="BG24" s="178"/>
    </row>
    <row r="25" spans="2:59" x14ac:dyDescent="0.25">
      <c r="B25" s="177"/>
      <c r="C25" s="177"/>
      <c r="D25" s="177"/>
      <c r="E25" s="177"/>
      <c r="F25" s="177"/>
      <c r="G25" s="177"/>
      <c r="H25" s="177"/>
      <c r="I25" s="177"/>
      <c r="J25" s="183"/>
      <c r="K25" s="184"/>
      <c r="L25" s="184"/>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8"/>
      <c r="BF25" s="178"/>
      <c r="BG25" s="178"/>
    </row>
    <row r="26" spans="2:59" x14ac:dyDescent="0.25">
      <c r="B26" s="177"/>
      <c r="C26" s="177"/>
      <c r="D26" s="177"/>
      <c r="E26" s="177"/>
      <c r="F26" s="177"/>
      <c r="G26" s="177"/>
      <c r="H26" s="177"/>
      <c r="I26" s="177"/>
      <c r="J26" s="183"/>
      <c r="K26" s="184"/>
      <c r="L26" s="184"/>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8"/>
      <c r="BF26" s="178"/>
      <c r="BG26" s="178"/>
    </row>
    <row r="27" spans="2:59" x14ac:dyDescent="0.25">
      <c r="B27" s="177"/>
      <c r="C27" s="177"/>
      <c r="D27" s="177"/>
      <c r="E27" s="177"/>
      <c r="F27" s="177"/>
      <c r="G27" s="177"/>
      <c r="H27" s="177"/>
      <c r="I27" s="177"/>
      <c r="J27" s="185"/>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8"/>
      <c r="BF27" s="178"/>
      <c r="BG27" s="178"/>
    </row>
    <row r="28" spans="2:59" x14ac:dyDescent="0.25">
      <c r="B28" s="177"/>
      <c r="C28" s="177"/>
      <c r="D28" s="177"/>
      <c r="E28" s="177"/>
      <c r="F28" s="177"/>
      <c r="G28" s="177"/>
      <c r="H28" s="177"/>
      <c r="I28" s="177"/>
      <c r="J28" s="185"/>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c r="BD28" s="177"/>
      <c r="BE28" s="178"/>
      <c r="BF28" s="178"/>
      <c r="BG28" s="178"/>
    </row>
    <row r="29" spans="2:59" x14ac:dyDescent="0.25">
      <c r="B29" s="177"/>
      <c r="C29" s="177"/>
      <c r="D29" s="177"/>
      <c r="E29" s="177"/>
      <c r="F29" s="177"/>
      <c r="G29" s="177"/>
      <c r="H29" s="177"/>
      <c r="I29" s="177"/>
      <c r="J29" s="185"/>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8"/>
      <c r="BF29" s="178"/>
      <c r="BG29" s="178"/>
    </row>
    <row r="30" spans="2:59" x14ac:dyDescent="0.25">
      <c r="B30" s="177"/>
      <c r="C30" s="177"/>
      <c r="D30" s="177"/>
      <c r="E30" s="177"/>
      <c r="F30" s="177"/>
      <c r="G30" s="177"/>
      <c r="H30" s="177"/>
      <c r="I30" s="177"/>
      <c r="J30" s="185"/>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8"/>
      <c r="BF30" s="178"/>
      <c r="BG30" s="178"/>
    </row>
    <row r="31" spans="2:59" x14ac:dyDescent="0.25">
      <c r="B31" s="177"/>
      <c r="C31" s="177"/>
      <c r="D31" s="177"/>
      <c r="E31" s="177"/>
      <c r="F31" s="177"/>
      <c r="G31" s="177"/>
      <c r="H31" s="177"/>
      <c r="I31" s="177"/>
      <c r="J31" s="185"/>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8"/>
      <c r="BF31" s="178"/>
      <c r="BG31" s="178"/>
    </row>
    <row r="32" spans="2:59" x14ac:dyDescent="0.25">
      <c r="B32" s="177"/>
      <c r="C32" s="177"/>
      <c r="D32" s="177"/>
      <c r="E32" s="177"/>
      <c r="F32" s="177"/>
      <c r="G32" s="177"/>
      <c r="H32" s="177"/>
      <c r="I32" s="177"/>
      <c r="J32" s="185"/>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78"/>
      <c r="BF32" s="178"/>
      <c r="BG32" s="178"/>
    </row>
    <row r="33" spans="2:59" x14ac:dyDescent="0.25">
      <c r="B33" s="177"/>
      <c r="C33" s="177"/>
      <c r="D33" s="177"/>
      <c r="E33" s="177"/>
      <c r="F33" s="177"/>
      <c r="G33" s="177"/>
      <c r="H33" s="177"/>
      <c r="I33" s="177"/>
      <c r="J33" s="185"/>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8"/>
      <c r="BF33" s="178"/>
      <c r="BG33" s="178"/>
    </row>
    <row r="34" spans="2:59" x14ac:dyDescent="0.25">
      <c r="B34" s="177"/>
      <c r="C34" s="177"/>
      <c r="D34" s="177"/>
      <c r="E34" s="177"/>
      <c r="F34" s="177"/>
      <c r="G34" s="177"/>
      <c r="H34" s="177"/>
      <c r="I34" s="177"/>
      <c r="J34" s="185"/>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178"/>
      <c r="BF34" s="178"/>
      <c r="BG34" s="178"/>
    </row>
    <row r="35" spans="2:59" x14ac:dyDescent="0.25">
      <c r="B35" s="177"/>
      <c r="C35" s="177"/>
      <c r="D35" s="177"/>
      <c r="E35" s="177"/>
      <c r="F35" s="177"/>
      <c r="G35" s="177"/>
      <c r="H35" s="177"/>
      <c r="I35" s="177"/>
      <c r="J35" s="185"/>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8"/>
      <c r="BF35" s="178"/>
      <c r="BG35" s="178"/>
    </row>
    <row r="36" spans="2:59" x14ac:dyDescent="0.25">
      <c r="B36" s="177"/>
      <c r="C36" s="177"/>
      <c r="D36" s="177"/>
      <c r="E36" s="177"/>
      <c r="F36" s="177"/>
      <c r="G36" s="177"/>
      <c r="H36" s="177"/>
      <c r="I36" s="177"/>
      <c r="J36" s="185"/>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8"/>
      <c r="BF36" s="178"/>
      <c r="BG36" s="178"/>
    </row>
    <row r="37" spans="2:59" x14ac:dyDescent="0.25">
      <c r="B37" s="177"/>
      <c r="C37" s="177"/>
      <c r="D37" s="177"/>
      <c r="E37" s="177"/>
      <c r="F37" s="177"/>
      <c r="G37" s="177"/>
      <c r="H37" s="177"/>
      <c r="I37" s="177"/>
      <c r="J37" s="185"/>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c r="BD37" s="177"/>
      <c r="BE37" s="178"/>
      <c r="BF37" s="178"/>
      <c r="BG37" s="178"/>
    </row>
    <row r="38" spans="2:59" x14ac:dyDescent="0.25">
      <c r="B38" s="177"/>
      <c r="C38" s="177"/>
      <c r="D38" s="177"/>
      <c r="E38" s="177"/>
      <c r="F38" s="177"/>
      <c r="G38" s="177"/>
      <c r="H38" s="177"/>
      <c r="I38" s="177"/>
      <c r="J38" s="185"/>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8"/>
      <c r="BF38" s="178"/>
      <c r="BG38" s="178"/>
    </row>
    <row r="39" spans="2:59" x14ac:dyDescent="0.25">
      <c r="B39" s="177"/>
      <c r="C39" s="177"/>
      <c r="D39" s="177"/>
      <c r="E39" s="177"/>
      <c r="F39" s="177"/>
      <c r="G39" s="177"/>
      <c r="H39" s="177"/>
      <c r="I39" s="177"/>
      <c r="J39" s="185"/>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8"/>
      <c r="BF39" s="178"/>
      <c r="BG39" s="178"/>
    </row>
    <row r="40" spans="2:59" x14ac:dyDescent="0.25">
      <c r="B40" s="177"/>
      <c r="C40" s="177"/>
      <c r="D40" s="177"/>
      <c r="E40" s="177"/>
      <c r="F40" s="177"/>
      <c r="G40" s="177"/>
      <c r="H40" s="177"/>
      <c r="I40" s="177"/>
      <c r="J40" s="185"/>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8"/>
      <c r="BF40" s="178"/>
      <c r="BG40" s="178"/>
    </row>
    <row r="41" spans="2:59" x14ac:dyDescent="0.25">
      <c r="B41" s="177"/>
      <c r="C41" s="177"/>
      <c r="D41" s="177"/>
      <c r="E41" s="177"/>
      <c r="F41" s="177"/>
      <c r="G41" s="177"/>
      <c r="H41" s="177"/>
      <c r="I41" s="177"/>
      <c r="J41" s="185"/>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8"/>
      <c r="BF41" s="178"/>
      <c r="BG41" s="178"/>
    </row>
    <row r="42" spans="2:59" x14ac:dyDescent="0.25">
      <c r="B42" s="177"/>
      <c r="C42" s="177"/>
      <c r="D42" s="177"/>
      <c r="E42" s="177"/>
      <c r="F42" s="177"/>
      <c r="G42" s="177"/>
      <c r="H42" s="177"/>
      <c r="I42" s="177"/>
      <c r="J42" s="185"/>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8"/>
      <c r="BF42" s="178"/>
      <c r="BG42" s="178"/>
    </row>
    <row r="43" spans="2:59" x14ac:dyDescent="0.25">
      <c r="B43" s="177"/>
      <c r="C43" s="177"/>
      <c r="D43" s="177"/>
      <c r="E43" s="177"/>
      <c r="F43" s="177"/>
      <c r="G43" s="177"/>
      <c r="H43" s="177"/>
      <c r="I43" s="177"/>
      <c r="J43" s="185"/>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c r="BD43" s="177"/>
      <c r="BE43" s="178"/>
      <c r="BF43" s="178"/>
      <c r="BG43" s="178"/>
    </row>
    <row r="44" spans="2:59" x14ac:dyDescent="0.25">
      <c r="B44" s="177"/>
      <c r="C44" s="177"/>
      <c r="D44" s="177"/>
      <c r="E44" s="177"/>
      <c r="F44" s="177"/>
      <c r="G44" s="177"/>
      <c r="H44" s="177"/>
      <c r="I44" s="177"/>
      <c r="J44" s="185"/>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78"/>
      <c r="BF44" s="178"/>
      <c r="BG44" s="178"/>
    </row>
    <row r="45" spans="2:59" x14ac:dyDescent="0.25">
      <c r="B45" s="177"/>
      <c r="C45" s="177"/>
      <c r="D45" s="177"/>
      <c r="E45" s="177"/>
      <c r="F45" s="177"/>
      <c r="G45" s="177"/>
      <c r="H45" s="177"/>
      <c r="I45" s="177"/>
      <c r="J45" s="185"/>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c r="BD45" s="177"/>
      <c r="BE45" s="178"/>
      <c r="BF45" s="178"/>
      <c r="BG45" s="178"/>
    </row>
    <row r="46" spans="2:59" x14ac:dyDescent="0.25">
      <c r="B46" s="177"/>
      <c r="C46" s="177"/>
      <c r="D46" s="177"/>
      <c r="E46" s="177"/>
      <c r="F46" s="177"/>
      <c r="G46" s="177"/>
      <c r="H46" s="177"/>
      <c r="I46" s="177"/>
      <c r="J46" s="185"/>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c r="BD46" s="177"/>
      <c r="BE46" s="178"/>
      <c r="BF46" s="178"/>
      <c r="BG46" s="178"/>
    </row>
    <row r="47" spans="2:59" x14ac:dyDescent="0.25">
      <c r="B47" s="177"/>
      <c r="C47" s="177"/>
      <c r="D47" s="177"/>
      <c r="E47" s="177"/>
      <c r="F47" s="177"/>
      <c r="G47" s="177"/>
      <c r="H47" s="177"/>
      <c r="I47" s="177"/>
      <c r="J47" s="185"/>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8"/>
      <c r="BF47" s="178"/>
      <c r="BG47" s="178"/>
    </row>
    <row r="48" spans="2:59" x14ac:dyDescent="0.25">
      <c r="B48" s="177"/>
      <c r="C48" s="177"/>
      <c r="D48" s="177"/>
      <c r="E48" s="177"/>
      <c r="F48" s="177"/>
      <c r="G48" s="177"/>
      <c r="H48" s="177"/>
      <c r="I48" s="177"/>
      <c r="J48" s="185"/>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8"/>
      <c r="BF48" s="178"/>
      <c r="BG48" s="178"/>
    </row>
    <row r="49" spans="2:59" x14ac:dyDescent="0.25">
      <c r="B49" s="177"/>
      <c r="C49" s="177"/>
      <c r="D49" s="177"/>
      <c r="E49" s="177"/>
      <c r="F49" s="177"/>
      <c r="G49" s="177"/>
      <c r="H49" s="177"/>
      <c r="I49" s="177"/>
      <c r="J49" s="185"/>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8"/>
      <c r="BF49" s="178"/>
      <c r="BG49" s="178"/>
    </row>
    <row r="50" spans="2:59" x14ac:dyDescent="0.25">
      <c r="B50" s="177"/>
      <c r="C50" s="177"/>
      <c r="D50" s="177"/>
      <c r="E50" s="177"/>
      <c r="F50" s="177"/>
      <c r="G50" s="177"/>
      <c r="H50" s="177"/>
      <c r="I50" s="177"/>
      <c r="J50" s="185"/>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8"/>
      <c r="BF50" s="178"/>
      <c r="BG50" s="178"/>
    </row>
    <row r="51" spans="2:59" x14ac:dyDescent="0.25">
      <c r="B51" s="177"/>
      <c r="C51" s="177"/>
      <c r="D51" s="177"/>
      <c r="E51" s="177"/>
      <c r="F51" s="177"/>
      <c r="G51" s="177"/>
      <c r="H51" s="177"/>
      <c r="I51" s="177"/>
      <c r="J51" s="185"/>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78"/>
      <c r="BF51" s="178"/>
      <c r="BG51" s="178"/>
    </row>
    <row r="52" spans="2:59" x14ac:dyDescent="0.25">
      <c r="B52" s="177"/>
      <c r="C52" s="177"/>
      <c r="D52" s="177"/>
      <c r="E52" s="177"/>
      <c r="F52" s="177"/>
      <c r="G52" s="177"/>
      <c r="H52" s="177"/>
      <c r="I52" s="177"/>
      <c r="J52" s="185"/>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8"/>
      <c r="BF52" s="178"/>
      <c r="BG52" s="178"/>
    </row>
    <row r="53" spans="2:59" x14ac:dyDescent="0.25">
      <c r="B53" s="177"/>
      <c r="C53" s="177"/>
      <c r="D53" s="177"/>
      <c r="E53" s="177"/>
      <c r="F53" s="177"/>
      <c r="G53" s="177"/>
      <c r="H53" s="177"/>
      <c r="I53" s="177"/>
      <c r="J53" s="185"/>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8"/>
      <c r="BF53" s="178"/>
      <c r="BG53" s="178"/>
    </row>
    <row r="54" spans="2:59" x14ac:dyDescent="0.25">
      <c r="B54" s="177"/>
      <c r="C54" s="177"/>
      <c r="D54" s="177"/>
      <c r="E54" s="177"/>
      <c r="F54" s="177"/>
      <c r="G54" s="177"/>
      <c r="H54" s="177"/>
      <c r="I54" s="177"/>
      <c r="J54" s="185"/>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78"/>
      <c r="BF54" s="178"/>
      <c r="BG54" s="178"/>
    </row>
    <row r="55" spans="2:59" x14ac:dyDescent="0.25">
      <c r="B55" s="177"/>
      <c r="C55" s="177"/>
      <c r="D55" s="177"/>
      <c r="E55" s="177"/>
      <c r="F55" s="177"/>
      <c r="G55" s="177"/>
      <c r="H55" s="177"/>
      <c r="I55" s="177"/>
      <c r="J55" s="185"/>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8"/>
      <c r="BF55" s="178"/>
      <c r="BG55" s="178"/>
    </row>
    <row r="56" spans="2:59" x14ac:dyDescent="0.25">
      <c r="B56" s="177"/>
      <c r="C56" s="177"/>
      <c r="D56" s="177"/>
      <c r="E56" s="177"/>
      <c r="F56" s="177"/>
      <c r="G56" s="177"/>
      <c r="H56" s="177"/>
      <c r="I56" s="177"/>
      <c r="J56" s="185"/>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78"/>
      <c r="BF56" s="178"/>
      <c r="BG56" s="178"/>
    </row>
    <row r="57" spans="2:59" x14ac:dyDescent="0.25">
      <c r="B57" s="177"/>
      <c r="C57" s="177"/>
      <c r="D57" s="177"/>
      <c r="E57" s="177"/>
      <c r="F57" s="177"/>
      <c r="G57" s="177"/>
      <c r="H57" s="177"/>
      <c r="I57" s="177"/>
      <c r="J57" s="185"/>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8"/>
      <c r="BF57" s="178"/>
      <c r="BG57" s="178"/>
    </row>
    <row r="58" spans="2:59" x14ac:dyDescent="0.25">
      <c r="B58" s="177"/>
      <c r="C58" s="177"/>
      <c r="D58" s="177"/>
      <c r="E58" s="177"/>
      <c r="F58" s="177"/>
      <c r="G58" s="177"/>
      <c r="H58" s="177"/>
      <c r="I58" s="177"/>
      <c r="J58" s="185"/>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8"/>
      <c r="BF58" s="178"/>
      <c r="BG58" s="178"/>
    </row>
    <row r="59" spans="2:59" x14ac:dyDescent="0.25">
      <c r="B59" s="177"/>
      <c r="C59" s="177"/>
      <c r="D59" s="177"/>
      <c r="E59" s="177"/>
      <c r="F59" s="177"/>
      <c r="G59" s="177"/>
      <c r="H59" s="177"/>
      <c r="I59" s="177"/>
      <c r="J59" s="185"/>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8"/>
      <c r="BF59" s="178"/>
      <c r="BG59" s="178"/>
    </row>
    <row r="60" spans="2:59" x14ac:dyDescent="0.25">
      <c r="B60" s="177"/>
      <c r="C60" s="177"/>
      <c r="D60" s="177"/>
      <c r="E60" s="177"/>
      <c r="F60" s="177"/>
      <c r="G60" s="177"/>
      <c r="H60" s="177"/>
      <c r="I60" s="177"/>
      <c r="J60" s="185"/>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8"/>
      <c r="BF60" s="178"/>
      <c r="BG60" s="178"/>
    </row>
    <row r="61" spans="2:59" x14ac:dyDescent="0.25">
      <c r="B61" s="177"/>
      <c r="C61" s="177"/>
      <c r="D61" s="177"/>
      <c r="E61" s="177"/>
      <c r="F61" s="177"/>
      <c r="G61" s="177"/>
      <c r="H61" s="177"/>
      <c r="I61" s="177"/>
      <c r="J61" s="185"/>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8"/>
      <c r="BF61" s="178"/>
      <c r="BG61" s="178"/>
    </row>
    <row r="62" spans="2:59" x14ac:dyDescent="0.25">
      <c r="B62" s="177"/>
      <c r="C62" s="177"/>
      <c r="D62" s="177"/>
      <c r="E62" s="177"/>
      <c r="F62" s="177"/>
      <c r="G62" s="177"/>
      <c r="H62" s="177"/>
      <c r="I62" s="177"/>
      <c r="J62" s="185"/>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177"/>
      <c r="BA62" s="177"/>
      <c r="BB62" s="177"/>
      <c r="BC62" s="177"/>
      <c r="BD62" s="177"/>
      <c r="BE62" s="178"/>
      <c r="BF62" s="178"/>
      <c r="BG62" s="178"/>
    </row>
    <row r="63" spans="2:59" x14ac:dyDescent="0.25">
      <c r="B63" s="177"/>
      <c r="C63" s="177"/>
      <c r="D63" s="177"/>
      <c r="E63" s="177"/>
      <c r="F63" s="177"/>
      <c r="G63" s="177"/>
      <c r="H63" s="177"/>
      <c r="I63" s="177"/>
      <c r="J63" s="185"/>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8"/>
      <c r="BF63" s="178"/>
      <c r="BG63" s="178"/>
    </row>
    <row r="64" spans="2:59" x14ac:dyDescent="0.25">
      <c r="B64" s="177"/>
      <c r="C64" s="177"/>
      <c r="D64" s="177"/>
      <c r="E64" s="177"/>
      <c r="F64" s="177"/>
      <c r="G64" s="177"/>
      <c r="H64" s="177"/>
      <c r="I64" s="177"/>
      <c r="J64" s="185"/>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177"/>
      <c r="BA64" s="177"/>
      <c r="BB64" s="177"/>
      <c r="BC64" s="177"/>
      <c r="BD64" s="177"/>
      <c r="BE64" s="178"/>
      <c r="BF64" s="178"/>
      <c r="BG64" s="178"/>
    </row>
    <row r="65" spans="2:59" x14ac:dyDescent="0.25">
      <c r="B65" s="177"/>
      <c r="C65" s="177"/>
      <c r="D65" s="177"/>
      <c r="E65" s="177"/>
      <c r="F65" s="177"/>
      <c r="G65" s="177"/>
      <c r="H65" s="177"/>
      <c r="I65" s="177"/>
      <c r="J65" s="185"/>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177"/>
      <c r="BA65" s="177"/>
      <c r="BB65" s="177"/>
      <c r="BC65" s="177"/>
      <c r="BD65" s="177"/>
      <c r="BE65" s="178"/>
      <c r="BF65" s="178"/>
      <c r="BG65" s="178"/>
    </row>
    <row r="66" spans="2:59" x14ac:dyDescent="0.25">
      <c r="B66" s="177"/>
      <c r="C66" s="177"/>
      <c r="D66" s="177"/>
      <c r="E66" s="177"/>
      <c r="F66" s="177"/>
      <c r="G66" s="177"/>
      <c r="H66" s="177"/>
      <c r="I66" s="177"/>
      <c r="J66" s="185"/>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8"/>
      <c r="BF66" s="178"/>
      <c r="BG66" s="178"/>
    </row>
    <row r="67" spans="2:59" x14ac:dyDescent="0.25">
      <c r="B67" s="177"/>
      <c r="C67" s="177"/>
      <c r="D67" s="177"/>
      <c r="E67" s="177"/>
      <c r="F67" s="177"/>
      <c r="G67" s="177"/>
      <c r="H67" s="177"/>
      <c r="I67" s="177"/>
      <c r="J67" s="185"/>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8"/>
      <c r="BF67" s="178"/>
      <c r="BG67" s="178"/>
    </row>
    <row r="68" spans="2:59" x14ac:dyDescent="0.25">
      <c r="B68" s="177"/>
      <c r="C68" s="177"/>
      <c r="D68" s="177"/>
      <c r="E68" s="177"/>
      <c r="F68" s="177"/>
      <c r="G68" s="177"/>
      <c r="H68" s="177"/>
      <c r="I68" s="177"/>
      <c r="J68" s="185"/>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c r="BA68" s="177"/>
      <c r="BB68" s="177"/>
      <c r="BC68" s="177"/>
      <c r="BD68" s="177"/>
      <c r="BE68" s="178"/>
      <c r="BF68" s="178"/>
      <c r="BG68" s="178"/>
    </row>
    <row r="69" spans="2:59" x14ac:dyDescent="0.25">
      <c r="B69" s="177"/>
      <c r="C69" s="177"/>
      <c r="D69" s="177"/>
      <c r="E69" s="177"/>
      <c r="F69" s="177"/>
      <c r="G69" s="177"/>
      <c r="H69" s="177"/>
      <c r="I69" s="177"/>
      <c r="J69" s="185"/>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8"/>
      <c r="BF69" s="178"/>
      <c r="BG69" s="178"/>
    </row>
    <row r="70" spans="2:59" x14ac:dyDescent="0.25">
      <c r="B70" s="177"/>
      <c r="C70" s="177"/>
      <c r="D70" s="177"/>
      <c r="E70" s="177"/>
      <c r="F70" s="177"/>
      <c r="G70" s="177"/>
      <c r="H70" s="177"/>
      <c r="I70" s="177"/>
      <c r="J70" s="185"/>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8"/>
      <c r="BF70" s="178"/>
      <c r="BG70" s="178"/>
    </row>
    <row r="71" spans="2:59" x14ac:dyDescent="0.25">
      <c r="B71" s="177"/>
      <c r="C71" s="177"/>
      <c r="D71" s="177"/>
      <c r="E71" s="177"/>
      <c r="F71" s="177"/>
      <c r="G71" s="177"/>
      <c r="H71" s="177"/>
      <c r="I71" s="177"/>
      <c r="J71" s="185"/>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177"/>
      <c r="BA71" s="177"/>
      <c r="BB71" s="177"/>
      <c r="BC71" s="177"/>
      <c r="BD71" s="177"/>
      <c r="BE71" s="178"/>
      <c r="BF71" s="178"/>
      <c r="BG71" s="178"/>
    </row>
    <row r="72" spans="2:59" x14ac:dyDescent="0.25">
      <c r="B72" s="177"/>
      <c r="C72" s="177"/>
      <c r="D72" s="177"/>
      <c r="E72" s="177"/>
      <c r="F72" s="177"/>
      <c r="G72" s="177"/>
      <c r="H72" s="177"/>
      <c r="I72" s="177"/>
      <c r="J72" s="185"/>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c r="BA72" s="177"/>
      <c r="BB72" s="177"/>
      <c r="BC72" s="177"/>
      <c r="BD72" s="177"/>
      <c r="BE72" s="178"/>
      <c r="BF72" s="178"/>
      <c r="BG72" s="178"/>
    </row>
    <row r="73" spans="2:59" x14ac:dyDescent="0.25">
      <c r="B73" s="177"/>
      <c r="C73" s="177"/>
      <c r="D73" s="177"/>
      <c r="E73" s="177"/>
      <c r="F73" s="177"/>
      <c r="G73" s="177"/>
      <c r="H73" s="177"/>
      <c r="I73" s="177"/>
      <c r="J73" s="185"/>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c r="BA73" s="177"/>
      <c r="BB73" s="177"/>
      <c r="BC73" s="177"/>
      <c r="BD73" s="177"/>
      <c r="BE73" s="178"/>
      <c r="BF73" s="178"/>
      <c r="BG73" s="178"/>
    </row>
    <row r="74" spans="2:59" x14ac:dyDescent="0.25">
      <c r="B74" s="177"/>
      <c r="C74" s="177"/>
      <c r="D74" s="177"/>
      <c r="E74" s="177"/>
      <c r="F74" s="177"/>
      <c r="G74" s="177"/>
      <c r="H74" s="177"/>
      <c r="I74" s="177"/>
      <c r="J74" s="185"/>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8"/>
      <c r="BF74" s="178"/>
      <c r="BG74" s="178"/>
    </row>
    <row r="75" spans="2:59" x14ac:dyDescent="0.25">
      <c r="B75" s="177"/>
      <c r="C75" s="177"/>
      <c r="D75" s="177"/>
      <c r="E75" s="177"/>
      <c r="F75" s="177"/>
      <c r="G75" s="177"/>
      <c r="H75" s="177"/>
      <c r="I75" s="177"/>
      <c r="J75" s="185"/>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c r="BA75" s="177"/>
      <c r="BB75" s="177"/>
      <c r="BC75" s="177"/>
      <c r="BD75" s="177"/>
      <c r="BE75" s="178"/>
      <c r="BF75" s="178"/>
      <c r="BG75" s="178"/>
    </row>
    <row r="76" spans="2:59" x14ac:dyDescent="0.25">
      <c r="B76" s="177"/>
      <c r="C76" s="177"/>
      <c r="D76" s="177"/>
      <c r="E76" s="177"/>
      <c r="F76" s="177"/>
      <c r="G76" s="177"/>
      <c r="H76" s="177"/>
      <c r="I76" s="177"/>
      <c r="J76" s="185"/>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8"/>
      <c r="BF76" s="178"/>
      <c r="BG76" s="178"/>
    </row>
    <row r="77" spans="2:59" x14ac:dyDescent="0.25">
      <c r="B77" s="177"/>
      <c r="C77" s="177"/>
      <c r="D77" s="177"/>
      <c r="E77" s="177"/>
      <c r="F77" s="177"/>
      <c r="G77" s="177"/>
      <c r="H77" s="177"/>
      <c r="I77" s="177"/>
      <c r="J77" s="185"/>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c r="BA77" s="177"/>
      <c r="BB77" s="177"/>
      <c r="BC77" s="177"/>
      <c r="BD77" s="177"/>
      <c r="BE77" s="178"/>
      <c r="BF77" s="178"/>
      <c r="BG77" s="178"/>
    </row>
    <row r="78" spans="2:59" x14ac:dyDescent="0.25">
      <c r="B78" s="177"/>
      <c r="C78" s="177"/>
      <c r="D78" s="177"/>
      <c r="E78" s="177"/>
      <c r="F78" s="177"/>
      <c r="G78" s="177"/>
      <c r="H78" s="177"/>
      <c r="I78" s="177"/>
      <c r="J78" s="185"/>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8"/>
      <c r="BF78" s="178"/>
      <c r="BG78" s="178"/>
    </row>
    <row r="79" spans="2:59" x14ac:dyDescent="0.25">
      <c r="B79" s="177"/>
      <c r="C79" s="177"/>
      <c r="D79" s="177"/>
      <c r="E79" s="177"/>
      <c r="F79" s="177"/>
      <c r="G79" s="177"/>
      <c r="H79" s="177"/>
      <c r="I79" s="177"/>
      <c r="J79" s="185"/>
      <c r="K79" s="177"/>
      <c r="L79" s="177"/>
      <c r="M79" s="177"/>
      <c r="N79" s="177"/>
      <c r="O79" s="177"/>
      <c r="P79" s="177"/>
      <c r="Q79" s="177"/>
      <c r="R79" s="177"/>
      <c r="S79" s="177"/>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c r="BA79" s="177"/>
      <c r="BB79" s="177"/>
      <c r="BC79" s="177"/>
      <c r="BD79" s="177"/>
      <c r="BE79" s="178"/>
      <c r="BF79" s="178"/>
      <c r="BG79" s="178"/>
    </row>
    <row r="80" spans="2:59" x14ac:dyDescent="0.25">
      <c r="B80" s="177"/>
      <c r="C80" s="177"/>
      <c r="D80" s="177"/>
      <c r="E80" s="177"/>
      <c r="F80" s="177"/>
      <c r="G80" s="177"/>
      <c r="H80" s="177"/>
      <c r="I80" s="177"/>
      <c r="J80" s="185"/>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8"/>
      <c r="BF80" s="178"/>
      <c r="BG80" s="178"/>
    </row>
    <row r="81" spans="2:59" x14ac:dyDescent="0.25">
      <c r="B81" s="177"/>
      <c r="C81" s="177"/>
      <c r="D81" s="177"/>
      <c r="E81" s="177"/>
      <c r="F81" s="177"/>
      <c r="G81" s="177"/>
      <c r="H81" s="177"/>
      <c r="I81" s="177"/>
      <c r="J81" s="185"/>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c r="BA81" s="177"/>
      <c r="BB81" s="177"/>
      <c r="BC81" s="177"/>
      <c r="BD81" s="177"/>
      <c r="BE81" s="178"/>
      <c r="BF81" s="178"/>
      <c r="BG81" s="178"/>
    </row>
    <row r="82" spans="2:59" x14ac:dyDescent="0.25">
      <c r="B82" s="177"/>
      <c r="C82" s="177"/>
      <c r="D82" s="177"/>
      <c r="E82" s="177"/>
      <c r="F82" s="177"/>
      <c r="G82" s="177"/>
      <c r="H82" s="177"/>
      <c r="I82" s="177"/>
      <c r="J82" s="185"/>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c r="BA82" s="177"/>
      <c r="BB82" s="177"/>
      <c r="BC82" s="177"/>
      <c r="BD82" s="177"/>
      <c r="BE82" s="178"/>
      <c r="BF82" s="178"/>
      <c r="BG82" s="178"/>
    </row>
    <row r="83" spans="2:59" x14ac:dyDescent="0.25">
      <c r="B83" s="177"/>
      <c r="C83" s="177"/>
      <c r="D83" s="177"/>
      <c r="E83" s="177"/>
      <c r="F83" s="177"/>
      <c r="G83" s="177"/>
      <c r="H83" s="177"/>
      <c r="I83" s="177"/>
      <c r="J83" s="185"/>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c r="BA83" s="177"/>
      <c r="BB83" s="177"/>
      <c r="BC83" s="177"/>
      <c r="BD83" s="177"/>
      <c r="BE83" s="178"/>
      <c r="BF83" s="178"/>
      <c r="BG83" s="178"/>
    </row>
    <row r="84" spans="2:59" x14ac:dyDescent="0.25">
      <c r="B84" s="177"/>
      <c r="C84" s="177"/>
      <c r="D84" s="177"/>
      <c r="E84" s="177"/>
      <c r="F84" s="177"/>
      <c r="G84" s="177"/>
      <c r="H84" s="177"/>
      <c r="I84" s="177"/>
      <c r="J84" s="185"/>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8"/>
      <c r="BF84" s="178"/>
      <c r="BG84" s="178"/>
    </row>
    <row r="85" spans="2:59" x14ac:dyDescent="0.25">
      <c r="B85" s="177"/>
      <c r="C85" s="177"/>
      <c r="D85" s="177"/>
      <c r="E85" s="177"/>
      <c r="F85" s="177"/>
      <c r="G85" s="177"/>
      <c r="H85" s="177"/>
      <c r="I85" s="177"/>
      <c r="J85" s="185"/>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8"/>
      <c r="BF85" s="178"/>
      <c r="BG85" s="178"/>
    </row>
    <row r="86" spans="2:59" x14ac:dyDescent="0.25">
      <c r="B86" s="177"/>
      <c r="C86" s="177"/>
      <c r="D86" s="177"/>
      <c r="E86" s="177"/>
      <c r="F86" s="177"/>
      <c r="G86" s="177"/>
      <c r="H86" s="177"/>
      <c r="I86" s="177"/>
      <c r="J86" s="185"/>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c r="BA86" s="177"/>
      <c r="BB86" s="177"/>
      <c r="BC86" s="177"/>
      <c r="BD86" s="177"/>
      <c r="BE86" s="178"/>
      <c r="BF86" s="178"/>
      <c r="BG86" s="178"/>
    </row>
    <row r="87" spans="2:59" x14ac:dyDescent="0.25">
      <c r="B87" s="177"/>
      <c r="C87" s="177"/>
      <c r="D87" s="177"/>
      <c r="E87" s="177"/>
      <c r="F87" s="177"/>
      <c r="G87" s="177"/>
      <c r="H87" s="177"/>
      <c r="I87" s="177"/>
      <c r="J87" s="185"/>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c r="BA87" s="177"/>
      <c r="BB87" s="177"/>
      <c r="BC87" s="177"/>
      <c r="BD87" s="177"/>
      <c r="BE87" s="178"/>
      <c r="BF87" s="178"/>
      <c r="BG87" s="178"/>
    </row>
    <row r="88" spans="2:59" x14ac:dyDescent="0.25">
      <c r="B88" s="177"/>
      <c r="C88" s="177"/>
      <c r="D88" s="177"/>
      <c r="E88" s="177"/>
      <c r="F88" s="177"/>
      <c r="G88" s="177"/>
      <c r="H88" s="177"/>
      <c r="I88" s="177"/>
      <c r="J88" s="185"/>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8"/>
      <c r="BF88" s="178"/>
      <c r="BG88" s="178"/>
    </row>
    <row r="89" spans="2:59" x14ac:dyDescent="0.25">
      <c r="B89" s="177"/>
      <c r="C89" s="177"/>
      <c r="D89" s="177"/>
      <c r="E89" s="177"/>
      <c r="F89" s="177"/>
      <c r="G89" s="177"/>
      <c r="H89" s="177"/>
      <c r="I89" s="177"/>
      <c r="J89" s="185"/>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c r="BA89" s="177"/>
      <c r="BB89" s="177"/>
      <c r="BC89" s="177"/>
      <c r="BD89" s="177"/>
      <c r="BE89" s="178"/>
      <c r="BF89" s="178"/>
      <c r="BG89" s="178"/>
    </row>
    <row r="90" spans="2:59" x14ac:dyDescent="0.25">
      <c r="B90" s="177"/>
      <c r="C90" s="177"/>
      <c r="D90" s="177"/>
      <c r="E90" s="177"/>
      <c r="F90" s="177"/>
      <c r="G90" s="177"/>
      <c r="H90" s="177"/>
      <c r="I90" s="177"/>
      <c r="J90" s="185"/>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8"/>
      <c r="BF90" s="178"/>
      <c r="BG90" s="178"/>
    </row>
    <row r="91" spans="2:59" x14ac:dyDescent="0.25">
      <c r="B91" s="177"/>
      <c r="C91" s="177"/>
      <c r="D91" s="177"/>
      <c r="E91" s="177"/>
      <c r="F91" s="177"/>
      <c r="G91" s="177"/>
      <c r="H91" s="177"/>
      <c r="I91" s="177"/>
      <c r="J91" s="185"/>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c r="BA91" s="177"/>
      <c r="BB91" s="177"/>
      <c r="BC91" s="177"/>
      <c r="BD91" s="177"/>
      <c r="BE91" s="178"/>
      <c r="BF91" s="178"/>
      <c r="BG91" s="178"/>
    </row>
    <row r="92" spans="2:59" x14ac:dyDescent="0.25">
      <c r="B92" s="177"/>
      <c r="C92" s="177"/>
      <c r="D92" s="177"/>
      <c r="E92" s="177"/>
      <c r="F92" s="177"/>
      <c r="G92" s="177"/>
      <c r="H92" s="177"/>
      <c r="I92" s="177"/>
      <c r="J92" s="185"/>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8"/>
      <c r="BF92" s="178"/>
      <c r="BG92" s="178"/>
    </row>
    <row r="93" spans="2:59" x14ac:dyDescent="0.25">
      <c r="B93" s="177"/>
      <c r="C93" s="177"/>
      <c r="D93" s="177"/>
      <c r="E93" s="177"/>
      <c r="F93" s="177"/>
      <c r="G93" s="177"/>
      <c r="H93" s="177"/>
      <c r="I93" s="177"/>
      <c r="J93" s="185"/>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8"/>
      <c r="BF93" s="178"/>
      <c r="BG93" s="178"/>
    </row>
    <row r="94" spans="2:59" x14ac:dyDescent="0.25">
      <c r="B94" s="177"/>
      <c r="C94" s="177"/>
      <c r="D94" s="177"/>
      <c r="E94" s="177"/>
      <c r="F94" s="177"/>
      <c r="G94" s="177"/>
      <c r="H94" s="177"/>
      <c r="I94" s="177"/>
      <c r="J94" s="185"/>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8"/>
      <c r="BF94" s="178"/>
      <c r="BG94" s="178"/>
    </row>
    <row r="95" spans="2:59" x14ac:dyDescent="0.25">
      <c r="B95" s="177"/>
      <c r="C95" s="177"/>
      <c r="D95" s="177"/>
      <c r="E95" s="177"/>
      <c r="F95" s="177"/>
      <c r="G95" s="177"/>
      <c r="H95" s="177"/>
      <c r="I95" s="177"/>
      <c r="J95" s="185"/>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7"/>
      <c r="BE95" s="178"/>
      <c r="BF95" s="178"/>
      <c r="BG95" s="178"/>
    </row>
    <row r="96" spans="2:59" x14ac:dyDescent="0.25">
      <c r="B96" s="177"/>
      <c r="C96" s="177"/>
      <c r="D96" s="177"/>
      <c r="E96" s="177"/>
      <c r="F96" s="177"/>
      <c r="G96" s="177"/>
      <c r="H96" s="177"/>
      <c r="I96" s="177"/>
      <c r="J96" s="185"/>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8"/>
      <c r="BF96" s="178"/>
      <c r="BG96" s="178"/>
    </row>
    <row r="97" spans="2:59" x14ac:dyDescent="0.25">
      <c r="B97" s="177"/>
      <c r="C97" s="177"/>
      <c r="D97" s="177"/>
      <c r="E97" s="177"/>
      <c r="F97" s="177"/>
      <c r="G97" s="177"/>
      <c r="H97" s="177"/>
      <c r="I97" s="177"/>
      <c r="J97" s="185"/>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8"/>
      <c r="BF97" s="178"/>
      <c r="BG97" s="178"/>
    </row>
    <row r="98" spans="2:59" x14ac:dyDescent="0.25">
      <c r="B98" s="177"/>
      <c r="C98" s="177"/>
      <c r="D98" s="177"/>
      <c r="E98" s="177"/>
      <c r="F98" s="177"/>
      <c r="G98" s="177"/>
      <c r="H98" s="177"/>
      <c r="I98" s="177"/>
      <c r="J98" s="185"/>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8"/>
      <c r="BF98" s="178"/>
      <c r="BG98" s="178"/>
    </row>
    <row r="99" spans="2:59" x14ac:dyDescent="0.25">
      <c r="B99" s="177"/>
      <c r="C99" s="177"/>
      <c r="D99" s="177"/>
      <c r="E99" s="177"/>
      <c r="F99" s="177"/>
      <c r="G99" s="177"/>
      <c r="H99" s="177"/>
      <c r="I99" s="177"/>
      <c r="J99" s="185"/>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8"/>
      <c r="BF99" s="178"/>
      <c r="BG99" s="178"/>
    </row>
    <row r="100" spans="2:59" x14ac:dyDescent="0.25">
      <c r="B100" s="177"/>
      <c r="C100" s="177"/>
      <c r="D100" s="177"/>
      <c r="E100" s="177"/>
      <c r="F100" s="177"/>
      <c r="G100" s="177"/>
      <c r="H100" s="177"/>
      <c r="I100" s="177"/>
      <c r="J100" s="185"/>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8"/>
      <c r="BF100" s="178"/>
      <c r="BG100" s="178"/>
    </row>
    <row r="101" spans="2:59" x14ac:dyDescent="0.25">
      <c r="B101" s="177"/>
      <c r="C101" s="177"/>
      <c r="D101" s="177"/>
      <c r="E101" s="177"/>
      <c r="F101" s="177"/>
      <c r="G101" s="177"/>
      <c r="H101" s="177"/>
      <c r="I101" s="177"/>
      <c r="J101" s="185"/>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8"/>
      <c r="BF101" s="178"/>
      <c r="BG101" s="178"/>
    </row>
    <row r="102" spans="2:59" x14ac:dyDescent="0.25">
      <c r="B102" s="177"/>
      <c r="C102" s="177"/>
      <c r="D102" s="177"/>
      <c r="E102" s="177"/>
      <c r="F102" s="177"/>
      <c r="G102" s="177"/>
      <c r="H102" s="177"/>
      <c r="I102" s="177"/>
      <c r="J102" s="185"/>
      <c r="K102" s="177"/>
      <c r="L102" s="177"/>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8"/>
      <c r="BF102" s="178"/>
      <c r="BG102" s="178"/>
    </row>
    <row r="103" spans="2:59" x14ac:dyDescent="0.25">
      <c r="B103" s="177"/>
      <c r="C103" s="177"/>
      <c r="D103" s="177"/>
      <c r="E103" s="177"/>
      <c r="F103" s="177"/>
      <c r="G103" s="177"/>
      <c r="H103" s="177"/>
      <c r="I103" s="177"/>
      <c r="J103" s="185"/>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8"/>
      <c r="BF103" s="178"/>
      <c r="BG103" s="178"/>
    </row>
    <row r="104" spans="2:59" x14ac:dyDescent="0.25">
      <c r="B104" s="177"/>
      <c r="C104" s="177"/>
      <c r="D104" s="177"/>
      <c r="E104" s="177"/>
      <c r="F104" s="177"/>
      <c r="G104" s="177"/>
      <c r="H104" s="177"/>
      <c r="I104" s="177"/>
      <c r="J104" s="185"/>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8"/>
      <c r="BF104" s="178"/>
      <c r="BG104" s="178"/>
    </row>
    <row r="105" spans="2:59" x14ac:dyDescent="0.25">
      <c r="B105" s="177"/>
      <c r="C105" s="177"/>
      <c r="D105" s="177"/>
      <c r="E105" s="177"/>
      <c r="F105" s="177"/>
      <c r="G105" s="177"/>
      <c r="H105" s="177"/>
      <c r="I105" s="177"/>
      <c r="J105" s="185"/>
      <c r="K105" s="177"/>
      <c r="L105" s="177"/>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8"/>
      <c r="BF105" s="178"/>
      <c r="BG105" s="178"/>
    </row>
    <row r="106" spans="2:59" x14ac:dyDescent="0.25">
      <c r="B106" s="177"/>
      <c r="C106" s="177"/>
      <c r="D106" s="177"/>
      <c r="E106" s="177"/>
      <c r="F106" s="177"/>
      <c r="G106" s="177"/>
      <c r="H106" s="177"/>
      <c r="I106" s="177"/>
      <c r="J106" s="185"/>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8"/>
      <c r="BF106" s="178"/>
      <c r="BG106" s="178"/>
    </row>
    <row r="107" spans="2:59" x14ac:dyDescent="0.25">
      <c r="B107" s="177"/>
      <c r="C107" s="177"/>
      <c r="D107" s="177"/>
      <c r="E107" s="177"/>
      <c r="F107" s="177"/>
      <c r="G107" s="177"/>
      <c r="H107" s="177"/>
      <c r="I107" s="177"/>
      <c r="J107" s="185"/>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8"/>
      <c r="BF107" s="178"/>
      <c r="BG107" s="178"/>
    </row>
    <row r="108" spans="2:59" x14ac:dyDescent="0.25">
      <c r="B108" s="177"/>
      <c r="C108" s="177"/>
      <c r="D108" s="177"/>
      <c r="E108" s="177"/>
      <c r="F108" s="177"/>
      <c r="G108" s="177"/>
      <c r="H108" s="177"/>
      <c r="I108" s="177"/>
      <c r="J108" s="185"/>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8"/>
      <c r="BF108" s="178"/>
      <c r="BG108" s="178"/>
    </row>
    <row r="109" spans="2:59" x14ac:dyDescent="0.25">
      <c r="B109" s="177"/>
      <c r="C109" s="177"/>
      <c r="D109" s="177"/>
      <c r="E109" s="177"/>
      <c r="F109" s="177"/>
      <c r="G109" s="177"/>
      <c r="H109" s="177"/>
      <c r="I109" s="177"/>
      <c r="J109" s="185"/>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8"/>
      <c r="BF109" s="178"/>
      <c r="BG109" s="178"/>
    </row>
    <row r="110" spans="2:59" x14ac:dyDescent="0.25">
      <c r="B110" s="177"/>
      <c r="C110" s="177"/>
      <c r="D110" s="177"/>
      <c r="E110" s="177"/>
      <c r="F110" s="177"/>
      <c r="G110" s="177"/>
      <c r="H110" s="177"/>
      <c r="I110" s="177"/>
      <c r="J110" s="185"/>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8"/>
      <c r="BF110" s="178"/>
      <c r="BG110" s="178"/>
    </row>
    <row r="111" spans="2:59" x14ac:dyDescent="0.25">
      <c r="B111" s="177"/>
      <c r="C111" s="177"/>
      <c r="D111" s="177"/>
      <c r="E111" s="177"/>
      <c r="F111" s="177"/>
      <c r="G111" s="177"/>
      <c r="H111" s="177"/>
      <c r="I111" s="177"/>
      <c r="J111" s="185"/>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8"/>
      <c r="BF111" s="178"/>
      <c r="BG111" s="178"/>
    </row>
    <row r="112" spans="2:59" x14ac:dyDescent="0.25">
      <c r="B112" s="177"/>
      <c r="C112" s="177"/>
      <c r="D112" s="177"/>
      <c r="E112" s="177"/>
      <c r="F112" s="177"/>
      <c r="G112" s="177"/>
      <c r="H112" s="177"/>
      <c r="I112" s="177"/>
      <c r="J112" s="185"/>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c r="BE112" s="178"/>
      <c r="BF112" s="178"/>
      <c r="BG112" s="178"/>
    </row>
    <row r="113" spans="2:59" x14ac:dyDescent="0.25">
      <c r="B113" s="177"/>
      <c r="C113" s="177"/>
      <c r="D113" s="177"/>
      <c r="E113" s="177"/>
      <c r="F113" s="177"/>
      <c r="G113" s="177"/>
      <c r="H113" s="177"/>
      <c r="I113" s="177"/>
      <c r="J113" s="185"/>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8"/>
      <c r="BF113" s="178"/>
      <c r="BG113" s="178"/>
    </row>
    <row r="114" spans="2:59" x14ac:dyDescent="0.25">
      <c r="B114" s="177"/>
      <c r="C114" s="177"/>
      <c r="D114" s="177"/>
      <c r="E114" s="177"/>
      <c r="F114" s="177"/>
      <c r="G114" s="177"/>
      <c r="H114" s="177"/>
      <c r="I114" s="177"/>
      <c r="J114" s="185"/>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8"/>
      <c r="BF114" s="178"/>
      <c r="BG114" s="178"/>
    </row>
    <row r="115" spans="2:59" x14ac:dyDescent="0.25">
      <c r="B115" s="177"/>
      <c r="C115" s="177"/>
      <c r="D115" s="177"/>
      <c r="E115" s="177"/>
      <c r="F115" s="177"/>
      <c r="G115" s="177"/>
      <c r="H115" s="177"/>
      <c r="I115" s="177"/>
      <c r="J115" s="185"/>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8"/>
      <c r="BF115" s="178"/>
      <c r="BG115" s="178"/>
    </row>
    <row r="116" spans="2:59" x14ac:dyDescent="0.25">
      <c r="B116" s="177"/>
      <c r="C116" s="177"/>
      <c r="D116" s="177"/>
      <c r="E116" s="177"/>
      <c r="F116" s="177"/>
      <c r="G116" s="177"/>
      <c r="H116" s="177"/>
      <c r="I116" s="177"/>
      <c r="J116" s="185"/>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8"/>
      <c r="BF116" s="178"/>
      <c r="BG116" s="178"/>
    </row>
    <row r="117" spans="2:59" x14ac:dyDescent="0.25">
      <c r="B117" s="177"/>
      <c r="C117" s="177"/>
      <c r="D117" s="177"/>
      <c r="E117" s="177"/>
      <c r="F117" s="177"/>
      <c r="G117" s="177"/>
      <c r="H117" s="177"/>
      <c r="I117" s="177"/>
      <c r="J117" s="185"/>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8"/>
      <c r="BF117" s="178"/>
      <c r="BG117" s="178"/>
    </row>
    <row r="118" spans="2:59" x14ac:dyDescent="0.25">
      <c r="B118" s="177"/>
      <c r="C118" s="177"/>
      <c r="D118" s="177"/>
      <c r="E118" s="177"/>
      <c r="F118" s="177"/>
      <c r="G118" s="177"/>
      <c r="H118" s="177"/>
      <c r="I118" s="177"/>
      <c r="J118" s="185"/>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8"/>
      <c r="BF118" s="178"/>
      <c r="BG118" s="178"/>
    </row>
    <row r="119" spans="2:59" x14ac:dyDescent="0.25">
      <c r="B119" s="177"/>
      <c r="C119" s="177"/>
      <c r="D119" s="177"/>
      <c r="E119" s="177"/>
      <c r="F119" s="177"/>
      <c r="G119" s="177"/>
      <c r="H119" s="177"/>
      <c r="I119" s="177"/>
      <c r="J119" s="185"/>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8"/>
      <c r="BF119" s="178"/>
      <c r="BG119" s="178"/>
    </row>
    <row r="120" spans="2:59" x14ac:dyDescent="0.25">
      <c r="B120" s="177"/>
      <c r="C120" s="177"/>
      <c r="D120" s="177"/>
      <c r="E120" s="177"/>
      <c r="F120" s="177"/>
      <c r="G120" s="177"/>
      <c r="H120" s="177"/>
      <c r="I120" s="177"/>
      <c r="J120" s="185"/>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8"/>
      <c r="BF120" s="178"/>
      <c r="BG120" s="178"/>
    </row>
    <row r="121" spans="2:59" x14ac:dyDescent="0.25">
      <c r="B121" s="177"/>
      <c r="C121" s="177"/>
      <c r="D121" s="177"/>
      <c r="E121" s="177"/>
      <c r="F121" s="177"/>
      <c r="G121" s="177"/>
      <c r="H121" s="177"/>
      <c r="I121" s="177"/>
      <c r="J121" s="185"/>
      <c r="K121" s="177"/>
      <c r="L121" s="177"/>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c r="BA121" s="177"/>
      <c r="BB121" s="177"/>
      <c r="BC121" s="177"/>
      <c r="BD121" s="177"/>
      <c r="BE121" s="178"/>
      <c r="BF121" s="178"/>
      <c r="BG121" s="178"/>
    </row>
    <row r="122" spans="2:59" x14ac:dyDescent="0.25">
      <c r="B122" s="177"/>
      <c r="C122" s="177"/>
      <c r="D122" s="177"/>
      <c r="E122" s="177"/>
      <c r="F122" s="177"/>
      <c r="G122" s="177"/>
      <c r="H122" s="177"/>
      <c r="I122" s="177"/>
      <c r="J122" s="185"/>
      <c r="K122" s="177"/>
      <c r="L122" s="177"/>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c r="BA122" s="177"/>
      <c r="BB122" s="177"/>
      <c r="BC122" s="177"/>
      <c r="BD122" s="177"/>
      <c r="BE122" s="178"/>
      <c r="BF122" s="178"/>
      <c r="BG122" s="178"/>
    </row>
    <row r="123" spans="2:59" x14ac:dyDescent="0.25">
      <c r="B123" s="177"/>
      <c r="C123" s="177"/>
      <c r="D123" s="177"/>
      <c r="E123" s="177"/>
      <c r="F123" s="177"/>
      <c r="G123" s="177"/>
      <c r="H123" s="177"/>
      <c r="I123" s="177"/>
      <c r="J123" s="185"/>
      <c r="K123" s="177"/>
      <c r="L123" s="177"/>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c r="BA123" s="177"/>
      <c r="BB123" s="177"/>
      <c r="BC123" s="177"/>
      <c r="BD123" s="177"/>
      <c r="BE123" s="178"/>
      <c r="BF123" s="178"/>
      <c r="BG123" s="178"/>
    </row>
    <row r="124" spans="2:59" x14ac:dyDescent="0.25">
      <c r="B124" s="177"/>
      <c r="C124" s="177"/>
      <c r="D124" s="177"/>
      <c r="E124" s="177"/>
      <c r="F124" s="177"/>
      <c r="G124" s="177"/>
      <c r="H124" s="177"/>
      <c r="I124" s="177"/>
      <c r="J124" s="185"/>
      <c r="K124" s="177"/>
      <c r="L124" s="177"/>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177"/>
      <c r="BA124" s="177"/>
      <c r="BB124" s="177"/>
      <c r="BC124" s="177"/>
      <c r="BD124" s="177"/>
      <c r="BE124" s="178"/>
      <c r="BF124" s="178"/>
      <c r="BG124" s="178"/>
    </row>
    <row r="125" spans="2:59" x14ac:dyDescent="0.25">
      <c r="B125" s="177"/>
      <c r="C125" s="177"/>
      <c r="D125" s="177"/>
      <c r="E125" s="177"/>
      <c r="F125" s="177"/>
      <c r="G125" s="177"/>
      <c r="H125" s="177"/>
      <c r="I125" s="177"/>
      <c r="J125" s="185"/>
      <c r="K125" s="177"/>
      <c r="L125" s="177"/>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c r="BA125" s="177"/>
      <c r="BB125" s="177"/>
      <c r="BC125" s="177"/>
      <c r="BD125" s="177"/>
      <c r="BE125" s="178"/>
      <c r="BF125" s="178"/>
      <c r="BG125" s="178"/>
    </row>
    <row r="126" spans="2:59" x14ac:dyDescent="0.25">
      <c r="B126" s="177"/>
      <c r="C126" s="177"/>
      <c r="D126" s="177"/>
      <c r="E126" s="177"/>
      <c r="F126" s="177"/>
      <c r="G126" s="177"/>
      <c r="H126" s="177"/>
      <c r="I126" s="177"/>
      <c r="J126" s="185"/>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177"/>
      <c r="BA126" s="177"/>
      <c r="BB126" s="177"/>
      <c r="BC126" s="177"/>
      <c r="BD126" s="177"/>
      <c r="BE126" s="178"/>
      <c r="BF126" s="178"/>
      <c r="BG126" s="178"/>
    </row>
    <row r="127" spans="2:59" x14ac:dyDescent="0.25">
      <c r="B127" s="177"/>
      <c r="C127" s="177"/>
      <c r="D127" s="177"/>
      <c r="E127" s="177"/>
      <c r="F127" s="177"/>
      <c r="G127" s="177"/>
      <c r="H127" s="177"/>
      <c r="I127" s="177"/>
      <c r="J127" s="185"/>
      <c r="K127" s="177"/>
      <c r="L127" s="177"/>
      <c r="M127" s="17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177"/>
      <c r="BA127" s="177"/>
      <c r="BB127" s="177"/>
      <c r="BC127" s="177"/>
      <c r="BD127" s="177"/>
      <c r="BE127" s="178"/>
      <c r="BF127" s="178"/>
      <c r="BG127" s="178"/>
    </row>
    <row r="128" spans="2:59" x14ac:dyDescent="0.25">
      <c r="B128" s="177"/>
      <c r="C128" s="177"/>
      <c r="D128" s="177"/>
      <c r="E128" s="177"/>
      <c r="F128" s="177"/>
      <c r="G128" s="177"/>
      <c r="H128" s="177"/>
      <c r="I128" s="177"/>
      <c r="J128" s="185"/>
      <c r="K128" s="177"/>
      <c r="L128" s="177"/>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c r="AW128" s="177"/>
      <c r="AX128" s="177"/>
      <c r="AY128" s="177"/>
      <c r="AZ128" s="177"/>
      <c r="BA128" s="177"/>
      <c r="BB128" s="177"/>
      <c r="BC128" s="177"/>
      <c r="BD128" s="177"/>
      <c r="BE128" s="178"/>
      <c r="BF128" s="178"/>
      <c r="BG128" s="178"/>
    </row>
    <row r="129" spans="2:59" x14ac:dyDescent="0.25">
      <c r="B129" s="177"/>
      <c r="C129" s="177"/>
      <c r="D129" s="177"/>
      <c r="E129" s="177"/>
      <c r="F129" s="177"/>
      <c r="G129" s="177"/>
      <c r="H129" s="177"/>
      <c r="I129" s="177"/>
      <c r="J129" s="185"/>
      <c r="K129" s="177"/>
      <c r="L129" s="177"/>
      <c r="M129" s="177"/>
      <c r="N129" s="177"/>
      <c r="O129" s="177"/>
      <c r="P129" s="177"/>
      <c r="Q129" s="177"/>
      <c r="R129" s="177"/>
      <c r="S129" s="177"/>
      <c r="T129" s="177"/>
      <c r="U129" s="177"/>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177"/>
      <c r="BA129" s="177"/>
      <c r="BB129" s="177"/>
      <c r="BC129" s="177"/>
      <c r="BD129" s="177"/>
      <c r="BE129" s="178"/>
      <c r="BF129" s="178"/>
      <c r="BG129" s="178"/>
    </row>
    <row r="130" spans="2:59" x14ac:dyDescent="0.25">
      <c r="B130" s="177"/>
      <c r="C130" s="177"/>
      <c r="D130" s="177"/>
      <c r="E130" s="177"/>
      <c r="F130" s="177"/>
      <c r="G130" s="177"/>
      <c r="H130" s="177"/>
      <c r="I130" s="177"/>
      <c r="J130" s="185"/>
      <c r="K130" s="177"/>
      <c r="L130" s="177"/>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8"/>
      <c r="BF130" s="178"/>
      <c r="BG130" s="178"/>
    </row>
    <row r="131" spans="2:59" x14ac:dyDescent="0.25">
      <c r="B131" s="177"/>
      <c r="C131" s="177"/>
      <c r="D131" s="177"/>
      <c r="E131" s="177"/>
      <c r="F131" s="177"/>
      <c r="G131" s="177"/>
      <c r="H131" s="177"/>
      <c r="I131" s="177"/>
      <c r="J131" s="185"/>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row>
    <row r="132" spans="2:59" x14ac:dyDescent="0.25">
      <c r="B132" s="177"/>
      <c r="C132" s="177"/>
      <c r="D132" s="177"/>
      <c r="E132" s="177"/>
      <c r="F132" s="177"/>
      <c r="G132" s="177"/>
      <c r="H132" s="177"/>
      <c r="I132" s="177"/>
      <c r="J132" s="185"/>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row>
    <row r="133" spans="2:59" x14ac:dyDescent="0.25">
      <c r="B133" s="177"/>
      <c r="C133" s="177"/>
      <c r="D133" s="177"/>
      <c r="E133" s="177"/>
      <c r="F133" s="177"/>
      <c r="G133" s="177"/>
      <c r="H133" s="177"/>
      <c r="I133" s="177"/>
      <c r="J133" s="185"/>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row>
    <row r="134" spans="2:59" x14ac:dyDescent="0.25">
      <c r="B134" s="177"/>
      <c r="C134" s="177"/>
      <c r="D134" s="177"/>
      <c r="E134" s="177"/>
      <c r="F134" s="177"/>
      <c r="G134" s="177"/>
      <c r="H134" s="177"/>
      <c r="I134" s="177"/>
      <c r="J134" s="185"/>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row>
    <row r="135" spans="2:59" x14ac:dyDescent="0.25">
      <c r="B135" s="177"/>
      <c r="C135" s="177"/>
      <c r="D135" s="177"/>
      <c r="E135" s="177"/>
      <c r="F135" s="177"/>
      <c r="G135" s="177"/>
      <c r="H135" s="177"/>
      <c r="I135" s="177"/>
      <c r="J135" s="185"/>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row>
    <row r="136" spans="2:59" x14ac:dyDescent="0.25">
      <c r="B136" s="177"/>
      <c r="C136" s="177"/>
      <c r="D136" s="177"/>
      <c r="E136" s="177"/>
      <c r="F136" s="177"/>
      <c r="G136" s="177"/>
      <c r="H136" s="177"/>
      <c r="I136" s="177"/>
      <c r="J136" s="185"/>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row>
    <row r="137" spans="2:59" x14ac:dyDescent="0.25">
      <c r="B137" s="178"/>
      <c r="C137" s="178"/>
      <c r="D137" s="178"/>
      <c r="E137" s="178"/>
      <c r="F137" s="178"/>
      <c r="G137" s="178"/>
      <c r="H137" s="178"/>
      <c r="I137" s="178"/>
      <c r="J137" s="186"/>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row>
    <row r="138" spans="2:59" x14ac:dyDescent="0.25">
      <c r="B138" s="178"/>
      <c r="C138" s="178"/>
      <c r="D138" s="178"/>
      <c r="E138" s="178"/>
      <c r="F138" s="178"/>
      <c r="G138" s="178"/>
      <c r="H138" s="178"/>
      <c r="I138" s="178"/>
      <c r="J138" s="186"/>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row>
    <row r="139" spans="2:59" x14ac:dyDescent="0.25">
      <c r="B139" s="178"/>
      <c r="C139" s="178"/>
      <c r="D139" s="178"/>
      <c r="E139" s="178"/>
      <c r="F139" s="178"/>
      <c r="G139" s="178"/>
      <c r="H139" s="178"/>
      <c r="I139" s="178"/>
      <c r="J139" s="186"/>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row>
    <row r="140" spans="2:59" x14ac:dyDescent="0.25">
      <c r="B140" s="178"/>
      <c r="C140" s="178"/>
      <c r="D140" s="178"/>
      <c r="E140" s="178"/>
      <c r="F140" s="178"/>
      <c r="G140" s="178"/>
      <c r="H140" s="178"/>
      <c r="I140" s="178"/>
      <c r="J140" s="186"/>
    </row>
    <row r="141" spans="2:59" x14ac:dyDescent="0.25">
      <c r="B141" s="178"/>
      <c r="C141" s="178"/>
      <c r="D141" s="178"/>
      <c r="E141" s="178"/>
      <c r="F141" s="178"/>
      <c r="G141" s="178"/>
      <c r="H141" s="178"/>
      <c r="I141" s="178"/>
      <c r="J141" s="186"/>
    </row>
  </sheetData>
  <mergeCells count="20">
    <mergeCell ref="A1:A3"/>
    <mergeCell ref="B1:I1"/>
    <mergeCell ref="B2:I2"/>
    <mergeCell ref="B3:I3"/>
    <mergeCell ref="B8:I10"/>
    <mergeCell ref="B6:C7"/>
    <mergeCell ref="H6:I7"/>
    <mergeCell ref="B11:C12"/>
    <mergeCell ref="H11:I12"/>
    <mergeCell ref="D6:G7"/>
    <mergeCell ref="D11:G12"/>
    <mergeCell ref="B13:I15"/>
    <mergeCell ref="B21:I21"/>
    <mergeCell ref="B16:C17"/>
    <mergeCell ref="H16:I17"/>
    <mergeCell ref="D16:G17"/>
    <mergeCell ref="B18:I18"/>
    <mergeCell ref="B19:C20"/>
    <mergeCell ref="D19:G20"/>
    <mergeCell ref="H19:I20"/>
  </mergeCells>
  <printOptions horizontalCentered="1" verticalCentered="1"/>
  <pageMargins left="0.7" right="0.7" top="0.75" bottom="0.75" header="0.3" footer="0.3"/>
  <pageSetup scale="82"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fitToPage="1"/>
  </sheetPr>
  <dimension ref="A1:AS170"/>
  <sheetViews>
    <sheetView showGridLines="0" showZeros="0" showOutlineSymbols="0" view="pageBreakPreview" topLeftCell="A4" zoomScaleNormal="75" zoomScaleSheetLayoutView="100" zoomScalePageLayoutView="60" workbookViewId="0">
      <selection activeCell="B33" sqref="B33:E33"/>
    </sheetView>
  </sheetViews>
  <sheetFormatPr baseColWidth="10" defaultColWidth="11.42578125" defaultRowHeight="12.75" x14ac:dyDescent="0.2"/>
  <cols>
    <col min="1" max="1" width="20.85546875" style="24" customWidth="1"/>
    <col min="2" max="4" width="11.42578125" style="24"/>
    <col min="5" max="16384" width="11.42578125" style="23"/>
  </cols>
  <sheetData>
    <row r="1" spans="1:45" s="175" customFormat="1" ht="18.75" customHeight="1" thickBot="1" x14ac:dyDescent="0.3">
      <c r="A1" s="290"/>
      <c r="B1" s="290"/>
      <c r="C1" s="321" t="s">
        <v>320</v>
      </c>
      <c r="D1" s="321"/>
      <c r="E1" s="321"/>
      <c r="F1" s="321"/>
      <c r="G1" s="321"/>
      <c r="H1" s="321"/>
      <c r="I1" s="321"/>
      <c r="J1" s="321"/>
      <c r="K1" s="321"/>
      <c r="L1" s="321"/>
      <c r="M1" s="321"/>
      <c r="N1" s="292" t="s">
        <v>415</v>
      </c>
      <c r="O1" s="292"/>
      <c r="P1" s="174"/>
    </row>
    <row r="2" spans="1:45" s="175" customFormat="1" ht="18.75" customHeight="1" thickBot="1" x14ac:dyDescent="0.3">
      <c r="A2" s="290"/>
      <c r="B2" s="290"/>
      <c r="C2" s="345" t="s">
        <v>186</v>
      </c>
      <c r="D2" s="346"/>
      <c r="E2" s="346"/>
      <c r="F2" s="346"/>
      <c r="G2" s="346"/>
      <c r="H2" s="346"/>
      <c r="I2" s="346"/>
      <c r="J2" s="346"/>
      <c r="K2" s="346"/>
      <c r="L2" s="346"/>
      <c r="M2" s="347"/>
      <c r="N2" s="293" t="s">
        <v>187</v>
      </c>
      <c r="O2" s="293"/>
      <c r="P2" s="174"/>
    </row>
    <row r="3" spans="1:45" s="175" customFormat="1" ht="18.75" customHeight="1" thickBot="1" x14ac:dyDescent="0.3">
      <c r="A3" s="290"/>
      <c r="B3" s="290"/>
      <c r="C3" s="348"/>
      <c r="D3" s="349"/>
      <c r="E3" s="349"/>
      <c r="F3" s="349"/>
      <c r="G3" s="349"/>
      <c r="H3" s="349"/>
      <c r="I3" s="349"/>
      <c r="J3" s="349"/>
      <c r="K3" s="349"/>
      <c r="L3" s="349"/>
      <c r="M3" s="350"/>
      <c r="N3" s="293"/>
      <c r="O3" s="293"/>
      <c r="P3" s="174"/>
    </row>
    <row r="4" spans="1:45" s="175" customFormat="1" ht="18.75" customHeight="1" thickBot="1" x14ac:dyDescent="0.3">
      <c r="A4" s="290"/>
      <c r="B4" s="290"/>
      <c r="C4" s="337" t="s">
        <v>143</v>
      </c>
      <c r="D4" s="338"/>
      <c r="E4" s="338"/>
      <c r="F4" s="338"/>
      <c r="G4" s="338"/>
      <c r="H4" s="338"/>
      <c r="I4" s="338"/>
      <c r="J4" s="338"/>
      <c r="K4" s="338"/>
      <c r="L4" s="338"/>
      <c r="M4" s="339"/>
      <c r="N4" s="295">
        <v>44279</v>
      </c>
      <c r="O4" s="295"/>
      <c r="P4" s="174"/>
    </row>
    <row r="5" spans="1:45" s="175" customFormat="1" ht="18.75" customHeight="1" x14ac:dyDescent="0.25">
      <c r="A5" s="169"/>
      <c r="B5" s="193"/>
      <c r="C5" s="193"/>
      <c r="D5" s="193"/>
      <c r="E5" s="193"/>
      <c r="F5" s="193"/>
      <c r="G5" s="193"/>
      <c r="H5" s="193"/>
      <c r="I5" s="193"/>
      <c r="J5" s="194"/>
      <c r="L5" s="189"/>
      <c r="M5" s="174"/>
      <c r="N5" s="174"/>
      <c r="O5" s="174"/>
      <c r="P5" s="174"/>
    </row>
    <row r="6" spans="1:45" ht="30" customHeight="1" x14ac:dyDescent="0.2">
      <c r="A6" s="21"/>
      <c r="B6" s="341" t="s">
        <v>140</v>
      </c>
      <c r="C6" s="341"/>
      <c r="D6" s="341"/>
      <c r="E6" s="341"/>
      <c r="F6" s="341"/>
      <c r="G6" s="341"/>
      <c r="H6" s="341"/>
      <c r="I6" s="341"/>
      <c r="J6" s="341"/>
      <c r="K6" s="341"/>
      <c r="L6" s="341"/>
      <c r="M6" s="34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2"/>
      <c r="AR6" s="22"/>
    </row>
    <row r="7" spans="1:45" ht="37.5" customHeight="1" x14ac:dyDescent="0.2">
      <c r="A7" s="21"/>
      <c r="B7" s="342" t="s">
        <v>307</v>
      </c>
      <c r="C7" s="342"/>
      <c r="D7" s="342"/>
      <c r="E7" s="342"/>
      <c r="F7" s="342"/>
      <c r="G7" s="342"/>
      <c r="H7" s="342"/>
      <c r="I7" s="342"/>
      <c r="J7" s="342"/>
      <c r="K7" s="342"/>
      <c r="L7" s="342"/>
      <c r="M7" s="342"/>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2"/>
      <c r="AR7" s="22"/>
    </row>
    <row r="8" spans="1:45" ht="30" customHeight="1" x14ac:dyDescent="0.2">
      <c r="A8" s="21"/>
      <c r="B8" s="322"/>
      <c r="C8" s="322"/>
      <c r="D8" s="322"/>
      <c r="E8" s="322"/>
      <c r="F8" s="322"/>
      <c r="G8" s="322"/>
      <c r="H8" s="322"/>
      <c r="I8" s="322"/>
      <c r="J8" s="322"/>
      <c r="K8" s="322"/>
      <c r="L8" s="322"/>
      <c r="M8" s="322"/>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2"/>
      <c r="AR8" s="22"/>
    </row>
    <row r="9" spans="1:45" ht="30" customHeight="1" x14ac:dyDescent="0.2">
      <c r="A9" s="21"/>
      <c r="B9" s="322"/>
      <c r="C9" s="322"/>
      <c r="D9" s="322"/>
      <c r="E9" s="322"/>
      <c r="F9" s="322"/>
      <c r="G9" s="322"/>
      <c r="H9" s="322"/>
      <c r="I9" s="322"/>
      <c r="J9" s="322"/>
      <c r="K9" s="322"/>
      <c r="L9" s="322"/>
      <c r="M9" s="322"/>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2"/>
      <c r="AR9" s="22"/>
    </row>
    <row r="10" spans="1:45" ht="30" customHeight="1" x14ac:dyDescent="0.2">
      <c r="A10" s="21"/>
      <c r="B10" s="341" t="s">
        <v>194</v>
      </c>
      <c r="C10" s="341"/>
      <c r="D10" s="341"/>
      <c r="E10" s="341"/>
      <c r="F10" s="341"/>
      <c r="G10" s="341"/>
      <c r="H10" s="341"/>
      <c r="I10" s="341"/>
      <c r="J10" s="341"/>
      <c r="K10" s="341"/>
      <c r="L10" s="341"/>
      <c r="M10" s="34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2"/>
      <c r="AR10" s="22"/>
      <c r="AS10" s="22"/>
    </row>
    <row r="11" spans="1:45" ht="27" customHeight="1" x14ac:dyDescent="0.2">
      <c r="A11" s="21"/>
      <c r="B11" s="343" t="s">
        <v>211</v>
      </c>
      <c r="C11" s="343"/>
      <c r="D11" s="343"/>
      <c r="E11" s="343"/>
      <c r="F11" s="343"/>
      <c r="G11" s="343"/>
      <c r="H11" s="343"/>
      <c r="I11" s="343"/>
      <c r="J11" s="343"/>
      <c r="K11" s="343"/>
      <c r="L11" s="343"/>
      <c r="M11" s="343"/>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2"/>
      <c r="AR11" s="22"/>
      <c r="AS11" s="22"/>
    </row>
    <row r="12" spans="1:45" ht="27" customHeight="1" x14ac:dyDescent="0.2">
      <c r="A12" s="21"/>
      <c r="B12" s="344"/>
      <c r="C12" s="344"/>
      <c r="D12" s="344"/>
      <c r="E12" s="344"/>
      <c r="F12" s="344"/>
      <c r="G12" s="344"/>
      <c r="H12" s="344"/>
      <c r="I12" s="344"/>
      <c r="J12" s="344"/>
      <c r="K12" s="344"/>
      <c r="L12" s="344"/>
      <c r="M12" s="344"/>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2"/>
      <c r="AR12" s="22"/>
      <c r="AS12" s="22"/>
    </row>
    <row r="13" spans="1:45" ht="27" customHeight="1" x14ac:dyDescent="0.2">
      <c r="A13" s="21"/>
      <c r="B13" s="344"/>
      <c r="C13" s="344"/>
      <c r="D13" s="344"/>
      <c r="E13" s="344"/>
      <c r="F13" s="344"/>
      <c r="G13" s="344"/>
      <c r="H13" s="344"/>
      <c r="I13" s="344"/>
      <c r="J13" s="344"/>
      <c r="K13" s="344"/>
      <c r="L13" s="344"/>
      <c r="M13" s="344"/>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2"/>
      <c r="AR13" s="22"/>
      <c r="AS13" s="22"/>
    </row>
    <row r="14" spans="1:45" ht="27" customHeight="1" x14ac:dyDescent="0.2">
      <c r="A14" s="21"/>
      <c r="B14" s="344"/>
      <c r="C14" s="344"/>
      <c r="D14" s="344"/>
      <c r="E14" s="344"/>
      <c r="F14" s="344"/>
      <c r="G14" s="344"/>
      <c r="H14" s="344"/>
      <c r="I14" s="344"/>
      <c r="J14" s="344"/>
      <c r="K14" s="344"/>
      <c r="L14" s="344"/>
      <c r="M14" s="344"/>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2"/>
      <c r="AR14" s="22"/>
      <c r="AS14" s="22"/>
    </row>
    <row r="15" spans="1:45" ht="30" customHeight="1" x14ac:dyDescent="0.2">
      <c r="A15" s="21"/>
      <c r="B15" s="344"/>
      <c r="C15" s="344"/>
      <c r="D15" s="344"/>
      <c r="E15" s="344"/>
      <c r="F15" s="344"/>
      <c r="G15" s="344"/>
      <c r="H15" s="344"/>
      <c r="I15" s="344"/>
      <c r="J15" s="344"/>
      <c r="K15" s="344"/>
      <c r="L15" s="344"/>
      <c r="M15" s="344"/>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2"/>
      <c r="AR15" s="22"/>
      <c r="AS15" s="22"/>
    </row>
    <row r="16" spans="1:45" ht="39" customHeight="1" x14ac:dyDescent="0.2">
      <c r="A16" s="21"/>
      <c r="B16" s="344"/>
      <c r="C16" s="344"/>
      <c r="D16" s="344"/>
      <c r="E16" s="344"/>
      <c r="F16" s="344"/>
      <c r="G16" s="344"/>
      <c r="H16" s="344"/>
      <c r="I16" s="344"/>
      <c r="J16" s="344"/>
      <c r="K16" s="344"/>
      <c r="L16" s="344"/>
      <c r="M16" s="344"/>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2"/>
      <c r="AR16" s="22"/>
      <c r="AS16" s="22"/>
    </row>
    <row r="17" spans="1:45" ht="14.25"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2"/>
      <c r="AR17" s="22"/>
      <c r="AS17" s="22"/>
    </row>
    <row r="18" spans="1:45" ht="14.25"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2"/>
      <c r="AR18" s="22"/>
      <c r="AS18" s="22"/>
    </row>
    <row r="19" spans="1:45" ht="14.25"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2"/>
      <c r="AR19" s="22"/>
      <c r="AS19" s="22"/>
    </row>
    <row r="20" spans="1:45" ht="14.25"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2"/>
      <c r="AR20" s="22"/>
      <c r="AS20" s="22"/>
    </row>
    <row r="21" spans="1:45" ht="14.25"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2"/>
      <c r="AR21" s="22"/>
      <c r="AS21" s="22"/>
    </row>
    <row r="22" spans="1:45" ht="14.25"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2"/>
      <c r="AR22" s="22"/>
      <c r="AS22" s="22"/>
    </row>
    <row r="23" spans="1:45" ht="14.25"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2"/>
      <c r="AR23" s="22"/>
      <c r="AS23" s="22"/>
    </row>
    <row r="24" spans="1:45" ht="14.25"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2"/>
      <c r="AR24" s="22"/>
      <c r="AS24" s="22"/>
    </row>
    <row r="25" spans="1:45" ht="14.25"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2"/>
      <c r="AR25" s="22"/>
      <c r="AS25" s="22"/>
    </row>
    <row r="26" spans="1:45" ht="14.25"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2"/>
      <c r="AR26" s="22"/>
      <c r="AS26" s="22"/>
    </row>
    <row r="27" spans="1:45" ht="14.25"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2"/>
      <c r="AR27" s="22"/>
      <c r="AS27" s="22"/>
    </row>
    <row r="28" spans="1:45" ht="14.25"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2"/>
      <c r="AR28" s="22"/>
      <c r="AS28" s="22"/>
    </row>
    <row r="29" spans="1:45" ht="14.25"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2"/>
      <c r="AR29" s="22"/>
      <c r="AS29" s="22"/>
    </row>
    <row r="30" spans="1:45" ht="14.25"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2"/>
      <c r="AR30" s="22"/>
      <c r="AS30" s="22"/>
    </row>
    <row r="31" spans="1:45" ht="14.25"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2"/>
      <c r="AR31" s="22"/>
      <c r="AS31" s="22"/>
    </row>
    <row r="32" spans="1:45" ht="14.25"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2"/>
      <c r="AR32" s="22"/>
      <c r="AS32" s="22"/>
    </row>
    <row r="33" spans="1:45" ht="14.25"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2"/>
      <c r="AR33" s="22"/>
      <c r="AS33" s="22"/>
    </row>
    <row r="34" spans="1:45" ht="14.25"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2"/>
      <c r="AR34" s="22"/>
      <c r="AS34" s="22"/>
    </row>
    <row r="35" spans="1:45" ht="14.25"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2"/>
      <c r="AR35" s="22"/>
      <c r="AS35" s="22"/>
    </row>
    <row r="36" spans="1:45" ht="14.25"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2"/>
      <c r="AR36" s="22"/>
      <c r="AS36" s="22"/>
    </row>
    <row r="37" spans="1:45" ht="14.25"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2"/>
      <c r="AR37" s="22"/>
      <c r="AS37" s="22"/>
    </row>
    <row r="38" spans="1:45" ht="14.25"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2"/>
      <c r="AR38" s="22"/>
      <c r="AS38" s="22"/>
    </row>
    <row r="39" spans="1:45" ht="14.25"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2"/>
      <c r="AR39" s="22"/>
      <c r="AS39" s="22"/>
    </row>
    <row r="40" spans="1:45" ht="14.25"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2"/>
      <c r="AR40" s="22"/>
      <c r="AS40" s="22"/>
    </row>
    <row r="41" spans="1:45" ht="14.25"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2"/>
      <c r="AR41" s="22"/>
      <c r="AS41" s="22"/>
    </row>
    <row r="42" spans="1:45" ht="14.25"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2"/>
      <c r="AR42" s="22"/>
      <c r="AS42" s="22"/>
    </row>
    <row r="43" spans="1:45" ht="14.25"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2"/>
      <c r="AR43" s="22"/>
      <c r="AS43" s="22"/>
    </row>
    <row r="44" spans="1:45" ht="14.25"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2"/>
      <c r="AR44" s="22"/>
      <c r="AS44" s="22"/>
    </row>
    <row r="45" spans="1:45" ht="14.25"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2"/>
      <c r="AR45" s="22"/>
      <c r="AS45" s="22"/>
    </row>
    <row r="46" spans="1:45" ht="14.25"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2"/>
      <c r="AR46" s="22"/>
      <c r="AS46" s="22"/>
    </row>
    <row r="47" spans="1:45" ht="14.25"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2"/>
      <c r="AR47" s="22"/>
      <c r="AS47" s="22"/>
    </row>
    <row r="48" spans="1:45" ht="14.25"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2"/>
      <c r="AR48" s="22"/>
      <c r="AS48" s="22"/>
    </row>
    <row r="49" spans="1:45" ht="14.25"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2"/>
      <c r="AR49" s="22"/>
      <c r="AS49" s="22"/>
    </row>
    <row r="50" spans="1:45" ht="14.25"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2"/>
      <c r="AR50" s="22"/>
      <c r="AS50" s="22"/>
    </row>
    <row r="51" spans="1:45" ht="14.25"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2"/>
      <c r="AR51" s="22"/>
      <c r="AS51" s="22"/>
    </row>
    <row r="52" spans="1:45" ht="14.25"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2"/>
      <c r="AR52" s="22"/>
      <c r="AS52" s="22"/>
    </row>
    <row r="53" spans="1:45" ht="14.25"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2"/>
      <c r="AR53" s="22"/>
      <c r="AS53" s="22"/>
    </row>
    <row r="54" spans="1:45" ht="14.25"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2"/>
      <c r="AR54" s="22"/>
      <c r="AS54" s="22"/>
    </row>
    <row r="55" spans="1:45" ht="14.25"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2"/>
      <c r="AR55" s="22"/>
      <c r="AS55" s="22"/>
    </row>
    <row r="56" spans="1:45" ht="14.25"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2"/>
      <c r="AR56" s="22"/>
      <c r="AS56" s="22"/>
    </row>
    <row r="57" spans="1:45" ht="14.25"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2"/>
      <c r="AR57" s="22"/>
      <c r="AS57" s="22"/>
    </row>
    <row r="58" spans="1:45" ht="14.25"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2"/>
      <c r="AR58" s="22"/>
      <c r="AS58" s="22"/>
    </row>
    <row r="59" spans="1:45" ht="14.25"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2"/>
      <c r="AR59" s="22"/>
      <c r="AS59" s="22"/>
    </row>
    <row r="60" spans="1:45" ht="14.25"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2"/>
      <c r="AR60" s="22"/>
      <c r="AS60" s="22"/>
    </row>
    <row r="61" spans="1:45" ht="14.25"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2"/>
      <c r="AR61" s="22"/>
      <c r="AS61" s="22"/>
    </row>
    <row r="62" spans="1:45" ht="14.25"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2"/>
      <c r="AR62" s="22"/>
      <c r="AS62" s="22"/>
    </row>
    <row r="63" spans="1:45" ht="14.25"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2"/>
      <c r="AR63" s="22"/>
      <c r="AS63" s="22"/>
    </row>
    <row r="64" spans="1:45" ht="14.25"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2"/>
      <c r="AR64" s="22"/>
      <c r="AS64" s="22"/>
    </row>
    <row r="65" spans="1:45" ht="14.25"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2"/>
      <c r="AR65" s="22"/>
      <c r="AS65" s="22"/>
    </row>
    <row r="66" spans="1:45" ht="14.25"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2"/>
      <c r="AR66" s="22"/>
      <c r="AS66" s="22"/>
    </row>
    <row r="67" spans="1:45" ht="14.25"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2"/>
      <c r="AR67" s="22"/>
      <c r="AS67" s="22"/>
    </row>
    <row r="68" spans="1:45" ht="14.25"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2"/>
      <c r="AR68" s="22"/>
      <c r="AS68" s="22"/>
    </row>
    <row r="69" spans="1:45" ht="14.25"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2"/>
      <c r="AR69" s="22"/>
      <c r="AS69" s="22"/>
    </row>
    <row r="70" spans="1:45" ht="14.25"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2"/>
      <c r="AR70" s="22"/>
      <c r="AS70" s="22"/>
    </row>
    <row r="71" spans="1:45" ht="14.25"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2"/>
      <c r="AR71" s="22"/>
      <c r="AS71" s="22"/>
    </row>
    <row r="72" spans="1:45" ht="14.25"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2"/>
      <c r="AR72" s="22"/>
      <c r="AS72" s="22"/>
    </row>
    <row r="73" spans="1:45" ht="14.25"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2"/>
      <c r="AR73" s="22"/>
      <c r="AS73" s="22"/>
    </row>
    <row r="74" spans="1:45" ht="14.25"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2"/>
      <c r="AR74" s="22"/>
      <c r="AS74" s="22"/>
    </row>
    <row r="75" spans="1:45" ht="14.25"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2"/>
      <c r="AR75" s="22"/>
      <c r="AS75" s="22"/>
    </row>
    <row r="76" spans="1:45" ht="14.25"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2"/>
      <c r="AR76" s="22"/>
      <c r="AS76" s="22"/>
    </row>
    <row r="77" spans="1:45" ht="14.25"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2"/>
      <c r="AR77" s="22"/>
      <c r="AS77" s="22"/>
    </row>
    <row r="78" spans="1:45" ht="14.25"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2"/>
      <c r="AR78" s="22"/>
      <c r="AS78" s="22"/>
    </row>
    <row r="79" spans="1:45" ht="14.25"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2"/>
      <c r="AR79" s="22"/>
      <c r="AS79" s="22"/>
    </row>
    <row r="80" spans="1:45" ht="14.25"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2"/>
      <c r="AR80" s="22"/>
      <c r="AS80" s="22"/>
    </row>
    <row r="81" spans="1:45" ht="14.25"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2"/>
      <c r="AR81" s="22"/>
      <c r="AS81" s="22"/>
    </row>
    <row r="82" spans="1:45" ht="14.25"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2"/>
      <c r="AR82" s="22"/>
      <c r="AS82" s="22"/>
    </row>
    <row r="83" spans="1:45" ht="14.2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2"/>
      <c r="AR83" s="22"/>
      <c r="AS83" s="22"/>
    </row>
    <row r="84" spans="1:45" ht="14.25"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2"/>
      <c r="AR84" s="22"/>
      <c r="AS84" s="22"/>
    </row>
    <row r="85" spans="1:45" ht="14.2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2"/>
      <c r="AR85" s="22"/>
      <c r="AS85" s="22"/>
    </row>
    <row r="86" spans="1:45" ht="14.2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2"/>
      <c r="AR86" s="22"/>
      <c r="AS86" s="22"/>
    </row>
    <row r="87" spans="1:45" ht="14.25"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2"/>
      <c r="AR87" s="22"/>
      <c r="AS87" s="22"/>
    </row>
    <row r="88" spans="1:45" ht="14.2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2"/>
      <c r="AR88" s="22"/>
      <c r="AS88" s="22"/>
    </row>
    <row r="89" spans="1:45" ht="14.25"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2"/>
      <c r="AR89" s="22"/>
      <c r="AS89" s="22"/>
    </row>
    <row r="90" spans="1:45" ht="14.25"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2"/>
      <c r="AR90" s="22"/>
      <c r="AS90" s="22"/>
    </row>
    <row r="91" spans="1:45" ht="14.25"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2"/>
      <c r="AR91" s="22"/>
      <c r="AS91" s="22"/>
    </row>
    <row r="92" spans="1:45" ht="14.25"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2"/>
      <c r="AR92" s="22"/>
      <c r="AS92" s="22"/>
    </row>
    <row r="93" spans="1:45" ht="14.25"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2"/>
      <c r="AR93" s="22"/>
      <c r="AS93" s="22"/>
    </row>
    <row r="94" spans="1:45" ht="14.25"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2"/>
      <c r="AR94" s="22"/>
      <c r="AS94" s="22"/>
    </row>
    <row r="95" spans="1:45" ht="14.25"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2"/>
      <c r="AR95" s="22"/>
      <c r="AS95" s="22"/>
    </row>
    <row r="96" spans="1:45" ht="14.25"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2"/>
      <c r="AR96" s="22"/>
      <c r="AS96" s="22"/>
    </row>
    <row r="97" spans="1:45" ht="14.25"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2"/>
      <c r="AR97" s="22"/>
      <c r="AS97" s="22"/>
    </row>
    <row r="98" spans="1:45" ht="14.25"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2"/>
      <c r="AR98" s="22"/>
      <c r="AS98" s="22"/>
    </row>
    <row r="99" spans="1:45" ht="14.25"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2"/>
      <c r="AR99" s="22"/>
      <c r="AS99" s="22"/>
    </row>
    <row r="100" spans="1:45" ht="14.25"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2"/>
      <c r="AR100" s="22"/>
      <c r="AS100" s="22"/>
    </row>
    <row r="101" spans="1:45" ht="14.25"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2"/>
      <c r="AR101" s="22"/>
      <c r="AS101" s="22"/>
    </row>
    <row r="102" spans="1:45" ht="14.25"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2"/>
      <c r="AR102" s="22"/>
      <c r="AS102" s="22"/>
    </row>
    <row r="103" spans="1:45" ht="14.25"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2"/>
      <c r="AR103" s="22"/>
      <c r="AS103" s="22"/>
    </row>
    <row r="104" spans="1:45" ht="14.25"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2"/>
      <c r="AR104" s="22"/>
      <c r="AS104" s="22"/>
    </row>
    <row r="105" spans="1:45" ht="14.25"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2"/>
      <c r="AR105" s="22"/>
      <c r="AS105" s="22"/>
    </row>
    <row r="106" spans="1:45" ht="14.25"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2"/>
      <c r="AR106" s="22"/>
      <c r="AS106" s="22"/>
    </row>
    <row r="107" spans="1:45" ht="14.25"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2"/>
      <c r="AR107" s="22"/>
      <c r="AS107" s="22"/>
    </row>
    <row r="108" spans="1:45" ht="14.25"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2"/>
      <c r="AR108" s="22"/>
      <c r="AS108" s="22"/>
    </row>
    <row r="109" spans="1:45" ht="14.25"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2"/>
      <c r="AR109" s="22"/>
      <c r="AS109" s="22"/>
    </row>
    <row r="110" spans="1:45" ht="14.25"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2"/>
      <c r="AR110" s="22"/>
      <c r="AS110" s="22"/>
    </row>
    <row r="111" spans="1:45" ht="14.25"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2"/>
      <c r="AR111" s="22"/>
      <c r="AS111" s="22"/>
    </row>
    <row r="112" spans="1:45" ht="14.25"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2"/>
      <c r="AR112" s="22"/>
      <c r="AS112" s="22"/>
    </row>
    <row r="113" spans="1:45" ht="14.25"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2"/>
      <c r="AR113" s="22"/>
      <c r="AS113" s="22"/>
    </row>
    <row r="114" spans="1:45" ht="14.25"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2"/>
      <c r="AR114" s="22"/>
      <c r="AS114" s="22"/>
    </row>
    <row r="115" spans="1:45" ht="14.25"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2"/>
      <c r="AR115" s="22"/>
      <c r="AS115" s="22"/>
    </row>
    <row r="116" spans="1:45" ht="14.25"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2"/>
      <c r="AR116" s="22"/>
      <c r="AS116" s="22"/>
    </row>
    <row r="117" spans="1:45" ht="14.25"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2"/>
      <c r="AR117" s="22"/>
      <c r="AS117" s="22"/>
    </row>
    <row r="118" spans="1:45" ht="14.25"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2"/>
      <c r="AR118" s="22"/>
      <c r="AS118" s="22"/>
    </row>
    <row r="119" spans="1:45" ht="14.25"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2"/>
      <c r="AR119" s="22"/>
      <c r="AS119" s="22"/>
    </row>
    <row r="120" spans="1:45" ht="14.25"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2"/>
      <c r="AR120" s="22"/>
      <c r="AS120" s="22"/>
    </row>
    <row r="121" spans="1:45" ht="14.25"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2"/>
      <c r="AR121" s="22"/>
      <c r="AS121" s="22"/>
    </row>
    <row r="122" spans="1:45" ht="14.25"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2"/>
      <c r="AR122" s="22"/>
      <c r="AS122" s="22"/>
    </row>
    <row r="123" spans="1:45" ht="14.25"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2"/>
      <c r="AR123" s="22"/>
      <c r="AS123" s="22"/>
    </row>
    <row r="124" spans="1:45" ht="14.25"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2"/>
      <c r="AR124" s="22"/>
      <c r="AS124" s="22"/>
    </row>
    <row r="125" spans="1:45" ht="14.25"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2"/>
      <c r="AR125" s="22"/>
      <c r="AS125" s="22"/>
    </row>
    <row r="126" spans="1:45" ht="14.25"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2"/>
      <c r="AR126" s="22"/>
      <c r="AS126" s="22"/>
    </row>
    <row r="127" spans="1:45" ht="14.25"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2"/>
      <c r="AR127" s="22"/>
      <c r="AS127" s="22"/>
    </row>
    <row r="128" spans="1:45" ht="14.25"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2"/>
      <c r="AR128" s="22"/>
      <c r="AS128" s="22"/>
    </row>
    <row r="129" spans="1:45" ht="14.25"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2"/>
      <c r="AR129" s="22"/>
      <c r="AS129" s="22"/>
    </row>
    <row r="130" spans="1:45" ht="14.25"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2"/>
      <c r="AR130" s="22"/>
      <c r="AS130" s="22"/>
    </row>
    <row r="131" spans="1:45" ht="14.25"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2"/>
      <c r="AR131" s="22"/>
      <c r="AS131" s="22"/>
    </row>
    <row r="132" spans="1:45" ht="14.25"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2"/>
      <c r="AR132" s="22"/>
      <c r="AS132" s="22"/>
    </row>
    <row r="133" spans="1:45" ht="14.25"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2"/>
      <c r="AR133" s="22"/>
      <c r="AS133" s="22"/>
    </row>
    <row r="134" spans="1:45" ht="14.25"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2"/>
      <c r="AR134" s="22"/>
      <c r="AS134" s="22"/>
    </row>
    <row r="135" spans="1:45" ht="14.25"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2"/>
      <c r="AR135" s="22"/>
      <c r="AS135" s="22"/>
    </row>
    <row r="136" spans="1:45" ht="14.25"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2"/>
      <c r="AR136" s="22"/>
      <c r="AS136" s="22"/>
    </row>
    <row r="137" spans="1:45" ht="14.25"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2"/>
      <c r="AR137" s="22"/>
      <c r="AS137" s="22"/>
    </row>
    <row r="138" spans="1:45" ht="14.25"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2"/>
      <c r="AR138" s="22"/>
      <c r="AS138" s="22"/>
    </row>
    <row r="139" spans="1:45" ht="14.25"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2"/>
      <c r="AR139" s="22"/>
      <c r="AS139" s="22"/>
    </row>
    <row r="140" spans="1:45" ht="14.25"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2"/>
      <c r="AR140" s="22"/>
      <c r="AS140" s="22"/>
    </row>
    <row r="141" spans="1:45" ht="14.25"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2"/>
      <c r="AR141" s="22"/>
      <c r="AS141" s="22"/>
    </row>
    <row r="142" spans="1:45" ht="14.25"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2"/>
      <c r="AR142" s="22"/>
      <c r="AS142" s="22"/>
    </row>
    <row r="143" spans="1:45" ht="14.25"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2"/>
      <c r="AR143" s="22"/>
      <c r="AS143" s="22"/>
    </row>
    <row r="144" spans="1:45" ht="14.25"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2"/>
      <c r="AR144" s="22"/>
      <c r="AS144" s="22"/>
    </row>
    <row r="145" spans="1:45" ht="14.25"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2"/>
      <c r="AR145" s="22"/>
      <c r="AS145" s="22"/>
    </row>
    <row r="146" spans="1:45" ht="14.25"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2"/>
      <c r="AR146" s="22"/>
      <c r="AS146" s="22"/>
    </row>
    <row r="147" spans="1:45" ht="14.25"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2"/>
      <c r="AR147" s="22"/>
      <c r="AS147" s="22"/>
    </row>
    <row r="148" spans="1:45" ht="14.25"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2"/>
      <c r="AR148" s="22"/>
      <c r="AS148" s="22"/>
    </row>
    <row r="149" spans="1:45" ht="14.25"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2"/>
      <c r="AR149" s="22"/>
      <c r="AS149" s="22"/>
    </row>
    <row r="150" spans="1:45" ht="14.25"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2"/>
      <c r="AR150" s="22"/>
      <c r="AS150" s="22"/>
    </row>
    <row r="151" spans="1:45" ht="14.25"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2"/>
      <c r="AR151" s="22"/>
      <c r="AS151" s="22"/>
    </row>
    <row r="152" spans="1:45" ht="14.25"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2"/>
      <c r="AR152" s="22"/>
      <c r="AS152" s="22"/>
    </row>
    <row r="153" spans="1:45" ht="14.25"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2"/>
      <c r="AR153" s="22"/>
      <c r="AS153" s="22"/>
    </row>
    <row r="154" spans="1:45" ht="14.25"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2"/>
      <c r="AR154" s="22"/>
      <c r="AS154" s="22"/>
    </row>
    <row r="155" spans="1:45" ht="14.25"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2"/>
      <c r="AR155" s="22"/>
      <c r="AS155" s="22"/>
    </row>
    <row r="156" spans="1:45" ht="14.25"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2"/>
      <c r="AR156" s="22"/>
      <c r="AS156" s="22"/>
    </row>
    <row r="157" spans="1:45" ht="14.25"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2"/>
      <c r="AR157" s="22"/>
      <c r="AS157" s="22"/>
    </row>
    <row r="158" spans="1:45" ht="14.25"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2"/>
      <c r="AR158" s="22"/>
      <c r="AS158" s="22"/>
    </row>
    <row r="159" spans="1:45" ht="14.25"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2"/>
      <c r="AR159" s="22"/>
      <c r="AS159" s="22"/>
    </row>
    <row r="160" spans="1:45" ht="14.25"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2"/>
      <c r="AR160" s="22"/>
      <c r="AS160" s="22"/>
    </row>
    <row r="161" spans="1:45" ht="14.25"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2"/>
      <c r="AR161" s="22"/>
      <c r="AS161" s="22"/>
    </row>
    <row r="162" spans="1:45" x14ac:dyDescent="0.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row>
    <row r="163" spans="1:45" x14ac:dyDescent="0.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row>
    <row r="164" spans="1:45" x14ac:dyDescent="0.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row>
    <row r="165" spans="1:45" x14ac:dyDescent="0.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row>
    <row r="166" spans="1:45" x14ac:dyDescent="0.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row>
    <row r="167" spans="1:45" x14ac:dyDescent="0.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row>
    <row r="168" spans="1:45" x14ac:dyDescent="0.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row>
    <row r="169" spans="1:45" x14ac:dyDescent="0.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row>
    <row r="170" spans="1:45" x14ac:dyDescent="0.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row>
  </sheetData>
  <mergeCells count="11">
    <mergeCell ref="N1:O1"/>
    <mergeCell ref="N4:O4"/>
    <mergeCell ref="N2:O3"/>
    <mergeCell ref="C1:M1"/>
    <mergeCell ref="C2:M3"/>
    <mergeCell ref="C4:M4"/>
    <mergeCell ref="B6:M6"/>
    <mergeCell ref="B10:M10"/>
    <mergeCell ref="B7:M9"/>
    <mergeCell ref="A1:B4"/>
    <mergeCell ref="B11:M16"/>
  </mergeCells>
  <printOptions horizontalCentered="1"/>
  <pageMargins left="0.70866141732283472" right="0.70866141732283472" top="0.74803149606299213" bottom="0.74803149606299213" header="0.31496062992125984" footer="0.31496062992125984"/>
  <pageSetup scale="67" orientation="landscape" r:id="rId1"/>
  <headerFooter alignWithMargins="0"/>
  <colBreaks count="1" manualBreakCount="1">
    <brk id="15" max="1048575" man="1"/>
  </col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AA0FB-47CE-4F03-B8BE-EA8A51090807}">
  <sheetPr>
    <pageSetUpPr autoPageBreaks="0" fitToPage="1"/>
  </sheetPr>
  <dimension ref="A1:AP122"/>
  <sheetViews>
    <sheetView showGridLines="0" showZeros="0" showOutlineSymbols="0" view="pageBreakPreview" zoomScaleNormal="75" zoomScaleSheetLayoutView="100" zoomScalePageLayoutView="60" workbookViewId="0">
      <selection activeCell="B33" sqref="B33:E33"/>
    </sheetView>
  </sheetViews>
  <sheetFormatPr baseColWidth="10" defaultColWidth="11.42578125" defaultRowHeight="12.75" x14ac:dyDescent="0.2"/>
  <cols>
    <col min="1" max="1" width="20.85546875" style="268" customWidth="1"/>
    <col min="2" max="16384" width="11.42578125" style="268"/>
  </cols>
  <sheetData>
    <row r="1" spans="1:42" s="175" customFormat="1" ht="18.75" customHeight="1" thickBot="1" x14ac:dyDescent="0.3">
      <c r="A1" s="290"/>
      <c r="B1" s="290"/>
      <c r="C1" s="294" t="s">
        <v>320</v>
      </c>
      <c r="D1" s="294"/>
      <c r="E1" s="294"/>
      <c r="F1" s="294"/>
      <c r="G1" s="294"/>
      <c r="H1" s="294"/>
      <c r="I1" s="294"/>
      <c r="J1" s="294"/>
      <c r="K1" s="294"/>
      <c r="L1" s="294"/>
      <c r="M1" s="294"/>
      <c r="N1" s="292" t="s">
        <v>415</v>
      </c>
      <c r="O1" s="292"/>
    </row>
    <row r="2" spans="1:42" s="175" customFormat="1" ht="18.75" customHeight="1" thickBot="1" x14ac:dyDescent="0.3">
      <c r="A2" s="290"/>
      <c r="B2" s="290"/>
      <c r="C2" s="345" t="s">
        <v>186</v>
      </c>
      <c r="D2" s="346"/>
      <c r="E2" s="346"/>
      <c r="F2" s="346"/>
      <c r="G2" s="346"/>
      <c r="H2" s="346"/>
      <c r="I2" s="346"/>
      <c r="J2" s="346"/>
      <c r="K2" s="346"/>
      <c r="L2" s="346"/>
      <c r="M2" s="347"/>
      <c r="N2" s="293" t="s">
        <v>187</v>
      </c>
      <c r="O2" s="293"/>
    </row>
    <row r="3" spans="1:42" s="175" customFormat="1" ht="18.75" customHeight="1" thickBot="1" x14ac:dyDescent="0.3">
      <c r="A3" s="290"/>
      <c r="B3" s="290"/>
      <c r="C3" s="348"/>
      <c r="D3" s="349"/>
      <c r="E3" s="349"/>
      <c r="F3" s="349"/>
      <c r="G3" s="349"/>
      <c r="H3" s="349"/>
      <c r="I3" s="349"/>
      <c r="J3" s="349"/>
      <c r="K3" s="349"/>
      <c r="L3" s="349"/>
      <c r="M3" s="350"/>
      <c r="N3" s="293"/>
      <c r="O3" s="293"/>
    </row>
    <row r="4" spans="1:42" s="175" customFormat="1" ht="18.75" customHeight="1" thickBot="1" x14ac:dyDescent="0.3">
      <c r="A4" s="290"/>
      <c r="B4" s="290"/>
      <c r="C4" s="337" t="s">
        <v>143</v>
      </c>
      <c r="D4" s="338"/>
      <c r="E4" s="338"/>
      <c r="F4" s="338"/>
      <c r="G4" s="338"/>
      <c r="H4" s="338"/>
      <c r="I4" s="338"/>
      <c r="J4" s="338"/>
      <c r="K4" s="338"/>
      <c r="L4" s="338"/>
      <c r="M4" s="339"/>
      <c r="N4" s="295">
        <v>44279</v>
      </c>
      <c r="O4" s="295"/>
    </row>
    <row r="5" spans="1:42" s="175" customFormat="1" ht="18.75" customHeight="1" x14ac:dyDescent="0.25">
      <c r="A5" s="264"/>
      <c r="B5" s="265"/>
      <c r="C5" s="265"/>
      <c r="D5" s="265"/>
      <c r="E5" s="265"/>
      <c r="F5" s="265"/>
      <c r="G5" s="265"/>
      <c r="H5" s="265"/>
      <c r="I5" s="265"/>
      <c r="J5" s="266"/>
      <c r="L5" s="267"/>
    </row>
    <row r="6" spans="1:42" ht="30" customHeight="1" x14ac:dyDescent="0.2">
      <c r="A6" s="21"/>
      <c r="B6" s="365" t="s">
        <v>416</v>
      </c>
      <c r="C6" s="365"/>
      <c r="D6" s="365"/>
      <c r="E6" s="365"/>
      <c r="F6" s="365"/>
      <c r="G6" s="365"/>
      <c r="H6" s="365"/>
      <c r="I6" s="365"/>
      <c r="J6" s="365"/>
      <c r="K6" s="365"/>
      <c r="L6" s="365"/>
      <c r="M6" s="365"/>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row>
    <row r="7" spans="1:42" ht="15" customHeight="1" x14ac:dyDescent="0.2">
      <c r="A7" s="21"/>
      <c r="B7" s="366" t="s">
        <v>417</v>
      </c>
      <c r="C7" s="366"/>
      <c r="D7" s="366"/>
      <c r="E7" s="366"/>
      <c r="F7" s="366"/>
      <c r="G7" s="366"/>
      <c r="H7" s="366"/>
      <c r="I7" s="366"/>
      <c r="J7" s="366"/>
      <c r="K7" s="366"/>
      <c r="L7" s="366"/>
      <c r="M7" s="366"/>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row>
    <row r="8" spans="1:42" ht="15" customHeight="1" x14ac:dyDescent="0.2">
      <c r="A8" s="21"/>
      <c r="B8" s="367"/>
      <c r="C8" s="367"/>
      <c r="D8" s="367"/>
      <c r="E8" s="367"/>
      <c r="F8" s="367"/>
      <c r="G8" s="367"/>
      <c r="H8" s="367"/>
      <c r="I8" s="367"/>
      <c r="J8" s="367"/>
      <c r="K8" s="367"/>
      <c r="L8" s="367"/>
      <c r="M8" s="367"/>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row>
    <row r="9" spans="1:42" ht="15" customHeight="1" x14ac:dyDescent="0.2">
      <c r="A9" s="21"/>
      <c r="B9" s="367"/>
      <c r="C9" s="367"/>
      <c r="D9" s="367"/>
      <c r="E9" s="367"/>
      <c r="F9" s="367"/>
      <c r="G9" s="367"/>
      <c r="H9" s="367"/>
      <c r="I9" s="367"/>
      <c r="J9" s="367"/>
      <c r="K9" s="367"/>
      <c r="L9" s="367"/>
      <c r="M9" s="367"/>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row>
    <row r="10" spans="1:42" s="271" customFormat="1" ht="12.75" customHeight="1" x14ac:dyDescent="0.2">
      <c r="A10" s="269"/>
      <c r="B10" s="270"/>
      <c r="C10" s="270"/>
      <c r="D10" s="270"/>
      <c r="E10" s="270"/>
      <c r="F10" s="270"/>
      <c r="G10" s="270"/>
      <c r="H10" s="270"/>
      <c r="I10" s="270"/>
      <c r="J10" s="270"/>
      <c r="K10" s="270"/>
      <c r="L10" s="270"/>
      <c r="M10" s="270"/>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69"/>
      <c r="AN10" s="269"/>
      <c r="AO10" s="269"/>
      <c r="AP10" s="269"/>
    </row>
    <row r="11" spans="1:42" s="271" customFormat="1" ht="30" customHeight="1" x14ac:dyDescent="0.2">
      <c r="A11" s="269"/>
      <c r="B11" s="365" t="s">
        <v>418</v>
      </c>
      <c r="C11" s="365"/>
      <c r="D11" s="365"/>
      <c r="E11" s="365"/>
      <c r="F11" s="365"/>
      <c r="G11" s="365"/>
      <c r="H11" s="365"/>
      <c r="I11" s="365"/>
      <c r="J11" s="365"/>
      <c r="K11" s="365"/>
      <c r="L11" s="365"/>
      <c r="M11" s="365"/>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69"/>
      <c r="AL11" s="269"/>
      <c r="AM11" s="269"/>
      <c r="AN11" s="269"/>
      <c r="AO11" s="269"/>
      <c r="AP11" s="269"/>
    </row>
    <row r="12" spans="1:42" s="271" customFormat="1" ht="20.100000000000001" customHeight="1" x14ac:dyDescent="0.2">
      <c r="A12" s="269"/>
      <c r="B12" s="368" t="s">
        <v>419</v>
      </c>
      <c r="C12" s="368"/>
      <c r="D12" s="368"/>
      <c r="E12" s="368"/>
      <c r="F12" s="368"/>
      <c r="G12" s="368"/>
      <c r="H12" s="368"/>
      <c r="I12" s="368"/>
      <c r="J12" s="368"/>
      <c r="K12" s="368"/>
      <c r="L12" s="368"/>
      <c r="M12" s="368"/>
      <c r="N12" s="269"/>
      <c r="O12" s="269"/>
      <c r="P12" s="269"/>
      <c r="Q12" s="269"/>
      <c r="R12" s="269"/>
      <c r="S12" s="269"/>
      <c r="T12" s="269"/>
      <c r="U12" s="269"/>
      <c r="V12" s="269"/>
      <c r="W12" s="269"/>
      <c r="X12" s="269"/>
      <c r="Y12" s="269"/>
      <c r="Z12" s="269"/>
      <c r="AA12" s="269"/>
      <c r="AB12" s="269"/>
      <c r="AC12" s="269"/>
      <c r="AD12" s="269"/>
      <c r="AE12" s="269"/>
      <c r="AF12" s="269"/>
      <c r="AG12" s="269"/>
      <c r="AH12" s="269"/>
      <c r="AI12" s="269"/>
      <c r="AJ12" s="269"/>
      <c r="AK12" s="269"/>
      <c r="AL12" s="269"/>
      <c r="AM12" s="269"/>
      <c r="AN12" s="269"/>
      <c r="AO12" s="269"/>
      <c r="AP12" s="269"/>
    </row>
    <row r="13" spans="1:42" s="271" customFormat="1" ht="20.100000000000001" customHeight="1" x14ac:dyDescent="0.2">
      <c r="A13" s="269"/>
      <c r="B13" s="369"/>
      <c r="C13" s="369"/>
      <c r="D13" s="369"/>
      <c r="E13" s="369"/>
      <c r="F13" s="369"/>
      <c r="G13" s="369"/>
      <c r="H13" s="369"/>
      <c r="I13" s="369"/>
      <c r="J13" s="369"/>
      <c r="K13" s="369"/>
      <c r="L13" s="369"/>
      <c r="M13" s="369"/>
      <c r="N13" s="269"/>
      <c r="O13" s="269"/>
      <c r="P13" s="269"/>
      <c r="Q13" s="269"/>
      <c r="R13" s="269"/>
      <c r="S13" s="269"/>
      <c r="T13" s="269"/>
      <c r="U13" s="269"/>
      <c r="V13" s="269"/>
      <c r="W13" s="269"/>
      <c r="X13" s="269"/>
      <c r="Y13" s="269"/>
      <c r="Z13" s="269"/>
      <c r="AA13" s="269"/>
      <c r="AB13" s="269"/>
      <c r="AC13" s="269"/>
      <c r="AD13" s="269"/>
      <c r="AE13" s="269"/>
      <c r="AF13" s="269"/>
      <c r="AG13" s="269"/>
      <c r="AH13" s="269"/>
      <c r="AI13" s="269"/>
      <c r="AJ13" s="269"/>
      <c r="AK13" s="269"/>
      <c r="AL13" s="269"/>
      <c r="AM13" s="269"/>
      <c r="AN13" s="269"/>
      <c r="AO13" s="269"/>
      <c r="AP13" s="269"/>
    </row>
    <row r="14" spans="1:42" s="271" customFormat="1" ht="20.100000000000001" customHeight="1" x14ac:dyDescent="0.2">
      <c r="A14" s="269"/>
      <c r="B14" s="369"/>
      <c r="C14" s="369"/>
      <c r="D14" s="369"/>
      <c r="E14" s="369"/>
      <c r="F14" s="369"/>
      <c r="G14" s="369"/>
      <c r="H14" s="369"/>
      <c r="I14" s="369"/>
      <c r="J14" s="369"/>
      <c r="K14" s="369"/>
      <c r="L14" s="369"/>
      <c r="M14" s="369"/>
      <c r="N14" s="269"/>
      <c r="O14" s="269"/>
      <c r="P14" s="269"/>
      <c r="Q14" s="269"/>
      <c r="R14" s="269"/>
      <c r="S14" s="269"/>
      <c r="T14" s="269"/>
      <c r="U14" s="269"/>
      <c r="V14" s="269"/>
      <c r="W14" s="269"/>
      <c r="X14" s="269"/>
      <c r="Y14" s="269"/>
      <c r="Z14" s="269"/>
      <c r="AA14" s="269"/>
      <c r="AB14" s="269"/>
      <c r="AC14" s="269"/>
      <c r="AD14" s="269"/>
      <c r="AE14" s="269"/>
      <c r="AF14" s="269"/>
      <c r="AG14" s="269"/>
      <c r="AH14" s="269"/>
      <c r="AI14" s="269"/>
      <c r="AJ14" s="269"/>
      <c r="AK14" s="269"/>
      <c r="AL14" s="269"/>
      <c r="AM14" s="269"/>
      <c r="AN14" s="269"/>
      <c r="AO14" s="269"/>
      <c r="AP14" s="269"/>
    </row>
    <row r="15" spans="1:42" s="271" customFormat="1" ht="20.100000000000001" customHeight="1" x14ac:dyDescent="0.2">
      <c r="A15" s="269"/>
      <c r="B15" s="370"/>
      <c r="C15" s="370"/>
      <c r="D15" s="370"/>
      <c r="E15" s="370"/>
      <c r="F15" s="370"/>
      <c r="G15" s="370"/>
      <c r="H15" s="370"/>
      <c r="I15" s="370"/>
      <c r="J15" s="370"/>
      <c r="K15" s="370"/>
      <c r="L15" s="370"/>
      <c r="M15" s="370"/>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69"/>
      <c r="AN15" s="269"/>
      <c r="AO15" s="269"/>
      <c r="AP15" s="269"/>
    </row>
    <row r="16" spans="1:42" s="271" customFormat="1" ht="15" customHeight="1" x14ac:dyDescent="0.2">
      <c r="A16" s="272"/>
      <c r="B16" s="368" t="s">
        <v>420</v>
      </c>
      <c r="C16" s="368"/>
      <c r="D16" s="368"/>
      <c r="E16" s="368"/>
      <c r="F16" s="368"/>
      <c r="G16" s="368"/>
      <c r="H16" s="368"/>
      <c r="I16" s="368"/>
      <c r="J16" s="368"/>
      <c r="K16" s="368"/>
      <c r="L16" s="368"/>
      <c r="M16" s="368"/>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72"/>
      <c r="AL16" s="272"/>
      <c r="AM16" s="272"/>
      <c r="AN16" s="272"/>
      <c r="AO16" s="272"/>
      <c r="AP16" s="272"/>
    </row>
    <row r="17" spans="1:42" s="271" customFormat="1" ht="15" customHeight="1" x14ac:dyDescent="0.2">
      <c r="A17" s="272"/>
      <c r="B17" s="369"/>
      <c r="C17" s="369"/>
      <c r="D17" s="369"/>
      <c r="E17" s="369"/>
      <c r="F17" s="369"/>
      <c r="G17" s="369"/>
      <c r="H17" s="369"/>
      <c r="I17" s="369"/>
      <c r="J17" s="369"/>
      <c r="K17" s="369"/>
      <c r="L17" s="369"/>
      <c r="M17" s="369"/>
      <c r="N17" s="272"/>
      <c r="O17" s="272"/>
      <c r="P17" s="272"/>
      <c r="Q17" s="272"/>
      <c r="R17" s="272"/>
      <c r="S17" s="272"/>
      <c r="T17" s="272"/>
      <c r="U17" s="272"/>
      <c r="V17" s="272"/>
      <c r="W17" s="272"/>
      <c r="X17" s="272"/>
      <c r="Y17" s="272"/>
      <c r="Z17" s="272"/>
      <c r="AA17" s="272"/>
      <c r="AB17" s="272"/>
      <c r="AC17" s="272"/>
      <c r="AD17" s="272"/>
      <c r="AE17" s="272"/>
      <c r="AF17" s="272"/>
      <c r="AG17" s="272"/>
      <c r="AH17" s="272"/>
      <c r="AI17" s="272"/>
      <c r="AJ17" s="272"/>
      <c r="AK17" s="272"/>
      <c r="AL17" s="272"/>
      <c r="AM17" s="272"/>
      <c r="AN17" s="272"/>
      <c r="AO17" s="272"/>
      <c r="AP17" s="272"/>
    </row>
    <row r="18" spans="1:42" s="271" customFormat="1" ht="15" customHeight="1" x14ac:dyDescent="0.2">
      <c r="A18" s="272"/>
      <c r="B18" s="369"/>
      <c r="C18" s="369"/>
      <c r="D18" s="369"/>
      <c r="E18" s="369"/>
      <c r="F18" s="369"/>
      <c r="G18" s="369"/>
      <c r="H18" s="369"/>
      <c r="I18" s="369"/>
      <c r="J18" s="369"/>
      <c r="K18" s="369"/>
      <c r="L18" s="369"/>
      <c r="M18" s="369"/>
      <c r="N18" s="272"/>
      <c r="O18" s="272"/>
      <c r="P18" s="272"/>
      <c r="Q18" s="272"/>
      <c r="R18" s="272"/>
      <c r="S18" s="272"/>
      <c r="T18" s="272"/>
      <c r="U18" s="272"/>
      <c r="V18" s="272"/>
      <c r="W18" s="272"/>
      <c r="X18" s="272"/>
      <c r="Y18" s="272"/>
      <c r="Z18" s="272"/>
      <c r="AA18" s="272"/>
      <c r="AB18" s="272"/>
      <c r="AC18" s="272"/>
      <c r="AD18" s="272"/>
      <c r="AE18" s="272"/>
      <c r="AF18" s="272"/>
      <c r="AG18" s="272"/>
      <c r="AH18" s="272"/>
      <c r="AI18" s="272"/>
      <c r="AJ18" s="272"/>
      <c r="AK18" s="272"/>
      <c r="AL18" s="272"/>
      <c r="AM18" s="272"/>
      <c r="AN18" s="272"/>
      <c r="AO18" s="272"/>
      <c r="AP18" s="272"/>
    </row>
    <row r="19" spans="1:42" s="271" customFormat="1" ht="15" customHeight="1" x14ac:dyDescent="0.2">
      <c r="A19" s="272"/>
      <c r="B19" s="370"/>
      <c r="C19" s="370"/>
      <c r="D19" s="370"/>
      <c r="E19" s="370"/>
      <c r="F19" s="370"/>
      <c r="G19" s="370"/>
      <c r="H19" s="370"/>
      <c r="I19" s="370"/>
      <c r="J19" s="370"/>
      <c r="K19" s="370"/>
      <c r="L19" s="370"/>
      <c r="M19" s="370"/>
      <c r="N19" s="272"/>
      <c r="O19" s="272"/>
      <c r="P19" s="272"/>
      <c r="Q19" s="272"/>
      <c r="R19" s="272"/>
      <c r="S19" s="272"/>
      <c r="T19" s="272"/>
      <c r="U19" s="272"/>
      <c r="V19" s="272"/>
      <c r="W19" s="272"/>
      <c r="X19" s="272"/>
      <c r="Y19" s="272"/>
      <c r="Z19" s="272"/>
      <c r="AA19" s="272"/>
      <c r="AB19" s="272"/>
      <c r="AC19" s="272"/>
      <c r="AD19" s="272"/>
      <c r="AE19" s="272"/>
      <c r="AF19" s="272"/>
      <c r="AG19" s="272"/>
      <c r="AH19" s="272"/>
      <c r="AI19" s="272"/>
      <c r="AJ19" s="272"/>
      <c r="AK19" s="272"/>
      <c r="AL19" s="272"/>
      <c r="AM19" s="272"/>
      <c r="AN19" s="272"/>
      <c r="AO19" s="272"/>
      <c r="AP19" s="272"/>
    </row>
    <row r="20" spans="1:42" s="271" customFormat="1" ht="15.75" customHeight="1" x14ac:dyDescent="0.2">
      <c r="A20" s="269"/>
      <c r="B20" s="273"/>
      <c r="C20" s="273"/>
      <c r="D20" s="273"/>
      <c r="E20" s="273"/>
      <c r="F20" s="273"/>
      <c r="G20" s="273"/>
      <c r="H20" s="273"/>
      <c r="I20" s="273"/>
      <c r="J20" s="273"/>
      <c r="K20" s="273"/>
      <c r="L20" s="273"/>
      <c r="M20" s="273"/>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row>
    <row r="21" spans="1:42" ht="21" customHeight="1" x14ac:dyDescent="0.2">
      <c r="A21" s="21"/>
      <c r="B21" s="365" t="s">
        <v>421</v>
      </c>
      <c r="C21" s="365"/>
      <c r="D21" s="365"/>
      <c r="E21" s="365"/>
      <c r="F21" s="365"/>
      <c r="G21" s="365"/>
      <c r="H21" s="365"/>
      <c r="I21" s="365"/>
      <c r="J21" s="365"/>
      <c r="K21" s="365"/>
      <c r="L21" s="365"/>
      <c r="M21" s="365"/>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row>
    <row r="22" spans="1:42" ht="18" customHeight="1" x14ac:dyDescent="0.2">
      <c r="A22" s="21"/>
      <c r="B22" s="363" t="s">
        <v>422</v>
      </c>
      <c r="C22" s="363"/>
      <c r="D22" s="363"/>
      <c r="E22" s="363" t="s">
        <v>423</v>
      </c>
      <c r="F22" s="363"/>
      <c r="G22" s="363"/>
      <c r="H22" s="363"/>
      <c r="I22" s="363"/>
      <c r="J22" s="363"/>
      <c r="K22" s="363" t="s">
        <v>424</v>
      </c>
      <c r="L22" s="363"/>
      <c r="M22" s="363"/>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row>
    <row r="23" spans="1:42" ht="53.25" customHeight="1" x14ac:dyDescent="0.2">
      <c r="A23" s="21"/>
      <c r="B23" s="351" t="s">
        <v>425</v>
      </c>
      <c r="C23" s="352"/>
      <c r="D23" s="353"/>
      <c r="E23" s="351" t="s">
        <v>431</v>
      </c>
      <c r="F23" s="352"/>
      <c r="G23" s="352"/>
      <c r="H23" s="352"/>
      <c r="I23" s="352"/>
      <c r="J23" s="353"/>
      <c r="K23" s="364" t="s">
        <v>426</v>
      </c>
      <c r="L23" s="364"/>
      <c r="M23" s="364"/>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row>
    <row r="24" spans="1:42" ht="27" customHeight="1" x14ac:dyDescent="0.2">
      <c r="A24" s="21"/>
      <c r="B24" s="351" t="s">
        <v>432</v>
      </c>
      <c r="C24" s="352"/>
      <c r="D24" s="353"/>
      <c r="E24" s="351" t="s">
        <v>439</v>
      </c>
      <c r="F24" s="352"/>
      <c r="G24" s="352"/>
      <c r="H24" s="352"/>
      <c r="I24" s="352"/>
      <c r="J24" s="353"/>
      <c r="K24" s="354" t="s">
        <v>427</v>
      </c>
      <c r="L24" s="355"/>
      <c r="M24" s="356"/>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row>
    <row r="25" spans="1:42" ht="27" customHeight="1" x14ac:dyDescent="0.2">
      <c r="A25" s="21"/>
      <c r="B25" s="351" t="s">
        <v>433</v>
      </c>
      <c r="C25" s="352"/>
      <c r="D25" s="353"/>
      <c r="E25" s="351" t="s">
        <v>440</v>
      </c>
      <c r="F25" s="352"/>
      <c r="G25" s="352"/>
      <c r="H25" s="352"/>
      <c r="I25" s="352"/>
      <c r="J25" s="353"/>
      <c r="K25" s="360"/>
      <c r="L25" s="361"/>
      <c r="M25" s="362"/>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row>
    <row r="26" spans="1:42" ht="37.5" customHeight="1" x14ac:dyDescent="0.2">
      <c r="A26" s="21"/>
      <c r="B26" s="351" t="s">
        <v>434</v>
      </c>
      <c r="C26" s="352"/>
      <c r="D26" s="353"/>
      <c r="E26" s="351" t="s">
        <v>441</v>
      </c>
      <c r="F26" s="352"/>
      <c r="G26" s="352"/>
      <c r="H26" s="352"/>
      <c r="I26" s="352"/>
      <c r="J26" s="353"/>
      <c r="K26" s="360"/>
      <c r="L26" s="361"/>
      <c r="M26" s="362"/>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row>
    <row r="27" spans="1:42" ht="39" customHeight="1" x14ac:dyDescent="0.2">
      <c r="A27" s="21"/>
      <c r="B27" s="351" t="s">
        <v>435</v>
      </c>
      <c r="C27" s="352"/>
      <c r="D27" s="353"/>
      <c r="E27" s="351" t="s">
        <v>442</v>
      </c>
      <c r="F27" s="352"/>
      <c r="G27" s="352"/>
      <c r="H27" s="352"/>
      <c r="I27" s="352"/>
      <c r="J27" s="353"/>
      <c r="K27" s="360"/>
      <c r="L27" s="361"/>
      <c r="M27" s="362"/>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row>
    <row r="28" spans="1:42" ht="27.75" customHeight="1" x14ac:dyDescent="0.2">
      <c r="A28" s="21"/>
      <c r="B28" s="351" t="s">
        <v>436</v>
      </c>
      <c r="C28" s="352"/>
      <c r="D28" s="353"/>
      <c r="E28" s="351" t="s">
        <v>443</v>
      </c>
      <c r="F28" s="352"/>
      <c r="G28" s="352"/>
      <c r="H28" s="352"/>
      <c r="I28" s="352"/>
      <c r="J28" s="353"/>
      <c r="K28" s="360"/>
      <c r="L28" s="361"/>
      <c r="M28" s="362"/>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row>
    <row r="29" spans="1:42" ht="25.5" customHeight="1" x14ac:dyDescent="0.2">
      <c r="A29" s="21"/>
      <c r="B29" s="351" t="s">
        <v>437</v>
      </c>
      <c r="C29" s="352"/>
      <c r="D29" s="353"/>
      <c r="E29" s="354" t="s">
        <v>428</v>
      </c>
      <c r="F29" s="355"/>
      <c r="G29" s="355"/>
      <c r="H29" s="355"/>
      <c r="I29" s="355"/>
      <c r="J29" s="356"/>
      <c r="K29" s="360"/>
      <c r="L29" s="361"/>
      <c r="M29" s="362"/>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row>
    <row r="30" spans="1:42" ht="51.75" customHeight="1" x14ac:dyDescent="0.2">
      <c r="A30" s="21"/>
      <c r="B30" s="351" t="s">
        <v>438</v>
      </c>
      <c r="C30" s="352"/>
      <c r="D30" s="353"/>
      <c r="E30" s="357"/>
      <c r="F30" s="358"/>
      <c r="G30" s="358"/>
      <c r="H30" s="358"/>
      <c r="I30" s="358"/>
      <c r="J30" s="359"/>
      <c r="K30" s="360"/>
      <c r="L30" s="361"/>
      <c r="M30" s="362"/>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row>
    <row r="31" spans="1:42" ht="14.25"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row>
    <row r="32" spans="1:42" ht="14.25"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row>
    <row r="33" spans="1:42" ht="14.25"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row>
    <row r="34" spans="1:42" ht="14.25"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row>
    <row r="35" spans="1:42" ht="14.25"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row>
    <row r="36" spans="1:42" ht="14.25"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row>
    <row r="37" spans="1:42" ht="14.25"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row>
    <row r="38" spans="1:42" ht="14.25"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row>
    <row r="39" spans="1:42" ht="14.25"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row>
    <row r="40" spans="1:42" ht="14.25"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row>
    <row r="41" spans="1:42" ht="14.25"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row>
    <row r="42" spans="1:42" ht="14.25"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row>
    <row r="43" spans="1:42" ht="14.25"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row>
    <row r="44" spans="1:42" ht="14.25"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row>
    <row r="45" spans="1:42" ht="14.25"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row>
    <row r="46" spans="1:42" ht="14.25"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row>
    <row r="47" spans="1:42" ht="14.25"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row>
    <row r="48" spans="1:42" ht="14.25"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row>
    <row r="49" spans="1:42" ht="14.25"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row>
    <row r="50" spans="1:42" ht="14.25"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row>
    <row r="51" spans="1:42" ht="14.25"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row>
    <row r="52" spans="1:42" ht="14.25"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row>
    <row r="53" spans="1:42" ht="14.25"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row>
    <row r="54" spans="1:42" ht="14.25"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row>
    <row r="55" spans="1:42" ht="14.25"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row>
    <row r="56" spans="1:42" ht="14.25"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row>
    <row r="57" spans="1:42" ht="14.25"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row>
    <row r="58" spans="1:42" ht="14.25"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row>
    <row r="59" spans="1:42" ht="14.25"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row>
    <row r="60" spans="1:42" ht="14.25"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row>
    <row r="61" spans="1:42" ht="14.25"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row>
    <row r="62" spans="1:42" ht="14.25"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row>
    <row r="63" spans="1:42" ht="14.25"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row>
    <row r="64" spans="1:42" ht="14.25"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row>
    <row r="65" spans="1:42" ht="14.25"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row>
    <row r="66" spans="1:42" ht="14.25"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row>
    <row r="67" spans="1:42" ht="14.25"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row>
    <row r="68" spans="1:42" ht="14.25"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row>
    <row r="69" spans="1:42" ht="14.25"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row>
    <row r="70" spans="1:42" ht="14.25"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row>
    <row r="71" spans="1:42" ht="14.25"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row>
    <row r="72" spans="1:42" ht="14.25"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row>
    <row r="73" spans="1:42" ht="14.25"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row>
    <row r="74" spans="1:42" ht="14.25"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row>
    <row r="75" spans="1:42" ht="14.25"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row>
    <row r="76" spans="1:42" ht="14.25"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row>
    <row r="77" spans="1:42" ht="14.25"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row>
    <row r="78" spans="1:42" ht="14.25"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row>
    <row r="79" spans="1:42" ht="14.25"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row>
    <row r="80" spans="1:42" ht="14.25"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row>
    <row r="81" spans="1:42" ht="14.25"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row>
    <row r="82" spans="1:42" ht="14.25"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row>
    <row r="83" spans="1:42" ht="14.2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row>
    <row r="84" spans="1:42" ht="14.25"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row>
    <row r="85" spans="1:42" ht="14.2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row>
    <row r="86" spans="1:42" ht="14.2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row>
    <row r="87" spans="1:42" ht="14.25"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row>
    <row r="88" spans="1:42" ht="14.2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row>
    <row r="89" spans="1:42" ht="14.25"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row>
    <row r="90" spans="1:42" ht="14.25"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row>
    <row r="91" spans="1:42" ht="14.25"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row>
    <row r="92" spans="1:42" ht="14.25"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row>
    <row r="93" spans="1:42" ht="14.25"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row>
    <row r="94" spans="1:42" ht="14.25"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row>
    <row r="95" spans="1:42" ht="14.25"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row>
    <row r="96" spans="1:42" ht="14.25"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row>
    <row r="97" spans="1:42" ht="14.25"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row>
    <row r="98" spans="1:42" ht="14.25"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row>
    <row r="99" spans="1:42" ht="14.25"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row>
    <row r="100" spans="1:42" ht="14.25"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row>
    <row r="101" spans="1:42" ht="14.25"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row>
    <row r="102" spans="1:42" ht="14.25"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row>
    <row r="103" spans="1:42" ht="14.25"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row>
    <row r="104" spans="1:42" ht="14.25"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row>
    <row r="105" spans="1:42" ht="14.25"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row>
    <row r="106" spans="1:42" ht="14.25"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row>
    <row r="107" spans="1:42" ht="14.25"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row>
    <row r="108" spans="1:42" ht="14.25"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row>
    <row r="109" spans="1:42" ht="14.25"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row>
    <row r="110" spans="1:42" ht="14.25"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row>
    <row r="111" spans="1:42" ht="14.25"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row>
    <row r="112" spans="1:42" ht="14.25"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row>
    <row r="113" spans="1:42" ht="14.25"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row>
    <row r="114" spans="1:42" ht="14.25"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row>
    <row r="115" spans="1:42" ht="14.25"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row>
    <row r="116" spans="1:42" ht="14.25"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row>
    <row r="117" spans="1:42" ht="14.25"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row>
    <row r="118" spans="1:42" ht="14.25"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row>
    <row r="119" spans="1:42" ht="14.25"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row>
    <row r="120" spans="1:42" ht="14.25"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row>
    <row r="121" spans="1:42" ht="14.25"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row>
    <row r="122" spans="1:42" ht="14.25"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row>
  </sheetData>
  <mergeCells count="33">
    <mergeCell ref="B21:M21"/>
    <mergeCell ref="A1:B4"/>
    <mergeCell ref="C1:M1"/>
    <mergeCell ref="N1:O1"/>
    <mergeCell ref="C2:M3"/>
    <mergeCell ref="N2:O3"/>
    <mergeCell ref="C4:M4"/>
    <mergeCell ref="N4:O4"/>
    <mergeCell ref="B6:M6"/>
    <mergeCell ref="B7:M9"/>
    <mergeCell ref="B11:M11"/>
    <mergeCell ref="B12:M15"/>
    <mergeCell ref="B16:M19"/>
    <mergeCell ref="B22:D22"/>
    <mergeCell ref="E22:J22"/>
    <mergeCell ref="K22:M22"/>
    <mergeCell ref="B23:D23"/>
    <mergeCell ref="E23:J23"/>
    <mergeCell ref="K23:M23"/>
    <mergeCell ref="K24:M30"/>
    <mergeCell ref="B25:D25"/>
    <mergeCell ref="E25:J25"/>
    <mergeCell ref="B26:D26"/>
    <mergeCell ref="E26:J26"/>
    <mergeCell ref="B27:D27"/>
    <mergeCell ref="E27:J27"/>
    <mergeCell ref="B28:D28"/>
    <mergeCell ref="E28:J28"/>
    <mergeCell ref="B29:D29"/>
    <mergeCell ref="E29:J30"/>
    <mergeCell ref="B30:D30"/>
    <mergeCell ref="B24:D24"/>
    <mergeCell ref="E24:J24"/>
  </mergeCells>
  <printOptions horizontalCentered="1"/>
  <pageMargins left="0.70866141732283472" right="0.70866141732283472" top="0.74803149606299213" bottom="0.74803149606299213" header="0.31496062992125984" footer="0.31496062992125984"/>
  <pageSetup scale="67" orientation="landscape" r:id="rId1"/>
  <headerFooter alignWithMargins="0"/>
  <colBreaks count="1" manualBreakCount="1">
    <brk id="15" max="1048575" man="1"/>
  </col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Y72"/>
  <sheetViews>
    <sheetView showGridLines="0" tabSelected="1" showWhiteSpace="0" topLeftCell="A34" zoomScale="57" zoomScaleNormal="57" zoomScalePageLayoutView="30" workbookViewId="0">
      <selection activeCell="L20" sqref="L20:O20"/>
    </sheetView>
  </sheetViews>
  <sheetFormatPr baseColWidth="10" defaultColWidth="11.42578125" defaultRowHeight="14.25" x14ac:dyDescent="0.2"/>
  <cols>
    <col min="1" max="1" width="24.140625" style="93" customWidth="1"/>
    <col min="2" max="2" width="25.7109375" style="93" customWidth="1"/>
    <col min="3" max="3" width="25" style="93" customWidth="1"/>
    <col min="4" max="4" width="4.140625" style="93" customWidth="1"/>
    <col min="5" max="5" width="30" style="93" customWidth="1"/>
    <col min="6" max="8" width="20.7109375" style="93" customWidth="1"/>
    <col min="9" max="9" width="8.7109375" style="93" customWidth="1"/>
    <col min="10" max="10" width="13.5703125" style="93" hidden="1" customWidth="1"/>
    <col min="11" max="11" width="30.85546875" style="102" hidden="1" customWidth="1"/>
    <col min="12" max="12" width="25.7109375" style="93" customWidth="1"/>
    <col min="13" max="13" width="30.7109375" style="93" customWidth="1"/>
    <col min="14" max="14" width="13.5703125" style="93" customWidth="1"/>
    <col min="15" max="15" width="31.42578125" style="93" customWidth="1"/>
    <col min="16" max="18" width="20.7109375" style="93" customWidth="1"/>
    <col min="19" max="19" width="10.28515625" style="93" bestFit="1" customWidth="1"/>
    <col min="20" max="22" width="19" style="135" hidden="1" customWidth="1"/>
    <col min="23" max="23" width="19" style="136" hidden="1" customWidth="1"/>
    <col min="24" max="24" width="15.7109375" style="94" customWidth="1"/>
    <col min="25" max="25" width="15.7109375" style="95" customWidth="1"/>
    <col min="26" max="16384" width="11.42578125" style="93"/>
  </cols>
  <sheetData>
    <row r="1" spans="1:25" s="175" customFormat="1" ht="30" customHeight="1" thickBot="1" x14ac:dyDescent="0.5">
      <c r="A1" s="371"/>
      <c r="B1" s="371"/>
      <c r="C1" s="372" t="s">
        <v>320</v>
      </c>
      <c r="D1" s="372"/>
      <c r="E1" s="372"/>
      <c r="F1" s="372"/>
      <c r="G1" s="372"/>
      <c r="H1" s="372"/>
      <c r="I1" s="372"/>
      <c r="J1" s="372"/>
      <c r="K1" s="372"/>
      <c r="L1" s="372"/>
      <c r="M1" s="372"/>
      <c r="N1" s="372"/>
      <c r="O1" s="372"/>
      <c r="P1" s="372"/>
      <c r="Q1" s="372"/>
      <c r="R1" s="372"/>
      <c r="S1" s="372"/>
      <c r="T1" s="195"/>
      <c r="U1" s="195"/>
      <c r="V1" s="195"/>
      <c r="W1" s="195"/>
      <c r="X1" s="373" t="s">
        <v>415</v>
      </c>
      <c r="Y1" s="373"/>
    </row>
    <row r="2" spans="1:25" s="175" customFormat="1" ht="18" customHeight="1" thickBot="1" x14ac:dyDescent="0.5">
      <c r="A2" s="371"/>
      <c r="B2" s="371"/>
      <c r="C2" s="372"/>
      <c r="D2" s="372"/>
      <c r="E2" s="372"/>
      <c r="F2" s="372"/>
      <c r="G2" s="372"/>
      <c r="H2" s="372"/>
      <c r="I2" s="372"/>
      <c r="J2" s="372"/>
      <c r="K2" s="372"/>
      <c r="L2" s="372"/>
      <c r="M2" s="372"/>
      <c r="N2" s="372"/>
      <c r="O2" s="372"/>
      <c r="P2" s="372"/>
      <c r="Q2" s="372"/>
      <c r="R2" s="372"/>
      <c r="S2" s="372"/>
      <c r="T2" s="195"/>
      <c r="U2" s="195"/>
      <c r="V2" s="195"/>
      <c r="W2" s="195"/>
      <c r="X2" s="373"/>
      <c r="Y2" s="373"/>
    </row>
    <row r="3" spans="1:25" s="175" customFormat="1" ht="30" customHeight="1" thickBot="1" x14ac:dyDescent="0.5">
      <c r="A3" s="371"/>
      <c r="B3" s="371"/>
      <c r="C3" s="374" t="s">
        <v>186</v>
      </c>
      <c r="D3" s="372"/>
      <c r="E3" s="372"/>
      <c r="F3" s="372"/>
      <c r="G3" s="372"/>
      <c r="H3" s="372"/>
      <c r="I3" s="372"/>
      <c r="J3" s="372"/>
      <c r="K3" s="372"/>
      <c r="L3" s="372"/>
      <c r="M3" s="372"/>
      <c r="N3" s="372"/>
      <c r="O3" s="372"/>
      <c r="P3" s="372"/>
      <c r="Q3" s="372"/>
      <c r="R3" s="372"/>
      <c r="S3" s="372"/>
      <c r="T3" s="195"/>
      <c r="U3" s="195"/>
      <c r="V3" s="195"/>
      <c r="W3" s="195"/>
      <c r="X3" s="375" t="s">
        <v>196</v>
      </c>
      <c r="Y3" s="375"/>
    </row>
    <row r="4" spans="1:25" s="175" customFormat="1" ht="30" customHeight="1" thickBot="1" x14ac:dyDescent="0.5">
      <c r="A4" s="371"/>
      <c r="B4" s="371"/>
      <c r="C4" s="372"/>
      <c r="D4" s="372"/>
      <c r="E4" s="372"/>
      <c r="F4" s="372"/>
      <c r="G4" s="372"/>
      <c r="H4" s="372"/>
      <c r="I4" s="372"/>
      <c r="J4" s="372"/>
      <c r="K4" s="372"/>
      <c r="L4" s="372"/>
      <c r="M4" s="372"/>
      <c r="N4" s="372"/>
      <c r="O4" s="372"/>
      <c r="P4" s="372"/>
      <c r="Q4" s="372"/>
      <c r="R4" s="372"/>
      <c r="S4" s="372"/>
      <c r="T4" s="195"/>
      <c r="U4" s="195"/>
      <c r="V4" s="195"/>
      <c r="W4" s="195"/>
      <c r="X4" s="375"/>
      <c r="Y4" s="375"/>
    </row>
    <row r="5" spans="1:25" ht="30" customHeight="1" thickBot="1" x14ac:dyDescent="0.5">
      <c r="A5" s="371"/>
      <c r="B5" s="371"/>
      <c r="C5" s="376" t="s">
        <v>317</v>
      </c>
      <c r="D5" s="376"/>
      <c r="E5" s="376"/>
      <c r="F5" s="376"/>
      <c r="G5" s="376"/>
      <c r="H5" s="376"/>
      <c r="I5" s="376"/>
      <c r="J5" s="376"/>
      <c r="K5" s="376"/>
      <c r="L5" s="376"/>
      <c r="M5" s="376"/>
      <c r="N5" s="376"/>
      <c r="O5" s="376"/>
      <c r="P5" s="376"/>
      <c r="Q5" s="376"/>
      <c r="R5" s="376"/>
      <c r="S5" s="376"/>
      <c r="T5" s="196"/>
      <c r="U5" s="196"/>
      <c r="V5" s="196"/>
      <c r="W5" s="197"/>
      <c r="X5" s="377">
        <v>44279</v>
      </c>
      <c r="Y5" s="377"/>
    </row>
    <row r="6" spans="1:25" ht="10.5" customHeight="1" thickBot="1" x14ac:dyDescent="0.5">
      <c r="A6" s="371"/>
      <c r="B6" s="371"/>
      <c r="C6" s="376"/>
      <c r="D6" s="376"/>
      <c r="E6" s="376"/>
      <c r="F6" s="376"/>
      <c r="G6" s="376"/>
      <c r="H6" s="376"/>
      <c r="I6" s="376"/>
      <c r="J6" s="376"/>
      <c r="K6" s="376"/>
      <c r="L6" s="376"/>
      <c r="M6" s="376"/>
      <c r="N6" s="376"/>
      <c r="O6" s="376"/>
      <c r="P6" s="376"/>
      <c r="Q6" s="376"/>
      <c r="R6" s="376"/>
      <c r="S6" s="376"/>
      <c r="T6" s="196"/>
      <c r="U6" s="196"/>
      <c r="V6" s="196"/>
      <c r="W6" s="197"/>
      <c r="X6" s="377"/>
      <c r="Y6" s="377"/>
    </row>
    <row r="7" spans="1:25" ht="50.1" customHeight="1" thickTop="1" thickBot="1" x14ac:dyDescent="0.3">
      <c r="B7" s="500" t="s">
        <v>106</v>
      </c>
      <c r="C7" s="500"/>
      <c r="D7" s="500"/>
      <c r="E7" s="500"/>
      <c r="F7" s="501" t="s">
        <v>316</v>
      </c>
      <c r="G7" s="502" t="s">
        <v>151</v>
      </c>
      <c r="H7" s="503" t="s">
        <v>104</v>
      </c>
      <c r="I7" s="504" t="s">
        <v>105</v>
      </c>
      <c r="J7" s="505"/>
      <c r="K7" s="506"/>
      <c r="L7" s="500" t="s">
        <v>108</v>
      </c>
      <c r="M7" s="500"/>
      <c r="N7" s="500"/>
      <c r="O7" s="500"/>
      <c r="P7" s="501" t="s">
        <v>316</v>
      </c>
      <c r="Q7" s="502" t="s">
        <v>103</v>
      </c>
      <c r="R7" s="503" t="s">
        <v>104</v>
      </c>
      <c r="S7" s="504" t="s">
        <v>105</v>
      </c>
      <c r="T7" s="507"/>
      <c r="U7" s="508"/>
      <c r="V7" s="508"/>
      <c r="W7" s="509"/>
      <c r="X7" s="510"/>
    </row>
    <row r="8" spans="1:25" s="97" customFormat="1" ht="47.25" hidden="1" customHeight="1" x14ac:dyDescent="0.25">
      <c r="B8" s="511"/>
      <c r="C8" s="511"/>
      <c r="D8" s="511"/>
      <c r="E8" s="511"/>
      <c r="F8" s="512">
        <v>1</v>
      </c>
      <c r="G8" s="512">
        <v>2</v>
      </c>
      <c r="H8" s="511">
        <v>3</v>
      </c>
      <c r="I8" s="513"/>
      <c r="J8" s="514"/>
      <c r="K8" s="515"/>
      <c r="L8" s="511"/>
      <c r="M8" s="511"/>
      <c r="N8" s="511"/>
      <c r="O8" s="511"/>
      <c r="P8" s="511">
        <v>1</v>
      </c>
      <c r="Q8" s="511">
        <v>2</v>
      </c>
      <c r="R8" s="511">
        <v>3</v>
      </c>
      <c r="S8" s="516"/>
      <c r="T8" s="517"/>
      <c r="U8" s="518"/>
      <c r="V8" s="518"/>
      <c r="W8" s="519"/>
      <c r="X8" s="520"/>
      <c r="Y8" s="96"/>
    </row>
    <row r="9" spans="1:25" s="95" customFormat="1" ht="48" customHeight="1" thickTop="1" thickBot="1" x14ac:dyDescent="0.3">
      <c r="B9" s="521" t="s">
        <v>351</v>
      </c>
      <c r="C9" s="521"/>
      <c r="D9" s="521"/>
      <c r="E9" s="521"/>
      <c r="F9" s="522"/>
      <c r="G9" s="522"/>
      <c r="H9" s="522" t="s">
        <v>79</v>
      </c>
      <c r="I9" s="523">
        <f>SUMIF(F9:H9, "X",$F$8:$H$8)</f>
        <v>3</v>
      </c>
      <c r="J9" s="524"/>
      <c r="K9" s="525"/>
      <c r="L9" s="526" t="s">
        <v>444</v>
      </c>
      <c r="M9" s="527"/>
      <c r="N9" s="527"/>
      <c r="O9" s="528"/>
      <c r="P9" s="529"/>
      <c r="Q9" s="529" t="s">
        <v>79</v>
      </c>
      <c r="R9" s="529"/>
      <c r="S9" s="530">
        <f>SUMIF(P9:R9,"X",P$8:R$8)</f>
        <v>2</v>
      </c>
      <c r="T9" s="531"/>
      <c r="U9" s="532"/>
      <c r="V9" s="532"/>
      <c r="W9" s="509"/>
      <c r="X9" s="510"/>
    </row>
    <row r="10" spans="1:25" s="95" customFormat="1" ht="48" customHeight="1" thickTop="1" thickBot="1" x14ac:dyDescent="0.3">
      <c r="B10" s="521" t="s">
        <v>352</v>
      </c>
      <c r="C10" s="521"/>
      <c r="D10" s="521"/>
      <c r="E10" s="521"/>
      <c r="F10" s="522"/>
      <c r="G10" s="522"/>
      <c r="H10" s="522" t="s">
        <v>79</v>
      </c>
      <c r="I10" s="523">
        <f t="shared" ref="I10:I26" si="0">SUMIF(F10:H10, "X",$F$8:$H$8)</f>
        <v>3</v>
      </c>
      <c r="J10" s="524"/>
      <c r="K10" s="525"/>
      <c r="L10" s="533" t="s">
        <v>445</v>
      </c>
      <c r="M10" s="527"/>
      <c r="N10" s="527"/>
      <c r="O10" s="528"/>
      <c r="P10" s="529"/>
      <c r="Q10" s="529" t="s">
        <v>79</v>
      </c>
      <c r="R10" s="529"/>
      <c r="S10" s="530">
        <f t="shared" ref="S10:S26" si="1">SUMIF(P10:R10,"X",P$8:R$8)</f>
        <v>2</v>
      </c>
      <c r="T10" s="531"/>
      <c r="U10" s="532"/>
      <c r="V10" s="532"/>
      <c r="W10" s="509"/>
      <c r="X10" s="510"/>
    </row>
    <row r="11" spans="1:25" s="95" customFormat="1" ht="48" customHeight="1" thickTop="1" thickBot="1" x14ac:dyDescent="0.3">
      <c r="B11" s="521" t="s">
        <v>353</v>
      </c>
      <c r="C11" s="521"/>
      <c r="D11" s="521"/>
      <c r="E11" s="521"/>
      <c r="F11" s="522"/>
      <c r="G11" s="522"/>
      <c r="H11" s="522" t="s">
        <v>79</v>
      </c>
      <c r="I11" s="523">
        <f t="shared" si="0"/>
        <v>3</v>
      </c>
      <c r="J11" s="524"/>
      <c r="K11" s="525"/>
      <c r="L11" s="533" t="s">
        <v>446</v>
      </c>
      <c r="M11" s="534"/>
      <c r="N11" s="534"/>
      <c r="O11" s="535"/>
      <c r="P11" s="529"/>
      <c r="Q11" s="529" t="s">
        <v>79</v>
      </c>
      <c r="R11" s="529"/>
      <c r="S11" s="530">
        <f t="shared" si="1"/>
        <v>2</v>
      </c>
      <c r="T11" s="531"/>
      <c r="U11" s="532"/>
      <c r="V11" s="532"/>
      <c r="W11" s="509"/>
      <c r="X11" s="510"/>
    </row>
    <row r="12" spans="1:25" s="95" customFormat="1" ht="48" customHeight="1" thickTop="1" thickBot="1" x14ac:dyDescent="0.3">
      <c r="B12" s="521" t="s">
        <v>354</v>
      </c>
      <c r="C12" s="521"/>
      <c r="D12" s="521"/>
      <c r="E12" s="521"/>
      <c r="F12" s="522"/>
      <c r="G12" s="522"/>
      <c r="H12" s="522" t="s">
        <v>79</v>
      </c>
      <c r="I12" s="523">
        <f t="shared" si="0"/>
        <v>3</v>
      </c>
      <c r="J12" s="524"/>
      <c r="K12" s="525"/>
      <c r="L12" s="533" t="s">
        <v>369</v>
      </c>
      <c r="M12" s="534"/>
      <c r="N12" s="534"/>
      <c r="O12" s="535"/>
      <c r="P12" s="529"/>
      <c r="Q12" s="529" t="s">
        <v>79</v>
      </c>
      <c r="R12" s="529"/>
      <c r="S12" s="530">
        <f t="shared" si="1"/>
        <v>2</v>
      </c>
      <c r="T12" s="531"/>
      <c r="U12" s="532"/>
      <c r="V12" s="532"/>
      <c r="W12" s="509"/>
      <c r="X12" s="510"/>
    </row>
    <row r="13" spans="1:25" s="95" customFormat="1" ht="72" customHeight="1" thickTop="1" thickBot="1" x14ac:dyDescent="0.3">
      <c r="B13" s="521" t="s">
        <v>355</v>
      </c>
      <c r="C13" s="521"/>
      <c r="D13" s="521"/>
      <c r="E13" s="521"/>
      <c r="F13" s="522"/>
      <c r="G13" s="522"/>
      <c r="H13" s="522" t="s">
        <v>79</v>
      </c>
      <c r="I13" s="523">
        <f t="shared" si="0"/>
        <v>3</v>
      </c>
      <c r="J13" s="524"/>
      <c r="K13" s="525"/>
      <c r="L13" s="533" t="s">
        <v>372</v>
      </c>
      <c r="M13" s="534"/>
      <c r="N13" s="534"/>
      <c r="O13" s="535"/>
      <c r="P13" s="529"/>
      <c r="Q13" s="529" t="s">
        <v>79</v>
      </c>
      <c r="R13" s="529"/>
      <c r="S13" s="530">
        <f t="shared" si="1"/>
        <v>2</v>
      </c>
      <c r="T13" s="531"/>
      <c r="U13" s="532"/>
      <c r="V13" s="532"/>
      <c r="W13" s="509"/>
      <c r="X13" s="510"/>
    </row>
    <row r="14" spans="1:25" s="95" customFormat="1" ht="62.25" customHeight="1" thickTop="1" thickBot="1" x14ac:dyDescent="0.3">
      <c r="B14" s="521" t="s">
        <v>356</v>
      </c>
      <c r="C14" s="521"/>
      <c r="D14" s="521"/>
      <c r="E14" s="521"/>
      <c r="F14" s="522"/>
      <c r="G14" s="522"/>
      <c r="H14" s="522" t="s">
        <v>79</v>
      </c>
      <c r="I14" s="523">
        <f t="shared" si="0"/>
        <v>3</v>
      </c>
      <c r="J14" s="524"/>
      <c r="K14" s="525"/>
      <c r="L14" s="533" t="s">
        <v>370</v>
      </c>
      <c r="M14" s="534"/>
      <c r="N14" s="534"/>
      <c r="O14" s="535"/>
      <c r="P14" s="529"/>
      <c r="Q14" s="529" t="s">
        <v>79</v>
      </c>
      <c r="R14" s="529"/>
      <c r="S14" s="530">
        <f t="shared" si="1"/>
        <v>2</v>
      </c>
      <c r="T14" s="531"/>
      <c r="U14" s="532"/>
      <c r="V14" s="532"/>
      <c r="W14" s="509"/>
      <c r="X14" s="510"/>
    </row>
    <row r="15" spans="1:25" s="95" customFormat="1" ht="48" customHeight="1" thickTop="1" thickBot="1" x14ac:dyDescent="0.3">
      <c r="B15" s="521" t="s">
        <v>357</v>
      </c>
      <c r="C15" s="521"/>
      <c r="D15" s="521"/>
      <c r="E15" s="521"/>
      <c r="F15" s="522"/>
      <c r="G15" s="522"/>
      <c r="H15" s="522" t="s">
        <v>79</v>
      </c>
      <c r="I15" s="523">
        <f t="shared" si="0"/>
        <v>3</v>
      </c>
      <c r="J15" s="524"/>
      <c r="K15" s="525"/>
      <c r="L15" s="526" t="s">
        <v>371</v>
      </c>
      <c r="M15" s="527"/>
      <c r="N15" s="527"/>
      <c r="O15" s="528"/>
      <c r="P15" s="529"/>
      <c r="Q15" s="529"/>
      <c r="R15" s="529" t="s">
        <v>79</v>
      </c>
      <c r="S15" s="530">
        <f t="shared" si="1"/>
        <v>3</v>
      </c>
      <c r="T15" s="531"/>
      <c r="U15" s="532"/>
      <c r="V15" s="532"/>
      <c r="W15" s="509"/>
      <c r="X15" s="510"/>
    </row>
    <row r="16" spans="1:25" s="95" customFormat="1" ht="48" customHeight="1" thickTop="1" thickBot="1" x14ac:dyDescent="0.3">
      <c r="B16" s="536" t="s">
        <v>358</v>
      </c>
      <c r="C16" s="536"/>
      <c r="D16" s="536"/>
      <c r="E16" s="536"/>
      <c r="F16" s="522"/>
      <c r="G16" s="522"/>
      <c r="H16" s="522" t="s">
        <v>79</v>
      </c>
      <c r="I16" s="523">
        <f t="shared" si="0"/>
        <v>3</v>
      </c>
      <c r="J16" s="524"/>
      <c r="K16" s="525"/>
      <c r="L16" s="526" t="s">
        <v>373</v>
      </c>
      <c r="M16" s="527"/>
      <c r="N16" s="527"/>
      <c r="O16" s="528"/>
      <c r="P16" s="529"/>
      <c r="Q16" s="529"/>
      <c r="R16" s="529" t="s">
        <v>79</v>
      </c>
      <c r="S16" s="530">
        <f t="shared" si="1"/>
        <v>3</v>
      </c>
      <c r="T16" s="531"/>
      <c r="U16" s="532"/>
      <c r="V16" s="532"/>
      <c r="W16" s="509"/>
      <c r="X16" s="510"/>
    </row>
    <row r="17" spans="2:24" s="95" customFormat="1" ht="48" customHeight="1" thickTop="1" thickBot="1" x14ac:dyDescent="0.3">
      <c r="B17" s="521" t="s">
        <v>359</v>
      </c>
      <c r="C17" s="521"/>
      <c r="D17" s="521"/>
      <c r="E17" s="521"/>
      <c r="F17" s="522"/>
      <c r="G17" s="522"/>
      <c r="H17" s="522" t="s">
        <v>79</v>
      </c>
      <c r="I17" s="523">
        <f t="shared" si="0"/>
        <v>3</v>
      </c>
      <c r="J17" s="524"/>
      <c r="K17" s="525"/>
      <c r="L17" s="533" t="s">
        <v>374</v>
      </c>
      <c r="M17" s="534"/>
      <c r="N17" s="534"/>
      <c r="O17" s="535"/>
      <c r="P17" s="529"/>
      <c r="Q17" s="529" t="s">
        <v>79</v>
      </c>
      <c r="R17" s="529"/>
      <c r="S17" s="530">
        <f t="shared" si="1"/>
        <v>2</v>
      </c>
      <c r="T17" s="531"/>
      <c r="U17" s="532"/>
      <c r="V17" s="532"/>
      <c r="W17" s="509"/>
      <c r="X17" s="510"/>
    </row>
    <row r="18" spans="2:24" s="95" customFormat="1" ht="48" customHeight="1" thickTop="1" thickBot="1" x14ac:dyDescent="0.3">
      <c r="B18" s="521" t="s">
        <v>360</v>
      </c>
      <c r="C18" s="521"/>
      <c r="D18" s="521"/>
      <c r="E18" s="521"/>
      <c r="F18" s="522"/>
      <c r="G18" s="522"/>
      <c r="H18" s="522" t="s">
        <v>79</v>
      </c>
      <c r="I18" s="523">
        <f t="shared" si="0"/>
        <v>3</v>
      </c>
      <c r="J18" s="524"/>
      <c r="K18" s="525"/>
      <c r="L18" s="533" t="s">
        <v>447</v>
      </c>
      <c r="M18" s="534"/>
      <c r="N18" s="534"/>
      <c r="O18" s="535"/>
      <c r="P18" s="529"/>
      <c r="Q18" s="529" t="s">
        <v>79</v>
      </c>
      <c r="R18" s="529"/>
      <c r="S18" s="530">
        <f t="shared" si="1"/>
        <v>2</v>
      </c>
      <c r="T18" s="531"/>
      <c r="U18" s="532"/>
      <c r="V18" s="532"/>
      <c r="W18" s="537"/>
      <c r="X18" s="510"/>
    </row>
    <row r="19" spans="2:24" s="95" customFormat="1" ht="60.75" customHeight="1" thickTop="1" thickBot="1" x14ac:dyDescent="0.3">
      <c r="B19" s="521" t="s">
        <v>361</v>
      </c>
      <c r="C19" s="521"/>
      <c r="D19" s="521"/>
      <c r="E19" s="521"/>
      <c r="F19" s="522"/>
      <c r="G19" s="522"/>
      <c r="H19" s="522" t="s">
        <v>79</v>
      </c>
      <c r="I19" s="523">
        <f t="shared" si="0"/>
        <v>3</v>
      </c>
      <c r="J19" s="524"/>
      <c r="K19" s="525"/>
      <c r="L19" s="526" t="s">
        <v>448</v>
      </c>
      <c r="M19" s="527"/>
      <c r="N19" s="527"/>
      <c r="O19" s="528"/>
      <c r="P19" s="529"/>
      <c r="Q19" s="529"/>
      <c r="R19" s="529" t="s">
        <v>79</v>
      </c>
      <c r="S19" s="530">
        <f t="shared" si="1"/>
        <v>3</v>
      </c>
      <c r="T19" s="531"/>
      <c r="U19" s="532"/>
      <c r="V19" s="532"/>
      <c r="W19" s="537"/>
      <c r="X19" s="510"/>
    </row>
    <row r="20" spans="2:24" s="95" customFormat="1" ht="48" customHeight="1" thickTop="1" thickBot="1" x14ac:dyDescent="0.3">
      <c r="B20" s="521" t="s">
        <v>362</v>
      </c>
      <c r="C20" s="521"/>
      <c r="D20" s="521"/>
      <c r="E20" s="521"/>
      <c r="F20" s="522"/>
      <c r="G20" s="522"/>
      <c r="H20" s="522" t="s">
        <v>79</v>
      </c>
      <c r="I20" s="523">
        <f t="shared" si="0"/>
        <v>3</v>
      </c>
      <c r="J20" s="524"/>
      <c r="K20" s="525"/>
      <c r="L20" s="533" t="s">
        <v>449</v>
      </c>
      <c r="M20" s="534"/>
      <c r="N20" s="534"/>
      <c r="O20" s="535"/>
      <c r="P20" s="529"/>
      <c r="Q20" s="529" t="s">
        <v>79</v>
      </c>
      <c r="R20" s="529"/>
      <c r="S20" s="530">
        <f t="shared" si="1"/>
        <v>2</v>
      </c>
      <c r="T20" s="531"/>
      <c r="U20" s="532"/>
      <c r="V20" s="532"/>
      <c r="W20" s="537"/>
      <c r="X20" s="510"/>
    </row>
    <row r="21" spans="2:24" s="95" customFormat="1" ht="48" customHeight="1" thickTop="1" thickBot="1" x14ac:dyDescent="0.3">
      <c r="B21" s="521" t="s">
        <v>363</v>
      </c>
      <c r="C21" s="521"/>
      <c r="D21" s="521"/>
      <c r="E21" s="521"/>
      <c r="F21" s="522"/>
      <c r="G21" s="522"/>
      <c r="H21" s="522" t="s">
        <v>79</v>
      </c>
      <c r="I21" s="523">
        <f t="shared" si="0"/>
        <v>3</v>
      </c>
      <c r="J21" s="524"/>
      <c r="K21" s="525"/>
      <c r="L21" s="533" t="s">
        <v>450</v>
      </c>
      <c r="M21" s="534"/>
      <c r="N21" s="534"/>
      <c r="O21" s="535"/>
      <c r="P21" s="529"/>
      <c r="Q21" s="529" t="s">
        <v>79</v>
      </c>
      <c r="R21" s="529"/>
      <c r="S21" s="530">
        <f t="shared" si="1"/>
        <v>2</v>
      </c>
      <c r="T21" s="531"/>
      <c r="U21" s="532"/>
      <c r="V21" s="532"/>
      <c r="W21" s="537"/>
      <c r="X21" s="510"/>
    </row>
    <row r="22" spans="2:24" s="95" customFormat="1" ht="48" customHeight="1" thickTop="1" thickBot="1" x14ac:dyDescent="0.3">
      <c r="B22" s="521" t="s">
        <v>364</v>
      </c>
      <c r="C22" s="521"/>
      <c r="D22" s="521"/>
      <c r="E22" s="521"/>
      <c r="F22" s="522"/>
      <c r="G22" s="522"/>
      <c r="H22" s="522" t="s">
        <v>79</v>
      </c>
      <c r="I22" s="523">
        <f t="shared" si="0"/>
        <v>3</v>
      </c>
      <c r="J22" s="524"/>
      <c r="K22" s="525"/>
      <c r="L22" s="533" t="s">
        <v>375</v>
      </c>
      <c r="M22" s="534"/>
      <c r="N22" s="534"/>
      <c r="O22" s="535"/>
      <c r="P22" s="529"/>
      <c r="Q22" s="529"/>
      <c r="R22" s="529" t="s">
        <v>79</v>
      </c>
      <c r="S22" s="530">
        <f t="shared" si="1"/>
        <v>3</v>
      </c>
      <c r="T22" s="531"/>
      <c r="U22" s="532"/>
      <c r="V22" s="532"/>
      <c r="W22" s="537"/>
      <c r="X22" s="510"/>
    </row>
    <row r="23" spans="2:24" s="95" customFormat="1" ht="48" customHeight="1" thickTop="1" thickBot="1" x14ac:dyDescent="0.3">
      <c r="B23" s="521" t="s">
        <v>365</v>
      </c>
      <c r="C23" s="521"/>
      <c r="D23" s="521"/>
      <c r="E23" s="521"/>
      <c r="F23" s="522"/>
      <c r="G23" s="522"/>
      <c r="H23" s="522" t="s">
        <v>79</v>
      </c>
      <c r="I23" s="523">
        <f t="shared" si="0"/>
        <v>3</v>
      </c>
      <c r="J23" s="524"/>
      <c r="K23" s="525"/>
      <c r="L23" s="533" t="s">
        <v>376</v>
      </c>
      <c r="M23" s="534"/>
      <c r="N23" s="534"/>
      <c r="O23" s="535"/>
      <c r="P23" s="529"/>
      <c r="Q23" s="529" t="s">
        <v>79</v>
      </c>
      <c r="R23" s="529"/>
      <c r="S23" s="530">
        <f t="shared" si="1"/>
        <v>2</v>
      </c>
      <c r="T23" s="531"/>
      <c r="U23" s="532"/>
      <c r="V23" s="532"/>
      <c r="W23" s="537"/>
      <c r="X23" s="510"/>
    </row>
    <row r="24" spans="2:24" s="95" customFormat="1" ht="48" customHeight="1" thickTop="1" thickBot="1" x14ac:dyDescent="0.3">
      <c r="B24" s="521" t="s">
        <v>366</v>
      </c>
      <c r="C24" s="521"/>
      <c r="D24" s="521"/>
      <c r="E24" s="521"/>
      <c r="F24" s="522"/>
      <c r="G24" s="522"/>
      <c r="H24" s="522" t="s">
        <v>79</v>
      </c>
      <c r="I24" s="523">
        <f t="shared" si="0"/>
        <v>3</v>
      </c>
      <c r="J24" s="524"/>
      <c r="K24" s="525"/>
      <c r="L24" s="526" t="s">
        <v>377</v>
      </c>
      <c r="M24" s="527"/>
      <c r="N24" s="527"/>
      <c r="O24" s="528"/>
      <c r="P24" s="529"/>
      <c r="Q24" s="529" t="s">
        <v>79</v>
      </c>
      <c r="R24" s="529"/>
      <c r="S24" s="530">
        <f t="shared" si="1"/>
        <v>2</v>
      </c>
      <c r="T24" s="531"/>
      <c r="U24" s="532"/>
      <c r="V24" s="532"/>
      <c r="W24" s="537"/>
      <c r="X24" s="510"/>
    </row>
    <row r="25" spans="2:24" s="95" customFormat="1" ht="48" customHeight="1" thickTop="1" thickBot="1" x14ac:dyDescent="0.3">
      <c r="B25" s="521" t="s">
        <v>367</v>
      </c>
      <c r="C25" s="521"/>
      <c r="D25" s="521"/>
      <c r="E25" s="521"/>
      <c r="F25" s="522"/>
      <c r="G25" s="522"/>
      <c r="H25" s="522" t="s">
        <v>79</v>
      </c>
      <c r="I25" s="523" t="s">
        <v>118</v>
      </c>
      <c r="J25" s="524"/>
      <c r="K25" s="525"/>
      <c r="L25" s="526" t="s">
        <v>412</v>
      </c>
      <c r="M25" s="527"/>
      <c r="N25" s="527"/>
      <c r="O25" s="528"/>
      <c r="P25" s="529"/>
      <c r="Q25" s="529" t="s">
        <v>79</v>
      </c>
      <c r="R25" s="529"/>
      <c r="S25" s="530">
        <f t="shared" si="1"/>
        <v>2</v>
      </c>
      <c r="T25" s="531"/>
      <c r="U25" s="532"/>
      <c r="V25" s="532"/>
      <c r="W25" s="537"/>
      <c r="X25" s="510"/>
    </row>
    <row r="26" spans="2:24" s="95" customFormat="1" ht="48" customHeight="1" thickTop="1" thickBot="1" x14ac:dyDescent="0.3">
      <c r="B26" s="521" t="s">
        <v>368</v>
      </c>
      <c r="C26" s="521"/>
      <c r="D26" s="521"/>
      <c r="E26" s="521"/>
      <c r="F26" s="522"/>
      <c r="G26" s="522"/>
      <c r="H26" s="522" t="s">
        <v>79</v>
      </c>
      <c r="I26" s="523">
        <f t="shared" si="0"/>
        <v>3</v>
      </c>
      <c r="J26" s="524"/>
      <c r="K26" s="525"/>
      <c r="L26" s="526"/>
      <c r="M26" s="527"/>
      <c r="N26" s="527"/>
      <c r="O26" s="528"/>
      <c r="P26" s="529"/>
      <c r="Q26" s="529"/>
      <c r="R26" s="529"/>
      <c r="S26" s="530">
        <f t="shared" si="1"/>
        <v>0</v>
      </c>
      <c r="T26" s="531"/>
      <c r="U26" s="532"/>
      <c r="V26" s="532"/>
      <c r="W26" s="537"/>
      <c r="X26" s="510"/>
    </row>
    <row r="27" spans="2:24" ht="19.5" customHeight="1" thickTop="1" thickBot="1" x14ac:dyDescent="0.3">
      <c r="B27" s="538" t="s">
        <v>107</v>
      </c>
      <c r="C27" s="538"/>
      <c r="D27" s="538"/>
      <c r="E27" s="538"/>
      <c r="F27" s="538"/>
      <c r="G27" s="538"/>
      <c r="H27" s="538"/>
      <c r="I27" s="539">
        <f>SUM(I9:I26)</f>
        <v>51</v>
      </c>
      <c r="J27" s="540">
        <f>I27</f>
        <v>51</v>
      </c>
      <c r="K27" s="541"/>
      <c r="L27" s="542" t="s">
        <v>107</v>
      </c>
      <c r="M27" s="542"/>
      <c r="N27" s="542"/>
      <c r="O27" s="542"/>
      <c r="P27" s="543"/>
      <c r="Q27" s="543"/>
      <c r="R27" s="543"/>
      <c r="S27" s="544">
        <f>SUM(S9:S26)*-1</f>
        <v>-38</v>
      </c>
      <c r="T27" s="545">
        <f>S27*-1</f>
        <v>38</v>
      </c>
      <c r="U27" s="546">
        <f>(S27*$K$52)/$M$52</f>
        <v>-13.630434782608695</v>
      </c>
      <c r="V27" s="508"/>
      <c r="W27" s="509">
        <f>(I27*$K$53)/$M$53</f>
        <v>17</v>
      </c>
      <c r="X27" s="510"/>
    </row>
    <row r="28" spans="2:24" ht="9" customHeight="1" thickTop="1" thickBot="1" x14ac:dyDescent="0.3">
      <c r="B28" s="547"/>
      <c r="C28" s="547"/>
      <c r="D28" s="547"/>
      <c r="E28" s="547"/>
      <c r="F28" s="547"/>
      <c r="G28" s="547"/>
      <c r="H28" s="547"/>
      <c r="I28" s="548"/>
      <c r="J28" s="547"/>
      <c r="K28" s="541"/>
      <c r="L28" s="547"/>
      <c r="M28" s="547"/>
      <c r="N28" s="547"/>
      <c r="O28" s="547"/>
      <c r="P28" s="547"/>
      <c r="Q28" s="547"/>
      <c r="R28" s="547"/>
      <c r="S28" s="548"/>
      <c r="T28" s="549"/>
      <c r="U28" s="508"/>
      <c r="V28" s="508"/>
      <c r="W28" s="509"/>
      <c r="X28" s="510"/>
    </row>
    <row r="29" spans="2:24" ht="50.1" customHeight="1" thickTop="1" thickBot="1" x14ac:dyDescent="0.3">
      <c r="B29" s="500" t="s">
        <v>109</v>
      </c>
      <c r="C29" s="500"/>
      <c r="D29" s="500"/>
      <c r="E29" s="500"/>
      <c r="F29" s="550" t="s">
        <v>119</v>
      </c>
      <c r="G29" s="551" t="s">
        <v>152</v>
      </c>
      <c r="H29" s="552" t="s">
        <v>144</v>
      </c>
      <c r="I29" s="504" t="s">
        <v>105</v>
      </c>
      <c r="J29" s="505"/>
      <c r="K29" s="541"/>
      <c r="L29" s="500" t="s">
        <v>111</v>
      </c>
      <c r="M29" s="500"/>
      <c r="N29" s="500"/>
      <c r="O29" s="500"/>
      <c r="P29" s="550" t="s">
        <v>119</v>
      </c>
      <c r="Q29" s="551" t="s">
        <v>152</v>
      </c>
      <c r="R29" s="552" t="s">
        <v>144</v>
      </c>
      <c r="S29" s="504" t="s">
        <v>105</v>
      </c>
      <c r="T29" s="517"/>
      <c r="U29" s="508"/>
      <c r="V29" s="508"/>
      <c r="W29" s="509"/>
      <c r="X29" s="510"/>
    </row>
    <row r="30" spans="2:24" s="95" customFormat="1" ht="48" customHeight="1" thickTop="1" thickBot="1" x14ac:dyDescent="0.3">
      <c r="B30" s="521" t="s">
        <v>378</v>
      </c>
      <c r="C30" s="521"/>
      <c r="D30" s="521"/>
      <c r="E30" s="521"/>
      <c r="F30" s="553"/>
      <c r="G30" s="553" t="s">
        <v>79</v>
      </c>
      <c r="H30" s="553"/>
      <c r="I30" s="530">
        <f t="shared" ref="I30:I42" si="2">SUMIF(F30:H30, "X",$F$8:$H$8)</f>
        <v>2</v>
      </c>
      <c r="J30" s="554"/>
      <c r="K30" s="525"/>
      <c r="L30" s="521" t="s">
        <v>394</v>
      </c>
      <c r="M30" s="521"/>
      <c r="N30" s="521"/>
      <c r="O30" s="521"/>
      <c r="P30" s="529"/>
      <c r="Q30" s="529"/>
      <c r="R30" s="529" t="s">
        <v>79</v>
      </c>
      <c r="S30" s="523">
        <f t="shared" ref="S30:S45" si="3">SUMIF(P30:R30,"X",$P$8:$R$8)</f>
        <v>3</v>
      </c>
      <c r="T30" s="531"/>
      <c r="U30" s="532"/>
      <c r="V30" s="532"/>
      <c r="W30" s="509"/>
      <c r="X30" s="510"/>
    </row>
    <row r="31" spans="2:24" s="95" customFormat="1" ht="48" customHeight="1" thickTop="1" thickBot="1" x14ac:dyDescent="0.3">
      <c r="B31" s="555" t="s">
        <v>379</v>
      </c>
      <c r="C31" s="556"/>
      <c r="D31" s="556"/>
      <c r="E31" s="557"/>
      <c r="F31" s="553"/>
      <c r="G31" s="553" t="s">
        <v>79</v>
      </c>
      <c r="H31" s="553"/>
      <c r="I31" s="530">
        <f t="shared" si="2"/>
        <v>2</v>
      </c>
      <c r="J31" s="554"/>
      <c r="K31" s="525"/>
      <c r="L31" s="521" t="s">
        <v>395</v>
      </c>
      <c r="M31" s="521"/>
      <c r="N31" s="521"/>
      <c r="O31" s="521"/>
      <c r="P31" s="529"/>
      <c r="Q31" s="529"/>
      <c r="R31" s="529" t="s">
        <v>79</v>
      </c>
      <c r="S31" s="523">
        <f t="shared" si="3"/>
        <v>3</v>
      </c>
      <c r="T31" s="531"/>
      <c r="U31" s="532"/>
      <c r="V31" s="532"/>
      <c r="W31" s="509"/>
      <c r="X31" s="510"/>
    </row>
    <row r="32" spans="2:24" s="95" customFormat="1" ht="48" customHeight="1" thickTop="1" thickBot="1" x14ac:dyDescent="0.3">
      <c r="B32" s="555" t="s">
        <v>380</v>
      </c>
      <c r="C32" s="556"/>
      <c r="D32" s="556"/>
      <c r="E32" s="557"/>
      <c r="F32" s="553"/>
      <c r="G32" s="553"/>
      <c r="H32" s="553" t="s">
        <v>79</v>
      </c>
      <c r="I32" s="530">
        <f t="shared" si="2"/>
        <v>3</v>
      </c>
      <c r="J32" s="554"/>
      <c r="K32" s="525"/>
      <c r="L32" s="521" t="s">
        <v>396</v>
      </c>
      <c r="M32" s="521"/>
      <c r="N32" s="521"/>
      <c r="O32" s="521"/>
      <c r="P32" s="529"/>
      <c r="Q32" s="529"/>
      <c r="R32" s="529" t="s">
        <v>79</v>
      </c>
      <c r="S32" s="523">
        <f t="shared" si="3"/>
        <v>3</v>
      </c>
      <c r="T32" s="531"/>
      <c r="U32" s="532"/>
      <c r="V32" s="532"/>
      <c r="W32" s="509"/>
      <c r="X32" s="510"/>
    </row>
    <row r="33" spans="2:24" s="95" customFormat="1" ht="48" customHeight="1" thickTop="1" thickBot="1" x14ac:dyDescent="0.3">
      <c r="B33" s="555" t="s">
        <v>381</v>
      </c>
      <c r="C33" s="556"/>
      <c r="D33" s="556"/>
      <c r="E33" s="557"/>
      <c r="F33" s="553"/>
      <c r="G33" s="553"/>
      <c r="H33" s="553" t="s">
        <v>79</v>
      </c>
      <c r="I33" s="530">
        <f t="shared" si="2"/>
        <v>3</v>
      </c>
      <c r="J33" s="554"/>
      <c r="K33" s="525"/>
      <c r="L33" s="521" t="s">
        <v>397</v>
      </c>
      <c r="M33" s="521"/>
      <c r="N33" s="521"/>
      <c r="O33" s="521"/>
      <c r="P33" s="529"/>
      <c r="Q33" s="529"/>
      <c r="R33" s="529" t="s">
        <v>79</v>
      </c>
      <c r="S33" s="523">
        <f t="shared" si="3"/>
        <v>3</v>
      </c>
      <c r="T33" s="531"/>
      <c r="U33" s="532"/>
      <c r="V33" s="532"/>
      <c r="W33" s="509"/>
      <c r="X33" s="510"/>
    </row>
    <row r="34" spans="2:24" s="95" customFormat="1" ht="78" customHeight="1" thickTop="1" thickBot="1" x14ac:dyDescent="0.3">
      <c r="B34" s="555" t="s">
        <v>382</v>
      </c>
      <c r="C34" s="556"/>
      <c r="D34" s="556"/>
      <c r="E34" s="557"/>
      <c r="F34" s="553"/>
      <c r="G34" s="553"/>
      <c r="H34" s="553" t="s">
        <v>79</v>
      </c>
      <c r="I34" s="530">
        <f t="shared" si="2"/>
        <v>3</v>
      </c>
      <c r="J34" s="554"/>
      <c r="K34" s="525"/>
      <c r="L34" s="521" t="s">
        <v>398</v>
      </c>
      <c r="M34" s="521"/>
      <c r="N34" s="521"/>
      <c r="O34" s="521"/>
      <c r="P34" s="529"/>
      <c r="Q34" s="529"/>
      <c r="R34" s="529" t="s">
        <v>79</v>
      </c>
      <c r="S34" s="523">
        <f t="shared" si="3"/>
        <v>3</v>
      </c>
      <c r="T34" s="531"/>
      <c r="U34" s="532"/>
      <c r="V34" s="532"/>
      <c r="W34" s="509"/>
      <c r="X34" s="510"/>
    </row>
    <row r="35" spans="2:24" s="95" customFormat="1" ht="48" customHeight="1" thickTop="1" thickBot="1" x14ac:dyDescent="0.3">
      <c r="B35" s="555" t="s">
        <v>383</v>
      </c>
      <c r="C35" s="556"/>
      <c r="D35" s="556"/>
      <c r="E35" s="557"/>
      <c r="F35" s="553"/>
      <c r="G35" s="553" t="s">
        <v>79</v>
      </c>
      <c r="H35" s="553"/>
      <c r="I35" s="530">
        <f t="shared" si="2"/>
        <v>2</v>
      </c>
      <c r="J35" s="554"/>
      <c r="K35" s="525"/>
      <c r="L35" s="521" t="s">
        <v>399</v>
      </c>
      <c r="M35" s="521"/>
      <c r="N35" s="521"/>
      <c r="O35" s="521"/>
      <c r="P35" s="529"/>
      <c r="Q35" s="529"/>
      <c r="R35" s="529" t="s">
        <v>79</v>
      </c>
      <c r="S35" s="523">
        <f t="shared" si="3"/>
        <v>3</v>
      </c>
      <c r="T35" s="531"/>
      <c r="U35" s="532"/>
      <c r="V35" s="532"/>
      <c r="W35" s="509"/>
      <c r="X35" s="510"/>
    </row>
    <row r="36" spans="2:24" s="95" customFormat="1" ht="62.25" customHeight="1" thickTop="1" thickBot="1" x14ac:dyDescent="0.3">
      <c r="B36" s="555" t="s">
        <v>384</v>
      </c>
      <c r="C36" s="556"/>
      <c r="D36" s="556"/>
      <c r="E36" s="557"/>
      <c r="F36" s="553"/>
      <c r="G36" s="553" t="s">
        <v>79</v>
      </c>
      <c r="H36" s="553"/>
      <c r="I36" s="530">
        <f t="shared" si="2"/>
        <v>2</v>
      </c>
      <c r="J36" s="554"/>
      <c r="K36" s="525"/>
      <c r="L36" s="521" t="s">
        <v>400</v>
      </c>
      <c r="M36" s="521"/>
      <c r="N36" s="521"/>
      <c r="O36" s="521"/>
      <c r="P36" s="529"/>
      <c r="Q36" s="529"/>
      <c r="R36" s="529" t="s">
        <v>79</v>
      </c>
      <c r="S36" s="523">
        <f t="shared" si="3"/>
        <v>3</v>
      </c>
      <c r="T36" s="531"/>
      <c r="U36" s="532"/>
      <c r="V36" s="532"/>
      <c r="W36" s="509"/>
      <c r="X36" s="510"/>
    </row>
    <row r="37" spans="2:24" s="95" customFormat="1" ht="48" customHeight="1" thickTop="1" thickBot="1" x14ac:dyDescent="0.3">
      <c r="B37" s="555" t="s">
        <v>385</v>
      </c>
      <c r="C37" s="556"/>
      <c r="D37" s="556"/>
      <c r="E37" s="557"/>
      <c r="F37" s="553"/>
      <c r="G37" s="553" t="s">
        <v>79</v>
      </c>
      <c r="H37" s="553"/>
      <c r="I37" s="530">
        <f t="shared" si="2"/>
        <v>2</v>
      </c>
      <c r="J37" s="554"/>
      <c r="K37" s="525"/>
      <c r="L37" s="558" t="s">
        <v>401</v>
      </c>
      <c r="M37" s="559"/>
      <c r="N37" s="559"/>
      <c r="O37" s="560"/>
      <c r="P37" s="529"/>
      <c r="Q37" s="529"/>
      <c r="R37" s="529" t="s">
        <v>79</v>
      </c>
      <c r="S37" s="523">
        <f t="shared" si="3"/>
        <v>3</v>
      </c>
      <c r="T37" s="531"/>
      <c r="U37" s="532"/>
      <c r="V37" s="532"/>
      <c r="W37" s="509"/>
      <c r="X37" s="510"/>
    </row>
    <row r="38" spans="2:24" s="95" customFormat="1" ht="48" customHeight="1" thickTop="1" thickBot="1" x14ac:dyDescent="0.3">
      <c r="B38" s="555" t="s">
        <v>386</v>
      </c>
      <c r="C38" s="556"/>
      <c r="D38" s="556"/>
      <c r="E38" s="557"/>
      <c r="F38" s="553"/>
      <c r="G38" s="553" t="s">
        <v>79</v>
      </c>
      <c r="H38" s="553"/>
      <c r="I38" s="530">
        <f t="shared" si="2"/>
        <v>2</v>
      </c>
      <c r="J38" s="554"/>
      <c r="K38" s="525"/>
      <c r="L38" s="521" t="s">
        <v>402</v>
      </c>
      <c r="M38" s="521"/>
      <c r="N38" s="521"/>
      <c r="O38" s="521"/>
      <c r="P38" s="529"/>
      <c r="Q38" s="529"/>
      <c r="R38" s="529" t="s">
        <v>79</v>
      </c>
      <c r="S38" s="523">
        <f t="shared" si="3"/>
        <v>3</v>
      </c>
      <c r="T38" s="531"/>
      <c r="U38" s="532"/>
      <c r="V38" s="532"/>
      <c r="W38" s="509"/>
      <c r="X38" s="510"/>
    </row>
    <row r="39" spans="2:24" s="95" customFormat="1" ht="48" customHeight="1" thickTop="1" thickBot="1" x14ac:dyDescent="0.3">
      <c r="B39" s="555" t="s">
        <v>387</v>
      </c>
      <c r="C39" s="556"/>
      <c r="D39" s="556"/>
      <c r="E39" s="557"/>
      <c r="F39" s="553"/>
      <c r="G39" s="553" t="s">
        <v>79</v>
      </c>
      <c r="H39" s="553"/>
      <c r="I39" s="530">
        <f t="shared" si="2"/>
        <v>2</v>
      </c>
      <c r="J39" s="554"/>
      <c r="K39" s="525"/>
      <c r="L39" s="521" t="s">
        <v>403</v>
      </c>
      <c r="M39" s="521"/>
      <c r="N39" s="521"/>
      <c r="O39" s="521"/>
      <c r="P39" s="529"/>
      <c r="Q39" s="529"/>
      <c r="R39" s="529" t="s">
        <v>79</v>
      </c>
      <c r="S39" s="523">
        <f t="shared" si="3"/>
        <v>3</v>
      </c>
      <c r="T39" s="531"/>
      <c r="U39" s="532"/>
      <c r="V39" s="532"/>
      <c r="W39" s="509"/>
      <c r="X39" s="510"/>
    </row>
    <row r="40" spans="2:24" s="95" customFormat="1" ht="48" customHeight="1" thickTop="1" thickBot="1" x14ac:dyDescent="0.3">
      <c r="B40" s="555" t="s">
        <v>388</v>
      </c>
      <c r="C40" s="556"/>
      <c r="D40" s="556"/>
      <c r="E40" s="557"/>
      <c r="F40" s="553"/>
      <c r="G40" s="553" t="s">
        <v>79</v>
      </c>
      <c r="H40" s="553"/>
      <c r="I40" s="530">
        <f t="shared" si="2"/>
        <v>2</v>
      </c>
      <c r="J40" s="554"/>
      <c r="K40" s="525"/>
      <c r="L40" s="521" t="s">
        <v>404</v>
      </c>
      <c r="M40" s="521"/>
      <c r="N40" s="521"/>
      <c r="O40" s="521"/>
      <c r="P40" s="529"/>
      <c r="Q40" s="529"/>
      <c r="R40" s="529" t="s">
        <v>79</v>
      </c>
      <c r="S40" s="523">
        <f t="shared" si="3"/>
        <v>3</v>
      </c>
      <c r="T40" s="531"/>
      <c r="U40" s="532"/>
      <c r="V40" s="532"/>
      <c r="W40" s="509"/>
      <c r="X40" s="510"/>
    </row>
    <row r="41" spans="2:24" s="95" customFormat="1" ht="48" customHeight="1" thickTop="1" thickBot="1" x14ac:dyDescent="0.3">
      <c r="B41" s="555" t="s">
        <v>389</v>
      </c>
      <c r="C41" s="556"/>
      <c r="D41" s="556"/>
      <c r="E41" s="557"/>
      <c r="F41" s="553"/>
      <c r="G41" s="553"/>
      <c r="H41" s="553" t="s">
        <v>79</v>
      </c>
      <c r="I41" s="530">
        <f t="shared" si="2"/>
        <v>3</v>
      </c>
      <c r="J41" s="554"/>
      <c r="K41" s="525"/>
      <c r="L41" s="521" t="s">
        <v>405</v>
      </c>
      <c r="M41" s="521"/>
      <c r="N41" s="521"/>
      <c r="O41" s="521"/>
      <c r="P41" s="529"/>
      <c r="Q41" s="529"/>
      <c r="R41" s="529" t="s">
        <v>79</v>
      </c>
      <c r="S41" s="523">
        <f t="shared" si="3"/>
        <v>3</v>
      </c>
      <c r="T41" s="531"/>
      <c r="U41" s="532"/>
      <c r="V41" s="532"/>
      <c r="W41" s="509"/>
      <c r="X41" s="510"/>
    </row>
    <row r="42" spans="2:24" s="95" customFormat="1" ht="48" customHeight="1" thickTop="1" thickBot="1" x14ac:dyDescent="0.3">
      <c r="B42" s="555" t="s">
        <v>390</v>
      </c>
      <c r="C42" s="556"/>
      <c r="D42" s="556"/>
      <c r="E42" s="557"/>
      <c r="F42" s="553"/>
      <c r="G42" s="553"/>
      <c r="H42" s="553" t="s">
        <v>79</v>
      </c>
      <c r="I42" s="530">
        <f t="shared" si="2"/>
        <v>3</v>
      </c>
      <c r="J42" s="554"/>
      <c r="K42" s="525"/>
      <c r="L42" s="521" t="s">
        <v>406</v>
      </c>
      <c r="M42" s="521"/>
      <c r="N42" s="521"/>
      <c r="O42" s="521"/>
      <c r="P42" s="529"/>
      <c r="Q42" s="529"/>
      <c r="R42" s="529" t="s">
        <v>79</v>
      </c>
      <c r="S42" s="523">
        <f t="shared" si="3"/>
        <v>3</v>
      </c>
      <c r="T42" s="531"/>
      <c r="U42" s="532"/>
      <c r="V42" s="532"/>
      <c r="W42" s="509"/>
      <c r="X42" s="510"/>
    </row>
    <row r="43" spans="2:24" s="95" customFormat="1" ht="48" customHeight="1" thickTop="1" thickBot="1" x14ac:dyDescent="0.3">
      <c r="B43" s="555" t="s">
        <v>391</v>
      </c>
      <c r="C43" s="556"/>
      <c r="D43" s="556"/>
      <c r="E43" s="557"/>
      <c r="F43" s="553"/>
      <c r="G43" s="553" t="s">
        <v>79</v>
      </c>
      <c r="H43" s="553"/>
      <c r="I43" s="530">
        <f>SUMIF(F43:H43, "X",$F$8:$H$8)</f>
        <v>2</v>
      </c>
      <c r="J43" s="554"/>
      <c r="K43" s="525"/>
      <c r="L43" s="521" t="s">
        <v>407</v>
      </c>
      <c r="M43" s="521"/>
      <c r="N43" s="521"/>
      <c r="O43" s="521"/>
      <c r="P43" s="529"/>
      <c r="Q43" s="529"/>
      <c r="R43" s="529" t="s">
        <v>79</v>
      </c>
      <c r="S43" s="523">
        <f t="shared" si="3"/>
        <v>3</v>
      </c>
      <c r="T43" s="531"/>
      <c r="U43" s="532"/>
      <c r="V43" s="532"/>
      <c r="W43" s="509"/>
      <c r="X43" s="510"/>
    </row>
    <row r="44" spans="2:24" s="95" customFormat="1" ht="48" customHeight="1" thickTop="1" thickBot="1" x14ac:dyDescent="0.3">
      <c r="B44" s="555" t="s">
        <v>392</v>
      </c>
      <c r="C44" s="556"/>
      <c r="D44" s="556"/>
      <c r="E44" s="557"/>
      <c r="F44" s="553"/>
      <c r="G44" s="553" t="s">
        <v>79</v>
      </c>
      <c r="H44" s="553"/>
      <c r="I44" s="530">
        <f>SUMIF(F44:H44, "X",$F$8:$H$8)</f>
        <v>2</v>
      </c>
      <c r="J44" s="554"/>
      <c r="K44" s="525"/>
      <c r="L44" s="521" t="s">
        <v>408</v>
      </c>
      <c r="M44" s="521"/>
      <c r="N44" s="521"/>
      <c r="O44" s="521"/>
      <c r="P44" s="529" t="s">
        <v>79</v>
      </c>
      <c r="Q44" s="529"/>
      <c r="R44" s="529"/>
      <c r="S44" s="523">
        <f t="shared" si="3"/>
        <v>1</v>
      </c>
      <c r="T44" s="531"/>
      <c r="U44" s="532"/>
      <c r="V44" s="532"/>
      <c r="W44" s="509"/>
      <c r="X44" s="510"/>
    </row>
    <row r="45" spans="2:24" s="95" customFormat="1" ht="48" customHeight="1" thickTop="1" thickBot="1" x14ac:dyDescent="0.3">
      <c r="B45" s="555" t="s">
        <v>393</v>
      </c>
      <c r="C45" s="556"/>
      <c r="D45" s="556"/>
      <c r="E45" s="557"/>
      <c r="F45" s="553"/>
      <c r="G45" s="553" t="s">
        <v>79</v>
      </c>
      <c r="H45" s="553"/>
      <c r="I45" s="530">
        <f>SUMIF(F45:H45, "X",$F$8:$H$8)</f>
        <v>2</v>
      </c>
      <c r="J45" s="554"/>
      <c r="K45" s="525"/>
      <c r="L45" s="521" t="s">
        <v>409</v>
      </c>
      <c r="M45" s="521"/>
      <c r="N45" s="521"/>
      <c r="O45" s="521"/>
      <c r="P45" s="529"/>
      <c r="Q45" s="529"/>
      <c r="R45" s="529" t="s">
        <v>79</v>
      </c>
      <c r="S45" s="523">
        <f t="shared" si="3"/>
        <v>3</v>
      </c>
      <c r="T45" s="531"/>
      <c r="U45" s="532"/>
      <c r="V45" s="532"/>
      <c r="W45" s="509"/>
      <c r="X45" s="510"/>
    </row>
    <row r="46" spans="2:24" ht="19.5" thickTop="1" thickBot="1" x14ac:dyDescent="0.3">
      <c r="B46" s="538" t="s">
        <v>107</v>
      </c>
      <c r="C46" s="538"/>
      <c r="D46" s="538"/>
      <c r="E46" s="538"/>
      <c r="F46" s="538"/>
      <c r="G46" s="538"/>
      <c r="H46" s="538"/>
      <c r="I46" s="544">
        <f>SUM(I30:I43)*-1</f>
        <v>-33</v>
      </c>
      <c r="J46" s="561">
        <f>I46*-1</f>
        <v>33</v>
      </c>
      <c r="K46" s="541"/>
      <c r="L46" s="543" t="s">
        <v>107</v>
      </c>
      <c r="M46" s="543"/>
      <c r="N46" s="543"/>
      <c r="O46" s="543"/>
      <c r="P46" s="543"/>
      <c r="Q46" s="543"/>
      <c r="R46" s="543"/>
      <c r="S46" s="539">
        <f>SUM(S30:S45)</f>
        <v>46</v>
      </c>
      <c r="T46" s="545">
        <f>S46</f>
        <v>46</v>
      </c>
      <c r="U46" s="508">
        <f>(S46*$K$52)/$M$52</f>
        <v>16.5</v>
      </c>
      <c r="V46" s="508"/>
      <c r="W46" s="509">
        <f>(I46*$K$53)/$M$53</f>
        <v>-11</v>
      </c>
      <c r="X46" s="510"/>
    </row>
    <row r="47" spans="2:24" ht="9" customHeight="1" thickTop="1" x14ac:dyDescent="0.25">
      <c r="B47" s="562"/>
      <c r="C47" s="562"/>
      <c r="D47" s="562"/>
      <c r="E47" s="562"/>
      <c r="F47" s="562"/>
      <c r="G47" s="562"/>
      <c r="H47" s="562"/>
      <c r="I47" s="562"/>
      <c r="J47" s="562"/>
      <c r="K47" s="563"/>
      <c r="L47" s="562"/>
      <c r="M47" s="562"/>
      <c r="N47" s="562"/>
      <c r="O47" s="562"/>
      <c r="P47" s="562"/>
      <c r="Q47" s="562"/>
      <c r="R47" s="562"/>
      <c r="S47" s="562"/>
      <c r="T47" s="508"/>
      <c r="U47" s="508"/>
      <c r="V47" s="508"/>
      <c r="W47" s="509"/>
      <c r="X47" s="510"/>
    </row>
    <row r="48" spans="2:24" ht="15" customHeight="1" thickBot="1" x14ac:dyDescent="0.3">
      <c r="B48" s="562"/>
      <c r="C48" s="562"/>
      <c r="D48" s="562"/>
      <c r="E48" s="562"/>
      <c r="F48" s="562"/>
      <c r="G48" s="562"/>
      <c r="H48" s="562"/>
      <c r="I48" s="562"/>
      <c r="J48" s="562"/>
      <c r="K48" s="563"/>
      <c r="L48" s="562"/>
      <c r="M48" s="562"/>
      <c r="N48" s="562"/>
      <c r="O48" s="562"/>
      <c r="P48" s="562"/>
      <c r="Q48" s="562"/>
      <c r="R48" s="562"/>
      <c r="S48" s="562"/>
      <c r="T48" s="508"/>
      <c r="U48" s="508"/>
      <c r="V48" s="508"/>
      <c r="W48" s="509"/>
      <c r="X48" s="510"/>
    </row>
    <row r="49" spans="2:24" ht="15" customHeight="1" thickTop="1" x14ac:dyDescent="0.25">
      <c r="B49" s="564" t="s">
        <v>185</v>
      </c>
      <c r="C49" s="565"/>
      <c r="D49" s="565"/>
      <c r="E49" s="565"/>
      <c r="F49" s="566"/>
      <c r="G49" s="562"/>
      <c r="H49" s="562"/>
      <c r="I49" s="562"/>
      <c r="J49" s="562"/>
      <c r="K49" s="563"/>
      <c r="L49" s="389" t="s">
        <v>110</v>
      </c>
      <c r="M49" s="389"/>
      <c r="N49" s="389"/>
      <c r="O49" s="562"/>
      <c r="P49" s="562"/>
      <c r="Q49" s="562"/>
      <c r="R49" s="562"/>
      <c r="S49" s="562"/>
      <c r="T49" s="508"/>
      <c r="U49" s="508"/>
      <c r="V49" s="508"/>
      <c r="W49" s="509"/>
      <c r="X49" s="510"/>
    </row>
    <row r="50" spans="2:24" ht="15" customHeight="1" x14ac:dyDescent="0.25">
      <c r="B50" s="567" t="s">
        <v>35</v>
      </c>
      <c r="C50" s="389"/>
      <c r="D50" s="389" t="s">
        <v>40</v>
      </c>
      <c r="E50" s="389"/>
      <c r="F50" s="568"/>
      <c r="G50" s="562"/>
      <c r="H50" s="562"/>
      <c r="I50" s="562"/>
      <c r="J50" s="562"/>
      <c r="K50" s="563"/>
      <c r="L50" s="569" t="s">
        <v>79</v>
      </c>
      <c r="M50" s="570" t="s">
        <v>451</v>
      </c>
      <c r="N50" s="571">
        <f>O50</f>
        <v>2.8695652173913047</v>
      </c>
      <c r="O50" s="572">
        <f>U46+U27</f>
        <v>2.8695652173913047</v>
      </c>
      <c r="P50" s="562"/>
      <c r="Q50" s="562"/>
      <c r="R50" s="562"/>
      <c r="S50" s="562"/>
      <c r="T50" s="508"/>
      <c r="U50" s="508"/>
      <c r="V50" s="508"/>
      <c r="W50" s="509"/>
      <c r="X50" s="510"/>
    </row>
    <row r="51" spans="2:24" ht="30.75" customHeight="1" x14ac:dyDescent="0.25">
      <c r="B51" s="573" t="s">
        <v>37</v>
      </c>
      <c r="C51" s="574"/>
      <c r="D51" s="574" t="s">
        <v>42</v>
      </c>
      <c r="E51" s="574"/>
      <c r="F51" s="575"/>
      <c r="G51" s="562"/>
      <c r="H51" s="562"/>
      <c r="I51" s="576"/>
      <c r="J51" s="576"/>
      <c r="K51" s="577"/>
      <c r="L51" s="578" t="s">
        <v>75</v>
      </c>
      <c r="M51" s="579" t="s">
        <v>452</v>
      </c>
      <c r="N51" s="580">
        <f>O51</f>
        <v>6</v>
      </c>
      <c r="O51" s="581">
        <f>W27+W46</f>
        <v>6</v>
      </c>
      <c r="P51" s="562"/>
      <c r="Q51" s="562"/>
      <c r="R51" s="562"/>
      <c r="S51" s="562"/>
      <c r="T51" s="508"/>
      <c r="U51" s="508"/>
      <c r="V51" s="508"/>
      <c r="W51" s="509"/>
      <c r="X51" s="510"/>
    </row>
    <row r="52" spans="2:24" ht="52.5" customHeight="1" x14ac:dyDescent="0.25">
      <c r="B52" s="573" t="s">
        <v>38</v>
      </c>
      <c r="C52" s="574"/>
      <c r="D52" s="582" t="s">
        <v>43</v>
      </c>
      <c r="E52" s="582"/>
      <c r="F52" s="583"/>
      <c r="G52" s="562"/>
      <c r="H52" s="562"/>
      <c r="I52" s="584"/>
      <c r="J52" s="584"/>
      <c r="K52" s="585">
        <v>16.5</v>
      </c>
      <c r="L52" s="581" t="s">
        <v>79</v>
      </c>
      <c r="M52" s="586">
        <f>MAX(T9:T46)</f>
        <v>46</v>
      </c>
      <c r="N52" s="587"/>
      <c r="O52" s="584"/>
      <c r="P52" s="562"/>
      <c r="Q52" s="562"/>
      <c r="R52" s="562"/>
      <c r="S52" s="562"/>
      <c r="T52" s="508"/>
      <c r="U52" s="508"/>
      <c r="V52" s="508"/>
      <c r="W52" s="509"/>
      <c r="X52" s="510"/>
    </row>
    <row r="53" spans="2:24" ht="33.75" customHeight="1" thickBot="1" x14ac:dyDescent="0.3">
      <c r="B53" s="588" t="s">
        <v>39</v>
      </c>
      <c r="C53" s="589"/>
      <c r="D53" s="589" t="s">
        <v>44</v>
      </c>
      <c r="E53" s="589"/>
      <c r="F53" s="590"/>
      <c r="G53" s="562"/>
      <c r="H53" s="562"/>
      <c r="I53" s="584"/>
      <c r="J53" s="584"/>
      <c r="K53" s="563">
        <v>17</v>
      </c>
      <c r="L53" s="581" t="s">
        <v>75</v>
      </c>
      <c r="M53" s="586">
        <f>MAX(J9:J46)</f>
        <v>51</v>
      </c>
      <c r="N53" s="587"/>
      <c r="O53" s="584"/>
      <c r="P53" s="562"/>
      <c r="Q53" s="562"/>
      <c r="R53" s="562"/>
      <c r="S53" s="562"/>
      <c r="T53" s="508"/>
      <c r="U53" s="508"/>
      <c r="V53" s="508"/>
      <c r="W53" s="509"/>
      <c r="X53" s="510"/>
    </row>
    <row r="54" spans="2:24" ht="15" customHeight="1" thickTop="1" x14ac:dyDescent="0.25">
      <c r="B54" s="168"/>
      <c r="C54" s="168"/>
      <c r="D54" s="168"/>
      <c r="E54" s="168"/>
      <c r="F54" s="168"/>
      <c r="G54" s="98"/>
      <c r="H54" s="98"/>
      <c r="I54" s="98"/>
      <c r="J54" s="98"/>
      <c r="L54" s="98"/>
      <c r="M54" s="98"/>
      <c r="N54" s="98"/>
      <c r="O54" s="98"/>
      <c r="P54" s="98"/>
      <c r="Q54" s="98"/>
      <c r="R54" s="98"/>
      <c r="S54" s="98"/>
    </row>
    <row r="55" spans="2:24" ht="15" customHeight="1" x14ac:dyDescent="0.2">
      <c r="B55" s="98"/>
      <c r="C55" s="98"/>
      <c r="D55" s="98"/>
      <c r="E55" s="98"/>
      <c r="F55" s="98"/>
      <c r="G55" s="98"/>
      <c r="H55" s="98"/>
      <c r="I55" s="98"/>
      <c r="J55" s="98"/>
      <c r="L55" s="98"/>
      <c r="M55" s="98"/>
      <c r="N55" s="98"/>
      <c r="O55" s="98"/>
      <c r="P55" s="98"/>
      <c r="Q55" s="98"/>
      <c r="R55" s="98"/>
      <c r="S55" s="98"/>
    </row>
    <row r="56" spans="2:24" x14ac:dyDescent="0.2">
      <c r="B56" s="98"/>
      <c r="C56" s="98"/>
      <c r="D56" s="98"/>
      <c r="E56" s="98"/>
      <c r="F56" s="98"/>
      <c r="G56" s="98"/>
      <c r="H56" s="98"/>
      <c r="I56" s="98"/>
      <c r="J56" s="98"/>
      <c r="L56" s="98"/>
      <c r="M56" s="98"/>
      <c r="N56" s="98"/>
      <c r="O56" s="98"/>
      <c r="P56" s="98"/>
      <c r="Q56" s="98"/>
      <c r="R56" s="98"/>
      <c r="S56" s="98"/>
    </row>
    <row r="57" spans="2:24" x14ac:dyDescent="0.2">
      <c r="B57" s="98"/>
      <c r="C57" s="98"/>
      <c r="D57" s="98"/>
      <c r="E57" s="98"/>
      <c r="F57" s="98"/>
      <c r="G57" s="98"/>
      <c r="H57" s="98"/>
      <c r="I57" s="98"/>
      <c r="J57" s="98"/>
      <c r="L57" s="98"/>
      <c r="M57" s="98"/>
      <c r="N57" s="98"/>
      <c r="O57" s="98"/>
      <c r="P57" s="98"/>
      <c r="Q57" s="98"/>
      <c r="R57" s="98"/>
      <c r="S57" s="98"/>
    </row>
    <row r="58" spans="2:24" x14ac:dyDescent="0.2">
      <c r="B58" s="98"/>
      <c r="C58" s="98"/>
      <c r="D58" s="98"/>
      <c r="E58" s="98"/>
      <c r="F58" s="98"/>
      <c r="G58" s="98"/>
      <c r="H58" s="98"/>
      <c r="I58" s="98"/>
      <c r="J58" s="98"/>
      <c r="L58" s="98"/>
      <c r="M58" s="98"/>
      <c r="N58" s="98"/>
      <c r="O58" s="98"/>
      <c r="P58" s="98"/>
      <c r="Q58" s="98"/>
      <c r="R58" s="98"/>
      <c r="S58" s="98"/>
    </row>
    <row r="59" spans="2:24" ht="15" customHeight="1" x14ac:dyDescent="0.2">
      <c r="B59" s="98"/>
      <c r="C59" s="98"/>
      <c r="D59" s="98"/>
      <c r="E59" s="98"/>
      <c r="F59" s="98"/>
      <c r="G59" s="98"/>
      <c r="H59" s="98"/>
      <c r="I59" s="98"/>
      <c r="J59" s="98"/>
      <c r="L59" s="98"/>
      <c r="M59" s="98"/>
      <c r="N59" s="98"/>
      <c r="O59" s="98"/>
      <c r="P59" s="98"/>
      <c r="Q59" s="98"/>
      <c r="R59" s="98"/>
      <c r="S59" s="98"/>
    </row>
    <row r="60" spans="2:24" ht="15" customHeight="1" x14ac:dyDescent="0.2">
      <c r="B60" s="98"/>
      <c r="C60" s="98"/>
      <c r="D60" s="98"/>
      <c r="E60" s="98"/>
      <c r="F60" s="98"/>
      <c r="G60" s="98"/>
      <c r="H60" s="98"/>
      <c r="I60" s="98"/>
      <c r="J60" s="98"/>
      <c r="L60" s="98"/>
      <c r="M60" s="98"/>
      <c r="N60" s="98"/>
      <c r="O60" s="98"/>
      <c r="P60" s="98"/>
      <c r="Q60" s="98"/>
      <c r="R60" s="98"/>
      <c r="S60" s="98"/>
    </row>
    <row r="61" spans="2:24" ht="15" customHeight="1" x14ac:dyDescent="0.2">
      <c r="B61" s="98"/>
      <c r="C61" s="98"/>
      <c r="D61" s="98"/>
      <c r="E61" s="98"/>
      <c r="F61" s="98"/>
      <c r="G61" s="98"/>
      <c r="H61" s="98"/>
      <c r="I61" s="98"/>
      <c r="J61" s="98"/>
      <c r="L61" s="98"/>
      <c r="M61" s="98"/>
      <c r="N61" s="98"/>
      <c r="O61" s="98"/>
      <c r="P61" s="98"/>
      <c r="Q61" s="98"/>
      <c r="R61" s="98"/>
      <c r="S61" s="98"/>
    </row>
    <row r="62" spans="2:24" ht="15" customHeight="1" x14ac:dyDescent="0.2">
      <c r="B62" s="98"/>
      <c r="C62" s="98"/>
      <c r="D62" s="98"/>
      <c r="E62" s="98"/>
      <c r="F62" s="98"/>
      <c r="G62" s="98"/>
      <c r="H62" s="98"/>
      <c r="I62" s="98"/>
      <c r="J62" s="98"/>
      <c r="L62" s="98"/>
      <c r="M62" s="98"/>
      <c r="N62" s="98"/>
      <c r="O62" s="98"/>
      <c r="P62" s="98"/>
      <c r="Q62" s="98"/>
      <c r="R62" s="98"/>
      <c r="S62" s="98"/>
    </row>
    <row r="63" spans="2:24" ht="15" customHeight="1" x14ac:dyDescent="0.2">
      <c r="B63" s="98"/>
      <c r="C63" s="98"/>
      <c r="D63" s="98"/>
      <c r="E63" s="98"/>
      <c r="F63" s="98"/>
      <c r="G63" s="98"/>
      <c r="H63" s="98"/>
      <c r="I63" s="98"/>
      <c r="J63" s="98"/>
      <c r="L63" s="98"/>
      <c r="M63" s="98"/>
      <c r="N63" s="98"/>
      <c r="O63" s="98"/>
      <c r="P63" s="98"/>
      <c r="Q63" s="98"/>
      <c r="R63" s="98"/>
      <c r="S63" s="98"/>
    </row>
    <row r="64" spans="2:24" ht="15" customHeight="1" x14ac:dyDescent="0.2"/>
    <row r="67" spans="4:13" ht="15" customHeight="1" x14ac:dyDescent="0.2"/>
    <row r="68" spans="4:13" ht="15" customHeight="1" x14ac:dyDescent="0.2">
      <c r="D68" s="99"/>
      <c r="E68" s="100"/>
      <c r="F68" s="100"/>
      <c r="G68" s="100"/>
      <c r="H68" s="100"/>
      <c r="I68" s="100"/>
      <c r="J68" s="100"/>
      <c r="K68" s="105"/>
      <c r="L68" s="100"/>
      <c r="M68" s="100"/>
    </row>
    <row r="69" spans="4:13" ht="15" customHeight="1" x14ac:dyDescent="0.2">
      <c r="D69" s="100"/>
      <c r="E69" s="100"/>
      <c r="F69" s="100"/>
      <c r="G69" s="100"/>
      <c r="H69" s="100"/>
      <c r="I69" s="100"/>
      <c r="J69" s="100"/>
      <c r="K69" s="105"/>
      <c r="L69" s="100"/>
      <c r="M69" s="100"/>
    </row>
    <row r="70" spans="4:13" ht="15" customHeight="1" x14ac:dyDescent="0.2">
      <c r="D70" s="100"/>
      <c r="E70" s="100"/>
      <c r="F70" s="100"/>
      <c r="G70" s="100"/>
      <c r="H70" s="100"/>
      <c r="I70" s="100"/>
      <c r="J70" s="100"/>
      <c r="K70" s="105"/>
      <c r="L70" s="100"/>
      <c r="M70" s="100"/>
    </row>
    <row r="71" spans="4:13" ht="15" customHeight="1" x14ac:dyDescent="0.2">
      <c r="D71" s="100"/>
      <c r="E71" s="100"/>
      <c r="F71" s="100"/>
      <c r="G71" s="100"/>
      <c r="H71" s="100"/>
      <c r="I71" s="100"/>
      <c r="J71" s="100"/>
      <c r="K71" s="105"/>
      <c r="L71" s="100"/>
      <c r="M71" s="100"/>
    </row>
    <row r="72" spans="4:13" ht="15" customHeight="1" x14ac:dyDescent="0.2">
      <c r="D72" s="100"/>
      <c r="E72" s="100"/>
      <c r="F72" s="100"/>
      <c r="G72" s="100"/>
      <c r="H72" s="100"/>
      <c r="I72" s="100"/>
      <c r="J72" s="100"/>
      <c r="K72" s="105"/>
      <c r="L72" s="100"/>
      <c r="M72" s="100"/>
    </row>
  </sheetData>
  <mergeCells count="93">
    <mergeCell ref="B53:C53"/>
    <mergeCell ref="D53:F53"/>
    <mergeCell ref="B50:C50"/>
    <mergeCell ref="D50:F50"/>
    <mergeCell ref="B51:C51"/>
    <mergeCell ref="D51:F51"/>
    <mergeCell ref="B52:C52"/>
    <mergeCell ref="D52:F52"/>
    <mergeCell ref="B49:F49"/>
    <mergeCell ref="L49:N49"/>
    <mergeCell ref="B40:E40"/>
    <mergeCell ref="L40:O40"/>
    <mergeCell ref="B41:E41"/>
    <mergeCell ref="B42:E42"/>
    <mergeCell ref="B43:E43"/>
    <mergeCell ref="L43:O43"/>
    <mergeCell ref="B44:E44"/>
    <mergeCell ref="B45:E45"/>
    <mergeCell ref="L45:O45"/>
    <mergeCell ref="B46:H46"/>
    <mergeCell ref="L46:R46"/>
    <mergeCell ref="L41:O41"/>
    <mergeCell ref="L42:O42"/>
    <mergeCell ref="L44:O44"/>
    <mergeCell ref="B37:E37"/>
    <mergeCell ref="L37:O37"/>
    <mergeCell ref="B38:E38"/>
    <mergeCell ref="L38:O38"/>
    <mergeCell ref="B39:E39"/>
    <mergeCell ref="L39:O39"/>
    <mergeCell ref="B34:E34"/>
    <mergeCell ref="L34:O34"/>
    <mergeCell ref="B35:E35"/>
    <mergeCell ref="L35:O35"/>
    <mergeCell ref="B36:E36"/>
    <mergeCell ref="L36:O36"/>
    <mergeCell ref="B31:E31"/>
    <mergeCell ref="L31:O31"/>
    <mergeCell ref="B32:E32"/>
    <mergeCell ref="L32:O32"/>
    <mergeCell ref="B33:E33"/>
    <mergeCell ref="L33:O33"/>
    <mergeCell ref="B30:E30"/>
    <mergeCell ref="L30:O30"/>
    <mergeCell ref="B23:E23"/>
    <mergeCell ref="L23:O23"/>
    <mergeCell ref="B24:E24"/>
    <mergeCell ref="L24:O24"/>
    <mergeCell ref="B25:E25"/>
    <mergeCell ref="L25:O25"/>
    <mergeCell ref="B26:E26"/>
    <mergeCell ref="B27:H27"/>
    <mergeCell ref="L27:R27"/>
    <mergeCell ref="B29:E29"/>
    <mergeCell ref="L29:O29"/>
    <mergeCell ref="L26:O26"/>
    <mergeCell ref="B20:E20"/>
    <mergeCell ref="L20:O20"/>
    <mergeCell ref="B21:E21"/>
    <mergeCell ref="L21:O21"/>
    <mergeCell ref="B22:E22"/>
    <mergeCell ref="L22:O22"/>
    <mergeCell ref="B17:E17"/>
    <mergeCell ref="L17:O17"/>
    <mergeCell ref="B18:E18"/>
    <mergeCell ref="L18:O18"/>
    <mergeCell ref="B19:E19"/>
    <mergeCell ref="L19:O19"/>
    <mergeCell ref="B14:E14"/>
    <mergeCell ref="L14:O14"/>
    <mergeCell ref="B15:E15"/>
    <mergeCell ref="L15:O15"/>
    <mergeCell ref="B16:E16"/>
    <mergeCell ref="L16:O16"/>
    <mergeCell ref="B11:E11"/>
    <mergeCell ref="L11:O11"/>
    <mergeCell ref="B12:E12"/>
    <mergeCell ref="L12:O12"/>
    <mergeCell ref="B13:E13"/>
    <mergeCell ref="L13:O13"/>
    <mergeCell ref="B7:E7"/>
    <mergeCell ref="L7:O7"/>
    <mergeCell ref="B9:E9"/>
    <mergeCell ref="L9:O9"/>
    <mergeCell ref="B10:E10"/>
    <mergeCell ref="L10:O10"/>
    <mergeCell ref="A1:B6"/>
    <mergeCell ref="C1:S2"/>
    <mergeCell ref="X1:Y2"/>
    <mergeCell ref="C3:S4"/>
    <mergeCell ref="X3:Y4"/>
    <mergeCell ref="C5:S6"/>
    <mergeCell ref="X5:Y6"/>
  </mergeCells>
  <conditionalFormatting sqref="B27 J45 B39:B45 P9:T26 I43:I45 L38:O42 B9:J26">
    <cfRule type="cellIs" dxfId="63" priority="13" operator="equal">
      <formula>0</formula>
    </cfRule>
  </conditionalFormatting>
  <conditionalFormatting sqref="B30:E30 B31:B39">
    <cfRule type="cellIs" dxfId="62" priority="12" operator="equal">
      <formula>0</formula>
    </cfRule>
  </conditionalFormatting>
  <conditionalFormatting sqref="B46">
    <cfRule type="cellIs" dxfId="61" priority="11" operator="equal">
      <formula>0</formula>
    </cfRule>
  </conditionalFormatting>
  <conditionalFormatting sqref="F30:H42">
    <cfRule type="cellIs" dxfId="60" priority="10" operator="equal">
      <formula>0</formula>
    </cfRule>
  </conditionalFormatting>
  <conditionalFormatting sqref="S30:T45">
    <cfRule type="cellIs" dxfId="59" priority="6" operator="equal">
      <formula>0</formula>
    </cfRule>
  </conditionalFormatting>
  <conditionalFormatting sqref="J43:J44 I30:J42">
    <cfRule type="cellIs" dxfId="58" priority="9" operator="equal">
      <formula>0</formula>
    </cfRule>
  </conditionalFormatting>
  <conditionalFormatting sqref="P38:R45">
    <cfRule type="cellIs" dxfId="57" priority="8" operator="equal">
      <formula>0</formula>
    </cfRule>
  </conditionalFormatting>
  <conditionalFormatting sqref="P30:R37">
    <cfRule type="cellIs" dxfId="56" priority="7" operator="equal">
      <formula>0</formula>
    </cfRule>
  </conditionalFormatting>
  <conditionalFormatting sqref="L30:L34">
    <cfRule type="cellIs" dxfId="55" priority="5" operator="equal">
      <formula>0</formula>
    </cfRule>
  </conditionalFormatting>
  <conditionalFormatting sqref="L35">
    <cfRule type="cellIs" dxfId="54" priority="4" operator="equal">
      <formula>0</formula>
    </cfRule>
  </conditionalFormatting>
  <conditionalFormatting sqref="L36">
    <cfRule type="cellIs" dxfId="53" priority="3" operator="equal">
      <formula>0</formula>
    </cfRule>
  </conditionalFormatting>
  <conditionalFormatting sqref="L43:O43">
    <cfRule type="cellIs" dxfId="52" priority="2" operator="equal">
      <formula>0</formula>
    </cfRule>
  </conditionalFormatting>
  <conditionalFormatting sqref="L44:O44">
    <cfRule type="cellIs" dxfId="51" priority="1" operator="equal">
      <formula>0</formula>
    </cfRule>
  </conditionalFormatting>
  <dataValidations count="1">
    <dataValidation operator="equal" allowBlank="1" showInputMessage="1" showErrorMessage="1" sqref="S9:T26 S30:T45" xr:uid="{00000000-0002-0000-0400-000000000000}"/>
  </dataValidations>
  <printOptions horizontalCentered="1"/>
  <pageMargins left="0.70866141732283472" right="0.70866141732283472" top="0.74803149606299213" bottom="0.74803149606299213" header="0.31496062992125984" footer="0.31496062992125984"/>
  <pageSetup scale="31"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R38"/>
  <sheetViews>
    <sheetView tabSelected="1" view="pageBreakPreview" topLeftCell="J1" zoomScale="80" zoomScaleNormal="80" zoomScaleSheetLayoutView="80" zoomScalePageLayoutView="60" workbookViewId="0">
      <selection activeCell="L20" sqref="L20:O20"/>
    </sheetView>
  </sheetViews>
  <sheetFormatPr baseColWidth="10" defaultColWidth="2.7109375" defaultRowHeight="14.25" x14ac:dyDescent="0.2"/>
  <cols>
    <col min="1" max="1" width="17.85546875" style="98" customWidth="1"/>
    <col min="2" max="2" width="3.5703125" style="165" customWidth="1"/>
    <col min="3" max="14" width="3.7109375" style="165" customWidth="1"/>
    <col min="15" max="15" width="3.85546875" style="165" customWidth="1"/>
    <col min="16" max="25" width="3.7109375" style="165" customWidth="1"/>
    <col min="26" max="26" width="4.140625" style="165" customWidth="1"/>
    <col min="27" max="27" width="2.7109375" style="93"/>
    <col min="28" max="28" width="23.140625" style="93" customWidth="1"/>
    <col min="29" max="62" width="2.7109375" style="93"/>
    <col min="63" max="63" width="15" style="93" customWidth="1"/>
    <col min="64" max="64" width="20" style="93" customWidth="1"/>
    <col min="65" max="65" width="2.7109375" style="93"/>
    <col min="66" max="66" width="16.7109375" style="98" hidden="1" customWidth="1"/>
    <col min="67" max="67" width="3.42578125" style="93" customWidth="1"/>
    <col min="68" max="68" width="12.7109375" style="93" customWidth="1"/>
    <col min="69" max="69" width="6.140625" style="93" customWidth="1"/>
    <col min="70" max="70" width="2.28515625" style="93" hidden="1" customWidth="1"/>
    <col min="71" max="89" width="0" style="98" hidden="1" customWidth="1"/>
    <col min="90" max="16384" width="2.7109375" style="98"/>
  </cols>
  <sheetData>
    <row r="1" spans="1:70" s="175" customFormat="1" ht="30" customHeight="1" thickBot="1" x14ac:dyDescent="0.3">
      <c r="A1" s="378"/>
      <c r="B1" s="378"/>
      <c r="C1" s="378"/>
      <c r="D1" s="378"/>
      <c r="E1" s="378"/>
      <c r="F1" s="378"/>
      <c r="G1" s="378"/>
      <c r="H1" s="378"/>
      <c r="I1" s="378"/>
      <c r="J1" s="379" t="s">
        <v>320</v>
      </c>
      <c r="K1" s="379"/>
      <c r="L1" s="379"/>
      <c r="M1" s="379"/>
      <c r="N1" s="379"/>
      <c r="O1" s="379"/>
      <c r="P1" s="379"/>
      <c r="Q1" s="379"/>
      <c r="R1" s="379"/>
      <c r="S1" s="379"/>
      <c r="T1" s="379"/>
      <c r="U1" s="379"/>
      <c r="V1" s="379"/>
      <c r="W1" s="379"/>
      <c r="X1" s="379"/>
      <c r="Y1" s="379"/>
      <c r="Z1" s="379"/>
      <c r="AA1" s="379"/>
      <c r="AB1" s="379"/>
      <c r="AC1" s="379"/>
      <c r="AD1" s="379"/>
      <c r="AE1" s="379"/>
      <c r="AF1" s="379"/>
      <c r="AG1" s="379"/>
      <c r="AH1" s="379"/>
      <c r="AI1" s="379"/>
      <c r="AJ1" s="379"/>
      <c r="AK1" s="379"/>
      <c r="AL1" s="379"/>
      <c r="AM1" s="379"/>
      <c r="AN1" s="379"/>
      <c r="AO1" s="379"/>
      <c r="AP1" s="379"/>
      <c r="AQ1" s="379"/>
      <c r="AR1" s="379"/>
      <c r="AS1" s="379"/>
      <c r="AT1" s="379"/>
      <c r="AU1" s="379"/>
      <c r="AV1" s="379"/>
      <c r="AW1" s="379"/>
      <c r="AX1" s="379"/>
      <c r="AY1" s="379"/>
      <c r="AZ1" s="379"/>
      <c r="BA1" s="379"/>
      <c r="BB1" s="379"/>
      <c r="BC1" s="379"/>
      <c r="BD1" s="379"/>
      <c r="BE1" s="379"/>
      <c r="BF1" s="379"/>
      <c r="BG1" s="379"/>
      <c r="BH1" s="379"/>
      <c r="BI1" s="379"/>
      <c r="BJ1" s="379"/>
      <c r="BK1" s="379"/>
      <c r="BL1" s="380" t="s">
        <v>415</v>
      </c>
      <c r="BM1" s="380"/>
      <c r="BN1" s="380"/>
      <c r="BO1" s="380"/>
      <c r="BP1" s="380"/>
      <c r="BQ1" s="380"/>
    </row>
    <row r="2" spans="1:70" s="175" customFormat="1" ht="18" customHeight="1" thickBot="1" x14ac:dyDescent="0.3">
      <c r="A2" s="378"/>
      <c r="B2" s="378"/>
      <c r="C2" s="378"/>
      <c r="D2" s="378"/>
      <c r="E2" s="378"/>
      <c r="F2" s="378"/>
      <c r="G2" s="378"/>
      <c r="H2" s="378"/>
      <c r="I2" s="378"/>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c r="BB2" s="379"/>
      <c r="BC2" s="379"/>
      <c r="BD2" s="379"/>
      <c r="BE2" s="379"/>
      <c r="BF2" s="379"/>
      <c r="BG2" s="379"/>
      <c r="BH2" s="379"/>
      <c r="BI2" s="379"/>
      <c r="BJ2" s="379"/>
      <c r="BK2" s="379"/>
      <c r="BL2" s="380"/>
      <c r="BM2" s="380"/>
      <c r="BN2" s="380"/>
      <c r="BO2" s="380"/>
      <c r="BP2" s="380"/>
      <c r="BQ2" s="380"/>
    </row>
    <row r="3" spans="1:70" s="175" customFormat="1" ht="30" customHeight="1" thickBot="1" x14ac:dyDescent="0.3">
      <c r="A3" s="378"/>
      <c r="B3" s="378"/>
      <c r="C3" s="378"/>
      <c r="D3" s="378"/>
      <c r="E3" s="378"/>
      <c r="F3" s="378"/>
      <c r="G3" s="378"/>
      <c r="H3" s="378"/>
      <c r="I3" s="378"/>
      <c r="J3" s="381" t="s">
        <v>186</v>
      </c>
      <c r="K3" s="379"/>
      <c r="L3" s="379"/>
      <c r="M3" s="379"/>
      <c r="N3" s="379"/>
      <c r="O3" s="379"/>
      <c r="P3" s="379"/>
      <c r="Q3" s="379"/>
      <c r="R3" s="379"/>
      <c r="S3" s="379"/>
      <c r="T3" s="379"/>
      <c r="U3" s="379"/>
      <c r="V3" s="379"/>
      <c r="W3" s="379"/>
      <c r="X3" s="379"/>
      <c r="Y3" s="379"/>
      <c r="Z3" s="379"/>
      <c r="AA3" s="379"/>
      <c r="AB3" s="379"/>
      <c r="AC3" s="379"/>
      <c r="AD3" s="379"/>
      <c r="AE3" s="379"/>
      <c r="AF3" s="379"/>
      <c r="AG3" s="379"/>
      <c r="AH3" s="379"/>
      <c r="AI3" s="379"/>
      <c r="AJ3" s="379"/>
      <c r="AK3" s="379"/>
      <c r="AL3" s="379"/>
      <c r="AM3" s="379"/>
      <c r="AN3" s="379"/>
      <c r="AO3" s="379"/>
      <c r="AP3" s="379"/>
      <c r="AQ3" s="379"/>
      <c r="AR3" s="379"/>
      <c r="AS3" s="379"/>
      <c r="AT3" s="379"/>
      <c r="AU3" s="379"/>
      <c r="AV3" s="379"/>
      <c r="AW3" s="379"/>
      <c r="AX3" s="379"/>
      <c r="AY3" s="379"/>
      <c r="AZ3" s="379"/>
      <c r="BA3" s="379"/>
      <c r="BB3" s="379"/>
      <c r="BC3" s="379"/>
      <c r="BD3" s="379"/>
      <c r="BE3" s="379"/>
      <c r="BF3" s="379"/>
      <c r="BG3" s="379"/>
      <c r="BH3" s="379"/>
      <c r="BI3" s="379"/>
      <c r="BJ3" s="379"/>
      <c r="BK3" s="379"/>
      <c r="BL3" s="382" t="s">
        <v>195</v>
      </c>
      <c r="BM3" s="382"/>
      <c r="BN3" s="382"/>
      <c r="BO3" s="382"/>
      <c r="BP3" s="382"/>
      <c r="BQ3" s="382"/>
    </row>
    <row r="4" spans="1:70" s="175" customFormat="1" ht="30" customHeight="1" thickBot="1" x14ac:dyDescent="0.3">
      <c r="A4" s="378"/>
      <c r="B4" s="378"/>
      <c r="C4" s="378"/>
      <c r="D4" s="378"/>
      <c r="E4" s="378"/>
      <c r="F4" s="378"/>
      <c r="G4" s="378"/>
      <c r="H4" s="378"/>
      <c r="I4" s="378"/>
      <c r="J4" s="379"/>
      <c r="K4" s="379"/>
      <c r="L4" s="379"/>
      <c r="M4" s="379"/>
      <c r="N4" s="379"/>
      <c r="O4" s="379"/>
      <c r="P4" s="379"/>
      <c r="Q4" s="379"/>
      <c r="R4" s="379"/>
      <c r="S4" s="379"/>
      <c r="T4" s="379"/>
      <c r="U4" s="379"/>
      <c r="V4" s="379"/>
      <c r="W4" s="379"/>
      <c r="X4" s="379"/>
      <c r="Y4" s="379"/>
      <c r="Z4" s="379"/>
      <c r="AA4" s="379"/>
      <c r="AB4" s="379"/>
      <c r="AC4" s="379"/>
      <c r="AD4" s="379"/>
      <c r="AE4" s="379"/>
      <c r="AF4" s="379"/>
      <c r="AG4" s="379"/>
      <c r="AH4" s="379"/>
      <c r="AI4" s="379"/>
      <c r="AJ4" s="379"/>
      <c r="AK4" s="379"/>
      <c r="AL4" s="379"/>
      <c r="AM4" s="379"/>
      <c r="AN4" s="379"/>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82"/>
      <c r="BM4" s="382"/>
      <c r="BN4" s="382"/>
      <c r="BO4" s="382"/>
      <c r="BP4" s="382"/>
      <c r="BQ4" s="382"/>
    </row>
    <row r="5" spans="1:70" s="93" customFormat="1" ht="30" customHeight="1" thickBot="1" x14ac:dyDescent="0.25">
      <c r="A5" s="378"/>
      <c r="B5" s="378"/>
      <c r="C5" s="378"/>
      <c r="D5" s="378"/>
      <c r="E5" s="378"/>
      <c r="F5" s="378"/>
      <c r="G5" s="378"/>
      <c r="H5" s="378"/>
      <c r="I5" s="378"/>
      <c r="J5" s="383" t="s">
        <v>317</v>
      </c>
      <c r="K5" s="383"/>
      <c r="L5" s="383"/>
      <c r="M5" s="383"/>
      <c r="N5" s="383"/>
      <c r="O5" s="383"/>
      <c r="P5" s="383"/>
      <c r="Q5" s="383"/>
      <c r="R5" s="383"/>
      <c r="S5" s="383"/>
      <c r="T5" s="383"/>
      <c r="U5" s="383"/>
      <c r="V5" s="383"/>
      <c r="W5" s="383"/>
      <c r="X5" s="383"/>
      <c r="Y5" s="383"/>
      <c r="Z5" s="383"/>
      <c r="AA5" s="383"/>
      <c r="AB5" s="383"/>
      <c r="AC5" s="383"/>
      <c r="AD5" s="383"/>
      <c r="AE5" s="383"/>
      <c r="AF5" s="383"/>
      <c r="AG5" s="383"/>
      <c r="AH5" s="383"/>
      <c r="AI5" s="383"/>
      <c r="AJ5" s="383"/>
      <c r="AK5" s="383"/>
      <c r="AL5" s="383"/>
      <c r="AM5" s="383"/>
      <c r="AN5" s="383"/>
      <c r="AO5" s="383"/>
      <c r="AP5" s="383"/>
      <c r="AQ5" s="383"/>
      <c r="AR5" s="383"/>
      <c r="AS5" s="383"/>
      <c r="AT5" s="383"/>
      <c r="AU5" s="383"/>
      <c r="AV5" s="383"/>
      <c r="AW5" s="383"/>
      <c r="AX5" s="383"/>
      <c r="AY5" s="383"/>
      <c r="AZ5" s="383"/>
      <c r="BA5" s="383"/>
      <c r="BB5" s="383"/>
      <c r="BC5" s="383"/>
      <c r="BD5" s="383"/>
      <c r="BE5" s="383"/>
      <c r="BF5" s="383"/>
      <c r="BG5" s="383"/>
      <c r="BH5" s="383"/>
      <c r="BI5" s="383"/>
      <c r="BJ5" s="383"/>
      <c r="BK5" s="383"/>
      <c r="BL5" s="384">
        <v>44279</v>
      </c>
      <c r="BM5" s="384"/>
      <c r="BN5" s="384"/>
      <c r="BO5" s="384"/>
      <c r="BP5" s="384"/>
      <c r="BQ5" s="384"/>
    </row>
    <row r="6" spans="1:70" s="93" customFormat="1" ht="10.5" customHeight="1" thickBot="1" x14ac:dyDescent="0.25">
      <c r="A6" s="378"/>
      <c r="B6" s="378"/>
      <c r="C6" s="378"/>
      <c r="D6" s="378"/>
      <c r="E6" s="378"/>
      <c r="F6" s="378"/>
      <c r="G6" s="378"/>
      <c r="H6" s="378"/>
      <c r="I6" s="378"/>
      <c r="J6" s="383"/>
      <c r="K6" s="383"/>
      <c r="L6" s="383"/>
      <c r="M6" s="383"/>
      <c r="N6" s="383"/>
      <c r="O6" s="383"/>
      <c r="P6" s="383"/>
      <c r="Q6" s="383"/>
      <c r="R6" s="383"/>
      <c r="S6" s="383"/>
      <c r="T6" s="383"/>
      <c r="U6" s="383"/>
      <c r="V6" s="383"/>
      <c r="W6" s="383"/>
      <c r="X6" s="383"/>
      <c r="Y6" s="383"/>
      <c r="Z6" s="383"/>
      <c r="AA6" s="383"/>
      <c r="AB6" s="383"/>
      <c r="AC6" s="383"/>
      <c r="AD6" s="383"/>
      <c r="AE6" s="383"/>
      <c r="AF6" s="383"/>
      <c r="AG6" s="383"/>
      <c r="AH6" s="383"/>
      <c r="AI6" s="383"/>
      <c r="AJ6" s="383"/>
      <c r="AK6" s="383"/>
      <c r="AL6" s="383"/>
      <c r="AM6" s="383"/>
      <c r="AN6" s="383"/>
      <c r="AO6" s="383"/>
      <c r="AP6" s="383"/>
      <c r="AQ6" s="383"/>
      <c r="AR6" s="383"/>
      <c r="AS6" s="383"/>
      <c r="AT6" s="383"/>
      <c r="AU6" s="383"/>
      <c r="AV6" s="383"/>
      <c r="AW6" s="383"/>
      <c r="AX6" s="383"/>
      <c r="AY6" s="383"/>
      <c r="AZ6" s="383"/>
      <c r="BA6" s="383"/>
      <c r="BB6" s="383"/>
      <c r="BC6" s="383"/>
      <c r="BD6" s="383"/>
      <c r="BE6" s="383"/>
      <c r="BF6" s="383"/>
      <c r="BG6" s="383"/>
      <c r="BH6" s="383"/>
      <c r="BI6" s="383"/>
      <c r="BJ6" s="383"/>
      <c r="BK6" s="383"/>
      <c r="BL6" s="384"/>
      <c r="BM6" s="384"/>
      <c r="BN6" s="384"/>
      <c r="BO6" s="384"/>
      <c r="BP6" s="384"/>
      <c r="BQ6" s="384"/>
    </row>
    <row r="9" spans="1:70" ht="18" x14ac:dyDescent="0.2">
      <c r="B9" s="388"/>
      <c r="C9" s="388"/>
      <c r="D9" s="388"/>
      <c r="E9" s="388"/>
      <c r="F9" s="388"/>
      <c r="G9" s="388"/>
      <c r="H9" s="388"/>
      <c r="I9" s="388"/>
      <c r="J9" s="388"/>
      <c r="K9" s="388"/>
      <c r="L9" s="388"/>
      <c r="M9" s="388"/>
      <c r="N9" s="388"/>
      <c r="O9" s="388"/>
      <c r="P9" s="388"/>
      <c r="Q9" s="388"/>
      <c r="R9" s="388"/>
      <c r="S9" s="388"/>
      <c r="T9" s="388"/>
      <c r="U9" s="388"/>
      <c r="V9" s="388"/>
      <c r="W9" s="388"/>
      <c r="X9" s="388"/>
      <c r="Y9" s="388"/>
      <c r="Z9" s="388"/>
      <c r="AB9" s="262" t="s">
        <v>112</v>
      </c>
      <c r="AC9" s="389" t="str">
        <f>IF(AND(AND(AU34&gt;=0,AU35&gt;=0),AND(AU34&lt;=3,AU35&lt;=6)),"A",IF(AND(AND(AU34&gt;=0,AU35&gt;6),AND(AU34&lt;=3,AU35&lt;=12)),"D",IF(AND(AND(AU34&gt;3,AU35&gt;=0),AND(AU34&lt;=6,AU35&lt;=6)),"B",IF(AND(AND(AU34&gt;3,AU35&gt;6),AND(AU34&lt;=6,AU35&lt;=12)),"C",IF(AND(AND(AU34&gt;=0,AU35&lt;0),AND(AU34&lt;=3,AU35&gt;=-6)),"A",IF(AND(AND(AU34&gt;=0,AU35&lt;-6),AND(AU34&lt;=3,AU35&gt;=-12)),"D",IF(AND(AND(AU34&gt;3,AU35&lt;0),AND(AU34&lt;=6,AU35&gt;=-6)),"B",IF(AND(AND(AU34&gt;3,AU35&lt;-6),AND(AU34&lt;=6,AU35&gt;=-12)),"C",IF(AND(AND(AU34&lt;0,AU35&gt;0),AND(AU34&gt;=-3,AU35&lt;=6)),"A",IF(AND(AND(AU34&lt;-3,AU35&gt;0),AND(AU34&gt;=-6,AU35&lt;=6)),"B",IF(AND(AND(AU34&lt;-3,AU35&gt;6),AND(AU34&gt;=-6,AU35&lt;=12)),"C",IF(AND(AND(AU34&lt;0,AU35&gt;6),AND(AU34&gt;=-3,AU35&lt;=12)),"D",IF(AND(AND(AU34&lt;0,AU35&lt;0),AND(AU34&gt;=-3,AU35&gt;=-6)),"A",IF(AND(AND(AU34&lt;-3,AU35&lt;0),AND(AU34&gt;=-6,AU35&gt;=-6)),"B",IF(AND(AND(AU34&lt;-3,AU35&lt;-6),AND(AU34&gt;=-6,AU35&gt;=-12)),"C",IF(AND(AND(AU34&lt;0,AU35&lt;-6),AND(AU34&gt;=-3,AU35&gt;=-12)),"D","error"))))))))))))))))</f>
        <v>A</v>
      </c>
      <c r="AD9" s="389"/>
      <c r="AE9" s="389"/>
      <c r="AF9" s="389"/>
      <c r="AG9" s="389"/>
      <c r="AH9" s="389"/>
      <c r="AI9" s="389"/>
      <c r="AJ9" s="389"/>
      <c r="AK9" s="389"/>
      <c r="AL9" s="389"/>
      <c r="AM9" s="389"/>
      <c r="AN9" s="389"/>
      <c r="AO9" s="389"/>
      <c r="AP9" s="389"/>
      <c r="AQ9" s="389"/>
      <c r="AR9" s="389"/>
      <c r="AS9" s="389"/>
      <c r="AT9" s="389"/>
      <c r="AU9" s="390" t="str">
        <f>IF(AND(AND(AU34&gt;=0,AU35&gt;=0),AND(AU34&lt;=6,AU35&lt;=12)),"Perfil Agresivo",IF(AND(AND(AU34&lt;0,AU35&gt;=0),AND(AU34&gt;=-6,AU35&lt;=12)),"Perfil Re Orientación",IF(AND(AND(AU34&lt;0,AU35&lt;0),AND(AU34&gt;=-6,AU35&gt;=-12)),"Perfil Defensivo",IF(AND(AND(AU34&gt;=0,AU35&lt;0),AND(AU34&lt;=6,AU35&gt;=-12)),"Perfil Supervivencia","Error"))))</f>
        <v>Perfil Agresivo</v>
      </c>
      <c r="AV9" s="390"/>
      <c r="AW9" s="390"/>
      <c r="AX9" s="390"/>
      <c r="AY9" s="390"/>
      <c r="AZ9" s="390"/>
      <c r="BA9" s="390"/>
      <c r="BB9" s="390"/>
      <c r="BC9" s="390"/>
      <c r="BD9" s="390"/>
      <c r="BE9" s="390"/>
      <c r="BF9" s="390"/>
      <c r="BG9" s="390"/>
      <c r="BH9" s="390"/>
      <c r="BI9" s="390"/>
      <c r="BJ9" s="390"/>
      <c r="BK9" s="390"/>
      <c r="BL9" s="390"/>
      <c r="BM9" s="390"/>
      <c r="BN9" s="93"/>
    </row>
    <row r="10" spans="1:70" ht="15.75" customHeight="1" x14ac:dyDescent="0.2">
      <c r="B10" s="391"/>
      <c r="C10" s="138"/>
      <c r="D10" s="139"/>
      <c r="E10" s="139"/>
      <c r="F10" s="139"/>
      <c r="G10" s="139"/>
      <c r="H10" s="139"/>
      <c r="I10" s="139"/>
      <c r="J10" s="139"/>
      <c r="K10" s="139"/>
      <c r="L10" s="139"/>
      <c r="M10" s="139"/>
      <c r="N10" s="139"/>
      <c r="O10" s="139"/>
      <c r="P10" s="139"/>
      <c r="Q10" s="139"/>
      <c r="R10" s="139"/>
      <c r="S10" s="139"/>
      <c r="T10" s="139"/>
      <c r="U10" s="139"/>
      <c r="V10" s="139"/>
      <c r="W10" s="139"/>
      <c r="X10" s="139"/>
      <c r="Y10" s="140"/>
      <c r="Z10" s="388"/>
      <c r="AB10" s="392" t="s">
        <v>113</v>
      </c>
      <c r="AC10" s="392"/>
      <c r="AD10" s="392"/>
      <c r="AE10" s="392"/>
      <c r="AF10" s="392"/>
      <c r="AG10" s="392"/>
      <c r="AH10" s="392"/>
      <c r="AI10" s="392"/>
      <c r="AJ10" s="392"/>
      <c r="AK10" s="392"/>
      <c r="AL10" s="392"/>
      <c r="AM10" s="392"/>
      <c r="AN10" s="392"/>
      <c r="AO10" s="392"/>
      <c r="AP10" s="392"/>
      <c r="AQ10" s="392"/>
      <c r="AR10" s="392"/>
      <c r="AS10" s="392"/>
      <c r="AT10" s="392"/>
      <c r="AU10" s="392"/>
      <c r="AV10" s="392"/>
      <c r="AW10" s="392"/>
      <c r="AX10" s="392"/>
      <c r="AY10" s="392"/>
      <c r="AZ10" s="392"/>
      <c r="BA10" s="392"/>
      <c r="BB10" s="392"/>
      <c r="BC10" s="392"/>
      <c r="BD10" s="392"/>
      <c r="BE10" s="392"/>
      <c r="BF10" s="392"/>
      <c r="BG10" s="392"/>
      <c r="BH10" s="392"/>
      <c r="BI10" s="392"/>
      <c r="BJ10" s="392"/>
      <c r="BK10" s="392"/>
      <c r="BL10" s="392"/>
      <c r="BM10" s="392"/>
      <c r="BO10" s="98"/>
      <c r="BP10" s="98"/>
      <c r="BQ10" s="98"/>
      <c r="BR10" s="98"/>
    </row>
    <row r="11" spans="1:70" ht="15.75" customHeight="1" x14ac:dyDescent="0.2">
      <c r="B11" s="391"/>
      <c r="C11" s="141"/>
      <c r="D11" s="142"/>
      <c r="E11" s="393" t="s">
        <v>154</v>
      </c>
      <c r="F11" s="394"/>
      <c r="G11" s="394"/>
      <c r="H11" s="394"/>
      <c r="I11" s="394"/>
      <c r="J11" s="394"/>
      <c r="K11" s="395"/>
      <c r="L11" s="142"/>
      <c r="M11" s="142"/>
      <c r="N11" s="387" t="s">
        <v>75</v>
      </c>
      <c r="O11" s="387"/>
      <c r="P11" s="142"/>
      <c r="Q11" s="142"/>
      <c r="R11" s="400" t="s">
        <v>76</v>
      </c>
      <c r="S11" s="401"/>
      <c r="T11" s="401"/>
      <c r="U11" s="401"/>
      <c r="V11" s="401"/>
      <c r="W11" s="401"/>
      <c r="X11" s="402"/>
      <c r="Y11" s="143"/>
      <c r="Z11" s="388"/>
      <c r="AB11" s="392"/>
      <c r="AC11" s="392"/>
      <c r="AD11" s="392"/>
      <c r="AE11" s="392"/>
      <c r="AF11" s="392"/>
      <c r="AG11" s="392"/>
      <c r="AH11" s="392"/>
      <c r="AI11" s="392"/>
      <c r="AJ11" s="392"/>
      <c r="AK11" s="392"/>
      <c r="AL11" s="392"/>
      <c r="AM11" s="392"/>
      <c r="AN11" s="392"/>
      <c r="AO11" s="392"/>
      <c r="AP11" s="392"/>
      <c r="AQ11" s="392"/>
      <c r="AR11" s="392"/>
      <c r="AS11" s="392"/>
      <c r="AT11" s="392"/>
      <c r="AU11" s="392"/>
      <c r="AV11" s="392"/>
      <c r="AW11" s="392"/>
      <c r="AX11" s="392"/>
      <c r="AY11" s="392"/>
      <c r="AZ11" s="392"/>
      <c r="BA11" s="392"/>
      <c r="BB11" s="392"/>
      <c r="BC11" s="392"/>
      <c r="BD11" s="392"/>
      <c r="BE11" s="392"/>
      <c r="BF11" s="392"/>
      <c r="BG11" s="392"/>
      <c r="BH11" s="392"/>
      <c r="BI11" s="392"/>
      <c r="BJ11" s="392"/>
      <c r="BK11" s="392"/>
      <c r="BL11" s="392"/>
      <c r="BM11" s="392"/>
      <c r="BO11" s="425"/>
      <c r="BP11" s="425"/>
      <c r="BQ11" s="425"/>
      <c r="BR11" s="425"/>
    </row>
    <row r="12" spans="1:70" ht="23.25" x14ac:dyDescent="0.2">
      <c r="B12" s="391"/>
      <c r="C12" s="141"/>
      <c r="D12" s="142"/>
      <c r="E12" s="396"/>
      <c r="F12" s="397"/>
      <c r="G12" s="397"/>
      <c r="H12" s="397"/>
      <c r="I12" s="397"/>
      <c r="J12" s="397"/>
      <c r="K12" s="398"/>
      <c r="L12" s="142"/>
      <c r="M12" s="142"/>
      <c r="N12" s="387"/>
      <c r="O12" s="399"/>
      <c r="P12" s="142"/>
      <c r="Q12" s="142"/>
      <c r="R12" s="403"/>
      <c r="S12" s="404"/>
      <c r="T12" s="404"/>
      <c r="U12" s="404"/>
      <c r="V12" s="404"/>
      <c r="W12" s="404"/>
      <c r="X12" s="405"/>
      <c r="Y12" s="143"/>
      <c r="Z12" s="388"/>
      <c r="AB12" s="392" t="s">
        <v>77</v>
      </c>
      <c r="AC12" s="392"/>
      <c r="AD12" s="392"/>
      <c r="AE12" s="392"/>
      <c r="AF12" s="392"/>
      <c r="AG12" s="392"/>
      <c r="AH12" s="392"/>
      <c r="AI12" s="392"/>
      <c r="AJ12" s="392"/>
      <c r="AK12" s="392"/>
      <c r="AL12" s="392"/>
      <c r="AM12" s="392"/>
      <c r="AN12" s="392"/>
      <c r="AO12" s="392"/>
      <c r="AP12" s="392"/>
      <c r="AQ12" s="392"/>
      <c r="AR12" s="392"/>
      <c r="AS12" s="392"/>
      <c r="AT12" s="392"/>
      <c r="AU12" s="392" t="s">
        <v>78</v>
      </c>
      <c r="AV12" s="392"/>
      <c r="AW12" s="392"/>
      <c r="AX12" s="392"/>
      <c r="AY12" s="392"/>
      <c r="AZ12" s="392"/>
      <c r="BA12" s="392"/>
      <c r="BB12" s="392"/>
      <c r="BC12" s="392"/>
      <c r="BD12" s="392"/>
      <c r="BE12" s="392"/>
      <c r="BF12" s="392"/>
      <c r="BG12" s="392"/>
      <c r="BH12" s="392"/>
      <c r="BI12" s="392"/>
      <c r="BJ12" s="392"/>
      <c r="BK12" s="392"/>
      <c r="BL12" s="392"/>
      <c r="BM12" s="392"/>
      <c r="BO12" s="425"/>
      <c r="BP12" s="425"/>
      <c r="BQ12" s="425"/>
      <c r="BR12" s="425"/>
    </row>
    <row r="13" spans="1:70" ht="15" customHeight="1" x14ac:dyDescent="0.2">
      <c r="B13" s="391"/>
      <c r="C13" s="141"/>
      <c r="D13" s="142"/>
      <c r="E13" s="142"/>
      <c r="F13" s="142"/>
      <c r="G13" s="142"/>
      <c r="H13" s="142"/>
      <c r="I13" s="142"/>
      <c r="J13" s="142"/>
      <c r="K13" s="142"/>
      <c r="L13" s="142"/>
      <c r="M13" s="142"/>
      <c r="N13" s="144"/>
      <c r="O13" s="145"/>
      <c r="P13" s="142"/>
      <c r="Q13" s="142"/>
      <c r="R13" s="142"/>
      <c r="S13" s="142"/>
      <c r="T13" s="142"/>
      <c r="U13" s="142"/>
      <c r="V13" s="142"/>
      <c r="W13" s="142"/>
      <c r="X13" s="142"/>
      <c r="Y13" s="143"/>
      <c r="Z13" s="388"/>
      <c r="AB13" s="426" t="str">
        <f>VLOOKUP(BR15,Perfiles!C3:D18,2,FALSE)</f>
        <v>PERFIL A): Institución y Competencia muy estable (zona de confort +).</v>
      </c>
      <c r="AC13" s="426"/>
      <c r="AD13" s="426"/>
      <c r="AE13" s="426"/>
      <c r="AF13" s="426"/>
      <c r="AG13" s="426"/>
      <c r="AH13" s="426"/>
      <c r="AI13" s="426"/>
      <c r="AJ13" s="426"/>
      <c r="AK13" s="426"/>
      <c r="AL13" s="426"/>
      <c r="AM13" s="426"/>
      <c r="AN13" s="426"/>
      <c r="AO13" s="426"/>
      <c r="AP13" s="426"/>
      <c r="AQ13" s="426"/>
      <c r="AR13" s="426"/>
      <c r="AS13" s="426"/>
      <c r="AT13" s="426"/>
      <c r="AU13" s="427" t="str">
        <f>VLOOKUP(AB13,Perfiles!D3:E18,2,FALSE)</f>
        <v>Institución financieramente estable que no ha obtenido ventajas competitivas importantes en una Institución estable. 
Institución estable en penetración del mercado y desarrollo del servicio.
Institución que cumple con los estándares y procesos definidos por conveniencia propia y por la Institución.
Institución que demuestra una comunicación estable interna y externamente.
Institución de estructura estable y buena capacidad de reorganizar actividades frente a un riesgo.
Institución con personal competente y comprometido con una estructura buena en todas sus áreas.
Institución con un ambiente laboral bueno. 
Institución en cuyos niveles de satisfacción al Cliente interno y externo son buenos. 
Institución con buen nivel de liderazgo y empoderamiento en las diferentes jerarquías de la misma. 
Institución con soportes internos y/o externos (perteneciente a un Grupo), que apoya a la línea de productos y/o servicios a todas las partes interesadas.</v>
      </c>
      <c r="AV13" s="427"/>
      <c r="AW13" s="427"/>
      <c r="AX13" s="427"/>
      <c r="AY13" s="427"/>
      <c r="AZ13" s="427"/>
      <c r="BA13" s="427"/>
      <c r="BB13" s="427"/>
      <c r="BC13" s="427"/>
      <c r="BD13" s="427"/>
      <c r="BE13" s="427"/>
      <c r="BF13" s="427"/>
      <c r="BG13" s="427"/>
      <c r="BH13" s="427"/>
      <c r="BI13" s="427"/>
      <c r="BJ13" s="427"/>
      <c r="BK13" s="427"/>
      <c r="BL13" s="427"/>
      <c r="BM13" s="427"/>
      <c r="BO13" s="425"/>
      <c r="BP13" s="425"/>
      <c r="BQ13" s="425"/>
      <c r="BR13" s="425"/>
    </row>
    <row r="14" spans="1:70" ht="15" customHeight="1" x14ac:dyDescent="0.2">
      <c r="B14" s="391"/>
      <c r="C14" s="141"/>
      <c r="D14" s="142"/>
      <c r="E14" s="142"/>
      <c r="F14" s="142"/>
      <c r="G14" s="142"/>
      <c r="H14" s="142"/>
      <c r="I14" s="142"/>
      <c r="J14" s="142"/>
      <c r="K14" s="142"/>
      <c r="L14" s="142"/>
      <c r="M14" s="142"/>
      <c r="N14" s="144">
        <v>16</v>
      </c>
      <c r="O14" s="145"/>
      <c r="P14" s="142"/>
      <c r="Q14" s="142"/>
      <c r="R14" s="142"/>
      <c r="S14" s="142"/>
      <c r="T14" s="142"/>
      <c r="U14" s="142"/>
      <c r="V14" s="142"/>
      <c r="W14" s="142"/>
      <c r="X14" s="142"/>
      <c r="Y14" s="143"/>
      <c r="Z14" s="388"/>
      <c r="AB14" s="426"/>
      <c r="AC14" s="426"/>
      <c r="AD14" s="426"/>
      <c r="AE14" s="426"/>
      <c r="AF14" s="426"/>
      <c r="AG14" s="426"/>
      <c r="AH14" s="426"/>
      <c r="AI14" s="426"/>
      <c r="AJ14" s="426"/>
      <c r="AK14" s="426"/>
      <c r="AL14" s="426"/>
      <c r="AM14" s="426"/>
      <c r="AN14" s="426"/>
      <c r="AO14" s="426"/>
      <c r="AP14" s="426"/>
      <c r="AQ14" s="426"/>
      <c r="AR14" s="426"/>
      <c r="AS14" s="426"/>
      <c r="AT14" s="426"/>
      <c r="AU14" s="427"/>
      <c r="AV14" s="427"/>
      <c r="AW14" s="427"/>
      <c r="AX14" s="427"/>
      <c r="AY14" s="427"/>
      <c r="AZ14" s="427"/>
      <c r="BA14" s="427"/>
      <c r="BB14" s="427"/>
      <c r="BC14" s="427"/>
      <c r="BD14" s="427"/>
      <c r="BE14" s="427"/>
      <c r="BF14" s="427"/>
      <c r="BG14" s="427"/>
      <c r="BH14" s="427"/>
      <c r="BI14" s="427"/>
      <c r="BJ14" s="427"/>
      <c r="BK14" s="427"/>
      <c r="BL14" s="427"/>
      <c r="BM14" s="427"/>
      <c r="BN14" s="104"/>
      <c r="BO14" s="98"/>
      <c r="BP14" s="98"/>
      <c r="BQ14" s="98"/>
      <c r="BR14" s="98"/>
    </row>
    <row r="15" spans="1:70" ht="38.25" customHeight="1" x14ac:dyDescent="0.2">
      <c r="B15" s="391"/>
      <c r="C15" s="141"/>
      <c r="D15" s="142"/>
      <c r="E15" s="142"/>
      <c r="F15" s="142"/>
      <c r="G15" s="142"/>
      <c r="H15" s="142"/>
      <c r="I15" s="142"/>
      <c r="J15" s="142"/>
      <c r="K15" s="142"/>
      <c r="L15" s="142"/>
      <c r="M15" s="142"/>
      <c r="N15" s="144">
        <v>14</v>
      </c>
      <c r="O15" s="145"/>
      <c r="P15" s="142"/>
      <c r="Q15" s="142"/>
      <c r="R15" s="142"/>
      <c r="S15" s="142"/>
      <c r="T15" s="142"/>
      <c r="U15" s="142"/>
      <c r="V15" s="142"/>
      <c r="W15" s="142"/>
      <c r="X15" s="142"/>
      <c r="Y15" s="143"/>
      <c r="Z15" s="388"/>
      <c r="AB15" s="426"/>
      <c r="AC15" s="426"/>
      <c r="AD15" s="426"/>
      <c r="AE15" s="426"/>
      <c r="AF15" s="426"/>
      <c r="AG15" s="426"/>
      <c r="AH15" s="426"/>
      <c r="AI15" s="426"/>
      <c r="AJ15" s="426"/>
      <c r="AK15" s="426"/>
      <c r="AL15" s="426"/>
      <c r="AM15" s="426"/>
      <c r="AN15" s="426"/>
      <c r="AO15" s="426"/>
      <c r="AP15" s="426"/>
      <c r="AQ15" s="426"/>
      <c r="AR15" s="426"/>
      <c r="AS15" s="426"/>
      <c r="AT15" s="426"/>
      <c r="AU15" s="427"/>
      <c r="AV15" s="427"/>
      <c r="AW15" s="427"/>
      <c r="AX15" s="427"/>
      <c r="AY15" s="427"/>
      <c r="AZ15" s="427"/>
      <c r="BA15" s="427"/>
      <c r="BB15" s="427"/>
      <c r="BC15" s="427"/>
      <c r="BD15" s="427"/>
      <c r="BE15" s="427"/>
      <c r="BF15" s="427"/>
      <c r="BG15" s="427"/>
      <c r="BH15" s="427"/>
      <c r="BI15" s="427"/>
      <c r="BJ15" s="427"/>
      <c r="BK15" s="427"/>
      <c r="BL15" s="427"/>
      <c r="BM15" s="427"/>
      <c r="BN15" s="104"/>
      <c r="BO15" s="98"/>
      <c r="BP15" s="98"/>
      <c r="BQ15" s="98"/>
      <c r="BR15" s="98" t="str">
        <f>IF(AND(AND(AU34&gt;=0,AU35&gt;=0),AND(AU34&lt;=3,AU35&lt;=6)),"a",IF(AND(AND(AU34&gt;=0,AU35&gt;6),AND(AU34&lt;=3,AU35&lt;=12)),"d",IF(AND(AND(AU34&gt;3,AU35&gt;=0),AND(AU34&lt;=6,AU35&lt;=6)),"b",IF(AND(AND(AU34&gt;3,AU35&gt;6),AND(AU34&lt;=6,AU35&lt;=12)),"c",IF(AND(AND(AU34&gt;=0,AU35&lt;0),AND(AU34&lt;=3,AU35&gt;=-6)),"e",IF(AND(AND(AU34&gt;=0,AU35&lt;-6),AND(AU34&lt;=3,AU35&gt;=-12)),"h",IF(AND(AND(AU34&gt;3,AU35&lt;0),AND(AU34&lt;=6,AU35&gt;=-6)),"f",IF(AND(AND(AU34&gt;3,AU35&lt;-6),AND(AU34&lt;=6,AU35&gt;=-12)),"g",IF(AND(AND(AU34&lt;0,AU35&gt;0),AND(AU34&gt;=-3,AU35&lt;=6)),"i",IF(AND(AND(AU34&lt;-3,AU35&gt;0),AND(AU34&gt;=-6,AU35&lt;=6)),"j",IF(AND(AND(AU34&lt;-3,AU35&gt;6),AND(AU34&gt;=-6,AU35&lt;=12)),"k",IF(AND(AND(AU34&lt;0,AU35&gt;6),AND(AU34&gt;=-3,AU35&lt;=12)),"l",IF(AND(AND(AU34&lt;0,AU35&lt;0),AND(AU34&gt;=-3,AU35&gt;=-6)),"m",IF(AND(AND(AU34&lt;-3,AU35&lt;0),AND(AU34&gt;=-6,AU35&gt;=-6)),"h",IF(AND(AND(AU34&lt;-3,AU35&lt;-6),AND(AU34&gt;=-6,AU35&gt;=-12)),"o",IF(AND(AND(AU34&lt;0,AU35&lt;-6),AND(AU34&gt;=-3,AU35&gt;=-12)),"p","error"))))))))))))))))</f>
        <v>a</v>
      </c>
    </row>
    <row r="16" spans="1:70" ht="15" customHeight="1" x14ac:dyDescent="0.2">
      <c r="B16" s="391"/>
      <c r="C16" s="141"/>
      <c r="D16" s="142"/>
      <c r="E16" s="142"/>
      <c r="F16" s="142"/>
      <c r="G16" s="142"/>
      <c r="H16" s="142"/>
      <c r="I16" s="142"/>
      <c r="J16" s="142"/>
      <c r="K16" s="142"/>
      <c r="L16" s="142"/>
      <c r="M16" s="142"/>
      <c r="N16" s="144">
        <v>12</v>
      </c>
      <c r="O16" s="142"/>
      <c r="P16" s="142"/>
      <c r="Q16" s="142"/>
      <c r="R16" s="142"/>
      <c r="S16" s="142"/>
      <c r="T16" s="142"/>
      <c r="U16" s="142"/>
      <c r="V16" s="142"/>
      <c r="W16" s="142"/>
      <c r="X16" s="142"/>
      <c r="Y16" s="143"/>
      <c r="Z16" s="388"/>
      <c r="AB16" s="426"/>
      <c r="AC16" s="426"/>
      <c r="AD16" s="426"/>
      <c r="AE16" s="426"/>
      <c r="AF16" s="426"/>
      <c r="AG16" s="426"/>
      <c r="AH16" s="426"/>
      <c r="AI16" s="426"/>
      <c r="AJ16" s="426"/>
      <c r="AK16" s="426"/>
      <c r="AL16" s="426"/>
      <c r="AM16" s="426"/>
      <c r="AN16" s="426"/>
      <c r="AO16" s="426"/>
      <c r="AP16" s="426"/>
      <c r="AQ16" s="426"/>
      <c r="AR16" s="426"/>
      <c r="AS16" s="426"/>
      <c r="AT16" s="426"/>
      <c r="AU16" s="427"/>
      <c r="AV16" s="427"/>
      <c r="AW16" s="427"/>
      <c r="AX16" s="427"/>
      <c r="AY16" s="427"/>
      <c r="AZ16" s="427"/>
      <c r="BA16" s="427"/>
      <c r="BB16" s="427"/>
      <c r="BC16" s="427"/>
      <c r="BD16" s="427"/>
      <c r="BE16" s="427"/>
      <c r="BF16" s="427"/>
      <c r="BG16" s="427"/>
      <c r="BH16" s="427"/>
      <c r="BI16" s="427"/>
      <c r="BJ16" s="427"/>
      <c r="BK16" s="427"/>
      <c r="BL16" s="427"/>
      <c r="BM16" s="427"/>
      <c r="BN16" s="104"/>
      <c r="BO16" s="98"/>
      <c r="BP16" s="98"/>
      <c r="BQ16" s="98"/>
      <c r="BR16" s="98"/>
    </row>
    <row r="17" spans="2:70" ht="15" customHeight="1" x14ac:dyDescent="0.2">
      <c r="B17" s="391"/>
      <c r="C17" s="141"/>
      <c r="D17" s="142"/>
      <c r="E17" s="142"/>
      <c r="F17" s="142"/>
      <c r="G17" s="142"/>
      <c r="H17" s="142"/>
      <c r="I17" s="142"/>
      <c r="J17" s="142"/>
      <c r="K17" s="142"/>
      <c r="L17" s="142"/>
      <c r="M17" s="142"/>
      <c r="N17" s="144">
        <v>10</v>
      </c>
      <c r="O17" s="146"/>
      <c r="P17" s="142"/>
      <c r="Q17" s="142"/>
      <c r="R17" s="142"/>
      <c r="S17" s="142"/>
      <c r="T17" s="142"/>
      <c r="U17" s="142"/>
      <c r="V17" s="142"/>
      <c r="W17" s="142"/>
      <c r="X17" s="142"/>
      <c r="Y17" s="143"/>
      <c r="Z17" s="388"/>
      <c r="AB17" s="426"/>
      <c r="AC17" s="426"/>
      <c r="AD17" s="426"/>
      <c r="AE17" s="426"/>
      <c r="AF17" s="426"/>
      <c r="AG17" s="426"/>
      <c r="AH17" s="426"/>
      <c r="AI17" s="426"/>
      <c r="AJ17" s="426"/>
      <c r="AK17" s="426"/>
      <c r="AL17" s="426"/>
      <c r="AM17" s="426"/>
      <c r="AN17" s="426"/>
      <c r="AO17" s="426"/>
      <c r="AP17" s="426"/>
      <c r="AQ17" s="426"/>
      <c r="AR17" s="426"/>
      <c r="AS17" s="426"/>
      <c r="AT17" s="426"/>
      <c r="AU17" s="427"/>
      <c r="AV17" s="427"/>
      <c r="AW17" s="427"/>
      <c r="AX17" s="427"/>
      <c r="AY17" s="427"/>
      <c r="AZ17" s="427"/>
      <c r="BA17" s="427"/>
      <c r="BB17" s="427"/>
      <c r="BC17" s="427"/>
      <c r="BD17" s="427"/>
      <c r="BE17" s="427"/>
      <c r="BF17" s="427"/>
      <c r="BG17" s="427"/>
      <c r="BH17" s="427"/>
      <c r="BI17" s="427"/>
      <c r="BJ17" s="427"/>
      <c r="BK17" s="427"/>
      <c r="BL17" s="427"/>
      <c r="BM17" s="427"/>
      <c r="BN17" s="104"/>
      <c r="BO17" s="98"/>
      <c r="BP17" s="98"/>
      <c r="BQ17" s="98"/>
      <c r="BR17" s="98"/>
    </row>
    <row r="18" spans="2:70" ht="15" customHeight="1" x14ac:dyDescent="0.2">
      <c r="B18" s="391"/>
      <c r="C18" s="141"/>
      <c r="D18" s="142"/>
      <c r="E18" s="142"/>
      <c r="F18" s="142"/>
      <c r="G18" s="142"/>
      <c r="H18" s="142"/>
      <c r="I18" s="142"/>
      <c r="J18" s="142"/>
      <c r="K18" s="142"/>
      <c r="L18" s="142"/>
      <c r="M18" s="142"/>
      <c r="N18" s="144">
        <v>8</v>
      </c>
      <c r="O18" s="147"/>
      <c r="P18" s="142"/>
      <c r="Q18" s="142"/>
      <c r="R18" s="142"/>
      <c r="S18" s="142"/>
      <c r="T18" s="142"/>
      <c r="U18" s="142"/>
      <c r="V18" s="142"/>
      <c r="W18" s="142"/>
      <c r="X18" s="142"/>
      <c r="Y18" s="143"/>
      <c r="Z18" s="388"/>
      <c r="AB18" s="426"/>
      <c r="AC18" s="426"/>
      <c r="AD18" s="426"/>
      <c r="AE18" s="426"/>
      <c r="AF18" s="426"/>
      <c r="AG18" s="426"/>
      <c r="AH18" s="426"/>
      <c r="AI18" s="426"/>
      <c r="AJ18" s="426"/>
      <c r="AK18" s="426"/>
      <c r="AL18" s="426"/>
      <c r="AM18" s="426"/>
      <c r="AN18" s="426"/>
      <c r="AO18" s="426"/>
      <c r="AP18" s="426"/>
      <c r="AQ18" s="426"/>
      <c r="AR18" s="426"/>
      <c r="AS18" s="426"/>
      <c r="AT18" s="426"/>
      <c r="AU18" s="427"/>
      <c r="AV18" s="427"/>
      <c r="AW18" s="427"/>
      <c r="AX18" s="427"/>
      <c r="AY18" s="427"/>
      <c r="AZ18" s="427"/>
      <c r="BA18" s="427"/>
      <c r="BB18" s="427"/>
      <c r="BC18" s="427"/>
      <c r="BD18" s="427"/>
      <c r="BE18" s="427"/>
      <c r="BF18" s="427"/>
      <c r="BG18" s="427"/>
      <c r="BH18" s="427"/>
      <c r="BI18" s="427"/>
      <c r="BJ18" s="427"/>
      <c r="BK18" s="427"/>
      <c r="BL18" s="427"/>
      <c r="BM18" s="427"/>
      <c r="BO18" s="98"/>
      <c r="BP18" s="98"/>
      <c r="BQ18" s="98"/>
      <c r="BR18" s="98"/>
    </row>
    <row r="19" spans="2:70" ht="15" customHeight="1" x14ac:dyDescent="0.2">
      <c r="B19" s="391"/>
      <c r="C19" s="141"/>
      <c r="D19" s="142"/>
      <c r="E19" s="142"/>
      <c r="F19" s="142"/>
      <c r="G19" s="142"/>
      <c r="H19" s="142"/>
      <c r="I19" s="142"/>
      <c r="J19" s="142"/>
      <c r="K19" s="142"/>
      <c r="L19" s="142"/>
      <c r="M19" s="142"/>
      <c r="N19" s="144">
        <v>6</v>
      </c>
      <c r="O19" s="148"/>
      <c r="P19" s="142"/>
      <c r="Q19" s="142"/>
      <c r="R19" s="142"/>
      <c r="S19" s="142"/>
      <c r="T19" s="142"/>
      <c r="U19" s="142"/>
      <c r="V19" s="142"/>
      <c r="W19" s="142"/>
      <c r="X19" s="142"/>
      <c r="Y19" s="143"/>
      <c r="Z19" s="388"/>
      <c r="AB19" s="426"/>
      <c r="AC19" s="426"/>
      <c r="AD19" s="426"/>
      <c r="AE19" s="426"/>
      <c r="AF19" s="426"/>
      <c r="AG19" s="426"/>
      <c r="AH19" s="426"/>
      <c r="AI19" s="426"/>
      <c r="AJ19" s="426"/>
      <c r="AK19" s="426"/>
      <c r="AL19" s="426"/>
      <c r="AM19" s="426"/>
      <c r="AN19" s="426"/>
      <c r="AO19" s="426"/>
      <c r="AP19" s="426"/>
      <c r="AQ19" s="426"/>
      <c r="AR19" s="426"/>
      <c r="AS19" s="426"/>
      <c r="AT19" s="426"/>
      <c r="AU19" s="427"/>
      <c r="AV19" s="427"/>
      <c r="AW19" s="427"/>
      <c r="AX19" s="427"/>
      <c r="AY19" s="427"/>
      <c r="AZ19" s="427"/>
      <c r="BA19" s="427"/>
      <c r="BB19" s="427"/>
      <c r="BC19" s="427"/>
      <c r="BD19" s="427"/>
      <c r="BE19" s="427"/>
      <c r="BF19" s="427"/>
      <c r="BG19" s="427"/>
      <c r="BH19" s="427"/>
      <c r="BI19" s="427"/>
      <c r="BJ19" s="427"/>
      <c r="BK19" s="427"/>
      <c r="BL19" s="427"/>
      <c r="BM19" s="427"/>
      <c r="BO19" s="98"/>
      <c r="BP19" s="98"/>
      <c r="BQ19" s="98"/>
      <c r="BR19" s="98"/>
    </row>
    <row r="20" spans="2:70" ht="15" customHeight="1" x14ac:dyDescent="0.2">
      <c r="B20" s="391"/>
      <c r="C20" s="141"/>
      <c r="D20" s="142"/>
      <c r="E20" s="142"/>
      <c r="F20" s="142"/>
      <c r="G20" s="142"/>
      <c r="H20" s="142"/>
      <c r="I20" s="142"/>
      <c r="J20" s="142"/>
      <c r="K20" s="142"/>
      <c r="L20" s="142"/>
      <c r="M20" s="142"/>
      <c r="N20" s="144">
        <v>4</v>
      </c>
      <c r="O20" s="148"/>
      <c r="P20" s="142"/>
      <c r="Q20" s="142"/>
      <c r="R20" s="142"/>
      <c r="S20" s="142"/>
      <c r="T20" s="142"/>
      <c r="U20" s="142"/>
      <c r="V20" s="142"/>
      <c r="W20" s="142"/>
      <c r="X20" s="142"/>
      <c r="Y20" s="143"/>
      <c r="Z20" s="388"/>
      <c r="AB20" s="426"/>
      <c r="AC20" s="426"/>
      <c r="AD20" s="426"/>
      <c r="AE20" s="426"/>
      <c r="AF20" s="426"/>
      <c r="AG20" s="426"/>
      <c r="AH20" s="426"/>
      <c r="AI20" s="426"/>
      <c r="AJ20" s="426"/>
      <c r="AK20" s="426"/>
      <c r="AL20" s="426"/>
      <c r="AM20" s="426"/>
      <c r="AN20" s="426"/>
      <c r="AO20" s="426"/>
      <c r="AP20" s="426"/>
      <c r="AQ20" s="426"/>
      <c r="AR20" s="426"/>
      <c r="AS20" s="426"/>
      <c r="AT20" s="426"/>
      <c r="AU20" s="427"/>
      <c r="AV20" s="427"/>
      <c r="AW20" s="427"/>
      <c r="AX20" s="427"/>
      <c r="AY20" s="427"/>
      <c r="AZ20" s="427"/>
      <c r="BA20" s="427"/>
      <c r="BB20" s="427"/>
      <c r="BC20" s="427"/>
      <c r="BD20" s="427"/>
      <c r="BE20" s="427"/>
      <c r="BF20" s="427"/>
      <c r="BG20" s="427"/>
      <c r="BH20" s="427"/>
      <c r="BI20" s="427"/>
      <c r="BJ20" s="427"/>
      <c r="BK20" s="427"/>
      <c r="BL20" s="427"/>
      <c r="BM20" s="427"/>
      <c r="BO20" s="98"/>
      <c r="BP20" s="98"/>
      <c r="BQ20" s="98"/>
      <c r="BR20" s="98"/>
    </row>
    <row r="21" spans="2:70" ht="15" customHeight="1" x14ac:dyDescent="0.2">
      <c r="B21" s="391"/>
      <c r="C21" s="141"/>
      <c r="D21" s="142"/>
      <c r="E21" s="142"/>
      <c r="F21" s="142"/>
      <c r="G21" s="142"/>
      <c r="H21" s="142"/>
      <c r="I21" s="142"/>
      <c r="J21" s="142"/>
      <c r="K21" s="142"/>
      <c r="L21" s="142"/>
      <c r="M21" s="142"/>
      <c r="N21" s="144">
        <v>2</v>
      </c>
      <c r="O21" s="148"/>
      <c r="P21" s="142"/>
      <c r="Q21" s="142"/>
      <c r="R21" s="142"/>
      <c r="S21" s="142"/>
      <c r="T21" s="142"/>
      <c r="U21" s="142"/>
      <c r="V21" s="142"/>
      <c r="W21" s="142"/>
      <c r="X21" s="142"/>
      <c r="Y21" s="143"/>
      <c r="Z21" s="388"/>
      <c r="AB21" s="426"/>
      <c r="AC21" s="426"/>
      <c r="AD21" s="426"/>
      <c r="AE21" s="426"/>
      <c r="AF21" s="426"/>
      <c r="AG21" s="426"/>
      <c r="AH21" s="426"/>
      <c r="AI21" s="426"/>
      <c r="AJ21" s="426"/>
      <c r="AK21" s="426"/>
      <c r="AL21" s="426"/>
      <c r="AM21" s="426"/>
      <c r="AN21" s="426"/>
      <c r="AO21" s="426"/>
      <c r="AP21" s="426"/>
      <c r="AQ21" s="426"/>
      <c r="AR21" s="426"/>
      <c r="AS21" s="426"/>
      <c r="AT21" s="426"/>
      <c r="AU21" s="427"/>
      <c r="AV21" s="427"/>
      <c r="AW21" s="427"/>
      <c r="AX21" s="427"/>
      <c r="AY21" s="427"/>
      <c r="AZ21" s="427"/>
      <c r="BA21" s="427"/>
      <c r="BB21" s="427"/>
      <c r="BC21" s="427"/>
      <c r="BD21" s="427"/>
      <c r="BE21" s="427"/>
      <c r="BF21" s="427"/>
      <c r="BG21" s="427"/>
      <c r="BH21" s="427"/>
      <c r="BI21" s="427"/>
      <c r="BJ21" s="427"/>
      <c r="BK21" s="427"/>
      <c r="BL21" s="427"/>
      <c r="BM21" s="427"/>
      <c r="BO21" s="98"/>
      <c r="BP21" s="98"/>
      <c r="BQ21" s="98"/>
      <c r="BR21" s="98"/>
    </row>
    <row r="22" spans="2:70" ht="15" customHeight="1" thickBot="1" x14ac:dyDescent="0.25">
      <c r="B22" s="391"/>
      <c r="C22" s="385" t="s">
        <v>79</v>
      </c>
      <c r="D22" s="386"/>
      <c r="E22" s="149"/>
      <c r="F22" s="149"/>
      <c r="G22" s="149"/>
      <c r="H22" s="150"/>
      <c r="I22" s="151"/>
      <c r="J22" s="149"/>
      <c r="K22" s="149"/>
      <c r="L22" s="149"/>
      <c r="M22" s="149"/>
      <c r="N22" s="152">
        <v>0</v>
      </c>
      <c r="O22" s="153"/>
      <c r="P22" s="149"/>
      <c r="Q22" s="149"/>
      <c r="R22" s="151"/>
      <c r="S22" s="149"/>
      <c r="T22" s="149"/>
      <c r="U22" s="151"/>
      <c r="V22" s="151"/>
      <c r="W22" s="151"/>
      <c r="X22" s="151"/>
      <c r="Y22" s="143"/>
      <c r="Z22" s="388"/>
      <c r="AB22" s="426"/>
      <c r="AC22" s="426"/>
      <c r="AD22" s="426"/>
      <c r="AE22" s="426"/>
      <c r="AF22" s="426"/>
      <c r="AG22" s="426"/>
      <c r="AH22" s="426"/>
      <c r="AI22" s="426"/>
      <c r="AJ22" s="426"/>
      <c r="AK22" s="426"/>
      <c r="AL22" s="426"/>
      <c r="AM22" s="426"/>
      <c r="AN22" s="426"/>
      <c r="AO22" s="426"/>
      <c r="AP22" s="426"/>
      <c r="AQ22" s="426"/>
      <c r="AR22" s="426"/>
      <c r="AS22" s="426"/>
      <c r="AT22" s="426"/>
      <c r="AU22" s="427"/>
      <c r="AV22" s="427"/>
      <c r="AW22" s="427"/>
      <c r="AX22" s="427"/>
      <c r="AY22" s="427"/>
      <c r="AZ22" s="427"/>
      <c r="BA22" s="427"/>
      <c r="BB22" s="427"/>
      <c r="BC22" s="427"/>
      <c r="BD22" s="427"/>
      <c r="BE22" s="427"/>
      <c r="BF22" s="427"/>
      <c r="BG22" s="427"/>
      <c r="BH22" s="427"/>
      <c r="BI22" s="427"/>
      <c r="BJ22" s="427"/>
      <c r="BK22" s="427"/>
      <c r="BL22" s="427"/>
      <c r="BM22" s="427"/>
      <c r="BN22" s="101"/>
      <c r="BO22" s="98"/>
      <c r="BP22" s="98"/>
      <c r="BQ22" s="98"/>
      <c r="BR22" s="98"/>
    </row>
    <row r="23" spans="2:70" ht="15" customHeight="1" thickTop="1" x14ac:dyDescent="0.2">
      <c r="B23" s="391"/>
      <c r="C23" s="385"/>
      <c r="D23" s="387"/>
      <c r="E23" s="154"/>
      <c r="F23" s="154">
        <v>-18</v>
      </c>
      <c r="G23" s="154">
        <v>-14</v>
      </c>
      <c r="H23" s="155">
        <v>-12</v>
      </c>
      <c r="I23" s="154">
        <v>-10</v>
      </c>
      <c r="J23" s="154">
        <v>-8</v>
      </c>
      <c r="K23" s="154">
        <v>-6</v>
      </c>
      <c r="L23" s="154">
        <v>-4</v>
      </c>
      <c r="M23" s="154">
        <v>-2</v>
      </c>
      <c r="N23" s="156">
        <v>0</v>
      </c>
      <c r="O23" s="157">
        <v>0</v>
      </c>
      <c r="P23" s="158">
        <v>2</v>
      </c>
      <c r="Q23" s="158">
        <v>4</v>
      </c>
      <c r="R23" s="158">
        <v>6</v>
      </c>
      <c r="S23" s="159">
        <v>8</v>
      </c>
      <c r="T23" s="158">
        <v>10</v>
      </c>
      <c r="U23" s="158">
        <v>12</v>
      </c>
      <c r="V23" s="158">
        <v>14</v>
      </c>
      <c r="W23" s="158">
        <v>16</v>
      </c>
      <c r="X23" s="158"/>
      <c r="Y23" s="143"/>
      <c r="Z23" s="388"/>
      <c r="AB23" s="426"/>
      <c r="AC23" s="426"/>
      <c r="AD23" s="426"/>
      <c r="AE23" s="426"/>
      <c r="AF23" s="426"/>
      <c r="AG23" s="426"/>
      <c r="AH23" s="426"/>
      <c r="AI23" s="426"/>
      <c r="AJ23" s="426"/>
      <c r="AK23" s="426"/>
      <c r="AL23" s="426"/>
      <c r="AM23" s="426"/>
      <c r="AN23" s="426"/>
      <c r="AO23" s="426"/>
      <c r="AP23" s="426"/>
      <c r="AQ23" s="426"/>
      <c r="AR23" s="426"/>
      <c r="AS23" s="426"/>
      <c r="AT23" s="426"/>
      <c r="AU23" s="427"/>
      <c r="AV23" s="427"/>
      <c r="AW23" s="427"/>
      <c r="AX23" s="427"/>
      <c r="AY23" s="427"/>
      <c r="AZ23" s="427"/>
      <c r="BA23" s="427"/>
      <c r="BB23" s="427"/>
      <c r="BC23" s="427"/>
      <c r="BD23" s="427"/>
      <c r="BE23" s="427"/>
      <c r="BF23" s="427"/>
      <c r="BG23" s="427"/>
      <c r="BH23" s="427"/>
      <c r="BI23" s="427"/>
      <c r="BJ23" s="427"/>
      <c r="BK23" s="427"/>
      <c r="BL23" s="427"/>
      <c r="BM23" s="427"/>
      <c r="BO23" s="98"/>
      <c r="BP23" s="98"/>
      <c r="BQ23" s="98"/>
      <c r="BR23" s="98"/>
    </row>
    <row r="24" spans="2:70" ht="15" customHeight="1" x14ac:dyDescent="0.2">
      <c r="B24" s="391"/>
      <c r="C24" s="141"/>
      <c r="D24" s="142"/>
      <c r="E24" s="142"/>
      <c r="F24" s="142"/>
      <c r="G24" s="142"/>
      <c r="H24" s="142"/>
      <c r="I24" s="142"/>
      <c r="J24" s="142"/>
      <c r="K24" s="142"/>
      <c r="L24" s="142"/>
      <c r="M24" s="142"/>
      <c r="N24" s="160">
        <v>-2</v>
      </c>
      <c r="O24" s="146"/>
      <c r="P24" s="142"/>
      <c r="Q24" s="142"/>
      <c r="R24" s="142"/>
      <c r="S24" s="142"/>
      <c r="T24" s="142"/>
      <c r="U24" s="142"/>
      <c r="V24" s="142"/>
      <c r="W24" s="142"/>
      <c r="X24" s="142"/>
      <c r="Y24" s="143"/>
      <c r="Z24" s="388"/>
      <c r="AB24" s="426"/>
      <c r="AC24" s="426"/>
      <c r="AD24" s="426"/>
      <c r="AE24" s="426"/>
      <c r="AF24" s="426"/>
      <c r="AG24" s="426"/>
      <c r="AH24" s="426"/>
      <c r="AI24" s="426"/>
      <c r="AJ24" s="426"/>
      <c r="AK24" s="426"/>
      <c r="AL24" s="426"/>
      <c r="AM24" s="426"/>
      <c r="AN24" s="426"/>
      <c r="AO24" s="426"/>
      <c r="AP24" s="426"/>
      <c r="AQ24" s="426"/>
      <c r="AR24" s="426"/>
      <c r="AS24" s="426"/>
      <c r="AT24" s="426"/>
      <c r="AU24" s="427"/>
      <c r="AV24" s="427"/>
      <c r="AW24" s="427"/>
      <c r="AX24" s="427"/>
      <c r="AY24" s="427"/>
      <c r="AZ24" s="427"/>
      <c r="BA24" s="427"/>
      <c r="BB24" s="427"/>
      <c r="BC24" s="427"/>
      <c r="BD24" s="427"/>
      <c r="BE24" s="427"/>
      <c r="BF24" s="427"/>
      <c r="BG24" s="427"/>
      <c r="BH24" s="427"/>
      <c r="BI24" s="427"/>
      <c r="BJ24" s="427"/>
      <c r="BK24" s="427"/>
      <c r="BL24" s="427"/>
      <c r="BM24" s="427"/>
      <c r="BN24" s="102"/>
      <c r="BO24" s="102"/>
      <c r="BP24" s="102"/>
      <c r="BQ24" s="102"/>
      <c r="BR24" s="102"/>
    </row>
    <row r="25" spans="2:70" ht="15" customHeight="1" x14ac:dyDescent="0.2">
      <c r="B25" s="391"/>
      <c r="C25" s="141"/>
      <c r="D25" s="142"/>
      <c r="E25" s="142"/>
      <c r="F25" s="142"/>
      <c r="G25" s="142"/>
      <c r="H25" s="142"/>
      <c r="I25" s="142"/>
      <c r="J25" s="142"/>
      <c r="K25" s="142"/>
      <c r="L25" s="142"/>
      <c r="M25" s="142"/>
      <c r="N25" s="160">
        <v>-4</v>
      </c>
      <c r="O25" s="161"/>
      <c r="P25" s="142"/>
      <c r="Q25" s="142"/>
      <c r="R25" s="142"/>
      <c r="S25" s="142"/>
      <c r="T25" s="142"/>
      <c r="U25" s="142"/>
      <c r="V25" s="142"/>
      <c r="W25" s="142"/>
      <c r="X25" s="142"/>
      <c r="Y25" s="143"/>
      <c r="Z25" s="388"/>
      <c r="AB25" s="426"/>
      <c r="AC25" s="426"/>
      <c r="AD25" s="426"/>
      <c r="AE25" s="426"/>
      <c r="AF25" s="426"/>
      <c r="AG25" s="426"/>
      <c r="AH25" s="426"/>
      <c r="AI25" s="426"/>
      <c r="AJ25" s="426"/>
      <c r="AK25" s="426"/>
      <c r="AL25" s="426"/>
      <c r="AM25" s="426"/>
      <c r="AN25" s="426"/>
      <c r="AO25" s="426"/>
      <c r="AP25" s="426"/>
      <c r="AQ25" s="426"/>
      <c r="AR25" s="426"/>
      <c r="AS25" s="426"/>
      <c r="AT25" s="426"/>
      <c r="AU25" s="427"/>
      <c r="AV25" s="427"/>
      <c r="AW25" s="427"/>
      <c r="AX25" s="427"/>
      <c r="AY25" s="427"/>
      <c r="AZ25" s="427"/>
      <c r="BA25" s="427"/>
      <c r="BB25" s="427"/>
      <c r="BC25" s="427"/>
      <c r="BD25" s="427"/>
      <c r="BE25" s="427"/>
      <c r="BF25" s="427"/>
      <c r="BG25" s="427"/>
      <c r="BH25" s="427"/>
      <c r="BI25" s="427"/>
      <c r="BJ25" s="427"/>
      <c r="BK25" s="427"/>
      <c r="BL25" s="427"/>
      <c r="BM25" s="427"/>
      <c r="BN25" s="102"/>
      <c r="BO25" s="102"/>
      <c r="BP25" s="102"/>
      <c r="BQ25" s="102"/>
      <c r="BR25" s="102"/>
    </row>
    <row r="26" spans="2:70" ht="15" customHeight="1" x14ac:dyDescent="0.2">
      <c r="B26" s="391"/>
      <c r="C26" s="141"/>
      <c r="D26" s="142"/>
      <c r="E26" s="142"/>
      <c r="F26" s="142"/>
      <c r="G26" s="142"/>
      <c r="H26" s="142"/>
      <c r="I26" s="142"/>
      <c r="J26" s="142"/>
      <c r="K26" s="142"/>
      <c r="L26" s="142"/>
      <c r="M26" s="142"/>
      <c r="N26" s="160">
        <v>-6</v>
      </c>
      <c r="O26" s="161"/>
      <c r="P26" s="142"/>
      <c r="Q26" s="142"/>
      <c r="R26" s="142"/>
      <c r="S26" s="142"/>
      <c r="T26" s="142"/>
      <c r="U26" s="142"/>
      <c r="V26" s="142"/>
      <c r="W26" s="142"/>
      <c r="X26" s="142"/>
      <c r="Y26" s="143"/>
      <c r="Z26" s="388"/>
      <c r="AB26" s="426"/>
      <c r="AC26" s="426"/>
      <c r="AD26" s="426"/>
      <c r="AE26" s="426"/>
      <c r="AF26" s="426"/>
      <c r="AG26" s="426"/>
      <c r="AH26" s="426"/>
      <c r="AI26" s="426"/>
      <c r="AJ26" s="426"/>
      <c r="AK26" s="426"/>
      <c r="AL26" s="426"/>
      <c r="AM26" s="426"/>
      <c r="AN26" s="426"/>
      <c r="AO26" s="426"/>
      <c r="AP26" s="426"/>
      <c r="AQ26" s="426"/>
      <c r="AR26" s="426"/>
      <c r="AS26" s="426"/>
      <c r="AT26" s="426"/>
      <c r="AU26" s="427"/>
      <c r="AV26" s="427"/>
      <c r="AW26" s="427"/>
      <c r="AX26" s="427"/>
      <c r="AY26" s="427"/>
      <c r="AZ26" s="427"/>
      <c r="BA26" s="427"/>
      <c r="BB26" s="427"/>
      <c r="BC26" s="427"/>
      <c r="BD26" s="427"/>
      <c r="BE26" s="427"/>
      <c r="BF26" s="427"/>
      <c r="BG26" s="427"/>
      <c r="BH26" s="427"/>
      <c r="BI26" s="427"/>
      <c r="BJ26" s="427"/>
      <c r="BK26" s="427"/>
      <c r="BL26" s="427"/>
      <c r="BM26" s="427"/>
      <c r="BN26" s="103"/>
      <c r="BO26" s="102"/>
      <c r="BP26" s="102"/>
      <c r="BQ26" s="102"/>
      <c r="BR26" s="102"/>
    </row>
    <row r="27" spans="2:70" ht="15" customHeight="1" x14ac:dyDescent="0.2">
      <c r="B27" s="391"/>
      <c r="C27" s="141"/>
      <c r="D27" s="142"/>
      <c r="E27" s="142"/>
      <c r="F27" s="142"/>
      <c r="G27" s="142"/>
      <c r="H27" s="142"/>
      <c r="I27" s="142"/>
      <c r="J27" s="142"/>
      <c r="K27" s="142"/>
      <c r="L27" s="142"/>
      <c r="M27" s="142"/>
      <c r="N27" s="160">
        <v>-8</v>
      </c>
      <c r="O27" s="161"/>
      <c r="P27" s="142"/>
      <c r="Q27" s="142"/>
      <c r="R27" s="142"/>
      <c r="S27" s="142"/>
      <c r="T27" s="142"/>
      <c r="U27" s="142"/>
      <c r="V27" s="142"/>
      <c r="W27" s="142"/>
      <c r="X27" s="142"/>
      <c r="Y27" s="143"/>
      <c r="Z27" s="388"/>
      <c r="AB27" s="426"/>
      <c r="AC27" s="426"/>
      <c r="AD27" s="426"/>
      <c r="AE27" s="426"/>
      <c r="AF27" s="426"/>
      <c r="AG27" s="426"/>
      <c r="AH27" s="426"/>
      <c r="AI27" s="426"/>
      <c r="AJ27" s="426"/>
      <c r="AK27" s="426"/>
      <c r="AL27" s="426"/>
      <c r="AM27" s="426"/>
      <c r="AN27" s="426"/>
      <c r="AO27" s="426"/>
      <c r="AP27" s="426"/>
      <c r="AQ27" s="426"/>
      <c r="AR27" s="426"/>
      <c r="AS27" s="426"/>
      <c r="AT27" s="426"/>
      <c r="AU27" s="427"/>
      <c r="AV27" s="427"/>
      <c r="AW27" s="427"/>
      <c r="AX27" s="427"/>
      <c r="AY27" s="427"/>
      <c r="AZ27" s="427"/>
      <c r="BA27" s="427"/>
      <c r="BB27" s="427"/>
      <c r="BC27" s="427"/>
      <c r="BD27" s="427"/>
      <c r="BE27" s="427"/>
      <c r="BF27" s="427"/>
      <c r="BG27" s="427"/>
      <c r="BH27" s="427"/>
      <c r="BI27" s="427"/>
      <c r="BJ27" s="427"/>
      <c r="BK27" s="427"/>
      <c r="BL27" s="427"/>
      <c r="BM27" s="427"/>
      <c r="BN27" s="102"/>
      <c r="BO27" s="102"/>
      <c r="BP27" s="102"/>
      <c r="BQ27" s="102"/>
      <c r="BR27" s="102"/>
    </row>
    <row r="28" spans="2:70" ht="32.25" customHeight="1" x14ac:dyDescent="0.2">
      <c r="B28" s="391"/>
      <c r="C28" s="141"/>
      <c r="D28" s="142"/>
      <c r="E28" s="142"/>
      <c r="F28" s="142"/>
      <c r="G28" s="142"/>
      <c r="H28" s="142"/>
      <c r="I28" s="142"/>
      <c r="J28" s="142"/>
      <c r="K28" s="142"/>
      <c r="L28" s="142"/>
      <c r="M28" s="142"/>
      <c r="N28" s="160">
        <v>-10</v>
      </c>
      <c r="O28" s="161"/>
      <c r="P28" s="142"/>
      <c r="Q28" s="142"/>
      <c r="R28" s="142"/>
      <c r="S28" s="142"/>
      <c r="T28" s="142"/>
      <c r="U28" s="142"/>
      <c r="V28" s="142"/>
      <c r="W28" s="142"/>
      <c r="X28" s="142"/>
      <c r="Y28" s="143"/>
      <c r="Z28" s="388"/>
      <c r="AB28" s="426"/>
      <c r="AC28" s="426"/>
      <c r="AD28" s="426"/>
      <c r="AE28" s="426"/>
      <c r="AF28" s="426"/>
      <c r="AG28" s="426"/>
      <c r="AH28" s="426"/>
      <c r="AI28" s="426"/>
      <c r="AJ28" s="426"/>
      <c r="AK28" s="426"/>
      <c r="AL28" s="426"/>
      <c r="AM28" s="426"/>
      <c r="AN28" s="426"/>
      <c r="AO28" s="426"/>
      <c r="AP28" s="426"/>
      <c r="AQ28" s="426"/>
      <c r="AR28" s="426"/>
      <c r="AS28" s="426"/>
      <c r="AT28" s="426"/>
      <c r="AU28" s="427"/>
      <c r="AV28" s="427"/>
      <c r="AW28" s="427"/>
      <c r="AX28" s="427"/>
      <c r="AY28" s="427"/>
      <c r="AZ28" s="427"/>
      <c r="BA28" s="427"/>
      <c r="BB28" s="427"/>
      <c r="BC28" s="427"/>
      <c r="BD28" s="427"/>
      <c r="BE28" s="427"/>
      <c r="BF28" s="427"/>
      <c r="BG28" s="427"/>
      <c r="BH28" s="427"/>
      <c r="BI28" s="427"/>
      <c r="BJ28" s="427"/>
      <c r="BK28" s="427"/>
      <c r="BL28" s="427"/>
      <c r="BM28" s="427"/>
      <c r="BN28" s="102"/>
      <c r="BO28" s="102"/>
      <c r="BP28" s="102"/>
      <c r="BQ28" s="102"/>
      <c r="BR28" s="102"/>
    </row>
    <row r="29" spans="2:70" ht="57.75" customHeight="1" x14ac:dyDescent="0.2">
      <c r="B29" s="391"/>
      <c r="C29" s="141"/>
      <c r="D29" s="142"/>
      <c r="E29" s="142"/>
      <c r="F29" s="142"/>
      <c r="G29" s="142"/>
      <c r="H29" s="142"/>
      <c r="I29" s="142"/>
      <c r="J29" s="142"/>
      <c r="K29" s="142"/>
      <c r="L29" s="142"/>
      <c r="M29" s="142"/>
      <c r="N29" s="160">
        <v>-12</v>
      </c>
      <c r="O29" s="161"/>
      <c r="P29" s="142"/>
      <c r="Q29" s="142"/>
      <c r="R29" s="142"/>
      <c r="S29" s="142"/>
      <c r="T29" s="142"/>
      <c r="U29" s="142"/>
      <c r="V29" s="142"/>
      <c r="W29" s="142"/>
      <c r="X29" s="142"/>
      <c r="Y29" s="143"/>
      <c r="Z29" s="388"/>
      <c r="AB29" s="426"/>
      <c r="AC29" s="426"/>
      <c r="AD29" s="426"/>
      <c r="AE29" s="426"/>
      <c r="AF29" s="426"/>
      <c r="AG29" s="426"/>
      <c r="AH29" s="426"/>
      <c r="AI29" s="426"/>
      <c r="AJ29" s="426"/>
      <c r="AK29" s="426"/>
      <c r="AL29" s="426"/>
      <c r="AM29" s="426"/>
      <c r="AN29" s="426"/>
      <c r="AO29" s="426"/>
      <c r="AP29" s="426"/>
      <c r="AQ29" s="426"/>
      <c r="AR29" s="426"/>
      <c r="AS29" s="426"/>
      <c r="AT29" s="426"/>
      <c r="AU29" s="427"/>
      <c r="AV29" s="427"/>
      <c r="AW29" s="427"/>
      <c r="AX29" s="427"/>
      <c r="AY29" s="427"/>
      <c r="AZ29" s="427"/>
      <c r="BA29" s="427"/>
      <c r="BB29" s="427"/>
      <c r="BC29" s="427"/>
      <c r="BD29" s="427"/>
      <c r="BE29" s="427"/>
      <c r="BF29" s="427"/>
      <c r="BG29" s="427"/>
      <c r="BH29" s="427"/>
      <c r="BI29" s="427"/>
      <c r="BJ29" s="427"/>
      <c r="BK29" s="427"/>
      <c r="BL29" s="427"/>
      <c r="BM29" s="427"/>
      <c r="BN29" s="102"/>
      <c r="BO29" s="102"/>
      <c r="BP29" s="102"/>
      <c r="BQ29" s="102"/>
      <c r="BR29" s="102"/>
    </row>
    <row r="30" spans="2:70" ht="15" hidden="1" customHeight="1" thickBot="1" x14ac:dyDescent="0.25">
      <c r="B30" s="391"/>
      <c r="C30" s="141"/>
      <c r="D30" s="142"/>
      <c r="E30" s="142"/>
      <c r="F30" s="142"/>
      <c r="G30" s="142"/>
      <c r="H30" s="142"/>
      <c r="I30" s="142"/>
      <c r="J30" s="142"/>
      <c r="K30" s="142"/>
      <c r="L30" s="142"/>
      <c r="M30" s="142"/>
      <c r="N30" s="160">
        <v>-14</v>
      </c>
      <c r="O30" s="161"/>
      <c r="P30" s="142"/>
      <c r="Q30" s="142"/>
      <c r="R30" s="142"/>
      <c r="S30" s="142"/>
      <c r="T30" s="142"/>
      <c r="U30" s="142"/>
      <c r="V30" s="142"/>
      <c r="W30" s="142"/>
      <c r="X30" s="142"/>
      <c r="Y30" s="143"/>
      <c r="Z30" s="388"/>
      <c r="AB30" s="261"/>
      <c r="AC30" s="261"/>
      <c r="AD30" s="261"/>
      <c r="AE30" s="261"/>
      <c r="AF30" s="261"/>
      <c r="AG30" s="261"/>
      <c r="AH30" s="261"/>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0"/>
      <c r="BE30" s="260"/>
      <c r="BF30" s="260"/>
      <c r="BG30" s="260"/>
      <c r="BH30" s="260"/>
      <c r="BI30" s="260"/>
      <c r="BJ30" s="260"/>
      <c r="BK30" s="260"/>
      <c r="BL30" s="260"/>
      <c r="BM30" s="260"/>
      <c r="BN30" s="102"/>
      <c r="BO30" s="102"/>
      <c r="BP30" s="102"/>
      <c r="BQ30" s="102"/>
      <c r="BR30" s="102"/>
    </row>
    <row r="31" spans="2:70" ht="15" hidden="1" customHeight="1" thickBot="1" x14ac:dyDescent="0.25">
      <c r="B31" s="391"/>
      <c r="C31" s="141"/>
      <c r="D31" s="142"/>
      <c r="E31" s="142"/>
      <c r="F31" s="142"/>
      <c r="G31" s="142"/>
      <c r="H31" s="142"/>
      <c r="I31" s="142"/>
      <c r="J31" s="142"/>
      <c r="K31" s="142"/>
      <c r="L31" s="142"/>
      <c r="M31" s="142"/>
      <c r="N31" s="160">
        <v>-16</v>
      </c>
      <c r="O31" s="161"/>
      <c r="P31" s="142"/>
      <c r="Q31" s="142"/>
      <c r="R31" s="142"/>
      <c r="S31" s="142"/>
      <c r="T31" s="142"/>
      <c r="U31" s="142"/>
      <c r="V31" s="142"/>
      <c r="W31" s="142"/>
      <c r="X31" s="142"/>
      <c r="Y31" s="143"/>
      <c r="Z31" s="388"/>
      <c r="AB31" s="259" t="s">
        <v>81</v>
      </c>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9"/>
      <c r="BM31" s="259"/>
      <c r="BN31" s="102"/>
      <c r="BO31" s="102"/>
      <c r="BP31" s="102"/>
      <c r="BQ31" s="102"/>
      <c r="BR31" s="102"/>
    </row>
    <row r="32" spans="2:70" ht="15" hidden="1" customHeight="1" thickBot="1" x14ac:dyDescent="0.25">
      <c r="B32" s="391"/>
      <c r="C32" s="141"/>
      <c r="D32" s="142"/>
      <c r="E32" s="142"/>
      <c r="F32" s="142"/>
      <c r="G32" s="142"/>
      <c r="H32" s="142"/>
      <c r="I32" s="142"/>
      <c r="J32" s="142"/>
      <c r="K32" s="142"/>
      <c r="L32" s="142"/>
      <c r="M32" s="142"/>
      <c r="N32" s="160"/>
      <c r="O32" s="161"/>
      <c r="P32" s="142"/>
      <c r="Q32" s="142"/>
      <c r="R32" s="142"/>
      <c r="S32" s="142"/>
      <c r="T32" s="142"/>
      <c r="U32" s="142"/>
      <c r="V32" s="142"/>
      <c r="W32" s="142"/>
      <c r="X32" s="142"/>
      <c r="Y32" s="143"/>
      <c r="Z32" s="388"/>
      <c r="AB32" s="258" t="s">
        <v>82</v>
      </c>
      <c r="AC32" s="258"/>
      <c r="AD32" s="258"/>
      <c r="AE32" s="258"/>
      <c r="AF32" s="258"/>
      <c r="AG32" s="258"/>
      <c r="AH32" s="258"/>
      <c r="AI32" s="258"/>
      <c r="AJ32" s="258"/>
      <c r="AK32" s="258"/>
      <c r="AL32" s="258"/>
      <c r="AM32" s="258"/>
      <c r="AN32" s="258"/>
      <c r="AO32" s="258"/>
      <c r="AP32" s="258"/>
      <c r="AQ32" s="258"/>
      <c r="AR32" s="258"/>
      <c r="AS32" s="258"/>
      <c r="AT32" s="258"/>
      <c r="AU32" s="258"/>
      <c r="AV32" s="258"/>
      <c r="AW32" s="258"/>
      <c r="AX32" s="258"/>
      <c r="AY32" s="258"/>
      <c r="AZ32" s="258"/>
      <c r="BA32" s="258"/>
      <c r="BB32" s="258"/>
      <c r="BC32" s="258"/>
      <c r="BD32" s="258"/>
      <c r="BE32" s="258"/>
      <c r="BF32" s="258"/>
      <c r="BG32" s="258"/>
      <c r="BH32" s="258"/>
      <c r="BI32" s="258"/>
      <c r="BJ32" s="258"/>
      <c r="BK32" s="258"/>
      <c r="BL32" s="258"/>
      <c r="BM32" s="258"/>
      <c r="BN32" s="102"/>
      <c r="BO32" s="102"/>
      <c r="BP32" s="102"/>
      <c r="BQ32" s="102"/>
      <c r="BR32" s="102"/>
    </row>
    <row r="33" spans="2:70" ht="23.25" x14ac:dyDescent="0.2">
      <c r="B33" s="391"/>
      <c r="C33" s="141"/>
      <c r="D33" s="142"/>
      <c r="E33" s="406" t="s">
        <v>80</v>
      </c>
      <c r="F33" s="407"/>
      <c r="G33" s="407"/>
      <c r="H33" s="407"/>
      <c r="I33" s="407"/>
      <c r="J33" s="407"/>
      <c r="K33" s="408"/>
      <c r="L33" s="142"/>
      <c r="M33" s="142"/>
      <c r="N33" s="142"/>
      <c r="O33" s="142"/>
      <c r="P33" s="142"/>
      <c r="Q33" s="142"/>
      <c r="R33" s="412" t="s">
        <v>153</v>
      </c>
      <c r="S33" s="413"/>
      <c r="T33" s="413"/>
      <c r="U33" s="413"/>
      <c r="V33" s="413"/>
      <c r="W33" s="413"/>
      <c r="X33" s="414"/>
      <c r="Y33" s="143"/>
      <c r="Z33" s="388"/>
      <c r="AB33" s="418" t="s">
        <v>110</v>
      </c>
      <c r="AC33" s="419"/>
      <c r="AD33" s="419"/>
      <c r="AE33" s="419"/>
      <c r="AF33" s="419"/>
      <c r="AG33" s="419"/>
      <c r="AH33" s="419"/>
      <c r="AI33" s="419"/>
      <c r="AJ33" s="419"/>
      <c r="AK33" s="419"/>
      <c r="AL33" s="419"/>
      <c r="AM33" s="419"/>
      <c r="AN33" s="419"/>
      <c r="AO33" s="419"/>
      <c r="AP33" s="419"/>
      <c r="AQ33" s="419"/>
      <c r="AR33" s="419"/>
      <c r="AS33" s="419"/>
      <c r="AT33" s="420"/>
      <c r="AU33" s="418" t="s">
        <v>114</v>
      </c>
      <c r="AV33" s="419"/>
      <c r="AW33" s="419"/>
      <c r="AX33" s="419"/>
      <c r="AY33" s="419"/>
      <c r="AZ33" s="419"/>
      <c r="BA33" s="419"/>
      <c r="BB33" s="419"/>
      <c r="BC33" s="419"/>
      <c r="BD33" s="419"/>
      <c r="BE33" s="419"/>
      <c r="BF33" s="419"/>
      <c r="BG33" s="419"/>
      <c r="BH33" s="419"/>
      <c r="BI33" s="419"/>
      <c r="BJ33" s="419"/>
      <c r="BK33" s="419"/>
      <c r="BL33" s="419"/>
      <c r="BM33" s="420"/>
      <c r="BN33" s="102"/>
      <c r="BO33" s="102"/>
      <c r="BP33" s="102"/>
      <c r="BQ33" s="102"/>
      <c r="BR33" s="102"/>
    </row>
    <row r="34" spans="2:70" ht="15.75" customHeight="1" x14ac:dyDescent="0.2">
      <c r="B34" s="391"/>
      <c r="C34" s="141"/>
      <c r="D34" s="142"/>
      <c r="E34" s="409"/>
      <c r="F34" s="410"/>
      <c r="G34" s="410"/>
      <c r="H34" s="410"/>
      <c r="I34" s="410"/>
      <c r="J34" s="410"/>
      <c r="K34" s="411"/>
      <c r="L34" s="142"/>
      <c r="M34" s="142"/>
      <c r="N34" s="142"/>
      <c r="O34" s="142"/>
      <c r="P34" s="142"/>
      <c r="Q34" s="142"/>
      <c r="R34" s="415"/>
      <c r="S34" s="416"/>
      <c r="T34" s="416"/>
      <c r="U34" s="416"/>
      <c r="V34" s="416"/>
      <c r="W34" s="416"/>
      <c r="X34" s="417"/>
      <c r="Y34" s="143"/>
      <c r="Z34" s="388"/>
      <c r="AB34" s="421" t="s">
        <v>79</v>
      </c>
      <c r="AC34" s="421"/>
      <c r="AD34" s="421"/>
      <c r="AE34" s="421"/>
      <c r="AF34" s="421"/>
      <c r="AG34" s="421"/>
      <c r="AH34" s="421"/>
      <c r="AI34" s="421"/>
      <c r="AJ34" s="421"/>
      <c r="AK34" s="421"/>
      <c r="AL34" s="421"/>
      <c r="AM34" s="421"/>
      <c r="AN34" s="421"/>
      <c r="AO34" s="421"/>
      <c r="AP34" s="421"/>
      <c r="AQ34" s="421"/>
      <c r="AR34" s="421"/>
      <c r="AS34" s="421"/>
      <c r="AT34" s="421"/>
      <c r="AU34" s="422">
        <f>'2a. Análisis Foda'!N50</f>
        <v>2.8695652173913047</v>
      </c>
      <c r="AV34" s="422"/>
      <c r="AW34" s="422"/>
      <c r="AX34" s="422"/>
      <c r="AY34" s="422"/>
      <c r="AZ34" s="422"/>
      <c r="BA34" s="422"/>
      <c r="BB34" s="422"/>
      <c r="BC34" s="422"/>
      <c r="BD34" s="422"/>
      <c r="BE34" s="422"/>
      <c r="BF34" s="422"/>
      <c r="BG34" s="422"/>
      <c r="BH34" s="422"/>
      <c r="BI34" s="422"/>
      <c r="BJ34" s="422"/>
      <c r="BK34" s="422"/>
      <c r="BL34" s="422"/>
      <c r="BM34" s="422"/>
      <c r="BN34" s="137">
        <f>AU34*-1</f>
        <v>-2.8695652173913047</v>
      </c>
      <c r="BO34" s="137"/>
      <c r="BP34" s="137"/>
      <c r="BQ34" s="137"/>
      <c r="BR34" s="137"/>
    </row>
    <row r="35" spans="2:70" ht="15.75" customHeight="1" x14ac:dyDescent="0.2">
      <c r="B35" s="391"/>
      <c r="C35" s="162"/>
      <c r="D35" s="163"/>
      <c r="E35" s="163"/>
      <c r="F35" s="163"/>
      <c r="G35" s="163"/>
      <c r="H35" s="163"/>
      <c r="I35" s="163"/>
      <c r="J35" s="163"/>
      <c r="K35" s="163"/>
      <c r="L35" s="163"/>
      <c r="M35" s="163"/>
      <c r="N35" s="163"/>
      <c r="O35" s="163"/>
      <c r="P35" s="163"/>
      <c r="Q35" s="163"/>
      <c r="R35" s="163"/>
      <c r="S35" s="163"/>
      <c r="T35" s="163"/>
      <c r="U35" s="163"/>
      <c r="V35" s="163"/>
      <c r="W35" s="163"/>
      <c r="X35" s="163"/>
      <c r="Y35" s="164"/>
      <c r="Z35" s="388"/>
      <c r="AB35" s="423" t="s">
        <v>75</v>
      </c>
      <c r="AC35" s="423"/>
      <c r="AD35" s="423"/>
      <c r="AE35" s="423"/>
      <c r="AF35" s="423"/>
      <c r="AG35" s="423"/>
      <c r="AH35" s="423"/>
      <c r="AI35" s="423"/>
      <c r="AJ35" s="423"/>
      <c r="AK35" s="423"/>
      <c r="AL35" s="423"/>
      <c r="AM35" s="423"/>
      <c r="AN35" s="423"/>
      <c r="AO35" s="423"/>
      <c r="AP35" s="423"/>
      <c r="AQ35" s="423"/>
      <c r="AR35" s="423"/>
      <c r="AS35" s="423"/>
      <c r="AT35" s="423"/>
      <c r="AU35" s="424">
        <f>'2a. Análisis Foda'!N51</f>
        <v>6</v>
      </c>
      <c r="AV35" s="424"/>
      <c r="AW35" s="424"/>
      <c r="AX35" s="424"/>
      <c r="AY35" s="424"/>
      <c r="AZ35" s="424"/>
      <c r="BA35" s="424"/>
      <c r="BB35" s="424"/>
      <c r="BC35" s="424"/>
      <c r="BD35" s="424"/>
      <c r="BE35" s="424"/>
      <c r="BF35" s="424"/>
      <c r="BG35" s="424"/>
      <c r="BH35" s="424"/>
      <c r="BI35" s="424"/>
      <c r="BJ35" s="424"/>
      <c r="BK35" s="424"/>
      <c r="BL35" s="424"/>
      <c r="BM35" s="424"/>
      <c r="BN35" s="137">
        <f>AU35*-1</f>
        <v>-6</v>
      </c>
      <c r="BO35" s="137"/>
      <c r="BP35" s="137"/>
      <c r="BQ35" s="137"/>
      <c r="BR35" s="137"/>
    </row>
    <row r="36" spans="2:70" x14ac:dyDescent="0.2">
      <c r="B36" s="388"/>
      <c r="C36" s="388"/>
      <c r="D36" s="388"/>
      <c r="E36" s="388"/>
      <c r="F36" s="388"/>
      <c r="G36" s="388"/>
      <c r="H36" s="388"/>
      <c r="I36" s="388"/>
      <c r="J36" s="388"/>
      <c r="K36" s="388"/>
      <c r="L36" s="388"/>
      <c r="M36" s="388"/>
      <c r="N36" s="388"/>
      <c r="O36" s="388"/>
      <c r="P36" s="388"/>
      <c r="Q36" s="388"/>
      <c r="R36" s="388"/>
      <c r="S36" s="388"/>
      <c r="T36" s="388"/>
      <c r="U36" s="388"/>
      <c r="V36" s="388"/>
      <c r="W36" s="388"/>
      <c r="X36" s="388"/>
      <c r="Y36" s="388"/>
      <c r="Z36" s="38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O36" s="98"/>
      <c r="BP36" s="98"/>
      <c r="BQ36" s="98"/>
      <c r="BR36" s="98"/>
    </row>
    <row r="37" spans="2:70" x14ac:dyDescent="0.2">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O37" s="98"/>
      <c r="BP37" s="98"/>
      <c r="BQ37" s="98"/>
      <c r="BR37" s="98"/>
    </row>
    <row r="38" spans="2:70" x14ac:dyDescent="0.2">
      <c r="B38" s="166"/>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row>
  </sheetData>
  <dataConsolidate/>
  <mergeCells count="31">
    <mergeCell ref="AU34:BM34"/>
    <mergeCell ref="AB35:AT35"/>
    <mergeCell ref="AU35:BM35"/>
    <mergeCell ref="BO11:BR13"/>
    <mergeCell ref="AB12:AT12"/>
    <mergeCell ref="AU12:BM12"/>
    <mergeCell ref="AB13:AT29"/>
    <mergeCell ref="AU13:BM29"/>
    <mergeCell ref="C22:D23"/>
    <mergeCell ref="B9:Z9"/>
    <mergeCell ref="AC9:AT9"/>
    <mergeCell ref="AU9:BM9"/>
    <mergeCell ref="B10:B35"/>
    <mergeCell ref="Z10:Z36"/>
    <mergeCell ref="AB10:BM11"/>
    <mergeCell ref="E11:K12"/>
    <mergeCell ref="N11:O12"/>
    <mergeCell ref="R11:X12"/>
    <mergeCell ref="E33:K34"/>
    <mergeCell ref="B36:Y36"/>
    <mergeCell ref="R33:X34"/>
    <mergeCell ref="AB33:AT33"/>
    <mergeCell ref="AU33:BM33"/>
    <mergeCell ref="AB34:AT34"/>
    <mergeCell ref="A1:I6"/>
    <mergeCell ref="J1:BK2"/>
    <mergeCell ref="BL1:BQ2"/>
    <mergeCell ref="J3:BK4"/>
    <mergeCell ref="BL3:BQ4"/>
    <mergeCell ref="J5:BK6"/>
    <mergeCell ref="BL5:BQ6"/>
  </mergeCells>
  <conditionalFormatting sqref="AU9:BM9">
    <cfRule type="containsText" dxfId="50" priority="1" operator="containsText" text="Perfil Defensivo">
      <formula>NOT(ISERROR(SEARCH("Perfil Defensivo",AU9)))</formula>
    </cfRule>
    <cfRule type="containsText" dxfId="49" priority="2" operator="containsText" text="Perfil Conservador">
      <formula>NOT(ISERROR(SEARCH("Perfil Conservador",AU9)))</formula>
    </cfRule>
    <cfRule type="containsText" dxfId="48" priority="3" operator="containsText" text="Perfil Competitivo">
      <formula>NOT(ISERROR(SEARCH("Perfil Competitivo",AU9)))</formula>
    </cfRule>
    <cfRule type="containsText" dxfId="47" priority="4" operator="containsText" text="Perfil Agresivo">
      <formula>NOT(ISERROR(SEARCH("Perfil Agresivo",AU9)))</formula>
    </cfRule>
  </conditionalFormatting>
  <printOptions horizontalCentered="1"/>
  <pageMargins left="0.70866141732283472" right="0.70866141732283472" top="0.74803149606299213" bottom="0.74803149606299213" header="0.31496062992125984" footer="0.31496062992125984"/>
  <pageSetup scale="42"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24"/>
  <sheetViews>
    <sheetView showGridLines="0" tabSelected="1" view="pageBreakPreview" zoomScale="60" zoomScaleNormal="100" workbookViewId="0">
      <selection activeCell="L20" sqref="L20:O20"/>
    </sheetView>
  </sheetViews>
  <sheetFormatPr baseColWidth="10" defaultRowHeight="14.25" x14ac:dyDescent="0.2"/>
  <cols>
    <col min="1" max="1" width="29.28515625" style="238" customWidth="1"/>
    <col min="2" max="2" width="11.140625" style="238" customWidth="1"/>
    <col min="3" max="3" width="101.5703125" style="106" customWidth="1"/>
    <col min="4" max="4" width="25.140625" style="242" customWidth="1"/>
    <col min="5" max="5" width="47.28515625" style="241" customWidth="1"/>
    <col min="6" max="6" width="103.7109375" style="241" customWidth="1"/>
    <col min="7" max="16384" width="11.42578125" style="106"/>
  </cols>
  <sheetData>
    <row r="1" spans="1:7" s="175" customFormat="1" ht="30" customHeight="1" x14ac:dyDescent="0.25">
      <c r="A1" s="431"/>
      <c r="B1" s="432"/>
      <c r="C1" s="437" t="s">
        <v>320</v>
      </c>
      <c r="D1" s="438"/>
      <c r="E1" s="449" t="s">
        <v>415</v>
      </c>
      <c r="F1" s="255"/>
      <c r="G1" s="255"/>
    </row>
    <row r="2" spans="1:7" s="175" customFormat="1" ht="18" customHeight="1" thickBot="1" x14ac:dyDescent="0.3">
      <c r="A2" s="433"/>
      <c r="B2" s="434"/>
      <c r="C2" s="439"/>
      <c r="D2" s="440"/>
      <c r="E2" s="449"/>
      <c r="F2" s="255"/>
      <c r="G2" s="255"/>
    </row>
    <row r="3" spans="1:7" s="175" customFormat="1" ht="30" customHeight="1" x14ac:dyDescent="0.25">
      <c r="A3" s="433"/>
      <c r="B3" s="434"/>
      <c r="C3" s="441" t="s">
        <v>186</v>
      </c>
      <c r="D3" s="442"/>
      <c r="E3" s="429" t="s">
        <v>195</v>
      </c>
      <c r="F3" s="256"/>
      <c r="G3" s="256"/>
    </row>
    <row r="4" spans="1:7" s="175" customFormat="1" ht="30" customHeight="1" thickBot="1" x14ac:dyDescent="0.3">
      <c r="A4" s="433"/>
      <c r="B4" s="434"/>
      <c r="C4" s="443"/>
      <c r="D4" s="444"/>
      <c r="E4" s="429"/>
      <c r="F4" s="256"/>
      <c r="G4" s="256"/>
    </row>
    <row r="5" spans="1:7" s="93" customFormat="1" ht="30" customHeight="1" x14ac:dyDescent="0.2">
      <c r="A5" s="433"/>
      <c r="B5" s="434"/>
      <c r="C5" s="445" t="s">
        <v>143</v>
      </c>
      <c r="D5" s="446"/>
      <c r="E5" s="430">
        <v>44279</v>
      </c>
      <c r="F5" s="257"/>
      <c r="G5" s="257"/>
    </row>
    <row r="6" spans="1:7" s="93" customFormat="1" ht="10.5" customHeight="1" thickBot="1" x14ac:dyDescent="0.25">
      <c r="A6" s="435"/>
      <c r="B6" s="436"/>
      <c r="C6" s="447"/>
      <c r="D6" s="448"/>
      <c r="E6" s="430"/>
      <c r="F6" s="257"/>
      <c r="G6" s="257"/>
    </row>
    <row r="9" spans="1:7" ht="25.5" customHeight="1" x14ac:dyDescent="0.2">
      <c r="A9" s="428" t="s">
        <v>242</v>
      </c>
      <c r="B9" s="428" t="s">
        <v>249</v>
      </c>
      <c r="C9" s="239" t="s">
        <v>243</v>
      </c>
      <c r="D9" s="428" t="s">
        <v>245</v>
      </c>
      <c r="E9" s="428" t="s">
        <v>246</v>
      </c>
      <c r="F9" s="239" t="s">
        <v>247</v>
      </c>
    </row>
    <row r="10" spans="1:7" ht="55.5" customHeight="1" x14ac:dyDescent="0.2">
      <c r="A10" s="428"/>
      <c r="B10" s="428"/>
      <c r="C10" s="240" t="s">
        <v>244</v>
      </c>
      <c r="D10" s="428"/>
      <c r="E10" s="428"/>
      <c r="F10" s="240" t="s">
        <v>248</v>
      </c>
    </row>
    <row r="11" spans="1:7" ht="90.75" customHeight="1" x14ac:dyDescent="0.2">
      <c r="A11" s="593" t="s">
        <v>322</v>
      </c>
      <c r="B11" s="594" t="s">
        <v>250</v>
      </c>
      <c r="C11" s="595" t="s">
        <v>291</v>
      </c>
      <c r="D11" s="595" t="s">
        <v>251</v>
      </c>
      <c r="E11" s="595" t="s">
        <v>258</v>
      </c>
      <c r="F11" s="595" t="s">
        <v>252</v>
      </c>
    </row>
    <row r="12" spans="1:7" ht="128.25" customHeight="1" x14ac:dyDescent="0.2">
      <c r="A12" s="593" t="s">
        <v>255</v>
      </c>
      <c r="B12" s="594" t="s">
        <v>250</v>
      </c>
      <c r="C12" s="595" t="s">
        <v>292</v>
      </c>
      <c r="D12" s="595" t="s">
        <v>253</v>
      </c>
      <c r="E12" s="595" t="s">
        <v>293</v>
      </c>
      <c r="F12" s="595" t="s">
        <v>254</v>
      </c>
    </row>
    <row r="13" spans="1:7" ht="105" x14ac:dyDescent="0.2">
      <c r="A13" s="593" t="s">
        <v>256</v>
      </c>
      <c r="B13" s="594" t="s">
        <v>250</v>
      </c>
      <c r="C13" s="595" t="s">
        <v>294</v>
      </c>
      <c r="D13" s="595" t="s">
        <v>261</v>
      </c>
      <c r="E13" s="595" t="s">
        <v>295</v>
      </c>
      <c r="F13" s="595" t="s">
        <v>311</v>
      </c>
    </row>
    <row r="14" spans="1:7" ht="60" x14ac:dyDescent="0.2">
      <c r="A14" s="594" t="s">
        <v>257</v>
      </c>
      <c r="B14" s="594" t="s">
        <v>250</v>
      </c>
      <c r="C14" s="595" t="s">
        <v>296</v>
      </c>
      <c r="D14" s="595" t="s">
        <v>259</v>
      </c>
      <c r="E14" s="595" t="s">
        <v>260</v>
      </c>
      <c r="F14" s="595" t="s">
        <v>266</v>
      </c>
    </row>
    <row r="15" spans="1:7" ht="105" x14ac:dyDescent="0.2">
      <c r="A15" s="593" t="s">
        <v>262</v>
      </c>
      <c r="B15" s="594" t="s">
        <v>250</v>
      </c>
      <c r="C15" s="596" t="s">
        <v>263</v>
      </c>
      <c r="D15" s="595" t="s">
        <v>264</v>
      </c>
      <c r="E15" s="595" t="s">
        <v>312</v>
      </c>
      <c r="F15" s="597" t="s">
        <v>265</v>
      </c>
    </row>
    <row r="16" spans="1:7" ht="110.25" customHeight="1" x14ac:dyDescent="0.2">
      <c r="A16" s="598" t="s">
        <v>269</v>
      </c>
      <c r="B16" s="594" t="s">
        <v>250</v>
      </c>
      <c r="C16" s="596" t="s">
        <v>267</v>
      </c>
      <c r="D16" s="599" t="s">
        <v>253</v>
      </c>
      <c r="E16" s="595" t="s">
        <v>268</v>
      </c>
      <c r="F16" s="595" t="s">
        <v>297</v>
      </c>
    </row>
    <row r="17" spans="1:6" ht="75" x14ac:dyDescent="0.2">
      <c r="A17" s="594" t="s">
        <v>206</v>
      </c>
      <c r="B17" s="594" t="s">
        <v>250</v>
      </c>
      <c r="C17" s="595" t="s">
        <v>270</v>
      </c>
      <c r="D17" s="599" t="s">
        <v>298</v>
      </c>
      <c r="E17" s="595" t="s">
        <v>271</v>
      </c>
      <c r="F17" s="595" t="s">
        <v>272</v>
      </c>
    </row>
    <row r="18" spans="1:6" ht="60" x14ac:dyDescent="0.2">
      <c r="A18" s="594" t="s">
        <v>288</v>
      </c>
      <c r="B18" s="594" t="s">
        <v>274</v>
      </c>
      <c r="C18" s="595" t="s">
        <v>289</v>
      </c>
      <c r="D18" s="599" t="s">
        <v>290</v>
      </c>
      <c r="E18" s="595" t="s">
        <v>287</v>
      </c>
      <c r="F18" s="595" t="s">
        <v>299</v>
      </c>
    </row>
    <row r="19" spans="1:6" ht="45" x14ac:dyDescent="0.2">
      <c r="A19" s="593" t="s">
        <v>285</v>
      </c>
      <c r="B19" s="594" t="s">
        <v>274</v>
      </c>
      <c r="C19" s="595" t="s">
        <v>300</v>
      </c>
      <c r="D19" s="599" t="s">
        <v>298</v>
      </c>
      <c r="E19" s="595" t="s">
        <v>287</v>
      </c>
      <c r="F19" s="595" t="s">
        <v>286</v>
      </c>
    </row>
    <row r="20" spans="1:6" ht="45" x14ac:dyDescent="0.2">
      <c r="A20" s="594" t="s">
        <v>273</v>
      </c>
      <c r="B20" s="594" t="s">
        <v>274</v>
      </c>
      <c r="C20" s="595" t="s">
        <v>275</v>
      </c>
      <c r="D20" s="595" t="s">
        <v>276</v>
      </c>
      <c r="E20" s="599" t="s">
        <v>279</v>
      </c>
      <c r="F20" s="595" t="s">
        <v>277</v>
      </c>
    </row>
    <row r="21" spans="1:6" ht="75" x14ac:dyDescent="0.2">
      <c r="A21" s="594" t="s">
        <v>278</v>
      </c>
      <c r="B21" s="594" t="s">
        <v>274</v>
      </c>
      <c r="C21" s="595" t="s">
        <v>313</v>
      </c>
      <c r="D21" s="599" t="s">
        <v>253</v>
      </c>
      <c r="E21" s="599" t="s">
        <v>280</v>
      </c>
      <c r="F21" s="600" t="s">
        <v>314</v>
      </c>
    </row>
    <row r="22" spans="1:6" ht="45" x14ac:dyDescent="0.2">
      <c r="A22" s="601" t="s">
        <v>205</v>
      </c>
      <c r="B22" s="594" t="s">
        <v>274</v>
      </c>
      <c r="C22" s="595" t="s">
        <v>301</v>
      </c>
      <c r="D22" s="599" t="s">
        <v>253</v>
      </c>
      <c r="E22" s="599" t="s">
        <v>281</v>
      </c>
      <c r="F22" s="599" t="s">
        <v>282</v>
      </c>
    </row>
    <row r="23" spans="1:6" ht="45" hidden="1" x14ac:dyDescent="0.2">
      <c r="A23" s="602" t="s">
        <v>204</v>
      </c>
      <c r="B23" s="594" t="s">
        <v>274</v>
      </c>
      <c r="C23" s="603" t="s">
        <v>302</v>
      </c>
      <c r="D23" s="599" t="s">
        <v>253</v>
      </c>
      <c r="E23" s="595" t="s">
        <v>283</v>
      </c>
      <c r="F23" s="595" t="s">
        <v>284</v>
      </c>
    </row>
    <row r="24" spans="1:6" ht="60" x14ac:dyDescent="0.2">
      <c r="A24" s="604" t="s">
        <v>303</v>
      </c>
      <c r="B24" s="594" t="s">
        <v>274</v>
      </c>
      <c r="C24" s="605" t="s">
        <v>304</v>
      </c>
      <c r="D24" s="599" t="s">
        <v>305</v>
      </c>
      <c r="E24" s="599" t="s">
        <v>306</v>
      </c>
      <c r="F24" s="595" t="s">
        <v>315</v>
      </c>
    </row>
  </sheetData>
  <mergeCells count="11">
    <mergeCell ref="A9:A10"/>
    <mergeCell ref="B9:B10"/>
    <mergeCell ref="D9:D10"/>
    <mergeCell ref="E9:E10"/>
    <mergeCell ref="E3:E4"/>
    <mergeCell ref="E5:E6"/>
    <mergeCell ref="A1:B6"/>
    <mergeCell ref="C1:D2"/>
    <mergeCell ref="C3:D4"/>
    <mergeCell ref="C5:D6"/>
    <mergeCell ref="E1:E2"/>
  </mergeCells>
  <dataValidations count="1">
    <dataValidation type="list" allowBlank="1" showInputMessage="1" showErrorMessage="1" sqref="B11:B24" xr:uid="{00000000-0002-0000-0600-000000000000}">
      <formula1>"Interna,Externa"</formula1>
    </dataValidation>
  </dataValidations>
  <pageMargins left="0.7" right="0.7" top="0.75" bottom="0.75" header="0.3" footer="0.3"/>
  <pageSetup scale="38"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pageSetUpPr fitToPage="1"/>
  </sheetPr>
  <dimension ref="A1:K36"/>
  <sheetViews>
    <sheetView showGridLines="0" view="pageLayout" topLeftCell="D1" zoomScaleNormal="90" zoomScaleSheetLayoutView="10" workbookViewId="0">
      <selection activeCell="K7" sqref="K7"/>
    </sheetView>
  </sheetViews>
  <sheetFormatPr baseColWidth="10" defaultColWidth="11.42578125" defaultRowHeight="14.25" x14ac:dyDescent="0.25"/>
  <cols>
    <col min="1" max="1" width="17.7109375" style="213" customWidth="1"/>
    <col min="2" max="2" width="18.42578125" style="212" customWidth="1"/>
    <col min="3" max="3" width="15.7109375" style="212" customWidth="1"/>
    <col min="4" max="5" width="45.140625" style="212" customWidth="1"/>
    <col min="6" max="6" width="4.140625" style="212" customWidth="1"/>
    <col min="7" max="7" width="25" style="212" customWidth="1"/>
    <col min="8" max="9" width="16.140625" style="212" customWidth="1"/>
    <col min="10" max="10" width="30.85546875" style="212" customWidth="1"/>
    <col min="11" max="11" width="42" style="212" customWidth="1"/>
    <col min="12" max="16384" width="11.42578125" style="212"/>
  </cols>
  <sheetData>
    <row r="1" spans="1:11" ht="15.75" customHeight="1" x14ac:dyDescent="0.25">
      <c r="A1" s="470"/>
      <c r="B1" s="470"/>
      <c r="C1" s="470"/>
      <c r="D1" s="476" t="s">
        <v>320</v>
      </c>
      <c r="E1" s="476"/>
      <c r="F1" s="476"/>
      <c r="G1" s="476"/>
      <c r="H1" s="476"/>
      <c r="I1" s="476"/>
      <c r="J1" s="476"/>
      <c r="K1" s="474" t="s">
        <v>415</v>
      </c>
    </row>
    <row r="2" spans="1:11" ht="15.75" customHeight="1" x14ac:dyDescent="0.25">
      <c r="A2" s="470"/>
      <c r="B2" s="470"/>
      <c r="C2" s="470"/>
      <c r="D2" s="476"/>
      <c r="E2" s="476"/>
      <c r="F2" s="476"/>
      <c r="G2" s="476"/>
      <c r="H2" s="476"/>
      <c r="I2" s="476"/>
      <c r="J2" s="476"/>
      <c r="K2" s="474"/>
    </row>
    <row r="3" spans="1:11" ht="15.75" customHeight="1" x14ac:dyDescent="0.25">
      <c r="A3" s="470"/>
      <c r="B3" s="470"/>
      <c r="C3" s="470"/>
      <c r="D3" s="474" t="s">
        <v>186</v>
      </c>
      <c r="E3" s="474"/>
      <c r="F3" s="474"/>
      <c r="G3" s="474"/>
      <c r="H3" s="474"/>
      <c r="I3" s="474"/>
      <c r="J3" s="474"/>
      <c r="K3" s="474" t="s">
        <v>210</v>
      </c>
    </row>
    <row r="4" spans="1:11" ht="15.75" customHeight="1" x14ac:dyDescent="0.25">
      <c r="A4" s="470"/>
      <c r="B4" s="470"/>
      <c r="C4" s="470"/>
      <c r="D4" s="474"/>
      <c r="E4" s="474"/>
      <c r="F4" s="474"/>
      <c r="G4" s="474"/>
      <c r="H4" s="474"/>
      <c r="I4" s="474"/>
      <c r="J4" s="474"/>
      <c r="K4" s="474"/>
    </row>
    <row r="5" spans="1:11" ht="15.75" customHeight="1" x14ac:dyDescent="0.25">
      <c r="A5" s="470"/>
      <c r="B5" s="470"/>
      <c r="C5" s="470"/>
      <c r="D5" s="474" t="s">
        <v>143</v>
      </c>
      <c r="E5" s="474"/>
      <c r="F5" s="474"/>
      <c r="G5" s="474"/>
      <c r="H5" s="474"/>
      <c r="I5" s="474"/>
      <c r="J5" s="474"/>
      <c r="K5" s="475">
        <v>44279</v>
      </c>
    </row>
    <row r="6" spans="1:11" ht="15.75" customHeight="1" x14ac:dyDescent="0.25">
      <c r="A6" s="470"/>
      <c r="B6" s="470"/>
      <c r="C6" s="470"/>
      <c r="D6" s="474"/>
      <c r="E6" s="474"/>
      <c r="F6" s="474"/>
      <c r="G6" s="474"/>
      <c r="H6" s="474"/>
      <c r="I6" s="474"/>
      <c r="J6" s="474"/>
      <c r="K6" s="475"/>
    </row>
    <row r="8" spans="1:11" ht="20.25" customHeight="1" thickBot="1" x14ac:dyDescent="0.3">
      <c r="A8" s="214" t="s">
        <v>71</v>
      </c>
      <c r="G8" s="215" t="s">
        <v>34</v>
      </c>
    </row>
    <row r="9" spans="1:11" ht="41.25" customHeight="1" thickTop="1" x14ac:dyDescent="0.25">
      <c r="A9" s="216" t="s">
        <v>46</v>
      </c>
      <c r="B9" s="471" t="s">
        <v>70</v>
      </c>
      <c r="C9" s="472"/>
      <c r="D9" s="472"/>
      <c r="E9" s="473"/>
      <c r="F9" s="217"/>
      <c r="G9" s="216" t="s">
        <v>46</v>
      </c>
      <c r="H9" s="452" t="s">
        <v>70</v>
      </c>
      <c r="I9" s="452"/>
      <c r="J9" s="452"/>
      <c r="K9" s="453"/>
    </row>
    <row r="10" spans="1:11" ht="65.25" customHeight="1" x14ac:dyDescent="0.25">
      <c r="A10" s="218" t="s">
        <v>55</v>
      </c>
      <c r="B10" s="457" t="s">
        <v>232</v>
      </c>
      <c r="C10" s="457"/>
      <c r="D10" s="457"/>
      <c r="E10" s="458"/>
      <c r="F10" s="217"/>
      <c r="G10" s="218" t="s">
        <v>55</v>
      </c>
      <c r="H10" s="459" t="s">
        <v>234</v>
      </c>
      <c r="I10" s="459"/>
      <c r="J10" s="459"/>
      <c r="K10" s="460"/>
    </row>
    <row r="11" spans="1:11" ht="44.25" customHeight="1" x14ac:dyDescent="0.25">
      <c r="A11" s="218" t="s">
        <v>9</v>
      </c>
      <c r="B11" s="457" t="s">
        <v>323</v>
      </c>
      <c r="C11" s="457"/>
      <c r="D11" s="457"/>
      <c r="E11" s="458"/>
      <c r="F11" s="217"/>
      <c r="G11" s="218" t="s">
        <v>9</v>
      </c>
      <c r="H11" s="459" t="s">
        <v>324</v>
      </c>
      <c r="I11" s="459"/>
      <c r="J11" s="459"/>
      <c r="K11" s="460"/>
    </row>
    <row r="12" spans="1:11" ht="65.25" customHeight="1" x14ac:dyDescent="0.25">
      <c r="A12" s="218" t="s">
        <v>10</v>
      </c>
      <c r="B12" s="457" t="s">
        <v>325</v>
      </c>
      <c r="C12" s="457"/>
      <c r="D12" s="457"/>
      <c r="E12" s="458"/>
      <c r="F12" s="217"/>
      <c r="G12" s="218" t="s">
        <v>10</v>
      </c>
      <c r="H12" s="459" t="s">
        <v>326</v>
      </c>
      <c r="I12" s="459"/>
      <c r="J12" s="459"/>
      <c r="K12" s="460"/>
    </row>
    <row r="13" spans="1:11" ht="48.75" customHeight="1" x14ac:dyDescent="0.25">
      <c r="A13" s="218" t="s">
        <v>56</v>
      </c>
      <c r="B13" s="457" t="s">
        <v>327</v>
      </c>
      <c r="C13" s="457"/>
      <c r="D13" s="457"/>
      <c r="E13" s="458"/>
      <c r="F13" s="217"/>
      <c r="G13" s="218" t="s">
        <v>56</v>
      </c>
      <c r="H13" s="459" t="s">
        <v>328</v>
      </c>
      <c r="I13" s="459"/>
      <c r="J13" s="459"/>
      <c r="K13" s="460"/>
    </row>
    <row r="14" spans="1:11" ht="51" customHeight="1" x14ac:dyDescent="0.25">
      <c r="A14" s="218" t="s">
        <v>6</v>
      </c>
      <c r="B14" s="457" t="s">
        <v>231</v>
      </c>
      <c r="C14" s="457"/>
      <c r="D14" s="457"/>
      <c r="E14" s="458"/>
      <c r="F14" s="217"/>
      <c r="G14" s="218" t="s">
        <v>6</v>
      </c>
      <c r="H14" s="459" t="s">
        <v>233</v>
      </c>
      <c r="I14" s="459"/>
      <c r="J14" s="459"/>
      <c r="K14" s="460"/>
    </row>
    <row r="15" spans="1:11" ht="42" customHeight="1" x14ac:dyDescent="0.25">
      <c r="A15" s="218" t="s">
        <v>222</v>
      </c>
      <c r="B15" s="457" t="s">
        <v>329</v>
      </c>
      <c r="C15" s="457"/>
      <c r="D15" s="457"/>
      <c r="E15" s="458"/>
      <c r="F15" s="219"/>
      <c r="G15" s="218" t="s">
        <v>222</v>
      </c>
      <c r="H15" s="459" t="s">
        <v>330</v>
      </c>
      <c r="I15" s="459"/>
      <c r="J15" s="459"/>
      <c r="K15" s="460"/>
    </row>
    <row r="16" spans="1:11" ht="42" customHeight="1" x14ac:dyDescent="0.2">
      <c r="A16" s="236" t="s">
        <v>236</v>
      </c>
      <c r="B16" s="454" t="s">
        <v>238</v>
      </c>
      <c r="C16" s="455"/>
      <c r="D16" s="455"/>
      <c r="E16" s="456"/>
      <c r="F16" s="219"/>
      <c r="G16" s="236" t="s">
        <v>236</v>
      </c>
      <c r="H16" s="454" t="s">
        <v>237</v>
      </c>
      <c r="I16" s="455"/>
      <c r="J16" s="455"/>
      <c r="K16" s="456"/>
    </row>
    <row r="17" spans="1:11" ht="42" customHeight="1" x14ac:dyDescent="0.2">
      <c r="A17" s="236" t="s">
        <v>239</v>
      </c>
      <c r="B17" s="454" t="s">
        <v>240</v>
      </c>
      <c r="C17" s="455"/>
      <c r="D17" s="455"/>
      <c r="E17" s="456"/>
      <c r="F17" s="219"/>
      <c r="G17" s="236" t="s">
        <v>239</v>
      </c>
      <c r="H17" s="467" t="s">
        <v>331</v>
      </c>
      <c r="I17" s="468"/>
      <c r="J17" s="468"/>
      <c r="K17" s="469"/>
    </row>
    <row r="18" spans="1:11" ht="44.25" customHeight="1" thickBot="1" x14ac:dyDescent="0.3">
      <c r="A18" s="220" t="s">
        <v>57</v>
      </c>
      <c r="B18" s="450" t="s">
        <v>332</v>
      </c>
      <c r="C18" s="450"/>
      <c r="D18" s="450"/>
      <c r="E18" s="451"/>
      <c r="F18" s="217"/>
      <c r="G18" s="220" t="s">
        <v>57</v>
      </c>
      <c r="H18" s="450" t="s">
        <v>333</v>
      </c>
      <c r="I18" s="450"/>
      <c r="J18" s="450"/>
      <c r="K18" s="451"/>
    </row>
    <row r="19" spans="1:11" ht="12" customHeight="1" thickTop="1" thickBot="1" x14ac:dyDescent="0.3">
      <c r="A19" s="221"/>
      <c r="B19" s="217"/>
      <c r="C19" s="222"/>
      <c r="D19" s="222"/>
      <c r="E19" s="222"/>
      <c r="F19" s="222"/>
      <c r="G19" s="222"/>
      <c r="H19" s="222"/>
      <c r="I19" s="222"/>
      <c r="J19" s="222"/>
      <c r="K19" s="222"/>
    </row>
    <row r="20" spans="1:11" ht="15" thickTop="1" x14ac:dyDescent="0.25">
      <c r="A20" s="232" t="s">
        <v>47</v>
      </c>
      <c r="B20" s="452" t="s">
        <v>70</v>
      </c>
      <c r="C20" s="452"/>
      <c r="D20" s="452"/>
      <c r="E20" s="453"/>
      <c r="F20" s="217"/>
      <c r="G20" s="216" t="s">
        <v>47</v>
      </c>
      <c r="H20" s="452" t="s">
        <v>70</v>
      </c>
      <c r="I20" s="452"/>
      <c r="J20" s="452"/>
      <c r="K20" s="453"/>
    </row>
    <row r="21" spans="1:11" x14ac:dyDescent="0.25">
      <c r="A21" s="233" t="s">
        <v>17</v>
      </c>
      <c r="B21" s="461" t="s">
        <v>225</v>
      </c>
      <c r="C21" s="462"/>
      <c r="D21" s="462"/>
      <c r="E21" s="463"/>
      <c r="F21" s="217"/>
      <c r="G21" s="218" t="s">
        <v>17</v>
      </c>
      <c r="H21" s="459" t="s">
        <v>226</v>
      </c>
      <c r="I21" s="459"/>
      <c r="J21" s="459"/>
      <c r="K21" s="460"/>
    </row>
    <row r="22" spans="1:11" x14ac:dyDescent="0.25">
      <c r="A22" s="233" t="s">
        <v>16</v>
      </c>
      <c r="B22" s="461" t="s">
        <v>227</v>
      </c>
      <c r="C22" s="462"/>
      <c r="D22" s="462"/>
      <c r="E22" s="463"/>
      <c r="F22" s="223"/>
      <c r="G22" s="218" t="s">
        <v>16</v>
      </c>
      <c r="H22" s="459" t="s">
        <v>228</v>
      </c>
      <c r="I22" s="459"/>
      <c r="J22" s="459"/>
      <c r="K22" s="460"/>
    </row>
    <row r="23" spans="1:11" ht="33.75" customHeight="1" thickBot="1" x14ac:dyDescent="0.3">
      <c r="A23" s="234" t="s">
        <v>13</v>
      </c>
      <c r="B23" s="464" t="s">
        <v>229</v>
      </c>
      <c r="C23" s="465"/>
      <c r="D23" s="465"/>
      <c r="E23" s="466"/>
      <c r="F23" s="217"/>
      <c r="G23" s="220" t="s">
        <v>13</v>
      </c>
      <c r="H23" s="450" t="s">
        <v>230</v>
      </c>
      <c r="I23" s="450"/>
      <c r="J23" s="450"/>
      <c r="K23" s="451"/>
    </row>
    <row r="24" spans="1:11" ht="15.75" thickTop="1" thickBot="1" x14ac:dyDescent="0.3">
      <c r="A24" s="221"/>
      <c r="B24" s="217"/>
      <c r="C24" s="222"/>
      <c r="D24" s="222"/>
      <c r="E24" s="222"/>
      <c r="F24" s="217"/>
      <c r="G24" s="221"/>
      <c r="H24" s="217"/>
      <c r="I24" s="222"/>
      <c r="J24" s="222"/>
      <c r="K24" s="222"/>
    </row>
    <row r="25" spans="1:11" ht="15" thickTop="1" x14ac:dyDescent="0.25">
      <c r="A25" s="216" t="s">
        <v>48</v>
      </c>
      <c r="B25" s="452" t="s">
        <v>70</v>
      </c>
      <c r="C25" s="452"/>
      <c r="D25" s="452"/>
      <c r="E25" s="453"/>
      <c r="F25" s="217"/>
      <c r="G25" s="216" t="s">
        <v>48</v>
      </c>
      <c r="H25" s="452" t="s">
        <v>70</v>
      </c>
      <c r="I25" s="452"/>
      <c r="J25" s="452"/>
      <c r="K25" s="453"/>
    </row>
    <row r="26" spans="1:11" ht="51" customHeight="1" x14ac:dyDescent="0.25">
      <c r="A26" s="218" t="s">
        <v>14</v>
      </c>
      <c r="B26" s="457" t="s">
        <v>334</v>
      </c>
      <c r="C26" s="457"/>
      <c r="D26" s="457"/>
      <c r="E26" s="458"/>
      <c r="F26" s="217"/>
      <c r="G26" s="218" t="s">
        <v>14</v>
      </c>
      <c r="H26" s="459" t="s">
        <v>335</v>
      </c>
      <c r="I26" s="459"/>
      <c r="J26" s="459"/>
      <c r="K26" s="460"/>
    </row>
    <row r="27" spans="1:11" ht="51" customHeight="1" x14ac:dyDescent="0.25">
      <c r="A27" s="218" t="s">
        <v>4</v>
      </c>
      <c r="B27" s="459" t="s">
        <v>336</v>
      </c>
      <c r="C27" s="459"/>
      <c r="D27" s="459"/>
      <c r="E27" s="460"/>
      <c r="F27" s="217"/>
      <c r="G27" s="218" t="s">
        <v>4</v>
      </c>
      <c r="H27" s="459" t="s">
        <v>337</v>
      </c>
      <c r="I27" s="459"/>
      <c r="J27" s="459"/>
      <c r="K27" s="460"/>
    </row>
    <row r="28" spans="1:11" ht="51" customHeight="1" thickBot="1" x14ac:dyDescent="0.3">
      <c r="A28" s="220" t="s">
        <v>15</v>
      </c>
      <c r="B28" s="450" t="s">
        <v>338</v>
      </c>
      <c r="C28" s="450"/>
      <c r="D28" s="450"/>
      <c r="E28" s="451"/>
      <c r="F28" s="217"/>
      <c r="G28" s="220" t="s">
        <v>235</v>
      </c>
      <c r="H28" s="450" t="s">
        <v>339</v>
      </c>
      <c r="I28" s="450"/>
      <c r="J28" s="450"/>
      <c r="K28" s="451"/>
    </row>
    <row r="29" spans="1:11" ht="15.75" thickTop="1" thickBot="1" x14ac:dyDescent="0.3">
      <c r="A29" s="221"/>
      <c r="B29" s="217"/>
      <c r="C29" s="222"/>
      <c r="D29" s="222"/>
      <c r="E29" s="222"/>
      <c r="F29" s="217"/>
      <c r="G29" s="221"/>
      <c r="H29" s="217"/>
      <c r="I29" s="222"/>
      <c r="J29" s="222"/>
      <c r="K29" s="222"/>
    </row>
    <row r="30" spans="1:11" ht="15" thickTop="1" x14ac:dyDescent="0.25">
      <c r="A30" s="216" t="s">
        <v>72</v>
      </c>
      <c r="B30" s="235" t="s">
        <v>49</v>
      </c>
      <c r="C30" s="235" t="s">
        <v>50</v>
      </c>
      <c r="D30" s="452" t="s">
        <v>73</v>
      </c>
      <c r="E30" s="453"/>
      <c r="F30" s="217"/>
      <c r="G30" s="216" t="s">
        <v>72</v>
      </c>
      <c r="H30" s="235" t="s">
        <v>49</v>
      </c>
      <c r="I30" s="235" t="s">
        <v>50</v>
      </c>
      <c r="J30" s="452" t="s">
        <v>73</v>
      </c>
      <c r="K30" s="453"/>
    </row>
    <row r="31" spans="1:11" ht="46.5" customHeight="1" x14ac:dyDescent="0.25">
      <c r="A31" s="218" t="s">
        <v>18</v>
      </c>
      <c r="B31" s="224" t="s">
        <v>25</v>
      </c>
      <c r="C31" s="224" t="s">
        <v>2</v>
      </c>
      <c r="D31" s="251" t="s">
        <v>340</v>
      </c>
      <c r="E31" s="252"/>
      <c r="F31" s="217"/>
      <c r="G31" s="218" t="s">
        <v>58</v>
      </c>
      <c r="H31" s="225" t="s">
        <v>59</v>
      </c>
      <c r="I31" s="225" t="s">
        <v>60</v>
      </c>
      <c r="J31" s="243" t="s">
        <v>308</v>
      </c>
      <c r="K31" s="244"/>
    </row>
    <row r="32" spans="1:11" ht="60" customHeight="1" x14ac:dyDescent="0.25">
      <c r="A32" s="218" t="s">
        <v>19</v>
      </c>
      <c r="B32" s="226" t="s">
        <v>26</v>
      </c>
      <c r="C32" s="226" t="s">
        <v>1</v>
      </c>
      <c r="D32" s="251" t="s">
        <v>341</v>
      </c>
      <c r="E32" s="252"/>
      <c r="F32" s="217"/>
      <c r="G32" s="218" t="s">
        <v>61</v>
      </c>
      <c r="H32" s="227" t="s">
        <v>62</v>
      </c>
      <c r="I32" s="227" t="s">
        <v>63</v>
      </c>
      <c r="J32" s="243" t="s">
        <v>342</v>
      </c>
      <c r="K32" s="244"/>
    </row>
    <row r="33" spans="1:11" ht="62.25" customHeight="1" x14ac:dyDescent="0.25">
      <c r="A33" s="218" t="s">
        <v>20</v>
      </c>
      <c r="B33" s="228" t="s">
        <v>0</v>
      </c>
      <c r="C33" s="228" t="s">
        <v>24</v>
      </c>
      <c r="D33" s="251" t="s">
        <v>343</v>
      </c>
      <c r="E33" s="252"/>
      <c r="F33" s="217"/>
      <c r="G33" s="218" t="s">
        <v>64</v>
      </c>
      <c r="H33" s="229" t="s">
        <v>65</v>
      </c>
      <c r="I33" s="229" t="s">
        <v>66</v>
      </c>
      <c r="J33" s="243" t="s">
        <v>344</v>
      </c>
      <c r="K33" s="244"/>
    </row>
    <row r="34" spans="1:11" ht="58.5" customHeight="1" x14ac:dyDescent="0.25">
      <c r="A34" s="218" t="s">
        <v>21</v>
      </c>
      <c r="B34" s="230" t="s">
        <v>27</v>
      </c>
      <c r="C34" s="230" t="s">
        <v>3</v>
      </c>
      <c r="D34" s="251" t="s">
        <v>345</v>
      </c>
      <c r="E34" s="252"/>
      <c r="F34" s="217"/>
      <c r="G34" s="249" t="s">
        <v>67</v>
      </c>
      <c r="H34" s="247" t="s">
        <v>68</v>
      </c>
      <c r="I34" s="247" t="s">
        <v>69</v>
      </c>
      <c r="J34" s="243" t="s">
        <v>346</v>
      </c>
      <c r="K34" s="244"/>
    </row>
    <row r="35" spans="1:11" ht="64.5" customHeight="1" thickBot="1" x14ac:dyDescent="0.3">
      <c r="A35" s="220" t="s">
        <v>22</v>
      </c>
      <c r="B35" s="231" t="s">
        <v>28</v>
      </c>
      <c r="C35" s="231" t="s">
        <v>23</v>
      </c>
      <c r="D35" s="253" t="s">
        <v>347</v>
      </c>
      <c r="E35" s="254"/>
      <c r="F35" s="217"/>
      <c r="G35" s="250"/>
      <c r="H35" s="248"/>
      <c r="I35" s="248"/>
      <c r="J35" s="245"/>
      <c r="K35" s="246"/>
    </row>
    <row r="36" spans="1:11" ht="15" thickTop="1" x14ac:dyDescent="0.25"/>
  </sheetData>
  <mergeCells count="45">
    <mergeCell ref="A1:C6"/>
    <mergeCell ref="B9:E9"/>
    <mergeCell ref="H9:K9"/>
    <mergeCell ref="B10:E10"/>
    <mergeCell ref="K1:K2"/>
    <mergeCell ref="K3:K4"/>
    <mergeCell ref="K5:K6"/>
    <mergeCell ref="D1:J2"/>
    <mergeCell ref="D3:J4"/>
    <mergeCell ref="D5:J6"/>
    <mergeCell ref="B17:E17"/>
    <mergeCell ref="H17:K17"/>
    <mergeCell ref="H10:K10"/>
    <mergeCell ref="B11:E11"/>
    <mergeCell ref="H11:K11"/>
    <mergeCell ref="B15:E15"/>
    <mergeCell ref="H15:K15"/>
    <mergeCell ref="B12:E12"/>
    <mergeCell ref="H12:K12"/>
    <mergeCell ref="B13:E13"/>
    <mergeCell ref="H13:K13"/>
    <mergeCell ref="B14:E14"/>
    <mergeCell ref="H14:K14"/>
    <mergeCell ref="B23:E23"/>
    <mergeCell ref="H23:K23"/>
    <mergeCell ref="B18:E18"/>
    <mergeCell ref="H18:K18"/>
    <mergeCell ref="B20:E20"/>
    <mergeCell ref="H20:K20"/>
    <mergeCell ref="B28:E28"/>
    <mergeCell ref="H28:K28"/>
    <mergeCell ref="D30:E30"/>
    <mergeCell ref="J30:K30"/>
    <mergeCell ref="B16:E16"/>
    <mergeCell ref="H16:K16"/>
    <mergeCell ref="B25:E25"/>
    <mergeCell ref="H25:K25"/>
    <mergeCell ref="B26:E26"/>
    <mergeCell ref="H26:K26"/>
    <mergeCell ref="B27:E27"/>
    <mergeCell ref="H27:K27"/>
    <mergeCell ref="B21:E21"/>
    <mergeCell ref="H21:K21"/>
    <mergeCell ref="B22:E22"/>
    <mergeCell ref="H22:K22"/>
  </mergeCells>
  <printOptions horizontalCentered="1" verticalCentered="1"/>
  <pageMargins left="0.70866141732283472" right="0.70866141732283472" top="0.3950892857142857" bottom="0.74803149606299213" header="0.31496062992125984" footer="0.31496062992125984"/>
  <pageSetup scale="4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13</vt:i4>
      </vt:variant>
    </vt:vector>
  </HeadingPairs>
  <TitlesOfParts>
    <vt:vector size="25" baseType="lpstr">
      <vt:lpstr>INDICE</vt:lpstr>
      <vt:lpstr>INTRO</vt:lpstr>
      <vt:lpstr>1a. Misión, Visión</vt:lpstr>
      <vt:lpstr>1b. Política y Objetivos</vt:lpstr>
      <vt:lpstr>1c. Alcance del SGC</vt:lpstr>
      <vt:lpstr>2a. Análisis Foda</vt:lpstr>
      <vt:lpstr>2b. Matriz Posicionamiento</vt:lpstr>
      <vt:lpstr>3a.Matríz de Partes Interesadas</vt:lpstr>
      <vt:lpstr>4a. Parámetros de riesgo</vt:lpstr>
      <vt:lpstr>4b. Matriz - Contexto</vt:lpstr>
      <vt:lpstr>Perfiles</vt:lpstr>
      <vt:lpstr>Ponderación</vt:lpstr>
      <vt:lpstr>'1a. Misión, Visión'!Área_de_impresión</vt:lpstr>
      <vt:lpstr>'1b. Política y Objetivos'!Área_de_impresión</vt:lpstr>
      <vt:lpstr>'1c. Alcance del SGC'!Área_de_impresión</vt:lpstr>
      <vt:lpstr>'2a. Análisis Foda'!Área_de_impresión</vt:lpstr>
      <vt:lpstr>'2b. Matriz Posicionamiento'!Área_de_impresión</vt:lpstr>
      <vt:lpstr>'3a.Matríz de Partes Interesadas'!Área_de_impresión</vt:lpstr>
      <vt:lpstr>INDICE!Área_de_impresión</vt:lpstr>
      <vt:lpstr>INTRO!Área_de_impresión</vt:lpstr>
      <vt:lpstr>Naturaleza</vt:lpstr>
      <vt:lpstr>Probabilidad</vt:lpstr>
      <vt:lpstr>Severidad</vt:lpstr>
      <vt:lpstr>'2a. Análisis Foda'!Títulos_a_imprimir</vt:lpstr>
      <vt:lpstr>'4b. Matriz - Contexto'!Títulos_a_imprimir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ricardo.sanchezs@ine.mx</dc:creator>
  <cp:lastModifiedBy>INE</cp:lastModifiedBy>
  <cp:lastPrinted>2021-06-28T15:53:32Z</cp:lastPrinted>
  <dcterms:created xsi:type="dcterms:W3CDTF">2016-06-29T13:31:45Z</dcterms:created>
  <dcterms:modified xsi:type="dcterms:W3CDTF">2021-06-28T15:56:55Z</dcterms:modified>
</cp:coreProperties>
</file>