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" yWindow="72" windowWidth="22968" windowHeight="9372" activeTab="4"/>
  </bookViews>
  <sheets>
    <sheet name="Sheet1" sheetId="1" r:id="rId1"/>
    <sheet name="Sheet2" sheetId="2" r:id="rId2"/>
    <sheet name="Sheet3" sheetId="3" r:id="rId3"/>
    <sheet name="整理结果" sheetId="4" r:id="rId4"/>
    <sheet name="修改结果" sheetId="5" r:id="rId5"/>
  </sheets>
  <definedNames>
    <definedName name="_xlnm._FilterDatabase" localSheetId="0" hidden="1">Sheet1!$A$1:$AB$35</definedName>
    <definedName name="_xlnm._FilterDatabase" localSheetId="2" hidden="1">Sheet3!$A$1:$AB$34</definedName>
  </definedNames>
  <calcPr calcId="124519"/>
</workbook>
</file>

<file path=xl/calcChain.xml><?xml version="1.0" encoding="utf-8"?>
<calcChain xmlns="http://schemas.openxmlformats.org/spreadsheetml/2006/main">
  <c r="F29" i="5"/>
  <c r="J7"/>
  <c r="J11"/>
  <c r="J12"/>
  <c r="J17"/>
  <c r="J18"/>
  <c r="J19"/>
  <c r="J23"/>
  <c r="J5"/>
  <c r="J8"/>
  <c r="J14"/>
  <c r="J21"/>
  <c r="J22"/>
  <c r="J24"/>
  <c r="J16"/>
  <c r="D31"/>
  <c r="D32"/>
  <c r="D28"/>
  <c r="D24"/>
  <c r="D25"/>
  <c r="D26"/>
  <c r="D27"/>
  <c r="D22"/>
  <c r="D23"/>
  <c r="D18"/>
  <c r="D19"/>
  <c r="D20"/>
  <c r="D21"/>
  <c r="D17"/>
  <c r="D16"/>
  <c r="D15"/>
  <c r="D5"/>
  <c r="D6"/>
  <c r="D7"/>
  <c r="D8"/>
  <c r="D9"/>
  <c r="D10"/>
  <c r="D11"/>
  <c r="D12"/>
  <c r="D13"/>
  <c r="D4"/>
  <c r="D3"/>
  <c r="F4"/>
  <c r="F5"/>
  <c r="F6"/>
  <c r="F7"/>
  <c r="F8"/>
  <c r="F9"/>
  <c r="F10"/>
  <c r="F11"/>
  <c r="F12"/>
  <c r="F13"/>
  <c r="F3"/>
  <c r="I31"/>
  <c r="I32"/>
  <c r="I16"/>
  <c r="I17"/>
  <c r="I18"/>
  <c r="I19"/>
  <c r="I20"/>
  <c r="I21"/>
  <c r="I22"/>
  <c r="I23"/>
  <c r="I24"/>
  <c r="I25"/>
  <c r="I26"/>
  <c r="I27"/>
  <c r="I28"/>
  <c r="I15"/>
  <c r="I4"/>
  <c r="I5"/>
  <c r="I6"/>
  <c r="I7"/>
  <c r="I8"/>
  <c r="I9"/>
  <c r="I10"/>
  <c r="I11"/>
  <c r="I12"/>
  <c r="I13"/>
  <c r="I3"/>
  <c r="H16"/>
  <c r="H9"/>
  <c r="H11"/>
  <c r="H12"/>
  <c r="H21"/>
  <c r="H25"/>
  <c r="H22"/>
  <c r="H26"/>
  <c r="H24"/>
  <c r="H17"/>
  <c r="H27"/>
  <c r="H20"/>
  <c r="H18"/>
  <c r="H19"/>
  <c r="H23"/>
  <c r="H28"/>
  <c r="H15"/>
  <c r="H4"/>
  <c r="H5"/>
  <c r="H6"/>
  <c r="H7"/>
  <c r="H8"/>
  <c r="H10"/>
  <c r="H13"/>
  <c r="H3"/>
  <c r="G31" l="1"/>
  <c r="G32"/>
  <c r="G16"/>
  <c r="G17"/>
  <c r="G18"/>
  <c r="G19"/>
  <c r="G20"/>
  <c r="G21"/>
  <c r="G22"/>
  <c r="G23"/>
  <c r="G24"/>
  <c r="G25"/>
  <c r="G26"/>
  <c r="G27"/>
  <c r="G28"/>
  <c r="G15"/>
  <c r="G12"/>
  <c r="G13"/>
  <c r="G6"/>
  <c r="G7"/>
  <c r="G8"/>
  <c r="G9"/>
  <c r="G10"/>
  <c r="G11"/>
  <c r="G5"/>
  <c r="F30"/>
  <c r="F31"/>
  <c r="F32"/>
  <c r="F16"/>
  <c r="F17"/>
  <c r="F18"/>
  <c r="F19"/>
  <c r="F20"/>
  <c r="F21"/>
  <c r="F22"/>
  <c r="F23"/>
  <c r="F24"/>
  <c r="F25"/>
  <c r="F26"/>
  <c r="F27"/>
  <c r="F28"/>
  <c r="F15"/>
  <c r="E32" i="4" l="1"/>
  <c r="E31"/>
  <c r="E30"/>
  <c r="E29"/>
  <c r="E28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E4"/>
  <c r="E3"/>
  <c r="B3" i="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1"/>
  <c r="B30"/>
  <c r="B32"/>
  <c r="B33"/>
  <c r="B34"/>
  <c r="B2"/>
  <c r="F31"/>
  <c r="F30"/>
  <c r="F32"/>
  <c r="F33"/>
  <c r="F29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3"/>
  <c r="B31" i="1"/>
  <c r="B34"/>
  <c r="B35"/>
  <c r="B10"/>
  <c r="B13"/>
  <c r="B15"/>
  <c r="B26"/>
  <c r="B27"/>
  <c r="B29"/>
  <c r="B8"/>
  <c r="B14"/>
  <c r="B16"/>
  <c r="B22"/>
  <c r="B23"/>
  <c r="B17"/>
  <c r="B25"/>
  <c r="B28"/>
  <c r="B2"/>
  <c r="B21"/>
  <c r="B33"/>
  <c r="B3"/>
  <c r="B5"/>
  <c r="B7"/>
  <c r="B11"/>
  <c r="B12"/>
  <c r="B18"/>
  <c r="B19"/>
  <c r="B20"/>
  <c r="B24"/>
  <c r="B32"/>
  <c r="B4"/>
  <c r="B6"/>
  <c r="B9"/>
  <c r="B30"/>
</calcChain>
</file>

<file path=xl/sharedStrings.xml><?xml version="1.0" encoding="utf-8"?>
<sst xmlns="http://schemas.openxmlformats.org/spreadsheetml/2006/main" count="167" uniqueCount="42">
  <si>
    <t>比转速</t>
    <phoneticPr fontId="2" type="noConversion"/>
  </si>
  <si>
    <t>压力系数</t>
    <phoneticPr fontId="2" type="noConversion"/>
  </si>
  <si>
    <t>集流器进口半径</t>
    <phoneticPr fontId="2" type="noConversion"/>
  </si>
  <si>
    <t>集流器长度</t>
    <phoneticPr fontId="2" type="noConversion"/>
  </si>
  <si>
    <t>集流器出口半径</t>
    <phoneticPr fontId="2" type="noConversion"/>
  </si>
  <si>
    <t>集流器出口圆弧半径</t>
    <phoneticPr fontId="2" type="noConversion"/>
  </si>
  <si>
    <t>蜗壳出口扩张角</t>
    <phoneticPr fontId="2" type="noConversion"/>
  </si>
  <si>
    <t>20（10长10短）</t>
  </si>
  <si>
    <t>24（12长12短）</t>
  </si>
  <si>
    <t>32（16大16小）</t>
  </si>
  <si>
    <t>24(12大12小）</t>
  </si>
  <si>
    <t>24（12大12小）</t>
  </si>
  <si>
    <t>24(12长12短）</t>
  </si>
  <si>
    <t>28（14长14短）</t>
  </si>
  <si>
    <t>48（24大24小）</t>
  </si>
  <si>
    <t>蜗壳与轮盘间隙</t>
  </si>
  <si>
    <t>正方形边长</t>
  </si>
  <si>
    <t>蜗壳出口段长度</t>
  </si>
  <si>
    <t>蜗壳舌端圆弧半径</t>
  </si>
  <si>
    <t>蜗舌间隙</t>
  </si>
  <si>
    <t>蜗壳旋转角度</t>
  </si>
  <si>
    <t>叶道进口宽度</t>
  </si>
  <si>
    <t>叶道出口宽度</t>
  </si>
  <si>
    <t>叶轮入口直径</t>
  </si>
  <si>
    <t>叶轮出口直径</t>
    <phoneticPr fontId="2" type="noConversion"/>
  </si>
  <si>
    <t>轮盖进口角度</t>
  </si>
  <si>
    <t>轮盖圆弧半径</t>
  </si>
  <si>
    <t>主轴长度</t>
  </si>
  <si>
    <t>入口几何角</t>
  </si>
  <si>
    <t>出口几何角</t>
  </si>
  <si>
    <t>叶片入口直径</t>
  </si>
  <si>
    <t>叶片出口直径</t>
  </si>
  <si>
    <t>叶片厚度</t>
  </si>
  <si>
    <t>叶片数</t>
  </si>
  <si>
    <t>流量系数</t>
    <phoneticPr fontId="2" type="noConversion"/>
  </si>
  <si>
    <t>流量系数</t>
    <phoneticPr fontId="2" type="noConversion"/>
  </si>
  <si>
    <t>同机型编号</t>
    <phoneticPr fontId="2" type="noConversion"/>
  </si>
  <si>
    <t>机型名称</t>
    <phoneticPr fontId="2" type="noConversion"/>
  </si>
  <si>
    <t>A</t>
    <phoneticPr fontId="2" type="noConversion"/>
  </si>
  <si>
    <t>B</t>
    <phoneticPr fontId="2" type="noConversion"/>
  </si>
  <si>
    <t>C</t>
    <phoneticPr fontId="2" type="noConversion"/>
  </si>
  <si>
    <t>D</t>
    <phoneticPr fontId="2" type="noConversion"/>
  </si>
</sst>
</file>

<file path=xl/styles.xml><?xml version="1.0" encoding="utf-8"?>
<styleSheet xmlns="http://schemas.openxmlformats.org/spreadsheetml/2006/main">
  <numFmts count="3">
    <numFmt numFmtId="176" formatCode="0_);[Red]\(0\)"/>
    <numFmt numFmtId="177" formatCode="0.0_);[Red]\(0.0\)"/>
    <numFmt numFmtId="178" formatCode="0.0_ "/>
  </numFmts>
  <fonts count="3">
    <font>
      <sz val="11"/>
      <color theme="1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0"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 applyAlignment="1">
      <alignment vertical="center"/>
    </xf>
    <xf numFmtId="176" fontId="0" fillId="0" borderId="0" xfId="0" applyNumberFormat="1" applyAlignment="1">
      <alignment horizontal="center" vertical="center"/>
    </xf>
    <xf numFmtId="176" fontId="0" fillId="2" borderId="0" xfId="0" applyNumberFormat="1" applyFont="1" applyFill="1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0" borderId="0" xfId="0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0" borderId="0" xfId="0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0" borderId="0" xfId="0" applyFill="1">
      <alignment vertical="center"/>
    </xf>
    <xf numFmtId="177" fontId="0" fillId="0" borderId="0" xfId="0" applyNumberFormat="1" applyAlignment="1">
      <alignment vertical="center"/>
    </xf>
    <xf numFmtId="0" fontId="0" fillId="0" borderId="0" xfId="0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0" borderId="0" xfId="0" applyFill="1">
      <alignment vertical="center"/>
    </xf>
    <xf numFmtId="0" fontId="0" fillId="0" borderId="0" xfId="0" applyAlignment="1">
      <alignment vertical="center"/>
    </xf>
    <xf numFmtId="0" fontId="0" fillId="0" borderId="0" xfId="0" applyNumberFormat="1">
      <alignment vertical="center"/>
    </xf>
    <xf numFmtId="177" fontId="0" fillId="0" borderId="0" xfId="0" applyNumberFormat="1">
      <alignment vertical="center"/>
    </xf>
    <xf numFmtId="177" fontId="0" fillId="3" borderId="0" xfId="0" applyNumberFormat="1" applyFill="1">
      <alignment vertical="center"/>
    </xf>
    <xf numFmtId="177" fontId="0" fillId="2" borderId="0" xfId="0" applyNumberFormat="1" applyFill="1">
      <alignment vertical="center"/>
    </xf>
    <xf numFmtId="177" fontId="0" fillId="2" borderId="0" xfId="0" applyNumberFormat="1" applyFont="1" applyFill="1">
      <alignment vertical="center"/>
    </xf>
    <xf numFmtId="0" fontId="0" fillId="2" borderId="0" xfId="0" applyFill="1">
      <alignment vertical="center"/>
    </xf>
    <xf numFmtId="0" fontId="0" fillId="0" borderId="0" xfId="0" applyFont="1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Font="1" applyFill="1" applyAlignment="1">
      <alignment horizontal="center" vertical="center"/>
    </xf>
    <xf numFmtId="177" fontId="0" fillId="0" borderId="0" xfId="0" applyNumberFormat="1" applyFont="1" applyFill="1">
      <alignment vertical="center"/>
    </xf>
    <xf numFmtId="177" fontId="0" fillId="0" borderId="0" xfId="0" applyNumberFormat="1" applyFill="1">
      <alignment vertical="center"/>
    </xf>
    <xf numFmtId="0" fontId="0" fillId="7" borderId="0" xfId="0" applyFill="1">
      <alignment vertical="center"/>
    </xf>
    <xf numFmtId="0" fontId="0" fillId="0" borderId="0" xfId="0" applyNumberFormat="1" applyAlignment="1">
      <alignment vertical="center"/>
    </xf>
    <xf numFmtId="0" fontId="0" fillId="0" borderId="0" xfId="0" applyNumberFormat="1" applyFill="1">
      <alignment vertical="center"/>
    </xf>
    <xf numFmtId="0" fontId="0" fillId="0" borderId="0" xfId="0" applyNumberFormat="1" applyFont="1" applyFill="1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78" fontId="0" fillId="0" borderId="0" xfId="0" applyNumberForma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37"/>
  <sheetViews>
    <sheetView workbookViewId="0">
      <selection activeCell="F44" sqref="F44"/>
    </sheetView>
  </sheetViews>
  <sheetFormatPr defaultRowHeight="14.4"/>
  <cols>
    <col min="1" max="1" width="12.88671875" customWidth="1"/>
    <col min="2" max="2" width="12.88671875" style="15" customWidth="1"/>
    <col min="3" max="3" width="16" customWidth="1"/>
    <col min="4" max="4" width="15.6640625" customWidth="1"/>
    <col min="5" max="5" width="17.77734375" customWidth="1"/>
    <col min="6" max="6" width="16.33203125" customWidth="1"/>
    <col min="7" max="8" width="3.44140625" customWidth="1"/>
    <col min="9" max="9" width="2.88671875" customWidth="1"/>
    <col min="10" max="10" width="14.44140625" customWidth="1"/>
    <col min="11" max="11" width="1.44140625" customWidth="1"/>
    <col min="12" max="12" width="2" customWidth="1"/>
    <col min="13" max="13" width="0.44140625" customWidth="1"/>
    <col min="14" max="14" width="2" customWidth="1"/>
    <col min="15" max="18" width="13.88671875" bestFit="1" customWidth="1"/>
    <col min="19" max="19" width="13.88671875" hidden="1" customWidth="1"/>
    <col min="20" max="20" width="13.88671875" bestFit="1" customWidth="1"/>
    <col min="21" max="21" width="9.44140625" hidden="1" customWidth="1"/>
    <col min="22" max="23" width="11.6640625" bestFit="1" customWidth="1"/>
    <col min="24" max="25" width="13.88671875" bestFit="1" customWidth="1"/>
    <col min="26" max="26" width="9.44140625" hidden="1" customWidth="1"/>
    <col min="27" max="28" width="16.109375" bestFit="1" customWidth="1"/>
  </cols>
  <sheetData>
    <row r="1" spans="1:104">
      <c r="A1" s="15" t="s">
        <v>1</v>
      </c>
      <c r="B1" s="15" t="s">
        <v>34</v>
      </c>
      <c r="C1" s="15" t="s">
        <v>0</v>
      </c>
      <c r="D1" s="1" t="s">
        <v>2</v>
      </c>
      <c r="E1" s="2" t="s">
        <v>3</v>
      </c>
      <c r="F1" s="6" t="s">
        <v>4</v>
      </c>
      <c r="G1" s="9" t="s">
        <v>5</v>
      </c>
      <c r="H1" s="9" t="s">
        <v>6</v>
      </c>
      <c r="I1" s="13" t="s">
        <v>15</v>
      </c>
      <c r="J1" s="13" t="s">
        <v>16</v>
      </c>
      <c r="K1" s="13" t="s">
        <v>17</v>
      </c>
      <c r="L1" s="13" t="s">
        <v>18</v>
      </c>
      <c r="M1" s="13" t="s">
        <v>19</v>
      </c>
      <c r="N1" s="13" t="s">
        <v>20</v>
      </c>
      <c r="O1" s="13" t="s">
        <v>21</v>
      </c>
      <c r="P1" s="13" t="s">
        <v>22</v>
      </c>
      <c r="Q1" s="13" t="s">
        <v>23</v>
      </c>
      <c r="R1" s="13" t="s">
        <v>24</v>
      </c>
      <c r="S1" s="18" t="s">
        <v>25</v>
      </c>
      <c r="T1" s="18" t="s">
        <v>26</v>
      </c>
      <c r="U1" s="18" t="s">
        <v>27</v>
      </c>
      <c r="V1" s="18" t="s">
        <v>28</v>
      </c>
      <c r="W1" s="18" t="s">
        <v>29</v>
      </c>
      <c r="X1" s="18" t="s">
        <v>30</v>
      </c>
      <c r="Y1" s="18" t="s">
        <v>31</v>
      </c>
      <c r="Z1" s="18" t="s">
        <v>32</v>
      </c>
      <c r="AA1" s="18" t="s">
        <v>33</v>
      </c>
      <c r="AB1" s="18" t="s">
        <v>33</v>
      </c>
      <c r="AC1" s="19"/>
      <c r="AD1" s="1"/>
      <c r="AE1" s="37"/>
      <c r="AF1" s="37"/>
      <c r="AG1" s="1"/>
      <c r="AH1" s="37"/>
      <c r="AI1" s="37"/>
      <c r="AJ1" s="1"/>
      <c r="AK1" s="37"/>
      <c r="AL1" s="37"/>
      <c r="AM1" s="1"/>
      <c r="AN1" s="37"/>
      <c r="AO1" s="37"/>
      <c r="AP1" s="1"/>
      <c r="AQ1" s="37"/>
      <c r="AR1" s="37"/>
      <c r="AS1" s="1"/>
      <c r="AT1" s="37"/>
      <c r="AU1" s="37"/>
      <c r="AV1" s="1"/>
      <c r="AW1" s="37"/>
      <c r="AX1" s="37"/>
      <c r="AY1" s="1"/>
      <c r="AZ1" s="37"/>
      <c r="BA1" s="37"/>
      <c r="BB1" s="1"/>
      <c r="BC1" s="37"/>
      <c r="BD1" s="37"/>
      <c r="BE1" s="1"/>
      <c r="BF1" s="37"/>
      <c r="BG1" s="37"/>
      <c r="BH1" s="1"/>
      <c r="BI1" s="37"/>
      <c r="BJ1" s="37"/>
      <c r="BK1" s="1"/>
      <c r="BL1" s="37"/>
      <c r="BM1" s="37"/>
      <c r="BN1" s="1"/>
      <c r="BO1" s="37"/>
      <c r="BP1" s="37"/>
      <c r="BQ1" s="1"/>
      <c r="BR1" s="37"/>
      <c r="BS1" s="37"/>
      <c r="BT1" s="1"/>
      <c r="BU1" s="38"/>
      <c r="BV1" s="38"/>
      <c r="BW1" s="1"/>
      <c r="BX1" s="37"/>
      <c r="BY1" s="37"/>
      <c r="BZ1" s="1"/>
      <c r="CA1" s="37"/>
      <c r="CB1" s="37"/>
      <c r="CC1" s="1"/>
      <c r="CD1" s="37"/>
      <c r="CE1" s="37"/>
      <c r="CF1" s="1"/>
      <c r="CG1" s="37"/>
      <c r="CH1" s="37"/>
      <c r="CI1" s="1"/>
      <c r="CJ1" s="37"/>
      <c r="CK1" s="37"/>
      <c r="CL1" s="1"/>
      <c r="CM1" s="37"/>
      <c r="CN1" s="37"/>
      <c r="CO1" s="1"/>
      <c r="CP1" s="37"/>
      <c r="CQ1" s="37"/>
      <c r="CR1" s="1"/>
      <c r="CS1" s="37"/>
      <c r="CT1" s="37"/>
      <c r="CU1" s="1"/>
      <c r="CV1" s="37"/>
      <c r="CW1" s="37"/>
      <c r="CX1" s="1"/>
      <c r="CY1" s="37"/>
      <c r="CZ1" s="37"/>
    </row>
    <row r="2" spans="1:104">
      <c r="A2" s="3">
        <v>8</v>
      </c>
      <c r="B2" s="3">
        <f t="shared" ref="B2:B35" si="0">POWER(A2,1.5)*C2*C2</f>
        <v>1832.8207768355301</v>
      </c>
      <c r="C2" s="3">
        <v>9</v>
      </c>
      <c r="D2" s="14">
        <v>112.5</v>
      </c>
      <c r="E2" s="21">
        <v>105</v>
      </c>
      <c r="F2" s="20">
        <v>105</v>
      </c>
      <c r="G2" s="10">
        <v>210</v>
      </c>
      <c r="H2" s="10">
        <v>0</v>
      </c>
      <c r="I2" s="18">
        <v>52.8</v>
      </c>
      <c r="J2" s="18">
        <v>13.35</v>
      </c>
      <c r="K2" s="18">
        <v>608.9</v>
      </c>
      <c r="L2" s="18">
        <v>27.6</v>
      </c>
      <c r="M2" s="18">
        <v>108</v>
      </c>
      <c r="N2" s="18">
        <v>0</v>
      </c>
      <c r="O2" s="18">
        <v>88.7</v>
      </c>
      <c r="P2" s="18">
        <v>52.3</v>
      </c>
      <c r="Q2" s="18">
        <v>210</v>
      </c>
      <c r="R2" s="18">
        <v>1150</v>
      </c>
      <c r="S2" s="18"/>
      <c r="T2" s="18">
        <v>532.1</v>
      </c>
      <c r="U2" s="10"/>
      <c r="V2" s="10">
        <v>33</v>
      </c>
      <c r="W2" s="10">
        <v>140.6</v>
      </c>
      <c r="X2" s="10">
        <v>225</v>
      </c>
      <c r="Y2" s="10">
        <v>1000</v>
      </c>
      <c r="Z2" s="10"/>
      <c r="AA2" s="10">
        <v>20</v>
      </c>
      <c r="AB2" s="15" t="s">
        <v>7</v>
      </c>
    </row>
    <row r="3" spans="1:104">
      <c r="A3" s="3">
        <v>9</v>
      </c>
      <c r="B3" s="3">
        <f t="shared" si="0"/>
        <v>3888</v>
      </c>
      <c r="C3" s="3">
        <v>12</v>
      </c>
      <c r="D3" s="21">
        <v>175</v>
      </c>
      <c r="E3" s="21">
        <v>98.8</v>
      </c>
      <c r="F3" s="20">
        <v>152.5</v>
      </c>
      <c r="G3" s="10">
        <v>51.3</v>
      </c>
      <c r="H3" s="10">
        <v>0</v>
      </c>
      <c r="I3" s="10">
        <v>37.5</v>
      </c>
      <c r="J3" s="10">
        <v>37.049999999999997</v>
      </c>
      <c r="K3" s="10">
        <v>623.52</v>
      </c>
      <c r="L3" s="10">
        <v>30</v>
      </c>
      <c r="M3" s="10">
        <v>107.35</v>
      </c>
      <c r="N3" s="10">
        <v>0</v>
      </c>
      <c r="O3" s="10">
        <v>134.30000000000001</v>
      </c>
      <c r="P3" s="10">
        <v>45.1</v>
      </c>
      <c r="Q3" s="10">
        <v>305</v>
      </c>
      <c r="R3" s="10">
        <v>1150</v>
      </c>
      <c r="S3" s="10"/>
      <c r="T3" s="10">
        <v>159.19999999999999</v>
      </c>
      <c r="U3" s="10"/>
      <c r="V3" s="10">
        <v>34</v>
      </c>
      <c r="W3" s="10">
        <v>135</v>
      </c>
      <c r="X3" s="10">
        <v>335</v>
      </c>
      <c r="Y3" s="10">
        <v>1000</v>
      </c>
      <c r="Z3" s="10"/>
      <c r="AA3" s="10">
        <v>20</v>
      </c>
      <c r="AB3" s="15">
        <v>20</v>
      </c>
      <c r="AD3" s="15"/>
    </row>
    <row r="4" spans="1:104">
      <c r="A4" s="3">
        <v>10</v>
      </c>
      <c r="B4" s="3">
        <f t="shared" si="0"/>
        <v>6198.0642139300253</v>
      </c>
      <c r="C4" s="3">
        <v>14</v>
      </c>
      <c r="D4" s="21">
        <v>175</v>
      </c>
      <c r="E4" s="21">
        <v>98.8</v>
      </c>
      <c r="F4" s="8">
        <v>152.5</v>
      </c>
      <c r="G4" s="10">
        <v>51.3</v>
      </c>
      <c r="H4" s="10">
        <v>0</v>
      </c>
      <c r="I4" s="10">
        <v>37.5</v>
      </c>
      <c r="J4" s="10">
        <v>37.049999999999997</v>
      </c>
      <c r="K4" s="10">
        <v>623.52</v>
      </c>
      <c r="L4" s="10">
        <v>30</v>
      </c>
      <c r="M4" s="10">
        <v>107.35</v>
      </c>
      <c r="N4" s="10">
        <v>0</v>
      </c>
      <c r="O4" s="10">
        <v>134.5</v>
      </c>
      <c r="P4" s="10">
        <v>45.1</v>
      </c>
      <c r="Q4" s="10">
        <v>305</v>
      </c>
      <c r="R4" s="10">
        <v>1150</v>
      </c>
      <c r="S4" s="10"/>
      <c r="T4" s="10">
        <v>159.19999999999999</v>
      </c>
      <c r="U4" s="10"/>
      <c r="V4" s="10">
        <v>34</v>
      </c>
      <c r="W4" s="10">
        <v>140</v>
      </c>
      <c r="X4" s="10">
        <v>335</v>
      </c>
      <c r="Y4" s="10">
        <v>1000</v>
      </c>
      <c r="Z4" s="10"/>
      <c r="AA4" s="10">
        <v>20</v>
      </c>
      <c r="AB4" s="15">
        <v>20</v>
      </c>
      <c r="AD4" s="15"/>
    </row>
    <row r="5" spans="1:104">
      <c r="A5" s="3">
        <v>9</v>
      </c>
      <c r="B5" s="3">
        <f t="shared" si="0"/>
        <v>9747</v>
      </c>
      <c r="C5" s="3">
        <v>19</v>
      </c>
      <c r="D5" s="21">
        <v>231</v>
      </c>
      <c r="E5" s="21">
        <v>125</v>
      </c>
      <c r="F5" s="15">
        <v>193</v>
      </c>
      <c r="G5" s="10">
        <v>63</v>
      </c>
      <c r="H5" s="10">
        <v>0</v>
      </c>
      <c r="I5" s="10">
        <v>40</v>
      </c>
      <c r="J5" s="10">
        <v>75.400000000000006</v>
      </c>
      <c r="K5" s="10">
        <v>656</v>
      </c>
      <c r="L5" s="10">
        <v>30</v>
      </c>
      <c r="M5" s="10">
        <v>112.5</v>
      </c>
      <c r="N5" s="10">
        <v>0</v>
      </c>
      <c r="O5" s="10">
        <v>175</v>
      </c>
      <c r="P5" s="10">
        <v>90</v>
      </c>
      <c r="Q5" s="10">
        <v>386</v>
      </c>
      <c r="R5" s="10">
        <v>1150</v>
      </c>
      <c r="S5" s="10"/>
      <c r="T5" s="10">
        <v>450</v>
      </c>
      <c r="U5" s="10"/>
      <c r="V5" s="10">
        <v>38</v>
      </c>
      <c r="W5" s="10">
        <v>126</v>
      </c>
      <c r="X5" s="10">
        <v>367</v>
      </c>
      <c r="Y5" s="10">
        <v>1000</v>
      </c>
      <c r="Z5" s="10"/>
      <c r="AA5" s="10">
        <v>12</v>
      </c>
      <c r="AB5" s="15">
        <v>12</v>
      </c>
      <c r="AD5" s="15"/>
    </row>
    <row r="6" spans="1:104">
      <c r="A6" s="3">
        <v>10</v>
      </c>
      <c r="B6" s="3">
        <f t="shared" si="0"/>
        <v>11415.822353207854</v>
      </c>
      <c r="C6" s="3">
        <v>19</v>
      </c>
      <c r="D6" s="21">
        <v>225</v>
      </c>
      <c r="E6" s="21">
        <v>120</v>
      </c>
      <c r="F6" s="8">
        <v>210</v>
      </c>
      <c r="G6" s="10">
        <v>59.5</v>
      </c>
      <c r="H6" s="10">
        <v>0</v>
      </c>
      <c r="I6" s="10">
        <v>31</v>
      </c>
      <c r="J6" s="10">
        <v>75</v>
      </c>
      <c r="K6" s="10">
        <v>661.9</v>
      </c>
      <c r="L6" s="10">
        <v>18.3</v>
      </c>
      <c r="M6" s="10">
        <v>112</v>
      </c>
      <c r="N6" s="10">
        <v>0</v>
      </c>
      <c r="O6" s="10">
        <v>180</v>
      </c>
      <c r="P6" s="10">
        <v>110</v>
      </c>
      <c r="Q6" s="10">
        <v>420</v>
      </c>
      <c r="R6" s="10">
        <v>1150</v>
      </c>
      <c r="S6" s="10"/>
      <c r="T6" s="10">
        <v>375</v>
      </c>
      <c r="U6" s="10"/>
      <c r="V6" s="10">
        <v>-1</v>
      </c>
      <c r="W6" s="10">
        <v>140</v>
      </c>
      <c r="X6" s="10">
        <v>397</v>
      </c>
      <c r="Y6" s="10">
        <v>1000</v>
      </c>
      <c r="Z6" s="10"/>
      <c r="AA6" s="10">
        <v>24</v>
      </c>
      <c r="AB6" s="15" t="s">
        <v>8</v>
      </c>
      <c r="AD6" s="15"/>
    </row>
    <row r="7" spans="1:104">
      <c r="A7" s="3">
        <v>9</v>
      </c>
      <c r="B7" s="3">
        <f t="shared" si="0"/>
        <v>10800</v>
      </c>
      <c r="C7" s="3">
        <v>20</v>
      </c>
      <c r="D7" s="21">
        <v>225</v>
      </c>
      <c r="E7" s="21">
        <v>125</v>
      </c>
      <c r="F7" s="8">
        <v>193</v>
      </c>
      <c r="G7" s="10">
        <v>63</v>
      </c>
      <c r="H7" s="10">
        <v>0</v>
      </c>
      <c r="I7" s="10">
        <v>32</v>
      </c>
      <c r="J7" s="10">
        <v>75.3</v>
      </c>
      <c r="K7" s="10">
        <v>656.5</v>
      </c>
      <c r="L7" s="10">
        <v>-1</v>
      </c>
      <c r="M7" s="10">
        <v>111.76</v>
      </c>
      <c r="N7" s="10">
        <v>0</v>
      </c>
      <c r="O7" s="10">
        <v>175.3</v>
      </c>
      <c r="P7" s="10">
        <v>90</v>
      </c>
      <c r="Q7" s="10">
        <v>386</v>
      </c>
      <c r="R7" s="10">
        <v>1150</v>
      </c>
      <c r="S7" s="10"/>
      <c r="T7" s="10">
        <v>450</v>
      </c>
      <c r="U7" s="10"/>
      <c r="V7" s="10">
        <v>38</v>
      </c>
      <c r="W7" s="10">
        <v>126</v>
      </c>
      <c r="X7" s="10">
        <v>367</v>
      </c>
      <c r="Y7" s="10">
        <v>1000</v>
      </c>
      <c r="Z7" s="10"/>
      <c r="AA7" s="10">
        <v>-1</v>
      </c>
      <c r="AB7" s="15"/>
      <c r="AD7" s="15"/>
    </row>
    <row r="8" spans="1:104">
      <c r="A8" s="7">
        <v>6</v>
      </c>
      <c r="B8" s="3">
        <f t="shared" si="0"/>
        <v>7774.6804435938084</v>
      </c>
      <c r="C8" s="7">
        <v>23</v>
      </c>
      <c r="D8" s="22">
        <v>500</v>
      </c>
      <c r="E8" s="21">
        <v>310</v>
      </c>
      <c r="F8" s="8">
        <v>210</v>
      </c>
      <c r="G8" s="10">
        <v>40</v>
      </c>
      <c r="H8" s="10">
        <v>10</v>
      </c>
      <c r="I8" s="10">
        <v>20</v>
      </c>
      <c r="J8" s="10">
        <v>78</v>
      </c>
      <c r="K8" s="10">
        <v>560</v>
      </c>
      <c r="L8" s="10">
        <v>20</v>
      </c>
      <c r="M8" s="10">
        <v>26</v>
      </c>
      <c r="N8" s="10">
        <v>0</v>
      </c>
      <c r="O8" s="10">
        <v>115</v>
      </c>
      <c r="P8" s="10">
        <v>43</v>
      </c>
      <c r="Q8" s="10">
        <v>420</v>
      </c>
      <c r="R8" s="10">
        <v>1000</v>
      </c>
      <c r="S8" s="10"/>
      <c r="T8" s="10">
        <v>20</v>
      </c>
      <c r="U8" s="10"/>
      <c r="V8" s="10">
        <v>-1</v>
      </c>
      <c r="W8" s="10">
        <v>67.13</v>
      </c>
      <c r="X8" s="10">
        <v>400</v>
      </c>
      <c r="Y8" s="10">
        <v>1000</v>
      </c>
      <c r="Z8" s="10"/>
      <c r="AA8" s="10">
        <v>12</v>
      </c>
      <c r="AB8" s="15">
        <v>12</v>
      </c>
      <c r="AD8" s="15"/>
    </row>
    <row r="9" spans="1:104">
      <c r="A9" s="3">
        <v>10</v>
      </c>
      <c r="B9" s="3">
        <f t="shared" si="0"/>
        <v>18214.719322569872</v>
      </c>
      <c r="C9" s="3">
        <v>24</v>
      </c>
      <c r="D9" s="21">
        <v>280</v>
      </c>
      <c r="E9" s="21">
        <v>156</v>
      </c>
      <c r="F9" s="8">
        <v>240</v>
      </c>
      <c r="G9" s="10">
        <v>78</v>
      </c>
      <c r="H9" s="10">
        <v>0</v>
      </c>
      <c r="I9" s="10">
        <v>40</v>
      </c>
      <c r="J9" s="10">
        <v>93</v>
      </c>
      <c r="K9" s="10">
        <v>692</v>
      </c>
      <c r="L9" s="10">
        <v>36</v>
      </c>
      <c r="M9" s="10">
        <v>125.4</v>
      </c>
      <c r="N9" s="10">
        <v>0</v>
      </c>
      <c r="O9" s="10">
        <v>201.4</v>
      </c>
      <c r="P9" s="10">
        <v>128.19999999999999</v>
      </c>
      <c r="Q9" s="10">
        <v>480</v>
      </c>
      <c r="R9" s="10">
        <v>1150</v>
      </c>
      <c r="S9" s="10"/>
      <c r="T9" s="10">
        <v>246.8</v>
      </c>
      <c r="U9" s="10"/>
      <c r="V9" s="10">
        <v>38</v>
      </c>
      <c r="W9" s="10">
        <v>136.5</v>
      </c>
      <c r="X9" s="10">
        <v>513</v>
      </c>
      <c r="Y9" s="10">
        <v>1000</v>
      </c>
      <c r="Z9" s="10"/>
      <c r="AA9" s="10">
        <v>20</v>
      </c>
      <c r="AB9" s="15" t="s">
        <v>7</v>
      </c>
      <c r="AD9" s="15"/>
    </row>
    <row r="10" spans="1:104">
      <c r="A10" s="7">
        <v>5</v>
      </c>
      <c r="B10" s="3">
        <f t="shared" si="0"/>
        <v>6987.7124296868406</v>
      </c>
      <c r="C10" s="7">
        <v>25</v>
      </c>
      <c r="D10" s="21">
        <v>350</v>
      </c>
      <c r="E10" s="21">
        <v>206</v>
      </c>
      <c r="F10" s="8">
        <v>200</v>
      </c>
      <c r="G10" s="10">
        <v>40</v>
      </c>
      <c r="H10" s="10">
        <v>15</v>
      </c>
      <c r="I10" s="10">
        <v>20</v>
      </c>
      <c r="J10" s="10">
        <v>75</v>
      </c>
      <c r="K10" s="10">
        <v>560</v>
      </c>
      <c r="L10" s="10">
        <v>20</v>
      </c>
      <c r="M10" s="10">
        <v>45</v>
      </c>
      <c r="N10" s="10">
        <v>0</v>
      </c>
      <c r="O10" s="10">
        <v>124</v>
      </c>
      <c r="P10" s="10">
        <v>82</v>
      </c>
      <c r="Q10" s="10">
        <v>400</v>
      </c>
      <c r="R10" s="10">
        <v>1000</v>
      </c>
      <c r="S10" s="10"/>
      <c r="T10" s="10">
        <v>87.4</v>
      </c>
      <c r="U10" s="10"/>
      <c r="V10" s="10">
        <v>-1</v>
      </c>
      <c r="W10" s="10">
        <v>125</v>
      </c>
      <c r="X10" s="10">
        <v>410</v>
      </c>
      <c r="Y10" s="10">
        <v>1000</v>
      </c>
      <c r="Z10" s="10"/>
      <c r="AA10" s="10">
        <v>12</v>
      </c>
      <c r="AB10" s="15">
        <v>12</v>
      </c>
      <c r="AD10" s="15"/>
    </row>
    <row r="11" spans="1:104">
      <c r="A11" s="7">
        <v>9</v>
      </c>
      <c r="B11" s="3">
        <f t="shared" si="0"/>
        <v>18252</v>
      </c>
      <c r="C11" s="7">
        <v>26</v>
      </c>
      <c r="D11" s="21">
        <v>280</v>
      </c>
      <c r="E11" s="21">
        <v>156</v>
      </c>
      <c r="F11" s="8">
        <v>240</v>
      </c>
      <c r="G11" s="10">
        <v>78</v>
      </c>
      <c r="H11" s="10">
        <v>0</v>
      </c>
      <c r="I11" s="10">
        <v>40</v>
      </c>
      <c r="J11" s="10">
        <v>100.3</v>
      </c>
      <c r="K11" s="10">
        <v>900</v>
      </c>
      <c r="L11" s="10">
        <v>35</v>
      </c>
      <c r="M11" s="10">
        <v>111.7</v>
      </c>
      <c r="N11" s="10">
        <v>0</v>
      </c>
      <c r="O11" s="10">
        <v>256</v>
      </c>
      <c r="P11" s="10">
        <v>150</v>
      </c>
      <c r="Q11" s="10">
        <v>480</v>
      </c>
      <c r="R11" s="10">
        <v>1150</v>
      </c>
      <c r="S11" s="10"/>
      <c r="T11" s="10">
        <v>560</v>
      </c>
      <c r="U11" s="10"/>
      <c r="V11" s="10">
        <v>38</v>
      </c>
      <c r="W11" s="10">
        <v>126</v>
      </c>
      <c r="X11" s="10">
        <v>458</v>
      </c>
      <c r="Y11" s="10">
        <v>1000</v>
      </c>
      <c r="Z11" s="10"/>
      <c r="AA11" s="10">
        <v>16</v>
      </c>
      <c r="AB11" s="15">
        <v>16</v>
      </c>
      <c r="AD11" s="15"/>
    </row>
    <row r="12" spans="1:104">
      <c r="A12" s="7">
        <v>9</v>
      </c>
      <c r="B12" s="3">
        <f t="shared" si="0"/>
        <v>21168</v>
      </c>
      <c r="C12" s="7">
        <v>28</v>
      </c>
      <c r="D12" s="21">
        <v>280</v>
      </c>
      <c r="E12" s="21">
        <v>156</v>
      </c>
      <c r="F12" s="8">
        <v>240</v>
      </c>
      <c r="G12" s="10">
        <v>78</v>
      </c>
      <c r="H12" s="10">
        <v>0</v>
      </c>
      <c r="I12" s="10">
        <v>40</v>
      </c>
      <c r="J12" s="10">
        <v>100</v>
      </c>
      <c r="K12" s="10">
        <v>900</v>
      </c>
      <c r="L12" s="10">
        <v>45</v>
      </c>
      <c r="M12" s="10">
        <v>112</v>
      </c>
      <c r="N12" s="10">
        <v>0</v>
      </c>
      <c r="O12" s="10">
        <v>256</v>
      </c>
      <c r="P12" s="10">
        <v>150</v>
      </c>
      <c r="Q12" s="10">
        <v>480</v>
      </c>
      <c r="R12" s="10">
        <v>1150</v>
      </c>
      <c r="S12" s="10"/>
      <c r="T12" s="10">
        <v>560</v>
      </c>
      <c r="U12" s="10"/>
      <c r="V12" s="10">
        <v>38</v>
      </c>
      <c r="W12" s="10">
        <v>120</v>
      </c>
      <c r="X12" s="10">
        <v>458</v>
      </c>
      <c r="Y12" s="10">
        <v>1000</v>
      </c>
      <c r="Z12" s="10"/>
      <c r="AA12" s="10">
        <v>32</v>
      </c>
      <c r="AB12" s="15" t="s">
        <v>9</v>
      </c>
      <c r="AD12" s="15"/>
    </row>
    <row r="13" spans="1:104">
      <c r="A13" s="7">
        <v>5</v>
      </c>
      <c r="B13" s="3">
        <f t="shared" si="0"/>
        <v>9402.665845386613</v>
      </c>
      <c r="C13" s="7">
        <v>29</v>
      </c>
      <c r="D13" s="21">
        <v>250</v>
      </c>
      <c r="E13" s="21">
        <v>200</v>
      </c>
      <c r="F13" s="8">
        <v>200</v>
      </c>
      <c r="G13" s="10">
        <v>70</v>
      </c>
      <c r="H13" s="10">
        <v>0</v>
      </c>
      <c r="I13" s="10">
        <v>40</v>
      </c>
      <c r="J13" s="10">
        <v>100.4</v>
      </c>
      <c r="K13" s="10">
        <v>667.1</v>
      </c>
      <c r="L13" s="10">
        <v>50</v>
      </c>
      <c r="M13" s="10">
        <v>60</v>
      </c>
      <c r="N13" s="10">
        <v>0</v>
      </c>
      <c r="O13" s="10">
        <v>127</v>
      </c>
      <c r="P13" s="10">
        <v>56</v>
      </c>
      <c r="Q13" s="10">
        <v>400</v>
      </c>
      <c r="R13" s="10">
        <v>1000</v>
      </c>
      <c r="S13" s="10"/>
      <c r="T13" s="10">
        <v>70</v>
      </c>
      <c r="U13" s="10"/>
      <c r="V13" s="10">
        <v>-1</v>
      </c>
      <c r="W13" s="10">
        <v>60</v>
      </c>
      <c r="X13" s="10">
        <v>440</v>
      </c>
      <c r="Y13" s="10">
        <v>1000</v>
      </c>
      <c r="Z13" s="10"/>
      <c r="AA13" s="10">
        <v>12</v>
      </c>
      <c r="AB13" s="15">
        <v>12</v>
      </c>
      <c r="AD13" s="15"/>
    </row>
    <row r="14" spans="1:104">
      <c r="A14" s="7">
        <v>6</v>
      </c>
      <c r="B14" s="3">
        <f t="shared" si="0"/>
        <v>13227.244611029164</v>
      </c>
      <c r="C14" s="7">
        <v>30</v>
      </c>
      <c r="D14" s="22">
        <v>200</v>
      </c>
      <c r="E14" s="21">
        <v>55</v>
      </c>
      <c r="F14" s="15">
        <v>230</v>
      </c>
      <c r="G14" s="10">
        <v>80</v>
      </c>
      <c r="H14" s="10">
        <v>0</v>
      </c>
      <c r="I14" s="15">
        <v>30</v>
      </c>
      <c r="J14" s="15">
        <v>100</v>
      </c>
      <c r="K14" s="15">
        <v>563.5</v>
      </c>
      <c r="L14" s="15">
        <v>50</v>
      </c>
      <c r="M14" s="15">
        <v>60</v>
      </c>
      <c r="N14" s="15">
        <v>0</v>
      </c>
      <c r="O14" s="15">
        <v>170</v>
      </c>
      <c r="P14" s="15">
        <v>80</v>
      </c>
      <c r="Q14" s="15">
        <v>460</v>
      </c>
      <c r="R14" s="15">
        <v>1000</v>
      </c>
      <c r="S14" s="15"/>
      <c r="T14" s="15">
        <v>50</v>
      </c>
      <c r="U14" s="10"/>
      <c r="V14" s="10">
        <v>-1</v>
      </c>
      <c r="W14" s="10">
        <v>120</v>
      </c>
      <c r="X14" s="10">
        <v>528</v>
      </c>
      <c r="Y14" s="10">
        <v>1000</v>
      </c>
      <c r="Z14" s="10"/>
      <c r="AA14" s="10">
        <v>12</v>
      </c>
      <c r="AB14" s="15">
        <v>12</v>
      </c>
      <c r="AD14" s="15"/>
    </row>
    <row r="15" spans="1:104">
      <c r="A15" s="7">
        <v>5</v>
      </c>
      <c r="B15" s="3">
        <f t="shared" si="0"/>
        <v>10744.306631886488</v>
      </c>
      <c r="C15" s="7">
        <v>31</v>
      </c>
      <c r="D15" s="21">
        <v>317</v>
      </c>
      <c r="E15" s="21">
        <v>180.4</v>
      </c>
      <c r="F15" s="8">
        <v>242</v>
      </c>
      <c r="G15" s="10">
        <v>-1</v>
      </c>
      <c r="H15" s="10">
        <v>0</v>
      </c>
      <c r="I15" s="10">
        <v>28.6</v>
      </c>
      <c r="J15" s="10">
        <v>100</v>
      </c>
      <c r="K15" s="10">
        <v>900</v>
      </c>
      <c r="L15" s="10">
        <v>40</v>
      </c>
      <c r="M15" s="10">
        <v>50</v>
      </c>
      <c r="N15" s="10">
        <v>0</v>
      </c>
      <c r="O15" s="10">
        <v>146.80000000000001</v>
      </c>
      <c r="P15" s="10">
        <v>50</v>
      </c>
      <c r="Q15" s="10">
        <v>484</v>
      </c>
      <c r="R15" s="10">
        <v>1000</v>
      </c>
      <c r="S15" s="10"/>
      <c r="T15" s="10">
        <v>50</v>
      </c>
      <c r="U15" s="10"/>
      <c r="V15" s="10">
        <v>-1</v>
      </c>
      <c r="W15" s="10">
        <v>45</v>
      </c>
      <c r="X15" s="10">
        <v>510</v>
      </c>
      <c r="Y15" s="10">
        <v>1000</v>
      </c>
      <c r="Z15" s="10"/>
      <c r="AA15" s="10">
        <v>10</v>
      </c>
      <c r="AB15" s="15">
        <v>10</v>
      </c>
      <c r="AD15" s="15"/>
    </row>
    <row r="16" spans="1:104">
      <c r="A16" s="7">
        <v>6</v>
      </c>
      <c r="B16" s="3">
        <f t="shared" si="0"/>
        <v>14123.757856887807</v>
      </c>
      <c r="C16" s="7">
        <v>31</v>
      </c>
      <c r="D16" s="21">
        <v>350</v>
      </c>
      <c r="E16" s="21">
        <v>300</v>
      </c>
      <c r="F16" s="8">
        <v>230</v>
      </c>
      <c r="G16" s="10">
        <v>80</v>
      </c>
      <c r="H16" s="10">
        <v>0</v>
      </c>
      <c r="I16" s="10">
        <v>40</v>
      </c>
      <c r="J16" s="10">
        <v>100</v>
      </c>
      <c r="K16" s="10">
        <v>615.20000000000005</v>
      </c>
      <c r="L16" s="10">
        <v>50</v>
      </c>
      <c r="M16" s="10">
        <v>45</v>
      </c>
      <c r="N16" s="10">
        <v>0</v>
      </c>
      <c r="O16" s="10">
        <v>170</v>
      </c>
      <c r="P16" s="10">
        <v>80</v>
      </c>
      <c r="Q16" s="10">
        <v>460</v>
      </c>
      <c r="R16" s="10">
        <v>1000</v>
      </c>
      <c r="S16" s="10"/>
      <c r="T16" s="10">
        <v>-1</v>
      </c>
      <c r="U16" s="10"/>
      <c r="V16" s="10">
        <v>-1</v>
      </c>
      <c r="W16" s="10">
        <v>60</v>
      </c>
      <c r="X16" s="10">
        <v>530</v>
      </c>
      <c r="Y16" s="10">
        <v>1000</v>
      </c>
      <c r="Z16" s="10"/>
      <c r="AA16" s="10">
        <v>-1</v>
      </c>
      <c r="AB16" s="15"/>
      <c r="AD16" s="15"/>
    </row>
    <row r="17" spans="1:30" hidden="1">
      <c r="A17" s="5">
        <v>9</v>
      </c>
      <c r="B17" s="3">
        <f t="shared" si="0"/>
        <v>33075</v>
      </c>
      <c r="C17" s="5">
        <v>35</v>
      </c>
      <c r="D17" s="23">
        <v>310</v>
      </c>
      <c r="E17" s="23">
        <v>198</v>
      </c>
      <c r="F17" s="25">
        <v>290</v>
      </c>
      <c r="G17" s="25">
        <v>88</v>
      </c>
      <c r="H17" s="25">
        <v>0</v>
      </c>
      <c r="I17" s="25">
        <v>40</v>
      </c>
      <c r="J17" s="25">
        <v>112</v>
      </c>
      <c r="K17" s="25">
        <v>761.4</v>
      </c>
      <c r="L17" s="25">
        <v>30</v>
      </c>
      <c r="M17" s="25">
        <v>112</v>
      </c>
      <c r="N17" s="25">
        <v>0</v>
      </c>
      <c r="O17" s="25">
        <v>280</v>
      </c>
      <c r="P17" s="25">
        <v>180</v>
      </c>
      <c r="Q17" s="25">
        <v>580</v>
      </c>
      <c r="R17" s="25">
        <v>1150</v>
      </c>
      <c r="S17" s="25"/>
      <c r="T17" s="25">
        <v>120</v>
      </c>
      <c r="U17" s="25"/>
      <c r="V17" s="25">
        <v>36</v>
      </c>
      <c r="W17" s="25">
        <v>128</v>
      </c>
      <c r="X17" s="25">
        <v>580</v>
      </c>
      <c r="Y17" s="25">
        <v>1000</v>
      </c>
      <c r="Z17" s="25"/>
      <c r="AA17" s="25" t="s">
        <v>10</v>
      </c>
      <c r="AB17" s="25" t="s">
        <v>10</v>
      </c>
      <c r="AD17" s="15"/>
    </row>
    <row r="18" spans="1:30">
      <c r="A18" s="7">
        <v>9</v>
      </c>
      <c r="B18" s="3">
        <f t="shared" si="0"/>
        <v>33075</v>
      </c>
      <c r="C18" s="7">
        <v>35</v>
      </c>
      <c r="D18" s="21">
        <v>350</v>
      </c>
      <c r="E18" s="21">
        <v>225</v>
      </c>
      <c r="F18" s="8">
        <v>350</v>
      </c>
      <c r="G18" s="10">
        <v>-1</v>
      </c>
      <c r="H18" s="10">
        <v>0</v>
      </c>
      <c r="I18" s="10">
        <v>40</v>
      </c>
      <c r="J18" s="10">
        <v>100</v>
      </c>
      <c r="K18" s="10">
        <v>636.4</v>
      </c>
      <c r="L18" s="10">
        <v>30</v>
      </c>
      <c r="M18" s="10">
        <v>45</v>
      </c>
      <c r="N18" s="10">
        <v>0</v>
      </c>
      <c r="O18" s="10">
        <v>280</v>
      </c>
      <c r="P18" s="10">
        <v>156</v>
      </c>
      <c r="Q18" s="10">
        <v>700</v>
      </c>
      <c r="R18" s="10">
        <v>1150</v>
      </c>
      <c r="S18" s="10"/>
      <c r="T18" s="15">
        <v>62.5</v>
      </c>
      <c r="U18" s="10"/>
      <c r="V18" s="10">
        <v>36</v>
      </c>
      <c r="W18" s="10">
        <v>128</v>
      </c>
      <c r="X18" s="10">
        <v>700</v>
      </c>
      <c r="Y18" s="10">
        <v>1000</v>
      </c>
      <c r="Z18" s="10"/>
      <c r="AA18" s="10">
        <v>24</v>
      </c>
      <c r="AB18" s="15" t="s">
        <v>11</v>
      </c>
      <c r="AD18" s="15"/>
    </row>
    <row r="19" spans="1:30">
      <c r="A19" s="7">
        <v>9</v>
      </c>
      <c r="B19" s="3">
        <f t="shared" si="0"/>
        <v>36963</v>
      </c>
      <c r="C19" s="7">
        <v>37</v>
      </c>
      <c r="D19" s="22">
        <v>225</v>
      </c>
      <c r="E19" s="21">
        <v>120</v>
      </c>
      <c r="F19" s="8">
        <v>240</v>
      </c>
      <c r="G19" s="10">
        <v>78</v>
      </c>
      <c r="H19" s="10">
        <v>0</v>
      </c>
      <c r="I19" s="10">
        <v>31</v>
      </c>
      <c r="J19" s="10">
        <v>75</v>
      </c>
      <c r="K19" s="10">
        <v>750</v>
      </c>
      <c r="L19" s="10">
        <v>18.3</v>
      </c>
      <c r="M19" s="10">
        <v>112</v>
      </c>
      <c r="N19" s="10">
        <v>0</v>
      </c>
      <c r="O19" s="10">
        <v>-1</v>
      </c>
      <c r="P19" s="10">
        <v>-1</v>
      </c>
      <c r="Q19" s="10">
        <v>480</v>
      </c>
      <c r="R19" s="10">
        <v>1150</v>
      </c>
      <c r="S19" s="10"/>
      <c r="T19" s="10">
        <v>190</v>
      </c>
      <c r="U19" s="10"/>
      <c r="V19" s="10">
        <v>-1</v>
      </c>
      <c r="W19" s="10">
        <v>140</v>
      </c>
      <c r="X19" s="10">
        <v>397</v>
      </c>
      <c r="Y19" s="10">
        <v>1000</v>
      </c>
      <c r="Z19" s="10"/>
      <c r="AA19" s="10">
        <v>24</v>
      </c>
      <c r="AB19" s="15" t="s">
        <v>12</v>
      </c>
      <c r="AD19" s="15"/>
    </row>
    <row r="20" spans="1:30">
      <c r="A20" s="7">
        <v>9</v>
      </c>
      <c r="B20" s="3">
        <f t="shared" si="0"/>
        <v>38988</v>
      </c>
      <c r="C20" s="7">
        <v>38</v>
      </c>
      <c r="D20" s="21">
        <v>400</v>
      </c>
      <c r="E20" s="21">
        <v>200</v>
      </c>
      <c r="F20" s="15">
        <v>315</v>
      </c>
      <c r="G20" s="10">
        <v>105</v>
      </c>
      <c r="H20" s="10">
        <v>0</v>
      </c>
      <c r="I20" s="15">
        <v>40</v>
      </c>
      <c r="J20" s="15">
        <v>99.35</v>
      </c>
      <c r="K20" s="15">
        <v>604.4</v>
      </c>
      <c r="L20" s="15">
        <v>30</v>
      </c>
      <c r="M20" s="15">
        <v>120</v>
      </c>
      <c r="N20" s="15">
        <v>0</v>
      </c>
      <c r="O20" s="15">
        <v>281.60000000000002</v>
      </c>
      <c r="P20" s="15">
        <v>206.6</v>
      </c>
      <c r="Q20" s="15">
        <v>630</v>
      </c>
      <c r="R20" s="15">
        <v>1150</v>
      </c>
      <c r="S20" s="15"/>
      <c r="T20" s="15">
        <v>177</v>
      </c>
      <c r="U20" s="10"/>
      <c r="V20" s="10">
        <v>30</v>
      </c>
      <c r="W20" s="10">
        <v>126</v>
      </c>
      <c r="X20" s="10">
        <v>633</v>
      </c>
      <c r="Y20" s="10">
        <v>1000</v>
      </c>
      <c r="Z20" s="10"/>
      <c r="AA20" s="10">
        <v>28</v>
      </c>
      <c r="AB20" s="15" t="s">
        <v>13</v>
      </c>
      <c r="AD20" s="15"/>
    </row>
    <row r="21" spans="1:30">
      <c r="A21" s="7">
        <v>8</v>
      </c>
      <c r="B21" s="3">
        <f t="shared" si="0"/>
        <v>34416.301253911624</v>
      </c>
      <c r="C21" s="7">
        <v>39</v>
      </c>
      <c r="D21" s="21">
        <v>400</v>
      </c>
      <c r="E21" s="21">
        <v>200</v>
      </c>
      <c r="F21" s="8">
        <v>315</v>
      </c>
      <c r="G21" s="10">
        <v>105</v>
      </c>
      <c r="H21" s="10">
        <v>0</v>
      </c>
      <c r="I21" s="10">
        <v>40</v>
      </c>
      <c r="J21" s="10">
        <v>110.3</v>
      </c>
      <c r="K21" s="10">
        <v>623.9</v>
      </c>
      <c r="L21" s="10">
        <v>30</v>
      </c>
      <c r="M21" s="10">
        <v>120</v>
      </c>
      <c r="N21" s="10">
        <v>0</v>
      </c>
      <c r="O21" s="10">
        <v>281.60000000000002</v>
      </c>
      <c r="P21" s="10">
        <v>206.6</v>
      </c>
      <c r="Q21" s="10">
        <v>630</v>
      </c>
      <c r="R21" s="10">
        <v>1150</v>
      </c>
      <c r="S21" s="10"/>
      <c r="T21" s="10">
        <v>177</v>
      </c>
      <c r="U21" s="10"/>
      <c r="V21" s="10">
        <v>-1</v>
      </c>
      <c r="W21" s="10">
        <v>122.4</v>
      </c>
      <c r="X21" s="10">
        <v>640</v>
      </c>
      <c r="Y21" s="10">
        <v>1000</v>
      </c>
      <c r="Z21" s="10"/>
      <c r="AA21" s="10">
        <v>24</v>
      </c>
      <c r="AB21" s="15">
        <v>24</v>
      </c>
      <c r="AD21" s="15"/>
    </row>
    <row r="22" spans="1:30">
      <c r="A22" s="3">
        <v>6</v>
      </c>
      <c r="B22" s="3">
        <f t="shared" si="0"/>
        <v>23515.101530718512</v>
      </c>
      <c r="C22" s="3">
        <v>40</v>
      </c>
      <c r="D22" s="21">
        <v>400</v>
      </c>
      <c r="E22" s="21">
        <v>265</v>
      </c>
      <c r="F22" s="8">
        <v>301.25</v>
      </c>
      <c r="G22" s="10">
        <v>80</v>
      </c>
      <c r="H22" s="10">
        <v>0</v>
      </c>
      <c r="I22" s="10">
        <v>50</v>
      </c>
      <c r="J22" s="10">
        <v>153</v>
      </c>
      <c r="K22" s="10">
        <v>700</v>
      </c>
      <c r="L22" s="10">
        <v>-1</v>
      </c>
      <c r="M22" s="10">
        <v>232.3</v>
      </c>
      <c r="N22" s="10">
        <v>0</v>
      </c>
      <c r="O22" s="10">
        <v>250</v>
      </c>
      <c r="P22" s="10">
        <v>105</v>
      </c>
      <c r="Q22" s="10">
        <v>602.5</v>
      </c>
      <c r="R22" s="10">
        <v>1100</v>
      </c>
      <c r="S22" s="10"/>
      <c r="T22" s="15">
        <v>80</v>
      </c>
      <c r="U22" s="10"/>
      <c r="V22" s="10">
        <v>-1</v>
      </c>
      <c r="W22" s="10">
        <v>53.5</v>
      </c>
      <c r="X22" s="10">
        <v>-1</v>
      </c>
      <c r="Y22" s="10">
        <v>1000</v>
      </c>
      <c r="Z22" s="10"/>
      <c r="AA22" s="10">
        <v>12</v>
      </c>
      <c r="AB22" s="15">
        <v>12</v>
      </c>
      <c r="AD22" s="15"/>
    </row>
    <row r="23" spans="1:30">
      <c r="A23" s="3">
        <v>6</v>
      </c>
      <c r="B23" s="3">
        <f t="shared" si="0"/>
        <v>24705.553545711136</v>
      </c>
      <c r="C23" s="3">
        <v>41</v>
      </c>
      <c r="D23" s="21">
        <v>375</v>
      </c>
      <c r="E23" s="21">
        <v>430</v>
      </c>
      <c r="F23" s="15">
        <v>265</v>
      </c>
      <c r="G23" s="10">
        <v>80</v>
      </c>
      <c r="H23" s="10">
        <v>-1</v>
      </c>
      <c r="I23" s="10">
        <v>60</v>
      </c>
      <c r="J23" s="10">
        <v>116</v>
      </c>
      <c r="K23" s="10">
        <v>704</v>
      </c>
      <c r="L23" s="10">
        <v>30</v>
      </c>
      <c r="M23" s="10">
        <v>123</v>
      </c>
      <c r="N23" s="10">
        <v>0</v>
      </c>
      <c r="O23" s="10">
        <v>200</v>
      </c>
      <c r="P23" s="10">
        <v>128</v>
      </c>
      <c r="Q23" s="10">
        <v>704</v>
      </c>
      <c r="R23" s="10">
        <v>1100</v>
      </c>
      <c r="S23" s="10"/>
      <c r="T23" s="15">
        <v>50</v>
      </c>
      <c r="U23" s="10"/>
      <c r="V23" s="10">
        <v>38</v>
      </c>
      <c r="W23" s="10">
        <v>57</v>
      </c>
      <c r="X23" s="10">
        <v>514</v>
      </c>
      <c r="Y23" s="10">
        <v>1000</v>
      </c>
      <c r="Z23" s="10"/>
      <c r="AA23" s="10">
        <v>18</v>
      </c>
      <c r="AB23" s="15">
        <v>18</v>
      </c>
      <c r="AD23" s="15"/>
    </row>
    <row r="24" spans="1:30">
      <c r="A24" s="3">
        <v>9</v>
      </c>
      <c r="B24" s="3">
        <f t="shared" si="0"/>
        <v>47628</v>
      </c>
      <c r="C24" s="3">
        <v>42</v>
      </c>
      <c r="D24" s="21">
        <v>375</v>
      </c>
      <c r="E24" s="21">
        <v>200</v>
      </c>
      <c r="F24" s="8">
        <v>325</v>
      </c>
      <c r="G24" s="10">
        <v>71.3</v>
      </c>
      <c r="H24" s="10">
        <v>-1</v>
      </c>
      <c r="I24" s="10">
        <v>33</v>
      </c>
      <c r="J24" s="10">
        <v>135.5</v>
      </c>
      <c r="K24" s="10">
        <v>1048</v>
      </c>
      <c r="L24" s="10">
        <v>35.700000000000003</v>
      </c>
      <c r="M24" s="10">
        <v>112.6</v>
      </c>
      <c r="N24" s="10">
        <v>0</v>
      </c>
      <c r="O24" s="10">
        <v>276.8</v>
      </c>
      <c r="P24" s="10">
        <v>171.33</v>
      </c>
      <c r="Q24" s="10">
        <v>650</v>
      </c>
      <c r="R24" s="10">
        <v>1150</v>
      </c>
      <c r="S24" s="10"/>
      <c r="T24" s="10">
        <v>35.700000000000003</v>
      </c>
      <c r="U24" s="10"/>
      <c r="V24" s="10">
        <v>33</v>
      </c>
      <c r="W24" s="10">
        <v>122</v>
      </c>
      <c r="X24" s="10">
        <v>600</v>
      </c>
      <c r="Y24" s="10">
        <v>1000</v>
      </c>
      <c r="Z24" s="10"/>
      <c r="AA24" s="10">
        <v>48</v>
      </c>
      <c r="AB24" s="15" t="s">
        <v>14</v>
      </c>
      <c r="AD24" s="15"/>
    </row>
    <row r="25" spans="1:30">
      <c r="A25" s="3">
        <v>6</v>
      </c>
      <c r="B25" s="3">
        <f t="shared" si="0"/>
        <v>31098.721774375234</v>
      </c>
      <c r="C25" s="3">
        <v>46</v>
      </c>
      <c r="D25" s="21">
        <v>350</v>
      </c>
      <c r="E25" s="21">
        <v>289</v>
      </c>
      <c r="F25" s="8">
        <v>350</v>
      </c>
      <c r="G25" s="10">
        <v>-1</v>
      </c>
      <c r="H25" s="10">
        <v>0</v>
      </c>
      <c r="I25" s="10">
        <v>40</v>
      </c>
      <c r="J25" s="10">
        <v>125</v>
      </c>
      <c r="K25" s="10">
        <v>600</v>
      </c>
      <c r="L25" s="10">
        <v>-1</v>
      </c>
      <c r="M25" s="10">
        <v>65</v>
      </c>
      <c r="N25" s="10">
        <v>0</v>
      </c>
      <c r="O25" s="10">
        <v>400</v>
      </c>
      <c r="P25" s="10">
        <v>180</v>
      </c>
      <c r="Q25" s="10">
        <v>700</v>
      </c>
      <c r="R25" s="10">
        <v>1000</v>
      </c>
      <c r="S25" s="10"/>
      <c r="T25" s="26">
        <v>-1</v>
      </c>
      <c r="U25" s="10"/>
      <c r="V25" s="10">
        <v>-1</v>
      </c>
      <c r="W25" s="10">
        <v>45</v>
      </c>
      <c r="X25" s="10">
        <v>250</v>
      </c>
      <c r="Y25" s="10">
        <v>1000</v>
      </c>
      <c r="Z25" s="10"/>
      <c r="AA25" s="10">
        <v>6</v>
      </c>
      <c r="AB25" s="15">
        <v>6</v>
      </c>
      <c r="AD25" s="15"/>
    </row>
    <row r="26" spans="1:30">
      <c r="A26" s="3">
        <v>5</v>
      </c>
      <c r="B26" s="3">
        <f t="shared" si="0"/>
        <v>24697.370811485172</v>
      </c>
      <c r="C26" s="3">
        <v>47</v>
      </c>
      <c r="D26" s="21">
        <v>500</v>
      </c>
      <c r="E26" s="21">
        <v>123.7</v>
      </c>
      <c r="F26" s="8">
        <v>325</v>
      </c>
      <c r="G26" s="10">
        <v>80</v>
      </c>
      <c r="H26" s="10">
        <v>0</v>
      </c>
      <c r="I26" s="10">
        <v>70</v>
      </c>
      <c r="J26" s="10">
        <v>135</v>
      </c>
      <c r="K26" s="10">
        <v>628</v>
      </c>
      <c r="L26" s="10">
        <v>40</v>
      </c>
      <c r="M26" s="10">
        <v>40</v>
      </c>
      <c r="N26" s="10">
        <v>0</v>
      </c>
      <c r="O26" s="10">
        <v>306.3</v>
      </c>
      <c r="P26" s="10">
        <v>168.8</v>
      </c>
      <c r="Q26" s="10">
        <v>650</v>
      </c>
      <c r="R26" s="10">
        <v>1000</v>
      </c>
      <c r="S26" s="10"/>
      <c r="T26" s="10">
        <v>240</v>
      </c>
      <c r="U26" s="10"/>
      <c r="V26" s="15">
        <v>-1</v>
      </c>
      <c r="W26" s="10">
        <v>50</v>
      </c>
      <c r="X26" s="10">
        <v>-1</v>
      </c>
      <c r="Y26" s="10">
        <v>1000</v>
      </c>
      <c r="Z26" s="10"/>
      <c r="AA26" s="10">
        <v>12</v>
      </c>
      <c r="AB26" s="15">
        <v>12</v>
      </c>
      <c r="AD26" s="15"/>
    </row>
    <row r="27" spans="1:30">
      <c r="A27" s="3">
        <v>5</v>
      </c>
      <c r="B27" s="3">
        <f t="shared" si="0"/>
        <v>25759.50310079757</v>
      </c>
      <c r="C27" s="3">
        <v>48</v>
      </c>
      <c r="D27" s="21">
        <v>450</v>
      </c>
      <c r="E27" s="21">
        <v>288</v>
      </c>
      <c r="F27" s="8">
        <v>328.5</v>
      </c>
      <c r="G27" s="10">
        <v>90</v>
      </c>
      <c r="H27" s="10">
        <v>0</v>
      </c>
      <c r="I27" s="10">
        <v>40</v>
      </c>
      <c r="J27" s="10">
        <v>128.19999999999999</v>
      </c>
      <c r="K27" s="10">
        <v>657</v>
      </c>
      <c r="L27" s="10">
        <v>40.5</v>
      </c>
      <c r="M27" s="10">
        <v>50.2</v>
      </c>
      <c r="N27" s="10">
        <v>0</v>
      </c>
      <c r="O27" s="10">
        <v>260</v>
      </c>
      <c r="P27" s="10">
        <v>160</v>
      </c>
      <c r="Q27" s="10">
        <v>657</v>
      </c>
      <c r="R27" s="10">
        <v>1000</v>
      </c>
      <c r="S27" s="10"/>
      <c r="T27" s="10">
        <v>240</v>
      </c>
      <c r="U27" s="10"/>
      <c r="V27" s="15">
        <v>-1</v>
      </c>
      <c r="W27" s="10">
        <v>50</v>
      </c>
      <c r="X27" s="10">
        <v>-1</v>
      </c>
      <c r="Y27" s="10">
        <v>1000</v>
      </c>
      <c r="Z27" s="10"/>
      <c r="AA27" s="10">
        <v>12</v>
      </c>
      <c r="AB27" s="15">
        <v>12</v>
      </c>
      <c r="AD27" s="15"/>
    </row>
    <row r="28" spans="1:30">
      <c r="A28" s="3">
        <v>6</v>
      </c>
      <c r="B28" s="3">
        <f t="shared" si="0"/>
        <v>33861.74620423466</v>
      </c>
      <c r="C28" s="3">
        <v>48</v>
      </c>
      <c r="D28" s="21">
        <v>400</v>
      </c>
      <c r="E28" s="21">
        <v>256</v>
      </c>
      <c r="F28" s="8">
        <v>292</v>
      </c>
      <c r="G28" s="10">
        <v>80</v>
      </c>
      <c r="H28" s="10">
        <v>0</v>
      </c>
      <c r="I28" s="10">
        <v>40</v>
      </c>
      <c r="J28" s="10">
        <v>124.95</v>
      </c>
      <c r="K28" s="10">
        <v>700</v>
      </c>
      <c r="L28" s="10">
        <v>40</v>
      </c>
      <c r="M28" s="10">
        <v>50.4</v>
      </c>
      <c r="N28" s="10">
        <v>0</v>
      </c>
      <c r="O28" s="10">
        <v>260</v>
      </c>
      <c r="P28" s="10">
        <v>160</v>
      </c>
      <c r="Q28" s="10">
        <v>584</v>
      </c>
      <c r="R28" s="10">
        <v>1000</v>
      </c>
      <c r="S28" s="10"/>
      <c r="T28" s="10">
        <v>250</v>
      </c>
      <c r="U28" s="10"/>
      <c r="V28" s="10">
        <v>35</v>
      </c>
      <c r="W28" s="10">
        <v>80</v>
      </c>
      <c r="X28" s="10">
        <v>560</v>
      </c>
      <c r="Y28" s="10">
        <v>1000</v>
      </c>
      <c r="Z28" s="10"/>
      <c r="AA28" s="10">
        <v>10</v>
      </c>
      <c r="AB28" s="15">
        <v>10</v>
      </c>
      <c r="AD28" s="15"/>
    </row>
    <row r="29" spans="1:30">
      <c r="A29" s="3">
        <v>5</v>
      </c>
      <c r="B29" s="3">
        <f t="shared" si="0"/>
        <v>37610.663381546452</v>
      </c>
      <c r="C29" s="3">
        <v>58</v>
      </c>
      <c r="D29" s="21">
        <v>400</v>
      </c>
      <c r="E29" s="21">
        <v>360</v>
      </c>
      <c r="F29" s="8">
        <v>355</v>
      </c>
      <c r="G29" s="10">
        <v>240</v>
      </c>
      <c r="H29" s="10">
        <v>0</v>
      </c>
      <c r="I29" s="10">
        <v>50</v>
      </c>
      <c r="J29" s="10">
        <v>192.5</v>
      </c>
      <c r="K29" s="10">
        <v>800</v>
      </c>
      <c r="L29" s="10">
        <v>30</v>
      </c>
      <c r="M29" s="10">
        <v>195</v>
      </c>
      <c r="N29" s="10">
        <v>0</v>
      </c>
      <c r="O29" s="10">
        <v>335</v>
      </c>
      <c r="P29" s="10">
        <v>200</v>
      </c>
      <c r="Q29" s="10">
        <v>710</v>
      </c>
      <c r="R29" s="10">
        <v>1150</v>
      </c>
      <c r="S29" s="10"/>
      <c r="T29" s="10">
        <v>240</v>
      </c>
      <c r="U29" s="10"/>
      <c r="V29" s="10">
        <v>-1</v>
      </c>
      <c r="W29" s="10">
        <v>50</v>
      </c>
      <c r="X29" s="10">
        <v>560</v>
      </c>
      <c r="Y29" s="10">
        <v>1000</v>
      </c>
      <c r="Z29" s="10"/>
      <c r="AA29" s="10">
        <v>14</v>
      </c>
      <c r="AB29" s="15">
        <v>14</v>
      </c>
      <c r="AD29" s="15"/>
    </row>
    <row r="30" spans="1:30">
      <c r="A30" s="3">
        <v>4</v>
      </c>
      <c r="B30" s="3">
        <f t="shared" si="0"/>
        <v>36991.999999999993</v>
      </c>
      <c r="C30" s="3">
        <v>68</v>
      </c>
      <c r="D30" s="21">
        <v>500</v>
      </c>
      <c r="E30" s="21">
        <v>320</v>
      </c>
      <c r="F30" s="8">
        <v>370</v>
      </c>
      <c r="G30" s="10">
        <v>100</v>
      </c>
      <c r="H30" s="10">
        <v>0</v>
      </c>
      <c r="I30" s="10">
        <v>40</v>
      </c>
      <c r="J30" s="10">
        <v>140.5</v>
      </c>
      <c r="K30" s="10">
        <v>656.5</v>
      </c>
      <c r="L30" s="10">
        <v>45</v>
      </c>
      <c r="M30" s="10">
        <v>115</v>
      </c>
      <c r="N30" s="10">
        <v>0</v>
      </c>
      <c r="O30" s="10">
        <v>350</v>
      </c>
      <c r="P30" s="10">
        <v>250</v>
      </c>
      <c r="Q30" s="10">
        <v>740</v>
      </c>
      <c r="R30" s="10">
        <v>1000</v>
      </c>
      <c r="S30" s="10"/>
      <c r="T30" s="10">
        <v>180</v>
      </c>
      <c r="U30" s="10"/>
      <c r="V30" s="15">
        <v>-1</v>
      </c>
      <c r="W30" s="10">
        <v>45</v>
      </c>
      <c r="X30" s="10">
        <v>-1</v>
      </c>
      <c r="Y30" s="10">
        <v>1000</v>
      </c>
      <c r="Z30" s="10"/>
      <c r="AA30" s="10">
        <v>12</v>
      </c>
      <c r="AB30" s="15">
        <v>12</v>
      </c>
      <c r="AD30" s="15"/>
    </row>
    <row r="31" spans="1:30">
      <c r="A31" s="3">
        <v>4</v>
      </c>
      <c r="B31" s="3">
        <f t="shared" si="0"/>
        <v>41471.999999999993</v>
      </c>
      <c r="C31" s="3">
        <v>72</v>
      </c>
      <c r="D31" s="21">
        <v>500</v>
      </c>
      <c r="E31" s="21">
        <v>250</v>
      </c>
      <c r="F31" s="8">
        <v>375</v>
      </c>
      <c r="G31" s="10">
        <v>100</v>
      </c>
      <c r="H31" s="10">
        <v>0</v>
      </c>
      <c r="I31" s="10">
        <v>40</v>
      </c>
      <c r="J31" s="10">
        <v>150</v>
      </c>
      <c r="K31" s="10">
        <v>700</v>
      </c>
      <c r="L31" s="10">
        <v>40</v>
      </c>
      <c r="M31" s="10">
        <v>75</v>
      </c>
      <c r="N31" s="10">
        <v>0</v>
      </c>
      <c r="O31" s="10">
        <v>350</v>
      </c>
      <c r="P31" s="10">
        <v>250</v>
      </c>
      <c r="Q31" s="10">
        <v>730</v>
      </c>
      <c r="R31" s="10">
        <v>1000</v>
      </c>
      <c r="S31" s="10"/>
      <c r="T31" s="10">
        <v>180</v>
      </c>
      <c r="U31" s="10"/>
      <c r="V31" s="15">
        <v>-1</v>
      </c>
      <c r="W31" s="10">
        <v>45</v>
      </c>
      <c r="X31" s="10">
        <v>-1</v>
      </c>
      <c r="Y31" s="10">
        <v>1000</v>
      </c>
      <c r="Z31" s="10"/>
      <c r="AA31" s="10">
        <v>10</v>
      </c>
      <c r="AB31" s="15">
        <v>10</v>
      </c>
      <c r="AD31" s="15"/>
    </row>
    <row r="32" spans="1:30" hidden="1">
      <c r="A32" s="4">
        <v>4</v>
      </c>
      <c r="B32" s="3">
        <f t="shared" si="0"/>
        <v>41471.999999999993</v>
      </c>
      <c r="C32" s="4">
        <v>72</v>
      </c>
      <c r="D32" s="24">
        <v>570</v>
      </c>
      <c r="E32" s="23">
        <v>160</v>
      </c>
      <c r="F32" s="25">
        <v>325</v>
      </c>
      <c r="G32" s="25">
        <v>170</v>
      </c>
      <c r="H32" s="25">
        <v>0</v>
      </c>
      <c r="I32" s="25">
        <v>40</v>
      </c>
      <c r="J32" s="25">
        <v>174</v>
      </c>
      <c r="K32" s="25">
        <v>700</v>
      </c>
      <c r="L32" s="25"/>
      <c r="M32" s="25">
        <v>60</v>
      </c>
      <c r="N32" s="25">
        <v>0</v>
      </c>
      <c r="O32" s="25">
        <v>410</v>
      </c>
      <c r="P32" s="25">
        <v>255</v>
      </c>
      <c r="Q32" s="25">
        <v>650</v>
      </c>
      <c r="R32" s="25">
        <v>1000</v>
      </c>
      <c r="S32" s="25"/>
      <c r="T32" s="25">
        <v>180</v>
      </c>
      <c r="U32" s="25"/>
      <c r="V32" s="15">
        <v>-1</v>
      </c>
      <c r="W32" s="25">
        <v>150</v>
      </c>
      <c r="X32" s="25">
        <v>600</v>
      </c>
      <c r="Y32" s="25">
        <v>1000</v>
      </c>
      <c r="Z32" s="25"/>
      <c r="AA32" s="25">
        <v>10</v>
      </c>
      <c r="AB32" s="25">
        <v>10</v>
      </c>
      <c r="AD32" s="15"/>
    </row>
    <row r="33" spans="1:30">
      <c r="A33" s="3">
        <v>8</v>
      </c>
      <c r="B33" s="3">
        <f t="shared" si="0"/>
        <v>117300.52971747392</v>
      </c>
      <c r="C33" s="3">
        <v>72</v>
      </c>
      <c r="D33" s="21">
        <v>500</v>
      </c>
      <c r="E33" s="20">
        <v>-1</v>
      </c>
      <c r="F33" s="8">
        <v>375</v>
      </c>
      <c r="G33" s="10">
        <v>100</v>
      </c>
      <c r="H33" s="10">
        <v>0</v>
      </c>
      <c r="I33" s="10">
        <v>-1</v>
      </c>
      <c r="J33" s="10">
        <v>150</v>
      </c>
      <c r="K33" s="10">
        <v>652.29999999999995</v>
      </c>
      <c r="L33" s="10">
        <v>40</v>
      </c>
      <c r="M33" s="10">
        <v>75</v>
      </c>
      <c r="N33" s="10">
        <v>0</v>
      </c>
      <c r="O33" s="10">
        <v>350</v>
      </c>
      <c r="P33" s="10">
        <v>250</v>
      </c>
      <c r="Q33" s="10">
        <v>730</v>
      </c>
      <c r="R33" s="10">
        <v>1000</v>
      </c>
      <c r="S33" s="10"/>
      <c r="T33" s="10">
        <v>180</v>
      </c>
      <c r="U33" s="10"/>
      <c r="V33" s="15">
        <v>31.6</v>
      </c>
      <c r="W33" s="10">
        <v>149.6</v>
      </c>
      <c r="X33" s="10">
        <v>740</v>
      </c>
      <c r="Y33" s="10">
        <v>1000</v>
      </c>
      <c r="Z33" s="10"/>
      <c r="AA33" s="10">
        <v>64</v>
      </c>
      <c r="AB33" s="15">
        <v>64</v>
      </c>
      <c r="AD33" s="15"/>
    </row>
    <row r="34" spans="1:30">
      <c r="A34" s="3">
        <v>4</v>
      </c>
      <c r="B34" s="3">
        <f t="shared" si="0"/>
        <v>42631.999999999993</v>
      </c>
      <c r="C34" s="3">
        <v>73</v>
      </c>
      <c r="D34" s="21">
        <v>500</v>
      </c>
      <c r="E34" s="21">
        <v>320</v>
      </c>
      <c r="F34" s="8">
        <v>365</v>
      </c>
      <c r="G34" s="10">
        <v>100</v>
      </c>
      <c r="H34" s="10">
        <v>0</v>
      </c>
      <c r="I34" s="10">
        <v>40</v>
      </c>
      <c r="J34" s="10">
        <v>160</v>
      </c>
      <c r="K34" s="10">
        <v>800</v>
      </c>
      <c r="L34" s="10">
        <v>30</v>
      </c>
      <c r="M34" s="10">
        <v>80</v>
      </c>
      <c r="N34" s="10">
        <v>0</v>
      </c>
      <c r="O34" s="10">
        <v>350</v>
      </c>
      <c r="P34" s="10">
        <v>250</v>
      </c>
      <c r="Q34" s="10">
        <v>730</v>
      </c>
      <c r="R34" s="10">
        <v>1000</v>
      </c>
      <c r="S34" s="10"/>
      <c r="T34" s="10">
        <v>180</v>
      </c>
      <c r="U34" s="10"/>
      <c r="V34" s="10">
        <v>-1</v>
      </c>
      <c r="W34" s="10">
        <v>45</v>
      </c>
      <c r="X34" s="10">
        <v>-1</v>
      </c>
      <c r="Y34" s="10">
        <v>1000</v>
      </c>
      <c r="Z34" s="10"/>
      <c r="AA34" s="10">
        <v>12</v>
      </c>
      <c r="AB34" s="15">
        <v>12</v>
      </c>
      <c r="AD34" s="15"/>
    </row>
    <row r="35" spans="1:30">
      <c r="A35" s="3">
        <v>4</v>
      </c>
      <c r="B35" s="3">
        <f t="shared" si="0"/>
        <v>49927.999999999993</v>
      </c>
      <c r="C35" s="3">
        <v>79</v>
      </c>
      <c r="D35" s="21">
        <v>500</v>
      </c>
      <c r="E35" s="21">
        <v>320</v>
      </c>
      <c r="F35" s="8">
        <v>375</v>
      </c>
      <c r="G35" s="10">
        <v>100</v>
      </c>
      <c r="H35" s="10">
        <v>0</v>
      </c>
      <c r="I35" s="10">
        <v>40</v>
      </c>
      <c r="J35" s="10">
        <v>80</v>
      </c>
      <c r="K35" s="10">
        <v>641.9</v>
      </c>
      <c r="L35" s="10">
        <v>30</v>
      </c>
      <c r="M35" s="10">
        <v>80</v>
      </c>
      <c r="N35" s="10">
        <v>0</v>
      </c>
      <c r="O35" s="10">
        <v>350</v>
      </c>
      <c r="P35" s="10">
        <v>250</v>
      </c>
      <c r="Q35" s="10">
        <v>730</v>
      </c>
      <c r="R35" s="10">
        <v>1000</v>
      </c>
      <c r="S35" s="10"/>
      <c r="T35" s="10">
        <v>180</v>
      </c>
      <c r="U35" s="10"/>
      <c r="V35" s="10">
        <v>-1</v>
      </c>
      <c r="W35" s="10">
        <v>39</v>
      </c>
      <c r="X35" s="10">
        <v>704</v>
      </c>
      <c r="Y35" s="10">
        <v>1000</v>
      </c>
      <c r="Z35" s="10"/>
      <c r="AA35" s="10">
        <v>16</v>
      </c>
      <c r="AB35" s="15">
        <v>16</v>
      </c>
      <c r="AD35" s="15"/>
    </row>
    <row r="36" spans="1:30">
      <c r="D36" s="14"/>
    </row>
    <row r="37" spans="1:30">
      <c r="D37" s="2"/>
    </row>
  </sheetData>
  <autoFilter ref="A1:AB35">
    <sortState ref="A2:AB35">
      <sortCondition ref="C1:C35"/>
    </sortState>
  </autoFilter>
  <mergeCells count="25">
    <mergeCell ref="CV1:CW1"/>
    <mergeCell ref="CY1:CZ1"/>
    <mergeCell ref="BF1:BG1"/>
    <mergeCell ref="BI1:BJ1"/>
    <mergeCell ref="BL1:BM1"/>
    <mergeCell ref="BO1:BP1"/>
    <mergeCell ref="BR1:BS1"/>
    <mergeCell ref="BU1:BV1"/>
    <mergeCell ref="BX1:BY1"/>
    <mergeCell ref="CA1:CB1"/>
    <mergeCell ref="CD1:CE1"/>
    <mergeCell ref="CG1:CH1"/>
    <mergeCell ref="CJ1:CK1"/>
    <mergeCell ref="CM1:CN1"/>
    <mergeCell ref="CP1:CQ1"/>
    <mergeCell ref="CS1:CT1"/>
    <mergeCell ref="AT1:AU1"/>
    <mergeCell ref="AW1:AX1"/>
    <mergeCell ref="AZ1:BA1"/>
    <mergeCell ref="BC1:BD1"/>
    <mergeCell ref="AE1:AF1"/>
    <mergeCell ref="AH1:AI1"/>
    <mergeCell ref="AK1:AL1"/>
    <mergeCell ref="AN1:AO1"/>
    <mergeCell ref="AQ1:AR1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21"/>
  <sheetViews>
    <sheetView workbookViewId="0">
      <selection activeCell="C13" sqref="C13:K13"/>
    </sheetView>
  </sheetViews>
  <sheetFormatPr defaultRowHeight="14.4"/>
  <cols>
    <col min="1" max="1" width="17" customWidth="1"/>
  </cols>
  <sheetData>
    <row r="1" spans="1:12">
      <c r="A1" s="11" t="s">
        <v>15</v>
      </c>
    </row>
    <row r="2" spans="1:12">
      <c r="A2" s="11" t="s">
        <v>16</v>
      </c>
    </row>
    <row r="3" spans="1:12">
      <c r="A3" s="11" t="s">
        <v>17</v>
      </c>
    </row>
    <row r="4" spans="1:12">
      <c r="A4" s="11" t="s">
        <v>18</v>
      </c>
      <c r="C4" s="11" t="s">
        <v>15</v>
      </c>
      <c r="D4" s="11" t="s">
        <v>16</v>
      </c>
      <c r="E4" s="11" t="s">
        <v>17</v>
      </c>
      <c r="F4" s="11" t="s">
        <v>18</v>
      </c>
      <c r="G4" s="11" t="s">
        <v>19</v>
      </c>
      <c r="H4" s="11" t="s">
        <v>20</v>
      </c>
      <c r="I4" s="12" t="s">
        <v>21</v>
      </c>
      <c r="J4" s="12" t="s">
        <v>22</v>
      </c>
      <c r="K4" s="12" t="s">
        <v>23</v>
      </c>
      <c r="L4" s="12" t="s">
        <v>24</v>
      </c>
    </row>
    <row r="5" spans="1:12">
      <c r="A5" s="11" t="s">
        <v>19</v>
      </c>
    </row>
    <row r="6" spans="1:12">
      <c r="A6" s="11" t="s">
        <v>20</v>
      </c>
    </row>
    <row r="7" spans="1:12">
      <c r="A7" s="12" t="s">
        <v>21</v>
      </c>
    </row>
    <row r="8" spans="1:12">
      <c r="A8" s="12" t="s">
        <v>22</v>
      </c>
    </row>
    <row r="9" spans="1:12">
      <c r="A9" s="12" t="s">
        <v>23</v>
      </c>
    </row>
    <row r="10" spans="1:12">
      <c r="A10" s="12" t="s">
        <v>24</v>
      </c>
    </row>
    <row r="13" spans="1:12">
      <c r="A13" s="16" t="s">
        <v>25</v>
      </c>
      <c r="C13" s="16" t="s">
        <v>25</v>
      </c>
      <c r="D13" s="16" t="s">
        <v>26</v>
      </c>
      <c r="E13" s="16" t="s">
        <v>27</v>
      </c>
      <c r="F13" s="17" t="s">
        <v>28</v>
      </c>
      <c r="G13" s="17" t="s">
        <v>29</v>
      </c>
      <c r="H13" s="17" t="s">
        <v>30</v>
      </c>
      <c r="I13" s="17" t="s">
        <v>31</v>
      </c>
      <c r="J13" s="17" t="s">
        <v>32</v>
      </c>
      <c r="K13" s="17" t="s">
        <v>33</v>
      </c>
    </row>
    <row r="14" spans="1:12">
      <c r="A14" s="16" t="s">
        <v>26</v>
      </c>
    </row>
    <row r="15" spans="1:12">
      <c r="A15" s="16" t="s">
        <v>27</v>
      </c>
    </row>
    <row r="16" spans="1:12">
      <c r="A16" s="17" t="s">
        <v>28</v>
      </c>
    </row>
    <row r="17" spans="1:1">
      <c r="A17" s="17" t="s">
        <v>29</v>
      </c>
    </row>
    <row r="18" spans="1:1">
      <c r="A18" s="17" t="s">
        <v>30</v>
      </c>
    </row>
    <row r="19" spans="1:1">
      <c r="A19" s="17" t="s">
        <v>31</v>
      </c>
    </row>
    <row r="20" spans="1:1">
      <c r="A20" s="17" t="s">
        <v>32</v>
      </c>
    </row>
    <row r="21" spans="1:1">
      <c r="A21" s="17" t="s">
        <v>33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B34"/>
  <sheetViews>
    <sheetView topLeftCell="A4" workbookViewId="0">
      <selection activeCell="B3" sqref="B3"/>
    </sheetView>
  </sheetViews>
  <sheetFormatPr defaultRowHeight="14.4"/>
  <cols>
    <col min="1" max="1" width="15.88671875" customWidth="1"/>
    <col min="2" max="2" width="15.77734375" customWidth="1"/>
    <col min="3" max="3" width="15.109375" customWidth="1"/>
    <col min="4" max="4" width="18.44140625" hidden="1" customWidth="1"/>
    <col min="5" max="5" width="24" customWidth="1"/>
    <col min="6" max="6" width="32.109375" customWidth="1"/>
    <col min="7" max="7" width="41.33203125" customWidth="1"/>
    <col min="8" max="8" width="34.88671875" customWidth="1"/>
    <col min="9" max="9" width="23.44140625" customWidth="1"/>
    <col min="10" max="10" width="29.88671875" customWidth="1"/>
    <col min="11" max="11" width="29.21875" customWidth="1"/>
    <col min="12" max="12" width="26.44140625" customWidth="1"/>
    <col min="13" max="13" width="30" customWidth="1"/>
    <col min="14" max="14" width="26.77734375" customWidth="1"/>
    <col min="15" max="15" width="28.88671875" customWidth="1"/>
    <col min="16" max="16" width="31.109375" customWidth="1"/>
    <col min="17" max="17" width="12.21875" customWidth="1"/>
    <col min="18" max="18" width="24.33203125" customWidth="1"/>
    <col min="19" max="19" width="25.77734375" customWidth="1"/>
    <col min="20" max="20" width="29" customWidth="1"/>
    <col min="21" max="21" width="9.88671875" customWidth="1"/>
    <col min="22" max="23" width="15.88671875" customWidth="1"/>
    <col min="24" max="24" width="18.44140625" customWidth="1"/>
    <col min="25" max="25" width="19.44140625" hidden="1" customWidth="1"/>
    <col min="26" max="26" width="0" hidden="1" customWidth="1"/>
    <col min="27" max="27" width="14.6640625" customWidth="1"/>
    <col min="28" max="28" width="20.109375" hidden="1" customWidth="1"/>
  </cols>
  <sheetData>
    <row r="1" spans="1:28">
      <c r="A1" s="15" t="s">
        <v>1</v>
      </c>
      <c r="B1" s="15" t="s">
        <v>34</v>
      </c>
      <c r="C1" s="15" t="s">
        <v>0</v>
      </c>
      <c r="D1" s="15" t="s">
        <v>2</v>
      </c>
      <c r="E1" s="19" t="s">
        <v>3</v>
      </c>
      <c r="F1" s="19" t="s">
        <v>4</v>
      </c>
      <c r="G1" s="19" t="s">
        <v>5</v>
      </c>
      <c r="H1" s="19" t="s">
        <v>6</v>
      </c>
      <c r="I1" s="18" t="s">
        <v>15</v>
      </c>
      <c r="J1" s="18" t="s">
        <v>16</v>
      </c>
      <c r="K1" s="18" t="s">
        <v>17</v>
      </c>
      <c r="L1" s="18" t="s">
        <v>18</v>
      </c>
      <c r="M1" s="18" t="s">
        <v>19</v>
      </c>
      <c r="N1" s="18" t="s">
        <v>20</v>
      </c>
      <c r="O1" s="18" t="s">
        <v>21</v>
      </c>
      <c r="P1" s="18" t="s">
        <v>22</v>
      </c>
      <c r="Q1" s="18" t="s">
        <v>23</v>
      </c>
      <c r="R1" s="18" t="s">
        <v>24</v>
      </c>
      <c r="S1" s="18" t="s">
        <v>25</v>
      </c>
      <c r="T1" s="18" t="s">
        <v>26</v>
      </c>
      <c r="U1" s="18" t="s">
        <v>27</v>
      </c>
      <c r="V1" s="18" t="s">
        <v>28</v>
      </c>
      <c r="W1" s="18" t="s">
        <v>29</v>
      </c>
      <c r="X1" s="18" t="s">
        <v>30</v>
      </c>
      <c r="Y1" s="18" t="s">
        <v>31</v>
      </c>
      <c r="Z1" s="18" t="s">
        <v>32</v>
      </c>
      <c r="AA1" s="18" t="s">
        <v>33</v>
      </c>
      <c r="AB1" s="18" t="s">
        <v>33</v>
      </c>
    </row>
    <row r="2" spans="1:28">
      <c r="A2" s="3">
        <v>8</v>
      </c>
      <c r="B2" s="3">
        <f t="shared" ref="B2:B34" si="0">POWER(A2,1.5)*C2*C2/137.54</f>
        <v>13.325729073982334</v>
      </c>
      <c r="C2" s="3">
        <v>9</v>
      </c>
      <c r="D2" s="14">
        <v>112.5</v>
      </c>
      <c r="E2" s="21">
        <v>95</v>
      </c>
      <c r="F2" s="20">
        <v>135</v>
      </c>
      <c r="G2" s="15">
        <v>210</v>
      </c>
      <c r="H2" s="15">
        <v>0</v>
      </c>
      <c r="I2" s="18">
        <v>40</v>
      </c>
      <c r="J2" s="18">
        <v>13.35</v>
      </c>
      <c r="K2" s="18">
        <v>700</v>
      </c>
      <c r="L2" s="18">
        <v>27.6</v>
      </c>
      <c r="M2" s="18">
        <v>80</v>
      </c>
      <c r="N2" s="18">
        <v>0</v>
      </c>
      <c r="O2" s="18">
        <v>88.7</v>
      </c>
      <c r="P2" s="18">
        <v>45</v>
      </c>
      <c r="Q2" s="18">
        <v>210</v>
      </c>
      <c r="R2" s="18">
        <v>1040</v>
      </c>
      <c r="S2" s="18"/>
      <c r="T2" s="18">
        <v>532.1</v>
      </c>
      <c r="U2" s="15"/>
      <c r="V2" s="15">
        <v>33</v>
      </c>
      <c r="W2" s="15">
        <v>140.6</v>
      </c>
      <c r="X2" s="15">
        <v>225</v>
      </c>
      <c r="Y2" s="15">
        <v>1000</v>
      </c>
      <c r="Z2" s="15"/>
      <c r="AA2" s="15">
        <v>20</v>
      </c>
      <c r="AB2" s="15" t="s">
        <v>7</v>
      </c>
    </row>
    <row r="3" spans="1:28">
      <c r="A3" s="3">
        <v>9</v>
      </c>
      <c r="B3" s="3">
        <f t="shared" si="0"/>
        <v>28.268140177402937</v>
      </c>
      <c r="C3" s="3">
        <v>12</v>
      </c>
      <c r="D3" s="21">
        <v>175</v>
      </c>
      <c r="E3" s="21">
        <v>98.8</v>
      </c>
      <c r="F3" s="20">
        <f t="shared" ref="F3:F27" si="1">3.97*(C3-9)+135</f>
        <v>146.91</v>
      </c>
      <c r="G3" s="15">
        <v>51.3</v>
      </c>
      <c r="H3" s="15">
        <v>0</v>
      </c>
      <c r="I3" s="18">
        <v>40</v>
      </c>
      <c r="J3" s="15">
        <v>37.049999999999997</v>
      </c>
      <c r="K3" s="18">
        <v>700</v>
      </c>
      <c r="L3" s="15">
        <v>30</v>
      </c>
      <c r="M3" s="18">
        <v>80</v>
      </c>
      <c r="N3" s="15">
        <v>0</v>
      </c>
      <c r="O3" s="15">
        <v>134.30000000000001</v>
      </c>
      <c r="P3" s="15">
        <v>50</v>
      </c>
      <c r="Q3" s="15">
        <v>305</v>
      </c>
      <c r="R3" s="18">
        <v>1040</v>
      </c>
      <c r="S3" s="15"/>
      <c r="T3" s="15">
        <v>159.19999999999999</v>
      </c>
      <c r="U3" s="15"/>
      <c r="V3" s="15">
        <v>34</v>
      </c>
      <c r="W3" s="15">
        <v>135</v>
      </c>
      <c r="X3" s="15">
        <v>335</v>
      </c>
      <c r="Y3" s="15">
        <v>1000</v>
      </c>
      <c r="Z3" s="15"/>
      <c r="AA3" s="15">
        <v>20</v>
      </c>
      <c r="AB3" s="15">
        <v>20</v>
      </c>
    </row>
    <row r="4" spans="1:28">
      <c r="A4" s="3">
        <v>10</v>
      </c>
      <c r="B4" s="3">
        <f t="shared" si="0"/>
        <v>45.063721200596376</v>
      </c>
      <c r="C4" s="3">
        <v>14</v>
      </c>
      <c r="D4" s="21">
        <v>175</v>
      </c>
      <c r="E4" s="21">
        <v>98.8</v>
      </c>
      <c r="F4" s="20">
        <f t="shared" si="1"/>
        <v>154.85</v>
      </c>
      <c r="G4" s="15">
        <v>51.3</v>
      </c>
      <c r="H4" s="15">
        <v>0</v>
      </c>
      <c r="I4" s="18">
        <v>40</v>
      </c>
      <c r="J4" s="15">
        <v>37.049999999999997</v>
      </c>
      <c r="K4" s="18">
        <v>700</v>
      </c>
      <c r="L4" s="15">
        <v>30</v>
      </c>
      <c r="M4" s="18">
        <v>80</v>
      </c>
      <c r="N4" s="15">
        <v>0</v>
      </c>
      <c r="O4" s="15">
        <v>134.5</v>
      </c>
      <c r="P4" s="15">
        <v>50</v>
      </c>
      <c r="Q4" s="15">
        <v>305</v>
      </c>
      <c r="R4" s="18">
        <v>1040</v>
      </c>
      <c r="S4" s="15"/>
      <c r="T4" s="15">
        <v>159.19999999999999</v>
      </c>
      <c r="U4" s="15"/>
      <c r="V4" s="15">
        <v>34</v>
      </c>
      <c r="W4" s="15">
        <v>140</v>
      </c>
      <c r="X4" s="15">
        <v>335</v>
      </c>
      <c r="Y4" s="15">
        <v>1000</v>
      </c>
      <c r="Z4" s="15"/>
      <c r="AA4" s="15">
        <v>20</v>
      </c>
      <c r="AB4" s="15">
        <v>20</v>
      </c>
    </row>
    <row r="5" spans="1:28">
      <c r="A5" s="3">
        <v>9</v>
      </c>
      <c r="B5" s="3">
        <f t="shared" si="0"/>
        <v>70.866656972517092</v>
      </c>
      <c r="C5" s="3">
        <v>19</v>
      </c>
      <c r="D5" s="21">
        <v>231</v>
      </c>
      <c r="E5" s="21">
        <v>125</v>
      </c>
      <c r="F5" s="20">
        <f t="shared" si="1"/>
        <v>174.7</v>
      </c>
      <c r="G5" s="15">
        <v>63</v>
      </c>
      <c r="H5" s="15">
        <v>0</v>
      </c>
      <c r="I5" s="18">
        <v>40</v>
      </c>
      <c r="J5" s="15">
        <v>75.400000000000006</v>
      </c>
      <c r="K5" s="18">
        <v>700</v>
      </c>
      <c r="L5" s="15">
        <v>30</v>
      </c>
      <c r="M5" s="18">
        <v>80</v>
      </c>
      <c r="N5" s="15">
        <v>0</v>
      </c>
      <c r="O5" s="15">
        <v>130</v>
      </c>
      <c r="P5" s="15">
        <v>80</v>
      </c>
      <c r="Q5" s="15">
        <v>386</v>
      </c>
      <c r="R5" s="18">
        <v>1040</v>
      </c>
      <c r="S5" s="15"/>
      <c r="T5" s="15">
        <v>450</v>
      </c>
      <c r="U5" s="15"/>
      <c r="V5" s="15">
        <v>38</v>
      </c>
      <c r="W5" s="15">
        <v>126</v>
      </c>
      <c r="X5" s="15">
        <v>367</v>
      </c>
      <c r="Y5" s="15">
        <v>1000</v>
      </c>
      <c r="Z5" s="15"/>
      <c r="AA5" s="15">
        <v>12</v>
      </c>
      <c r="AB5" s="15">
        <v>12</v>
      </c>
    </row>
    <row r="6" spans="1:28">
      <c r="A6" s="3">
        <v>10</v>
      </c>
      <c r="B6" s="3">
        <f t="shared" si="0"/>
        <v>83.000017109261705</v>
      </c>
      <c r="C6" s="3">
        <v>19</v>
      </c>
      <c r="D6" s="21">
        <v>225</v>
      </c>
      <c r="E6" s="21">
        <v>120</v>
      </c>
      <c r="F6" s="20">
        <f t="shared" si="1"/>
        <v>174.7</v>
      </c>
      <c r="G6" s="15">
        <v>59.5</v>
      </c>
      <c r="H6" s="15">
        <v>0</v>
      </c>
      <c r="I6" s="18">
        <v>40</v>
      </c>
      <c r="J6" s="15">
        <v>75</v>
      </c>
      <c r="K6" s="18">
        <v>700</v>
      </c>
      <c r="L6" s="15">
        <v>18.3</v>
      </c>
      <c r="M6" s="18">
        <v>80</v>
      </c>
      <c r="N6" s="15">
        <v>0</v>
      </c>
      <c r="O6" s="15">
        <v>160</v>
      </c>
      <c r="P6" s="15">
        <v>100</v>
      </c>
      <c r="Q6" s="15">
        <v>420</v>
      </c>
      <c r="R6" s="18">
        <v>1040</v>
      </c>
      <c r="S6" s="15"/>
      <c r="T6" s="15">
        <v>375</v>
      </c>
      <c r="U6" s="15"/>
      <c r="V6" s="15">
        <v>-1</v>
      </c>
      <c r="W6" s="15">
        <v>140</v>
      </c>
      <c r="X6" s="15">
        <v>397</v>
      </c>
      <c r="Y6" s="15">
        <v>1000</v>
      </c>
      <c r="Z6" s="15"/>
      <c r="AA6" s="15">
        <v>24</v>
      </c>
      <c r="AB6" s="15" t="s">
        <v>8</v>
      </c>
    </row>
    <row r="7" spans="1:28">
      <c r="A7" s="3">
        <v>9</v>
      </c>
      <c r="B7" s="3">
        <f t="shared" si="0"/>
        <v>78.522611603897047</v>
      </c>
      <c r="C7" s="3">
        <v>20</v>
      </c>
      <c r="D7" s="21">
        <v>225</v>
      </c>
      <c r="E7" s="21">
        <v>125</v>
      </c>
      <c r="F7" s="20">
        <f t="shared" si="1"/>
        <v>178.67000000000002</v>
      </c>
      <c r="G7" s="15">
        <v>63</v>
      </c>
      <c r="H7" s="15">
        <v>0</v>
      </c>
      <c r="I7" s="18">
        <v>40</v>
      </c>
      <c r="J7" s="15">
        <v>75.3</v>
      </c>
      <c r="K7" s="18">
        <v>700</v>
      </c>
      <c r="L7" s="15">
        <v>-1</v>
      </c>
      <c r="M7" s="18">
        <v>80</v>
      </c>
      <c r="N7" s="15">
        <v>0</v>
      </c>
      <c r="O7" s="15">
        <v>150</v>
      </c>
      <c r="P7" s="15">
        <v>90</v>
      </c>
      <c r="Q7" s="15">
        <v>386</v>
      </c>
      <c r="R7" s="18">
        <v>1040</v>
      </c>
      <c r="S7" s="15"/>
      <c r="T7" s="15">
        <v>450</v>
      </c>
      <c r="U7" s="15"/>
      <c r="V7" s="15">
        <v>38</v>
      </c>
      <c r="W7" s="15">
        <v>126</v>
      </c>
      <c r="X7" s="15">
        <v>367</v>
      </c>
      <c r="Y7" s="15">
        <v>1000</v>
      </c>
      <c r="Z7" s="15"/>
      <c r="AA7" s="15">
        <v>-1</v>
      </c>
      <c r="AB7" s="15"/>
    </row>
    <row r="8" spans="1:28">
      <c r="A8" s="7">
        <v>6</v>
      </c>
      <c r="B8" s="3">
        <f t="shared" si="0"/>
        <v>56.526686371919503</v>
      </c>
      <c r="C8" s="7">
        <v>23</v>
      </c>
      <c r="D8" s="22">
        <v>252.5</v>
      </c>
      <c r="E8" s="21">
        <v>140</v>
      </c>
      <c r="F8" s="20">
        <f t="shared" si="1"/>
        <v>190.58</v>
      </c>
      <c r="G8" s="15">
        <v>40</v>
      </c>
      <c r="H8" s="15">
        <v>0</v>
      </c>
      <c r="I8" s="18">
        <v>40</v>
      </c>
      <c r="J8" s="15">
        <v>78</v>
      </c>
      <c r="K8" s="18">
        <v>700</v>
      </c>
      <c r="L8" s="15">
        <v>20</v>
      </c>
      <c r="M8" s="18">
        <v>80</v>
      </c>
      <c r="N8" s="15">
        <v>0</v>
      </c>
      <c r="O8" s="15">
        <v>120</v>
      </c>
      <c r="P8" s="15">
        <v>60</v>
      </c>
      <c r="Q8" s="15">
        <v>420</v>
      </c>
      <c r="R8" s="18">
        <v>1040</v>
      </c>
      <c r="S8" s="15"/>
      <c r="T8" s="15">
        <v>20</v>
      </c>
      <c r="U8" s="15"/>
      <c r="V8" s="15">
        <v>-1</v>
      </c>
      <c r="W8" s="15">
        <v>55</v>
      </c>
      <c r="X8" s="15">
        <v>400</v>
      </c>
      <c r="Y8" s="15">
        <v>1000</v>
      </c>
      <c r="Z8" s="15"/>
      <c r="AA8" s="15">
        <v>12</v>
      </c>
      <c r="AB8" s="15">
        <v>12</v>
      </c>
    </row>
    <row r="9" spans="1:28">
      <c r="A9" s="3">
        <v>10</v>
      </c>
      <c r="B9" s="3">
        <f t="shared" si="0"/>
        <v>132.43216026297711</v>
      </c>
      <c r="C9" s="3">
        <v>24</v>
      </c>
      <c r="D9" s="21">
        <v>280</v>
      </c>
      <c r="E9" s="21">
        <v>156</v>
      </c>
      <c r="F9" s="20">
        <f t="shared" si="1"/>
        <v>194.55</v>
      </c>
      <c r="G9" s="15">
        <v>78</v>
      </c>
      <c r="H9" s="15">
        <v>0</v>
      </c>
      <c r="I9" s="18">
        <v>40</v>
      </c>
      <c r="J9" s="15">
        <v>93</v>
      </c>
      <c r="K9" s="18">
        <v>700</v>
      </c>
      <c r="L9" s="15">
        <v>36</v>
      </c>
      <c r="M9" s="18">
        <v>80</v>
      </c>
      <c r="N9" s="15">
        <v>0</v>
      </c>
      <c r="O9" s="15">
        <v>201.4</v>
      </c>
      <c r="P9" s="15">
        <v>128.19999999999999</v>
      </c>
      <c r="Q9" s="15">
        <v>480</v>
      </c>
      <c r="R9" s="18">
        <v>1040</v>
      </c>
      <c r="S9" s="15"/>
      <c r="T9" s="15">
        <v>246.8</v>
      </c>
      <c r="U9" s="15"/>
      <c r="V9" s="15">
        <v>38</v>
      </c>
      <c r="W9" s="15">
        <v>136.5</v>
      </c>
      <c r="X9" s="15">
        <v>513</v>
      </c>
      <c r="Y9" s="15">
        <v>1000</v>
      </c>
      <c r="Z9" s="15"/>
      <c r="AA9" s="15">
        <v>20</v>
      </c>
      <c r="AB9" s="15" t="s">
        <v>7</v>
      </c>
    </row>
    <row r="10" spans="1:28">
      <c r="A10" s="7">
        <v>5</v>
      </c>
      <c r="B10" s="3">
        <f t="shared" si="0"/>
        <v>50.804947140372555</v>
      </c>
      <c r="C10" s="7">
        <v>25</v>
      </c>
      <c r="D10" s="21">
        <v>280</v>
      </c>
      <c r="E10" s="21">
        <v>156</v>
      </c>
      <c r="F10" s="20">
        <f t="shared" si="1"/>
        <v>198.52</v>
      </c>
      <c r="G10" s="15">
        <v>40</v>
      </c>
      <c r="H10" s="15">
        <v>0</v>
      </c>
      <c r="I10" s="18">
        <v>40</v>
      </c>
      <c r="J10" s="15">
        <v>75</v>
      </c>
      <c r="K10" s="18">
        <v>700</v>
      </c>
      <c r="L10" s="15">
        <v>20</v>
      </c>
      <c r="M10" s="18">
        <v>80</v>
      </c>
      <c r="N10" s="15">
        <v>0</v>
      </c>
      <c r="O10" s="15">
        <v>124</v>
      </c>
      <c r="P10" s="15">
        <v>55</v>
      </c>
      <c r="Q10" s="15">
        <v>400</v>
      </c>
      <c r="R10" s="18">
        <v>1040</v>
      </c>
      <c r="S10" s="15"/>
      <c r="T10" s="15">
        <v>87.4</v>
      </c>
      <c r="U10" s="15"/>
      <c r="V10" s="15">
        <v>-1</v>
      </c>
      <c r="W10" s="15">
        <v>45</v>
      </c>
      <c r="X10" s="15">
        <v>410</v>
      </c>
      <c r="Y10" s="15">
        <v>1000</v>
      </c>
      <c r="Z10" s="15"/>
      <c r="AA10" s="15">
        <v>12</v>
      </c>
      <c r="AB10" s="15">
        <v>12</v>
      </c>
    </row>
    <row r="11" spans="1:28">
      <c r="A11" s="7">
        <v>9</v>
      </c>
      <c r="B11" s="3">
        <f t="shared" si="0"/>
        <v>132.70321361058603</v>
      </c>
      <c r="C11" s="7">
        <v>26</v>
      </c>
      <c r="D11" s="21">
        <v>280</v>
      </c>
      <c r="E11" s="21">
        <v>156</v>
      </c>
      <c r="F11" s="20">
        <f t="shared" si="1"/>
        <v>202.49</v>
      </c>
      <c r="G11" s="15">
        <v>78</v>
      </c>
      <c r="H11" s="15">
        <v>0</v>
      </c>
      <c r="I11" s="18">
        <v>40</v>
      </c>
      <c r="J11" s="15">
        <v>100.3</v>
      </c>
      <c r="K11" s="18">
        <v>700</v>
      </c>
      <c r="L11" s="15">
        <v>35</v>
      </c>
      <c r="M11" s="18">
        <v>80</v>
      </c>
      <c r="N11" s="15">
        <v>0</v>
      </c>
      <c r="O11" s="15">
        <v>220</v>
      </c>
      <c r="P11" s="15">
        <v>150</v>
      </c>
      <c r="Q11" s="15">
        <v>480</v>
      </c>
      <c r="R11" s="18">
        <v>1040</v>
      </c>
      <c r="S11" s="15"/>
      <c r="T11" s="15">
        <v>560</v>
      </c>
      <c r="U11" s="15"/>
      <c r="V11" s="15">
        <v>38</v>
      </c>
      <c r="W11" s="15">
        <v>126</v>
      </c>
      <c r="X11" s="15">
        <v>458</v>
      </c>
      <c r="Y11" s="15">
        <v>1000</v>
      </c>
      <c r="Z11" s="15"/>
      <c r="AA11" s="15">
        <v>16</v>
      </c>
      <c r="AB11" s="15">
        <v>16</v>
      </c>
    </row>
    <row r="12" spans="1:28">
      <c r="A12" s="7">
        <v>9</v>
      </c>
      <c r="B12" s="3">
        <f t="shared" si="0"/>
        <v>153.90431874363821</v>
      </c>
      <c r="C12" s="7">
        <v>28</v>
      </c>
      <c r="D12" s="21">
        <v>280</v>
      </c>
      <c r="E12" s="21">
        <v>160</v>
      </c>
      <c r="F12" s="20">
        <f t="shared" si="1"/>
        <v>210.43</v>
      </c>
      <c r="G12" s="15">
        <v>78</v>
      </c>
      <c r="H12" s="15">
        <v>0</v>
      </c>
      <c r="I12" s="18">
        <v>40</v>
      </c>
      <c r="J12" s="15">
        <v>100</v>
      </c>
      <c r="K12" s="18">
        <v>700</v>
      </c>
      <c r="L12" s="15">
        <v>45</v>
      </c>
      <c r="M12" s="18">
        <v>80</v>
      </c>
      <c r="N12" s="15">
        <v>0</v>
      </c>
      <c r="O12" s="15">
        <v>240</v>
      </c>
      <c r="P12" s="15">
        <v>150</v>
      </c>
      <c r="Q12" s="15">
        <v>480</v>
      </c>
      <c r="R12" s="18">
        <v>1040</v>
      </c>
      <c r="S12" s="15"/>
      <c r="T12" s="15">
        <v>560</v>
      </c>
      <c r="U12" s="15"/>
      <c r="V12" s="15">
        <v>38</v>
      </c>
      <c r="W12" s="15">
        <v>120</v>
      </c>
      <c r="X12" s="15">
        <v>458</v>
      </c>
      <c r="Y12" s="15">
        <v>1000</v>
      </c>
      <c r="Z12" s="15"/>
      <c r="AA12" s="15">
        <v>32</v>
      </c>
      <c r="AB12" s="15" t="s">
        <v>9</v>
      </c>
    </row>
    <row r="13" spans="1:28">
      <c r="A13" s="7">
        <v>5</v>
      </c>
      <c r="B13" s="3">
        <f t="shared" si="0"/>
        <v>68.363136872085306</v>
      </c>
      <c r="C13" s="7">
        <v>29</v>
      </c>
      <c r="D13" s="21">
        <v>250</v>
      </c>
      <c r="E13" s="21">
        <v>165</v>
      </c>
      <c r="F13" s="20">
        <f t="shared" si="1"/>
        <v>214.4</v>
      </c>
      <c r="G13" s="15">
        <v>70</v>
      </c>
      <c r="H13" s="15">
        <v>0</v>
      </c>
      <c r="I13" s="18">
        <v>40</v>
      </c>
      <c r="J13" s="15">
        <v>100.4</v>
      </c>
      <c r="K13" s="18">
        <v>700</v>
      </c>
      <c r="L13" s="15">
        <v>50</v>
      </c>
      <c r="M13" s="18">
        <v>80</v>
      </c>
      <c r="N13" s="15">
        <v>0</v>
      </c>
      <c r="O13" s="15">
        <v>127</v>
      </c>
      <c r="P13" s="15">
        <v>70</v>
      </c>
      <c r="Q13" s="15">
        <v>400</v>
      </c>
      <c r="R13" s="18">
        <v>1040</v>
      </c>
      <c r="S13" s="15"/>
      <c r="T13" s="15">
        <v>70</v>
      </c>
      <c r="U13" s="15"/>
      <c r="V13" s="15">
        <v>-1</v>
      </c>
      <c r="W13" s="15">
        <v>44</v>
      </c>
      <c r="X13" s="15">
        <v>440</v>
      </c>
      <c r="Y13" s="15">
        <v>1000</v>
      </c>
      <c r="Z13" s="15"/>
      <c r="AA13" s="15">
        <v>12</v>
      </c>
      <c r="AB13" s="15">
        <v>12</v>
      </c>
    </row>
    <row r="14" spans="1:28">
      <c r="A14" s="7">
        <v>6</v>
      </c>
      <c r="B14" s="3">
        <f t="shared" si="0"/>
        <v>96.170165850146603</v>
      </c>
      <c r="C14" s="7">
        <v>30</v>
      </c>
      <c r="D14" s="22">
        <v>280</v>
      </c>
      <c r="E14" s="21">
        <v>170</v>
      </c>
      <c r="F14" s="20">
        <f t="shared" si="1"/>
        <v>218.37</v>
      </c>
      <c r="G14" s="15">
        <v>80</v>
      </c>
      <c r="H14" s="15">
        <v>0</v>
      </c>
      <c r="I14" s="18">
        <v>40</v>
      </c>
      <c r="J14" s="15">
        <v>100</v>
      </c>
      <c r="K14" s="18">
        <v>700</v>
      </c>
      <c r="L14" s="15">
        <v>50</v>
      </c>
      <c r="M14" s="18">
        <v>80</v>
      </c>
      <c r="N14" s="15">
        <v>0</v>
      </c>
      <c r="O14" s="15">
        <v>170</v>
      </c>
      <c r="P14" s="15">
        <v>110</v>
      </c>
      <c r="Q14" s="15">
        <v>460</v>
      </c>
      <c r="R14" s="18">
        <v>1040</v>
      </c>
      <c r="S14" s="15"/>
      <c r="T14" s="15">
        <v>50</v>
      </c>
      <c r="U14" s="15"/>
      <c r="V14" s="15">
        <v>-1</v>
      </c>
      <c r="W14" s="15">
        <v>53</v>
      </c>
      <c r="X14" s="15">
        <v>528</v>
      </c>
      <c r="Y14" s="15">
        <v>1000</v>
      </c>
      <c r="Z14" s="15"/>
      <c r="AA14" s="15">
        <v>12</v>
      </c>
      <c r="AB14" s="15">
        <v>12</v>
      </c>
    </row>
    <row r="15" spans="1:28">
      <c r="A15" s="7">
        <v>5</v>
      </c>
      <c r="B15" s="3">
        <f t="shared" si="0"/>
        <v>78.117686723036854</v>
      </c>
      <c r="C15" s="7">
        <v>31</v>
      </c>
      <c r="D15" s="21">
        <v>317</v>
      </c>
      <c r="E15" s="21">
        <v>180.4</v>
      </c>
      <c r="F15" s="20">
        <f t="shared" si="1"/>
        <v>222.34</v>
      </c>
      <c r="G15" s="15">
        <v>-1</v>
      </c>
      <c r="H15" s="15">
        <v>0</v>
      </c>
      <c r="I15" s="18">
        <v>40</v>
      </c>
      <c r="J15" s="15">
        <v>100</v>
      </c>
      <c r="K15" s="18">
        <v>700</v>
      </c>
      <c r="L15" s="15">
        <v>40</v>
      </c>
      <c r="M15" s="18">
        <v>80</v>
      </c>
      <c r="N15" s="15">
        <v>0</v>
      </c>
      <c r="O15" s="15">
        <v>146.80000000000001</v>
      </c>
      <c r="P15" s="15">
        <v>85</v>
      </c>
      <c r="Q15" s="15">
        <v>484</v>
      </c>
      <c r="R15" s="18">
        <v>1040</v>
      </c>
      <c r="S15" s="15"/>
      <c r="T15" s="15">
        <v>50</v>
      </c>
      <c r="U15" s="15"/>
      <c r="V15" s="15">
        <v>-1</v>
      </c>
      <c r="W15" s="15">
        <v>43</v>
      </c>
      <c r="X15" s="15">
        <v>510</v>
      </c>
      <c r="Y15" s="15">
        <v>1000</v>
      </c>
      <c r="Z15" s="15"/>
      <c r="AA15" s="15">
        <v>10</v>
      </c>
      <c r="AB15" s="15">
        <v>10</v>
      </c>
    </row>
    <row r="16" spans="1:28">
      <c r="A16" s="7">
        <v>6</v>
      </c>
      <c r="B16" s="3">
        <f t="shared" si="0"/>
        <v>102.68836597998988</v>
      </c>
      <c r="C16" s="7">
        <v>31</v>
      </c>
      <c r="D16" s="21">
        <v>320</v>
      </c>
      <c r="E16" s="21">
        <v>185</v>
      </c>
      <c r="F16" s="20">
        <f t="shared" si="1"/>
        <v>222.34</v>
      </c>
      <c r="G16" s="15">
        <v>80</v>
      </c>
      <c r="H16" s="15">
        <v>0</v>
      </c>
      <c r="I16" s="18">
        <v>40</v>
      </c>
      <c r="J16" s="15">
        <v>100</v>
      </c>
      <c r="K16" s="18">
        <v>700</v>
      </c>
      <c r="L16" s="15">
        <v>50</v>
      </c>
      <c r="M16" s="18">
        <v>80</v>
      </c>
      <c r="N16" s="15">
        <v>0</v>
      </c>
      <c r="O16" s="15">
        <v>175</v>
      </c>
      <c r="P16" s="15">
        <v>120</v>
      </c>
      <c r="Q16" s="15">
        <v>460</v>
      </c>
      <c r="R16" s="18">
        <v>1040</v>
      </c>
      <c r="S16" s="15"/>
      <c r="T16" s="15">
        <v>-1</v>
      </c>
      <c r="U16" s="15"/>
      <c r="V16" s="15">
        <v>-1</v>
      </c>
      <c r="W16" s="15">
        <v>52</v>
      </c>
      <c r="X16" s="15">
        <v>530</v>
      </c>
      <c r="Y16" s="15">
        <v>1000</v>
      </c>
      <c r="Z16" s="15"/>
      <c r="AA16" s="15">
        <v>-1</v>
      </c>
      <c r="AB16" s="15"/>
    </row>
    <row r="17" spans="1:28" hidden="1">
      <c r="A17" s="5">
        <v>9</v>
      </c>
      <c r="B17" s="3">
        <f t="shared" si="0"/>
        <v>240.47549803693474</v>
      </c>
      <c r="C17" s="5">
        <v>35</v>
      </c>
      <c r="D17" s="23">
        <v>350</v>
      </c>
      <c r="E17" s="23">
        <v>198</v>
      </c>
      <c r="F17" s="20">
        <f t="shared" si="1"/>
        <v>238.22</v>
      </c>
      <c r="G17" s="25">
        <v>88</v>
      </c>
      <c r="H17" s="15">
        <v>0</v>
      </c>
      <c r="I17" s="18">
        <v>40</v>
      </c>
      <c r="J17" s="25">
        <v>112</v>
      </c>
      <c r="K17" s="18">
        <v>700</v>
      </c>
      <c r="L17" s="25">
        <v>30</v>
      </c>
      <c r="M17" s="18">
        <v>80</v>
      </c>
      <c r="N17" s="25">
        <v>0</v>
      </c>
      <c r="O17" s="25">
        <v>280</v>
      </c>
      <c r="P17" s="25">
        <v>180</v>
      </c>
      <c r="Q17" s="25">
        <v>580</v>
      </c>
      <c r="R17" s="18">
        <v>1040</v>
      </c>
      <c r="S17" s="25"/>
      <c r="T17" s="25">
        <v>120</v>
      </c>
      <c r="U17" s="25"/>
      <c r="V17" s="25">
        <v>36</v>
      </c>
      <c r="W17" s="25">
        <v>128</v>
      </c>
      <c r="X17" s="25">
        <v>580</v>
      </c>
      <c r="Y17" s="25">
        <v>1000</v>
      </c>
      <c r="Z17" s="25"/>
      <c r="AA17" s="25" t="s">
        <v>10</v>
      </c>
      <c r="AB17" s="25" t="s">
        <v>10</v>
      </c>
    </row>
    <row r="18" spans="1:28">
      <c r="A18" s="7">
        <v>9</v>
      </c>
      <c r="B18" s="3">
        <f t="shared" si="0"/>
        <v>240.47549803693474</v>
      </c>
      <c r="C18" s="7">
        <v>35</v>
      </c>
      <c r="D18" s="21">
        <v>350</v>
      </c>
      <c r="E18" s="21">
        <v>225</v>
      </c>
      <c r="F18" s="20">
        <f t="shared" si="1"/>
        <v>238.22</v>
      </c>
      <c r="G18" s="15">
        <v>-1</v>
      </c>
      <c r="H18" s="15">
        <v>0</v>
      </c>
      <c r="I18" s="18">
        <v>40</v>
      </c>
      <c r="J18" s="15">
        <v>100</v>
      </c>
      <c r="K18" s="18">
        <v>700</v>
      </c>
      <c r="L18" s="15">
        <v>30</v>
      </c>
      <c r="M18" s="18">
        <v>80</v>
      </c>
      <c r="N18" s="15">
        <v>0</v>
      </c>
      <c r="O18" s="15">
        <v>280</v>
      </c>
      <c r="P18" s="15">
        <v>185</v>
      </c>
      <c r="Q18" s="15">
        <v>700</v>
      </c>
      <c r="R18" s="18">
        <v>1040</v>
      </c>
      <c r="S18" s="15"/>
      <c r="T18" s="15">
        <v>62.5</v>
      </c>
      <c r="U18" s="15"/>
      <c r="V18" s="15">
        <v>36</v>
      </c>
      <c r="W18" s="15">
        <v>128</v>
      </c>
      <c r="X18" s="15">
        <v>700</v>
      </c>
      <c r="Y18" s="15">
        <v>1000</v>
      </c>
      <c r="Z18" s="15"/>
      <c r="AA18" s="15">
        <v>24</v>
      </c>
      <c r="AB18" s="15" t="s">
        <v>11</v>
      </c>
    </row>
    <row r="19" spans="1:28">
      <c r="A19" s="7">
        <v>9</v>
      </c>
      <c r="B19" s="3">
        <f t="shared" si="0"/>
        <v>268.74363821433764</v>
      </c>
      <c r="C19" s="7">
        <v>37</v>
      </c>
      <c r="D19" s="22">
        <v>380</v>
      </c>
      <c r="E19" s="21">
        <v>235</v>
      </c>
      <c r="F19" s="20">
        <f t="shared" si="1"/>
        <v>246.16000000000003</v>
      </c>
      <c r="G19" s="15">
        <v>78</v>
      </c>
      <c r="H19" s="15">
        <v>0</v>
      </c>
      <c r="I19" s="18">
        <v>40</v>
      </c>
      <c r="J19" s="15">
        <v>75</v>
      </c>
      <c r="K19" s="18">
        <v>700</v>
      </c>
      <c r="L19" s="15">
        <v>18.3</v>
      </c>
      <c r="M19" s="18">
        <v>80</v>
      </c>
      <c r="N19" s="15">
        <v>0</v>
      </c>
      <c r="O19" s="15">
        <v>290</v>
      </c>
      <c r="P19" s="15">
        <v>220</v>
      </c>
      <c r="Q19" s="15">
        <v>480</v>
      </c>
      <c r="R19" s="18">
        <v>1040</v>
      </c>
      <c r="S19" s="15"/>
      <c r="T19" s="15">
        <v>190</v>
      </c>
      <c r="U19" s="15"/>
      <c r="V19" s="15">
        <v>-1</v>
      </c>
      <c r="W19" s="15">
        <v>140</v>
      </c>
      <c r="X19" s="15">
        <v>397</v>
      </c>
      <c r="Y19" s="15">
        <v>1000</v>
      </c>
      <c r="Z19" s="15"/>
      <c r="AA19" s="15">
        <v>24</v>
      </c>
      <c r="AB19" s="15" t="s">
        <v>12</v>
      </c>
    </row>
    <row r="20" spans="1:28">
      <c r="A20" s="7">
        <v>9</v>
      </c>
      <c r="B20" s="3">
        <f t="shared" si="0"/>
        <v>283.46662789006837</v>
      </c>
      <c r="C20" s="7">
        <v>38</v>
      </c>
      <c r="D20" s="21">
        <v>400</v>
      </c>
      <c r="E20" s="21">
        <v>245</v>
      </c>
      <c r="F20" s="20">
        <f t="shared" si="1"/>
        <v>250.13</v>
      </c>
      <c r="G20" s="15">
        <v>105</v>
      </c>
      <c r="H20" s="15">
        <v>0</v>
      </c>
      <c r="I20" s="18">
        <v>40</v>
      </c>
      <c r="J20" s="15">
        <v>99.35</v>
      </c>
      <c r="K20" s="18">
        <v>700</v>
      </c>
      <c r="L20" s="15">
        <v>30</v>
      </c>
      <c r="M20" s="18">
        <v>80</v>
      </c>
      <c r="N20" s="15">
        <v>0</v>
      </c>
      <c r="O20" s="15">
        <v>281.60000000000002</v>
      </c>
      <c r="P20" s="15">
        <v>240</v>
      </c>
      <c r="Q20" s="15">
        <v>630</v>
      </c>
      <c r="R20" s="18">
        <v>1040</v>
      </c>
      <c r="S20" s="15"/>
      <c r="T20" s="15">
        <v>177</v>
      </c>
      <c r="U20" s="15"/>
      <c r="V20" s="15">
        <v>30</v>
      </c>
      <c r="W20" s="15">
        <v>126</v>
      </c>
      <c r="X20" s="15">
        <v>633</v>
      </c>
      <c r="Y20" s="15">
        <v>1000</v>
      </c>
      <c r="Z20" s="15"/>
      <c r="AA20" s="15">
        <v>28</v>
      </c>
      <c r="AB20" s="15" t="s">
        <v>13</v>
      </c>
    </row>
    <row r="21" spans="1:28">
      <c r="A21" s="7">
        <v>8</v>
      </c>
      <c r="B21" s="3">
        <f t="shared" si="0"/>
        <v>250.22757927811273</v>
      </c>
      <c r="C21" s="7">
        <v>39</v>
      </c>
      <c r="D21" s="21">
        <v>400</v>
      </c>
      <c r="E21" s="21">
        <v>255</v>
      </c>
      <c r="F21" s="20">
        <f t="shared" si="1"/>
        <v>254.10000000000002</v>
      </c>
      <c r="G21" s="15">
        <v>105</v>
      </c>
      <c r="H21" s="15">
        <v>0</v>
      </c>
      <c r="I21" s="18">
        <v>40</v>
      </c>
      <c r="J21" s="15">
        <v>110.3</v>
      </c>
      <c r="K21" s="18">
        <v>700</v>
      </c>
      <c r="L21" s="15">
        <v>30</v>
      </c>
      <c r="M21" s="18">
        <v>80</v>
      </c>
      <c r="N21" s="15">
        <v>0</v>
      </c>
      <c r="O21" s="15">
        <v>285</v>
      </c>
      <c r="P21" s="15">
        <v>206.6</v>
      </c>
      <c r="Q21" s="15">
        <v>630</v>
      </c>
      <c r="R21" s="18">
        <v>1040</v>
      </c>
      <c r="S21" s="15"/>
      <c r="T21" s="15">
        <v>177</v>
      </c>
      <c r="U21" s="15"/>
      <c r="V21" s="15">
        <v>-1</v>
      </c>
      <c r="W21" s="15">
        <v>122.4</v>
      </c>
      <c r="X21" s="15">
        <v>640</v>
      </c>
      <c r="Y21" s="15">
        <v>1000</v>
      </c>
      <c r="Z21" s="15"/>
      <c r="AA21" s="15">
        <v>24</v>
      </c>
      <c r="AB21" s="15">
        <v>24</v>
      </c>
    </row>
    <row r="22" spans="1:28">
      <c r="A22" s="3">
        <v>6</v>
      </c>
      <c r="B22" s="3">
        <f t="shared" si="0"/>
        <v>170.96918373359395</v>
      </c>
      <c r="C22" s="3">
        <v>40</v>
      </c>
      <c r="D22" s="21">
        <v>390</v>
      </c>
      <c r="E22" s="21">
        <v>265</v>
      </c>
      <c r="F22" s="20">
        <f t="shared" si="1"/>
        <v>258.07</v>
      </c>
      <c r="G22" s="15">
        <v>80</v>
      </c>
      <c r="H22" s="15">
        <v>0</v>
      </c>
      <c r="I22" s="18">
        <v>40</v>
      </c>
      <c r="J22" s="15">
        <v>153</v>
      </c>
      <c r="K22" s="18">
        <v>700</v>
      </c>
      <c r="L22" s="15">
        <v>-1</v>
      </c>
      <c r="M22" s="18">
        <v>80</v>
      </c>
      <c r="N22" s="15">
        <v>0</v>
      </c>
      <c r="O22" s="15">
        <v>250</v>
      </c>
      <c r="P22" s="15">
        <v>155</v>
      </c>
      <c r="Q22" s="15">
        <v>602.5</v>
      </c>
      <c r="R22" s="18">
        <v>1040</v>
      </c>
      <c r="S22" s="15"/>
      <c r="T22" s="15">
        <v>80</v>
      </c>
      <c r="U22" s="15"/>
      <c r="V22" s="15">
        <v>-1</v>
      </c>
      <c r="W22" s="15">
        <v>51</v>
      </c>
      <c r="X22" s="15">
        <v>-1</v>
      </c>
      <c r="Y22" s="15">
        <v>1000</v>
      </c>
      <c r="Z22" s="15"/>
      <c r="AA22" s="15">
        <v>12</v>
      </c>
      <c r="AB22" s="15">
        <v>12</v>
      </c>
    </row>
    <row r="23" spans="1:28">
      <c r="A23" s="3">
        <v>6</v>
      </c>
      <c r="B23" s="3">
        <f t="shared" si="0"/>
        <v>179.62449866010715</v>
      </c>
      <c r="C23" s="3">
        <v>41</v>
      </c>
      <c r="D23" s="21">
        <v>400</v>
      </c>
      <c r="E23" s="21">
        <v>275</v>
      </c>
      <c r="F23" s="20">
        <f t="shared" si="1"/>
        <v>262.04000000000002</v>
      </c>
      <c r="G23" s="15">
        <v>80</v>
      </c>
      <c r="H23" s="15">
        <v>0</v>
      </c>
      <c r="I23" s="18">
        <v>40</v>
      </c>
      <c r="J23" s="15">
        <v>116</v>
      </c>
      <c r="K23" s="18">
        <v>700</v>
      </c>
      <c r="L23" s="15">
        <v>30</v>
      </c>
      <c r="M23" s="18">
        <v>80</v>
      </c>
      <c r="N23" s="15">
        <v>0</v>
      </c>
      <c r="O23" s="15">
        <v>256</v>
      </c>
      <c r="P23" s="15">
        <v>165</v>
      </c>
      <c r="Q23" s="15">
        <v>704</v>
      </c>
      <c r="R23" s="18">
        <v>1040</v>
      </c>
      <c r="S23" s="15"/>
      <c r="T23" s="15">
        <v>50</v>
      </c>
      <c r="U23" s="15"/>
      <c r="V23" s="15">
        <v>38</v>
      </c>
      <c r="W23" s="15">
        <v>50</v>
      </c>
      <c r="X23" s="15">
        <v>514</v>
      </c>
      <c r="Y23" s="15">
        <v>1000</v>
      </c>
      <c r="Z23" s="15"/>
      <c r="AA23" s="15">
        <v>18</v>
      </c>
      <c r="AB23" s="15">
        <v>18</v>
      </c>
    </row>
    <row r="24" spans="1:28">
      <c r="A24" s="3">
        <v>9</v>
      </c>
      <c r="B24" s="3">
        <f t="shared" si="0"/>
        <v>346.28471717318598</v>
      </c>
      <c r="C24" s="3">
        <v>42</v>
      </c>
      <c r="D24" s="21">
        <v>400</v>
      </c>
      <c r="E24" s="21">
        <v>289</v>
      </c>
      <c r="F24" s="20">
        <f t="shared" si="1"/>
        <v>266.01</v>
      </c>
      <c r="G24" s="15">
        <v>71.3</v>
      </c>
      <c r="H24" s="15">
        <v>0</v>
      </c>
      <c r="I24" s="18">
        <v>40</v>
      </c>
      <c r="J24" s="15">
        <v>135.5</v>
      </c>
      <c r="K24" s="18">
        <v>700</v>
      </c>
      <c r="L24" s="15">
        <v>35.700000000000003</v>
      </c>
      <c r="M24" s="18">
        <v>80</v>
      </c>
      <c r="N24" s="15">
        <v>0</v>
      </c>
      <c r="O24" s="15">
        <v>310</v>
      </c>
      <c r="P24" s="15">
        <v>250</v>
      </c>
      <c r="Q24" s="15">
        <v>650</v>
      </c>
      <c r="R24" s="18">
        <v>1040</v>
      </c>
      <c r="S24" s="15"/>
      <c r="T24" s="15">
        <v>35.700000000000003</v>
      </c>
      <c r="U24" s="15"/>
      <c r="V24" s="15">
        <v>33</v>
      </c>
      <c r="W24" s="15">
        <v>122</v>
      </c>
      <c r="X24" s="15">
        <v>600</v>
      </c>
      <c r="Y24" s="15">
        <v>1000</v>
      </c>
      <c r="Z24" s="15"/>
      <c r="AA24" s="15">
        <v>48</v>
      </c>
      <c r="AB24" s="15" t="s">
        <v>14</v>
      </c>
    </row>
    <row r="25" spans="1:28">
      <c r="A25" s="3">
        <v>6</v>
      </c>
      <c r="B25" s="3">
        <f t="shared" si="0"/>
        <v>226.10674548767801</v>
      </c>
      <c r="C25" s="3">
        <v>46</v>
      </c>
      <c r="D25" s="21">
        <v>420</v>
      </c>
      <c r="E25" s="21">
        <v>300</v>
      </c>
      <c r="F25" s="20">
        <f t="shared" si="1"/>
        <v>281.89</v>
      </c>
      <c r="G25" s="15">
        <v>-1</v>
      </c>
      <c r="H25" s="15">
        <v>0</v>
      </c>
      <c r="I25" s="18">
        <v>40</v>
      </c>
      <c r="J25" s="15">
        <v>125</v>
      </c>
      <c r="K25" s="18">
        <v>700</v>
      </c>
      <c r="L25" s="15">
        <v>-1</v>
      </c>
      <c r="M25" s="18">
        <v>80</v>
      </c>
      <c r="N25" s="15">
        <v>0</v>
      </c>
      <c r="O25" s="15">
        <v>280</v>
      </c>
      <c r="P25" s="15">
        <v>180</v>
      </c>
      <c r="Q25" s="15">
        <v>700</v>
      </c>
      <c r="R25" s="18">
        <v>1040</v>
      </c>
      <c r="S25" s="15"/>
      <c r="T25" s="26">
        <v>-1</v>
      </c>
      <c r="U25" s="15"/>
      <c r="V25" s="15">
        <v>-1</v>
      </c>
      <c r="W25" s="15">
        <v>49</v>
      </c>
      <c r="X25" s="15">
        <v>250</v>
      </c>
      <c r="Y25" s="15">
        <v>1000</v>
      </c>
      <c r="Z25" s="15"/>
      <c r="AA25" s="15">
        <v>6</v>
      </c>
      <c r="AB25" s="15">
        <v>6</v>
      </c>
    </row>
    <row r="26" spans="1:28">
      <c r="A26" s="3">
        <v>5</v>
      </c>
      <c r="B26" s="3">
        <f t="shared" si="0"/>
        <v>179.56500517293279</v>
      </c>
      <c r="C26" s="3">
        <v>47</v>
      </c>
      <c r="D26" s="21">
        <v>430</v>
      </c>
      <c r="E26" s="21">
        <v>300</v>
      </c>
      <c r="F26" s="20">
        <f t="shared" si="1"/>
        <v>285.86</v>
      </c>
      <c r="G26" s="15">
        <v>80</v>
      </c>
      <c r="H26" s="15">
        <v>0</v>
      </c>
      <c r="I26" s="18">
        <v>40</v>
      </c>
      <c r="J26" s="15">
        <v>135</v>
      </c>
      <c r="K26" s="18">
        <v>700</v>
      </c>
      <c r="L26" s="15">
        <v>40</v>
      </c>
      <c r="M26" s="18">
        <v>80</v>
      </c>
      <c r="N26" s="15">
        <v>0</v>
      </c>
      <c r="O26" s="15">
        <v>255</v>
      </c>
      <c r="P26" s="15">
        <v>168.8</v>
      </c>
      <c r="Q26" s="15">
        <v>650</v>
      </c>
      <c r="R26" s="18">
        <v>1040</v>
      </c>
      <c r="S26" s="15"/>
      <c r="T26" s="15">
        <v>240</v>
      </c>
      <c r="U26" s="15"/>
      <c r="V26" s="15">
        <v>-1</v>
      </c>
      <c r="W26" s="15">
        <v>42</v>
      </c>
      <c r="X26" s="15">
        <v>-1</v>
      </c>
      <c r="Y26" s="15">
        <v>1000</v>
      </c>
      <c r="Z26" s="15"/>
      <c r="AA26" s="15">
        <v>12</v>
      </c>
      <c r="AB26" s="15">
        <v>12</v>
      </c>
    </row>
    <row r="27" spans="1:28">
      <c r="A27" s="3">
        <v>5</v>
      </c>
      <c r="B27" s="3">
        <f t="shared" si="0"/>
        <v>187.28735713826939</v>
      </c>
      <c r="C27" s="3">
        <v>48</v>
      </c>
      <c r="D27" s="21">
        <v>450</v>
      </c>
      <c r="E27" s="21">
        <v>305</v>
      </c>
      <c r="F27" s="20">
        <f t="shared" si="1"/>
        <v>289.83000000000004</v>
      </c>
      <c r="G27" s="15">
        <v>90</v>
      </c>
      <c r="H27" s="15">
        <v>0</v>
      </c>
      <c r="I27" s="18">
        <v>40</v>
      </c>
      <c r="J27" s="15">
        <v>128.19999999999999</v>
      </c>
      <c r="K27" s="18">
        <v>700</v>
      </c>
      <c r="L27" s="15">
        <v>40.5</v>
      </c>
      <c r="M27" s="18">
        <v>80</v>
      </c>
      <c r="N27" s="15">
        <v>0</v>
      </c>
      <c r="O27" s="15">
        <v>260</v>
      </c>
      <c r="P27" s="15">
        <v>170</v>
      </c>
      <c r="Q27" s="15">
        <v>657</v>
      </c>
      <c r="R27" s="18">
        <v>1040</v>
      </c>
      <c r="S27" s="15"/>
      <c r="T27" s="15">
        <v>240</v>
      </c>
      <c r="U27" s="15"/>
      <c r="V27" s="15">
        <v>-1</v>
      </c>
      <c r="W27" s="15">
        <v>41</v>
      </c>
      <c r="X27" s="15">
        <v>-1</v>
      </c>
      <c r="Y27" s="15">
        <v>1000</v>
      </c>
      <c r="Z27" s="15"/>
      <c r="AA27" s="15">
        <v>12</v>
      </c>
      <c r="AB27" s="15">
        <v>12</v>
      </c>
    </row>
    <row r="28" spans="1:28">
      <c r="A28" s="3">
        <v>6</v>
      </c>
      <c r="B28" s="3">
        <f t="shared" si="0"/>
        <v>246.19562457637531</v>
      </c>
      <c r="C28" s="3">
        <v>48</v>
      </c>
      <c r="D28" s="21">
        <v>460</v>
      </c>
      <c r="E28" s="21">
        <v>305</v>
      </c>
      <c r="F28" s="31">
        <v>290</v>
      </c>
      <c r="G28" s="15">
        <v>80</v>
      </c>
      <c r="H28" s="15">
        <v>0</v>
      </c>
      <c r="I28" s="18">
        <v>40</v>
      </c>
      <c r="J28" s="15">
        <v>124.95</v>
      </c>
      <c r="K28" s="18">
        <v>700</v>
      </c>
      <c r="L28" s="15">
        <v>40</v>
      </c>
      <c r="M28" s="18">
        <v>80</v>
      </c>
      <c r="N28" s="15">
        <v>0</v>
      </c>
      <c r="O28" s="15">
        <v>285</v>
      </c>
      <c r="P28" s="15">
        <v>190</v>
      </c>
      <c r="Q28" s="15">
        <v>584</v>
      </c>
      <c r="R28" s="18">
        <v>1040</v>
      </c>
      <c r="S28" s="15"/>
      <c r="T28" s="15">
        <v>250</v>
      </c>
      <c r="U28" s="15"/>
      <c r="V28" s="15">
        <v>35</v>
      </c>
      <c r="W28" s="15">
        <v>48</v>
      </c>
      <c r="X28" s="15">
        <v>560</v>
      </c>
      <c r="Y28" s="15">
        <v>1000</v>
      </c>
      <c r="Z28" s="15"/>
      <c r="AA28" s="15">
        <v>10</v>
      </c>
      <c r="AB28" s="15">
        <v>10</v>
      </c>
    </row>
    <row r="29" spans="1:28">
      <c r="A29" s="3">
        <v>5</v>
      </c>
      <c r="B29" s="3">
        <f t="shared" si="0"/>
        <v>273.45254748834122</v>
      </c>
      <c r="C29" s="3">
        <v>58</v>
      </c>
      <c r="D29" s="21">
        <v>490</v>
      </c>
      <c r="E29" s="21">
        <v>310</v>
      </c>
      <c r="F29" s="15">
        <f>2.58*(C29-48)+290</f>
        <v>315.8</v>
      </c>
      <c r="G29" s="15">
        <v>240</v>
      </c>
      <c r="H29" s="15">
        <v>0</v>
      </c>
      <c r="I29" s="18">
        <v>40</v>
      </c>
      <c r="J29" s="15">
        <v>192.5</v>
      </c>
      <c r="K29" s="18">
        <v>700</v>
      </c>
      <c r="L29" s="15">
        <v>30</v>
      </c>
      <c r="M29" s="18">
        <v>80</v>
      </c>
      <c r="N29" s="15">
        <v>0</v>
      </c>
      <c r="O29" s="15">
        <v>315</v>
      </c>
      <c r="P29" s="15">
        <v>235</v>
      </c>
      <c r="Q29" s="15">
        <v>710</v>
      </c>
      <c r="R29" s="18">
        <v>1040</v>
      </c>
      <c r="S29" s="15"/>
      <c r="T29" s="15">
        <v>240</v>
      </c>
      <c r="U29" s="15"/>
      <c r="V29" s="15">
        <v>-1</v>
      </c>
      <c r="W29" s="15">
        <v>40</v>
      </c>
      <c r="X29" s="15">
        <v>560</v>
      </c>
      <c r="Y29" s="15">
        <v>1000</v>
      </c>
      <c r="Z29" s="15"/>
      <c r="AA29" s="15">
        <v>14</v>
      </c>
      <c r="AB29" s="15">
        <v>14</v>
      </c>
    </row>
    <row r="30" spans="1:28" hidden="1">
      <c r="A30" s="3">
        <v>4</v>
      </c>
      <c r="B30" s="3">
        <f t="shared" si="0"/>
        <v>301.52682855896461</v>
      </c>
      <c r="C30" s="3">
        <v>72</v>
      </c>
      <c r="D30" s="21">
        <v>500</v>
      </c>
      <c r="E30" s="21">
        <v>250</v>
      </c>
      <c r="F30" s="15">
        <f>2.58*(C30-48)+290</f>
        <v>351.92</v>
      </c>
      <c r="G30" s="15">
        <v>100</v>
      </c>
      <c r="H30" s="15">
        <v>0</v>
      </c>
      <c r="I30" s="18">
        <v>40</v>
      </c>
      <c r="J30" s="15">
        <v>150</v>
      </c>
      <c r="K30" s="18">
        <v>700</v>
      </c>
      <c r="L30" s="15">
        <v>40</v>
      </c>
      <c r="M30" s="18">
        <v>80</v>
      </c>
      <c r="N30" s="15">
        <v>0</v>
      </c>
      <c r="O30" s="15">
        <v>350</v>
      </c>
      <c r="P30" s="15">
        <v>250</v>
      </c>
      <c r="Q30" s="15">
        <v>730</v>
      </c>
      <c r="R30" s="18">
        <v>1040</v>
      </c>
      <c r="S30" s="15"/>
      <c r="T30" s="15">
        <v>180</v>
      </c>
      <c r="U30" s="15"/>
      <c r="V30" s="15">
        <v>-1</v>
      </c>
      <c r="W30" s="15">
        <v>45</v>
      </c>
      <c r="X30" s="15">
        <v>-1</v>
      </c>
      <c r="Y30" s="15">
        <v>1000</v>
      </c>
      <c r="Z30" s="15"/>
      <c r="AA30" s="15">
        <v>10</v>
      </c>
      <c r="AB30" s="15">
        <v>10</v>
      </c>
    </row>
    <row r="31" spans="1:28" s="18" customFormat="1">
      <c r="A31" s="3">
        <v>4</v>
      </c>
      <c r="B31" s="3">
        <f t="shared" si="0"/>
        <v>268.95448596771843</v>
      </c>
      <c r="C31" s="3">
        <v>68</v>
      </c>
      <c r="D31" s="21">
        <v>500</v>
      </c>
      <c r="E31" s="21">
        <v>320</v>
      </c>
      <c r="F31" s="15">
        <f>2.58*(C31-48)+290</f>
        <v>341.6</v>
      </c>
      <c r="G31" s="15">
        <v>100</v>
      </c>
      <c r="H31" s="15">
        <v>0</v>
      </c>
      <c r="I31" s="18">
        <v>40</v>
      </c>
      <c r="J31" s="15">
        <v>140.5</v>
      </c>
      <c r="K31" s="18">
        <v>700</v>
      </c>
      <c r="L31" s="15">
        <v>45</v>
      </c>
      <c r="M31" s="18">
        <v>80</v>
      </c>
      <c r="N31" s="15">
        <v>0</v>
      </c>
      <c r="O31" s="15">
        <v>310</v>
      </c>
      <c r="P31" s="15">
        <v>230</v>
      </c>
      <c r="Q31" s="15">
        <v>740</v>
      </c>
      <c r="R31" s="18">
        <v>1040</v>
      </c>
      <c r="S31" s="15"/>
      <c r="T31" s="15">
        <v>180</v>
      </c>
      <c r="U31" s="15"/>
      <c r="V31" s="15">
        <v>-1</v>
      </c>
      <c r="W31" s="15">
        <v>35</v>
      </c>
      <c r="X31" s="15">
        <v>-1</v>
      </c>
      <c r="Y31" s="15">
        <v>1000</v>
      </c>
      <c r="Z31" s="15"/>
      <c r="AA31" s="15">
        <v>12</v>
      </c>
      <c r="AB31" s="15">
        <v>12</v>
      </c>
    </row>
    <row r="32" spans="1:28">
      <c r="A32" s="28">
        <v>4</v>
      </c>
      <c r="B32" s="3">
        <f t="shared" si="0"/>
        <v>301.52682855896461</v>
      </c>
      <c r="C32" s="28">
        <v>72</v>
      </c>
      <c r="D32" s="29">
        <v>510</v>
      </c>
      <c r="E32" s="30">
        <v>330</v>
      </c>
      <c r="F32" s="15">
        <f>2.58*(C32-48)+290</f>
        <v>351.92</v>
      </c>
      <c r="G32" s="18">
        <v>170</v>
      </c>
      <c r="H32" s="15">
        <v>0</v>
      </c>
      <c r="I32" s="18">
        <v>40</v>
      </c>
      <c r="J32" s="18">
        <v>174</v>
      </c>
      <c r="K32" s="18">
        <v>700</v>
      </c>
      <c r="L32" s="18"/>
      <c r="M32" s="18">
        <v>80</v>
      </c>
      <c r="N32" s="18">
        <v>0</v>
      </c>
      <c r="O32" s="18">
        <v>320</v>
      </c>
      <c r="P32" s="18">
        <v>245</v>
      </c>
      <c r="Q32" s="18">
        <v>650</v>
      </c>
      <c r="R32" s="18">
        <v>1040</v>
      </c>
      <c r="S32" s="18"/>
      <c r="T32" s="18">
        <v>180</v>
      </c>
      <c r="U32" s="18"/>
      <c r="V32" s="18">
        <v>-1</v>
      </c>
      <c r="W32" s="18">
        <v>34</v>
      </c>
      <c r="X32" s="18">
        <v>600</v>
      </c>
      <c r="Y32" s="18">
        <v>1000</v>
      </c>
      <c r="Z32" s="18"/>
      <c r="AA32" s="18">
        <v>10</v>
      </c>
      <c r="AB32" s="18">
        <v>10</v>
      </c>
    </row>
    <row r="33" spans="1:28">
      <c r="A33" s="3">
        <v>4</v>
      </c>
      <c r="B33" s="3">
        <f t="shared" si="0"/>
        <v>309.96073869419803</v>
      </c>
      <c r="C33" s="3">
        <v>73</v>
      </c>
      <c r="D33" s="21">
        <v>500</v>
      </c>
      <c r="E33" s="21">
        <v>330</v>
      </c>
      <c r="F33" s="15">
        <f>2.58*(C33-48)+290</f>
        <v>354.5</v>
      </c>
      <c r="G33" s="15">
        <v>100</v>
      </c>
      <c r="H33" s="15">
        <v>0</v>
      </c>
      <c r="I33" s="18">
        <v>40</v>
      </c>
      <c r="J33" s="15">
        <v>160</v>
      </c>
      <c r="K33" s="18">
        <v>700</v>
      </c>
      <c r="L33" s="15">
        <v>30</v>
      </c>
      <c r="M33" s="18">
        <v>80</v>
      </c>
      <c r="N33" s="15">
        <v>0</v>
      </c>
      <c r="O33" s="15">
        <v>350</v>
      </c>
      <c r="P33" s="15">
        <v>250</v>
      </c>
      <c r="Q33" s="15">
        <v>730</v>
      </c>
      <c r="R33" s="18">
        <v>1040</v>
      </c>
      <c r="S33" s="15"/>
      <c r="T33" s="15">
        <v>180</v>
      </c>
      <c r="U33" s="15"/>
      <c r="V33" s="15">
        <v>-1</v>
      </c>
      <c r="W33" s="15">
        <v>33</v>
      </c>
      <c r="X33" s="15">
        <v>-1</v>
      </c>
      <c r="Y33" s="15">
        <v>1000</v>
      </c>
      <c r="Z33" s="15"/>
      <c r="AA33" s="15">
        <v>12</v>
      </c>
      <c r="AB33" s="15">
        <v>12</v>
      </c>
    </row>
    <row r="34" spans="1:28">
      <c r="A34" s="3">
        <v>4</v>
      </c>
      <c r="B34" s="3">
        <f t="shared" si="0"/>
        <v>363.00712519994181</v>
      </c>
      <c r="C34" s="3">
        <v>79</v>
      </c>
      <c r="D34" s="21">
        <v>530</v>
      </c>
      <c r="E34" s="21">
        <v>330</v>
      </c>
      <c r="F34" s="15">
        <v>370</v>
      </c>
      <c r="G34" s="15">
        <v>100</v>
      </c>
      <c r="H34" s="15">
        <v>0</v>
      </c>
      <c r="I34" s="18">
        <v>40</v>
      </c>
      <c r="J34" s="15">
        <v>80</v>
      </c>
      <c r="K34" s="18">
        <v>700</v>
      </c>
      <c r="L34" s="15">
        <v>30</v>
      </c>
      <c r="M34" s="18">
        <v>80</v>
      </c>
      <c r="N34" s="15">
        <v>0</v>
      </c>
      <c r="O34" s="15">
        <v>350</v>
      </c>
      <c r="P34" s="15">
        <v>260</v>
      </c>
      <c r="Q34" s="15">
        <v>730</v>
      </c>
      <c r="R34" s="18">
        <v>1040</v>
      </c>
      <c r="S34" s="15"/>
      <c r="T34" s="15">
        <v>180</v>
      </c>
      <c r="U34" s="15"/>
      <c r="V34" s="15">
        <v>-1</v>
      </c>
      <c r="W34" s="15">
        <v>32</v>
      </c>
      <c r="X34" s="15">
        <v>704</v>
      </c>
      <c r="Y34" s="15">
        <v>1000</v>
      </c>
      <c r="Z34" s="15"/>
      <c r="AA34" s="15">
        <v>16</v>
      </c>
      <c r="AB34" s="15">
        <v>16</v>
      </c>
    </row>
  </sheetData>
  <autoFilter ref="A1:AB34">
    <sortState ref="A2:AB34">
      <sortCondition ref="C1:C34"/>
    </sortState>
  </autoFilter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I33"/>
  <sheetViews>
    <sheetView workbookViewId="0">
      <selection sqref="A1:I33"/>
    </sheetView>
  </sheetViews>
  <sheetFormatPr defaultRowHeight="14.4"/>
  <cols>
    <col min="3" max="3" width="16.33203125" customWidth="1"/>
    <col min="4" max="4" width="11.44140625" customWidth="1"/>
    <col min="5" max="5" width="15.21875" customWidth="1"/>
    <col min="6" max="6" width="12.44140625" customWidth="1"/>
    <col min="7" max="7" width="16.33203125" customWidth="1"/>
    <col min="8" max="8" width="16.77734375" customWidth="1"/>
    <col min="9" max="9" width="17.77734375" customWidth="1"/>
  </cols>
  <sheetData>
    <row r="1" spans="1:9">
      <c r="A1" s="15" t="s">
        <v>1</v>
      </c>
      <c r="B1" s="15" t="s">
        <v>0</v>
      </c>
      <c r="C1" s="15" t="s">
        <v>2</v>
      </c>
      <c r="D1" s="19" t="s">
        <v>3</v>
      </c>
      <c r="E1" s="19" t="s">
        <v>4</v>
      </c>
      <c r="F1" s="18" t="s">
        <v>16</v>
      </c>
      <c r="G1" s="18" t="s">
        <v>21</v>
      </c>
      <c r="H1" s="18" t="s">
        <v>22</v>
      </c>
      <c r="I1" s="18" t="s">
        <v>29</v>
      </c>
    </row>
    <row r="2" spans="1:9">
      <c r="A2" s="3">
        <v>8</v>
      </c>
      <c r="B2" s="3">
        <v>9</v>
      </c>
      <c r="C2" s="32">
        <v>112.5</v>
      </c>
      <c r="D2" s="20">
        <v>95</v>
      </c>
      <c r="E2" s="20">
        <v>135</v>
      </c>
      <c r="F2" s="33">
        <v>13.35</v>
      </c>
      <c r="G2" s="33">
        <v>88.7</v>
      </c>
      <c r="H2" s="33">
        <v>45</v>
      </c>
      <c r="I2" s="20">
        <v>140.6</v>
      </c>
    </row>
    <row r="3" spans="1:9">
      <c r="A3" s="3">
        <v>9</v>
      </c>
      <c r="B3" s="3">
        <v>12</v>
      </c>
      <c r="C3" s="20">
        <v>175</v>
      </c>
      <c r="D3" s="20">
        <v>98.8</v>
      </c>
      <c r="E3" s="20">
        <f t="shared" ref="E3:E26" si="0">3.97*(B3-9)+135</f>
        <v>146.91</v>
      </c>
      <c r="F3" s="20">
        <v>37.049999999999997</v>
      </c>
      <c r="G3" s="20">
        <v>134.30000000000001</v>
      </c>
      <c r="H3" s="20">
        <v>50</v>
      </c>
      <c r="I3" s="20">
        <v>135</v>
      </c>
    </row>
    <row r="4" spans="1:9">
      <c r="A4" s="3">
        <v>10</v>
      </c>
      <c r="B4" s="3">
        <v>14</v>
      </c>
      <c r="C4" s="20">
        <v>175</v>
      </c>
      <c r="D4" s="20">
        <v>98.8</v>
      </c>
      <c r="E4" s="20">
        <f t="shared" si="0"/>
        <v>154.85</v>
      </c>
      <c r="F4" s="20">
        <v>37.049999999999997</v>
      </c>
      <c r="G4" s="20">
        <v>134.5</v>
      </c>
      <c r="H4" s="20">
        <v>50</v>
      </c>
      <c r="I4" s="20">
        <v>140</v>
      </c>
    </row>
    <row r="5" spans="1:9">
      <c r="A5" s="3">
        <v>9</v>
      </c>
      <c r="B5" s="3">
        <v>19</v>
      </c>
      <c r="C5" s="20">
        <v>231</v>
      </c>
      <c r="D5" s="20">
        <v>125</v>
      </c>
      <c r="E5" s="20">
        <f t="shared" si="0"/>
        <v>174.7</v>
      </c>
      <c r="F5" s="20">
        <v>75.400000000000006</v>
      </c>
      <c r="G5" s="20">
        <v>130</v>
      </c>
      <c r="H5" s="20">
        <v>80</v>
      </c>
      <c r="I5" s="20">
        <v>126</v>
      </c>
    </row>
    <row r="6" spans="1:9">
      <c r="A6" s="3">
        <v>10</v>
      </c>
      <c r="B6" s="3">
        <v>19</v>
      </c>
      <c r="C6" s="20">
        <v>225</v>
      </c>
      <c r="D6" s="20">
        <v>120</v>
      </c>
      <c r="E6" s="20">
        <f t="shared" si="0"/>
        <v>174.7</v>
      </c>
      <c r="F6" s="20">
        <v>75</v>
      </c>
      <c r="G6" s="20">
        <v>160</v>
      </c>
      <c r="H6" s="20">
        <v>100</v>
      </c>
      <c r="I6" s="20">
        <v>140</v>
      </c>
    </row>
    <row r="7" spans="1:9">
      <c r="A7" s="3">
        <v>9</v>
      </c>
      <c r="B7" s="3">
        <v>20</v>
      </c>
      <c r="C7" s="20">
        <v>225</v>
      </c>
      <c r="D7" s="20">
        <v>125</v>
      </c>
      <c r="E7" s="20">
        <f t="shared" si="0"/>
        <v>178.67000000000002</v>
      </c>
      <c r="F7" s="20">
        <v>75.3</v>
      </c>
      <c r="G7" s="20">
        <v>150</v>
      </c>
      <c r="H7" s="20">
        <v>90</v>
      </c>
      <c r="I7" s="20">
        <v>126</v>
      </c>
    </row>
    <row r="8" spans="1:9">
      <c r="A8" s="7">
        <v>6</v>
      </c>
      <c r="B8" s="7">
        <v>23</v>
      </c>
      <c r="C8" s="33">
        <v>252.5</v>
      </c>
      <c r="D8" s="20">
        <v>140</v>
      </c>
      <c r="E8" s="20">
        <f t="shared" si="0"/>
        <v>190.58</v>
      </c>
      <c r="F8" s="20">
        <v>78</v>
      </c>
      <c r="G8" s="20">
        <v>120</v>
      </c>
      <c r="H8" s="20">
        <v>60</v>
      </c>
      <c r="I8" s="20">
        <v>55</v>
      </c>
    </row>
    <row r="9" spans="1:9">
      <c r="A9" s="3">
        <v>10</v>
      </c>
      <c r="B9" s="3">
        <v>24</v>
      </c>
      <c r="C9" s="20">
        <v>280</v>
      </c>
      <c r="D9" s="20">
        <v>156</v>
      </c>
      <c r="E9" s="20">
        <f t="shared" si="0"/>
        <v>194.55</v>
      </c>
      <c r="F9" s="20">
        <v>93</v>
      </c>
      <c r="G9" s="20">
        <v>201.4</v>
      </c>
      <c r="H9" s="20">
        <v>128.19999999999999</v>
      </c>
      <c r="I9" s="20">
        <v>136.5</v>
      </c>
    </row>
    <row r="10" spans="1:9">
      <c r="A10" s="7">
        <v>5</v>
      </c>
      <c r="B10" s="7">
        <v>25</v>
      </c>
      <c r="C10" s="20">
        <v>280</v>
      </c>
      <c r="D10" s="20">
        <v>156</v>
      </c>
      <c r="E10" s="20">
        <f t="shared" si="0"/>
        <v>198.52</v>
      </c>
      <c r="F10" s="20">
        <v>75</v>
      </c>
      <c r="G10" s="20">
        <v>124</v>
      </c>
      <c r="H10" s="20">
        <v>55</v>
      </c>
      <c r="I10" s="20">
        <v>45</v>
      </c>
    </row>
    <row r="11" spans="1:9">
      <c r="A11" s="7">
        <v>9</v>
      </c>
      <c r="B11" s="7">
        <v>26</v>
      </c>
      <c r="C11" s="20">
        <v>280</v>
      </c>
      <c r="D11" s="20">
        <v>156</v>
      </c>
      <c r="E11" s="20">
        <f t="shared" si="0"/>
        <v>202.49</v>
      </c>
      <c r="F11" s="20">
        <v>100.3</v>
      </c>
      <c r="G11" s="20">
        <v>220</v>
      </c>
      <c r="H11" s="20">
        <v>150</v>
      </c>
      <c r="I11" s="20">
        <v>126</v>
      </c>
    </row>
    <row r="12" spans="1:9">
      <c r="A12" s="7">
        <v>9</v>
      </c>
      <c r="B12" s="7">
        <v>28</v>
      </c>
      <c r="C12" s="20">
        <v>280</v>
      </c>
      <c r="D12" s="20">
        <v>160</v>
      </c>
      <c r="E12" s="20">
        <f t="shared" si="0"/>
        <v>210.43</v>
      </c>
      <c r="F12" s="20">
        <v>100</v>
      </c>
      <c r="G12" s="20">
        <v>240</v>
      </c>
      <c r="H12" s="20">
        <v>150</v>
      </c>
      <c r="I12" s="20">
        <v>120</v>
      </c>
    </row>
    <row r="13" spans="1:9">
      <c r="A13" s="7">
        <v>5</v>
      </c>
      <c r="B13" s="7">
        <v>29</v>
      </c>
      <c r="C13" s="20">
        <v>250</v>
      </c>
      <c r="D13" s="20">
        <v>165</v>
      </c>
      <c r="E13" s="20">
        <f t="shared" si="0"/>
        <v>214.4</v>
      </c>
      <c r="F13" s="20">
        <v>100.4</v>
      </c>
      <c r="G13" s="20">
        <v>127</v>
      </c>
      <c r="H13" s="20">
        <v>70</v>
      </c>
      <c r="I13" s="20">
        <v>44</v>
      </c>
    </row>
    <row r="14" spans="1:9">
      <c r="A14" s="7">
        <v>6</v>
      </c>
      <c r="B14" s="7">
        <v>30</v>
      </c>
      <c r="C14" s="33">
        <v>280</v>
      </c>
      <c r="D14" s="20">
        <v>170</v>
      </c>
      <c r="E14" s="20">
        <f t="shared" si="0"/>
        <v>218.37</v>
      </c>
      <c r="F14" s="20">
        <v>100</v>
      </c>
      <c r="G14" s="20">
        <v>170</v>
      </c>
      <c r="H14" s="20">
        <v>110</v>
      </c>
      <c r="I14" s="20">
        <v>53</v>
      </c>
    </row>
    <row r="15" spans="1:9">
      <c r="A15" s="7">
        <v>5</v>
      </c>
      <c r="B15" s="7">
        <v>31</v>
      </c>
      <c r="C15" s="20">
        <v>317</v>
      </c>
      <c r="D15" s="20">
        <v>180.4</v>
      </c>
      <c r="E15" s="20">
        <f t="shared" si="0"/>
        <v>222.34</v>
      </c>
      <c r="F15" s="20">
        <v>100</v>
      </c>
      <c r="G15" s="20">
        <v>146.80000000000001</v>
      </c>
      <c r="H15" s="20">
        <v>85</v>
      </c>
      <c r="I15" s="20">
        <v>43</v>
      </c>
    </row>
    <row r="16" spans="1:9">
      <c r="A16" s="7">
        <v>6</v>
      </c>
      <c r="B16" s="7">
        <v>31</v>
      </c>
      <c r="C16" s="20">
        <v>320</v>
      </c>
      <c r="D16" s="20">
        <v>185</v>
      </c>
      <c r="E16" s="20">
        <f t="shared" si="0"/>
        <v>222.34</v>
      </c>
      <c r="F16" s="20">
        <v>100</v>
      </c>
      <c r="G16" s="20">
        <v>175</v>
      </c>
      <c r="H16" s="20">
        <v>120</v>
      </c>
      <c r="I16" s="20">
        <v>52</v>
      </c>
    </row>
    <row r="17" spans="1:9">
      <c r="A17" s="7">
        <v>9</v>
      </c>
      <c r="B17" s="7">
        <v>35</v>
      </c>
      <c r="C17" s="20">
        <v>350</v>
      </c>
      <c r="D17" s="20">
        <v>225</v>
      </c>
      <c r="E17" s="20">
        <f t="shared" si="0"/>
        <v>238.22</v>
      </c>
      <c r="F17" s="20">
        <v>100</v>
      </c>
      <c r="G17" s="20">
        <v>280</v>
      </c>
      <c r="H17" s="20">
        <v>185</v>
      </c>
      <c r="I17" s="20">
        <v>128</v>
      </c>
    </row>
    <row r="18" spans="1:9">
      <c r="A18" s="7">
        <v>9</v>
      </c>
      <c r="B18" s="7">
        <v>37</v>
      </c>
      <c r="C18" s="33">
        <v>380</v>
      </c>
      <c r="D18" s="20">
        <v>235</v>
      </c>
      <c r="E18" s="20">
        <f t="shared" si="0"/>
        <v>246.16000000000003</v>
      </c>
      <c r="F18" s="20">
        <v>75</v>
      </c>
      <c r="G18" s="20">
        <v>290</v>
      </c>
      <c r="H18" s="20">
        <v>220</v>
      </c>
      <c r="I18" s="20">
        <v>140</v>
      </c>
    </row>
    <row r="19" spans="1:9">
      <c r="A19" s="7">
        <v>9</v>
      </c>
      <c r="B19" s="7">
        <v>38</v>
      </c>
      <c r="C19" s="20">
        <v>400</v>
      </c>
      <c r="D19" s="20">
        <v>245</v>
      </c>
      <c r="E19" s="20">
        <f t="shared" si="0"/>
        <v>250.13</v>
      </c>
      <c r="F19" s="20">
        <v>99.35</v>
      </c>
      <c r="G19" s="20">
        <v>281.60000000000002</v>
      </c>
      <c r="H19" s="20">
        <v>240</v>
      </c>
      <c r="I19" s="20">
        <v>126</v>
      </c>
    </row>
    <row r="20" spans="1:9">
      <c r="A20" s="7">
        <v>8</v>
      </c>
      <c r="B20" s="7">
        <v>39</v>
      </c>
      <c r="C20" s="20">
        <v>400</v>
      </c>
      <c r="D20" s="20">
        <v>255</v>
      </c>
      <c r="E20" s="20">
        <f t="shared" si="0"/>
        <v>254.10000000000002</v>
      </c>
      <c r="F20" s="20">
        <v>110.3</v>
      </c>
      <c r="G20" s="20">
        <v>285</v>
      </c>
      <c r="H20" s="20">
        <v>206.6</v>
      </c>
      <c r="I20" s="20">
        <v>122.4</v>
      </c>
    </row>
    <row r="21" spans="1:9">
      <c r="A21" s="3">
        <v>6</v>
      </c>
      <c r="B21" s="3">
        <v>40</v>
      </c>
      <c r="C21" s="20">
        <v>390</v>
      </c>
      <c r="D21" s="20">
        <v>265</v>
      </c>
      <c r="E21" s="20">
        <f t="shared" si="0"/>
        <v>258.07</v>
      </c>
      <c r="F21" s="20">
        <v>153</v>
      </c>
      <c r="G21" s="20">
        <v>250</v>
      </c>
      <c r="H21" s="20">
        <v>155</v>
      </c>
      <c r="I21" s="20">
        <v>51</v>
      </c>
    </row>
    <row r="22" spans="1:9">
      <c r="A22" s="3">
        <v>6</v>
      </c>
      <c r="B22" s="3">
        <v>41</v>
      </c>
      <c r="C22" s="20">
        <v>400</v>
      </c>
      <c r="D22" s="20">
        <v>275</v>
      </c>
      <c r="E22" s="20">
        <f t="shared" si="0"/>
        <v>262.04000000000002</v>
      </c>
      <c r="F22" s="20">
        <v>116</v>
      </c>
      <c r="G22" s="20">
        <v>256</v>
      </c>
      <c r="H22" s="20">
        <v>165</v>
      </c>
      <c r="I22" s="20">
        <v>50</v>
      </c>
    </row>
    <row r="23" spans="1:9">
      <c r="A23" s="3">
        <v>9</v>
      </c>
      <c r="B23" s="3">
        <v>42</v>
      </c>
      <c r="C23" s="20">
        <v>400</v>
      </c>
      <c r="D23" s="20">
        <v>289</v>
      </c>
      <c r="E23" s="20">
        <f t="shared" si="0"/>
        <v>266.01</v>
      </c>
      <c r="F23" s="20">
        <v>135.5</v>
      </c>
      <c r="G23" s="20">
        <v>310</v>
      </c>
      <c r="H23" s="20">
        <v>250</v>
      </c>
      <c r="I23" s="20">
        <v>122</v>
      </c>
    </row>
    <row r="24" spans="1:9">
      <c r="A24" s="3">
        <v>6</v>
      </c>
      <c r="B24" s="3">
        <v>46</v>
      </c>
      <c r="C24" s="20">
        <v>420</v>
      </c>
      <c r="D24" s="20">
        <v>300</v>
      </c>
      <c r="E24" s="20">
        <f t="shared" si="0"/>
        <v>281.89</v>
      </c>
      <c r="F24" s="20">
        <v>125</v>
      </c>
      <c r="G24" s="20">
        <v>280</v>
      </c>
      <c r="H24" s="20">
        <v>180</v>
      </c>
      <c r="I24" s="20">
        <v>49</v>
      </c>
    </row>
    <row r="25" spans="1:9">
      <c r="A25" s="3">
        <v>5</v>
      </c>
      <c r="B25" s="3">
        <v>47</v>
      </c>
      <c r="C25" s="20">
        <v>430</v>
      </c>
      <c r="D25" s="20">
        <v>300</v>
      </c>
      <c r="E25" s="20">
        <f t="shared" si="0"/>
        <v>285.86</v>
      </c>
      <c r="F25" s="20">
        <v>135</v>
      </c>
      <c r="G25" s="20">
        <v>255</v>
      </c>
      <c r="H25" s="20">
        <v>168.8</v>
      </c>
      <c r="I25" s="20">
        <v>42</v>
      </c>
    </row>
    <row r="26" spans="1:9">
      <c r="A26" s="3">
        <v>5</v>
      </c>
      <c r="B26" s="3">
        <v>48</v>
      </c>
      <c r="C26" s="20">
        <v>450</v>
      </c>
      <c r="D26" s="20">
        <v>305</v>
      </c>
      <c r="E26" s="20">
        <f t="shared" si="0"/>
        <v>289.83000000000004</v>
      </c>
      <c r="F26" s="20">
        <v>128.19999999999999</v>
      </c>
      <c r="G26" s="20">
        <v>260</v>
      </c>
      <c r="H26" s="20">
        <v>170</v>
      </c>
      <c r="I26" s="20">
        <v>41</v>
      </c>
    </row>
    <row r="27" spans="1:9">
      <c r="A27" s="3">
        <v>6</v>
      </c>
      <c r="B27" s="3">
        <v>48</v>
      </c>
      <c r="C27" s="20">
        <v>460</v>
      </c>
      <c r="D27" s="20">
        <v>305</v>
      </c>
      <c r="E27" s="33">
        <v>290</v>
      </c>
      <c r="F27" s="20">
        <v>124.95</v>
      </c>
      <c r="G27" s="20">
        <v>285</v>
      </c>
      <c r="H27" s="20">
        <v>190</v>
      </c>
      <c r="I27" s="20">
        <v>48</v>
      </c>
    </row>
    <row r="28" spans="1:9">
      <c r="A28" s="3">
        <v>5</v>
      </c>
      <c r="B28" s="3">
        <v>58</v>
      </c>
      <c r="C28" s="20">
        <v>490</v>
      </c>
      <c r="D28" s="20">
        <v>310</v>
      </c>
      <c r="E28" s="20">
        <f>2.58*(B28-48)+290</f>
        <v>315.8</v>
      </c>
      <c r="F28" s="20">
        <v>192.5</v>
      </c>
      <c r="G28" s="20">
        <v>315</v>
      </c>
      <c r="H28" s="20">
        <v>235</v>
      </c>
      <c r="I28" s="20">
        <v>40</v>
      </c>
    </row>
    <row r="29" spans="1:9">
      <c r="A29" s="3">
        <v>4</v>
      </c>
      <c r="B29" s="3">
        <v>72</v>
      </c>
      <c r="C29" s="20">
        <v>500</v>
      </c>
      <c r="D29" s="20">
        <v>250</v>
      </c>
      <c r="E29" s="20">
        <f>2.58*(B29-48)+290</f>
        <v>351.92</v>
      </c>
      <c r="F29" s="20">
        <v>150</v>
      </c>
      <c r="G29" s="20">
        <v>350</v>
      </c>
      <c r="H29" s="20">
        <v>250</v>
      </c>
      <c r="I29" s="20">
        <v>45</v>
      </c>
    </row>
    <row r="30" spans="1:9">
      <c r="A30" s="3">
        <v>4</v>
      </c>
      <c r="B30" s="3">
        <v>68</v>
      </c>
      <c r="C30" s="20">
        <v>500</v>
      </c>
      <c r="D30" s="20">
        <v>320</v>
      </c>
      <c r="E30" s="20">
        <f>2.58*(B30-48)+290</f>
        <v>341.6</v>
      </c>
      <c r="F30" s="20">
        <v>140.5</v>
      </c>
      <c r="G30" s="20">
        <v>310</v>
      </c>
      <c r="H30" s="20">
        <v>230</v>
      </c>
      <c r="I30" s="20">
        <v>35</v>
      </c>
    </row>
    <row r="31" spans="1:9">
      <c r="A31" s="28">
        <v>4</v>
      </c>
      <c r="B31" s="28">
        <v>72</v>
      </c>
      <c r="C31" s="34">
        <v>510</v>
      </c>
      <c r="D31" s="33">
        <v>330</v>
      </c>
      <c r="E31" s="20">
        <f>2.58*(B31-48)+290</f>
        <v>351.92</v>
      </c>
      <c r="F31" s="33">
        <v>174</v>
      </c>
      <c r="G31" s="33">
        <v>320</v>
      </c>
      <c r="H31" s="33">
        <v>245</v>
      </c>
      <c r="I31" s="33">
        <v>34</v>
      </c>
    </row>
    <row r="32" spans="1:9">
      <c r="A32" s="3">
        <v>4</v>
      </c>
      <c r="B32" s="3">
        <v>73</v>
      </c>
      <c r="C32" s="20">
        <v>500</v>
      </c>
      <c r="D32" s="20">
        <v>330</v>
      </c>
      <c r="E32" s="20">
        <f>2.58*(B32-48)+290</f>
        <v>354.5</v>
      </c>
      <c r="F32" s="20">
        <v>160</v>
      </c>
      <c r="G32" s="20">
        <v>350</v>
      </c>
      <c r="H32" s="20">
        <v>250</v>
      </c>
      <c r="I32" s="20">
        <v>33</v>
      </c>
    </row>
    <row r="33" spans="1:9">
      <c r="A33" s="3">
        <v>4</v>
      </c>
      <c r="B33" s="3">
        <v>79</v>
      </c>
      <c r="C33" s="20">
        <v>530</v>
      </c>
      <c r="D33" s="20">
        <v>330</v>
      </c>
      <c r="E33" s="20">
        <v>370</v>
      </c>
      <c r="F33" s="20">
        <v>80</v>
      </c>
      <c r="G33" s="20">
        <v>350</v>
      </c>
      <c r="H33" s="20">
        <v>260</v>
      </c>
      <c r="I33" s="20">
        <v>32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33"/>
  <sheetViews>
    <sheetView tabSelected="1" workbookViewId="0">
      <selection activeCell="A2" sqref="A2:K33"/>
    </sheetView>
  </sheetViews>
  <sheetFormatPr defaultRowHeight="14.4"/>
  <cols>
    <col min="1" max="1" width="11.88671875" customWidth="1"/>
    <col min="2" max="2" width="15" style="15" customWidth="1"/>
    <col min="3" max="3" width="9.6640625" customWidth="1"/>
    <col min="4" max="4" width="15.88671875" customWidth="1"/>
    <col min="5" max="6" width="14.77734375" customWidth="1"/>
    <col min="7" max="8" width="14.6640625" customWidth="1"/>
    <col min="9" max="10" width="14.77734375" customWidth="1"/>
  </cols>
  <sheetData>
    <row r="1" spans="1:12">
      <c r="A1" s="27" t="s">
        <v>1</v>
      </c>
      <c r="B1" s="27" t="s">
        <v>35</v>
      </c>
      <c r="C1" s="27" t="s">
        <v>0</v>
      </c>
      <c r="D1" s="27" t="s">
        <v>2</v>
      </c>
      <c r="E1" s="27" t="s">
        <v>3</v>
      </c>
      <c r="F1" s="27" t="s">
        <v>4</v>
      </c>
      <c r="G1" s="35" t="s">
        <v>16</v>
      </c>
      <c r="H1" s="35" t="s">
        <v>21</v>
      </c>
      <c r="I1" s="35" t="s">
        <v>22</v>
      </c>
      <c r="J1" s="35" t="s">
        <v>29</v>
      </c>
      <c r="K1" s="35" t="s">
        <v>36</v>
      </c>
      <c r="L1" s="35" t="s">
        <v>37</v>
      </c>
    </row>
    <row r="2" spans="1:12">
      <c r="A2" s="18">
        <v>8</v>
      </c>
      <c r="B2" s="36">
        <v>8.7160785972600005E-3</v>
      </c>
      <c r="C2" s="7">
        <v>9</v>
      </c>
      <c r="D2" s="36">
        <v>150</v>
      </c>
      <c r="E2" s="36">
        <v>80</v>
      </c>
      <c r="F2" s="36">
        <v>130</v>
      </c>
      <c r="G2" s="36">
        <v>24</v>
      </c>
      <c r="H2" s="36">
        <v>90</v>
      </c>
      <c r="I2" s="36">
        <v>45</v>
      </c>
      <c r="J2" s="36">
        <v>100</v>
      </c>
      <c r="K2" s="36">
        <v>0</v>
      </c>
      <c r="L2" s="15" t="s">
        <v>38</v>
      </c>
    </row>
    <row r="3" spans="1:12">
      <c r="A3" s="18">
        <v>9</v>
      </c>
      <c r="B3" s="36">
        <v>1.8489594844399999E-2</v>
      </c>
      <c r="C3" s="7">
        <v>12</v>
      </c>
      <c r="D3" s="36">
        <f t="shared" ref="D3:D13" si="0">6.19*(C3-9)+150</f>
        <v>168.57</v>
      </c>
      <c r="E3" s="36">
        <v>90</v>
      </c>
      <c r="F3" s="36">
        <f t="shared" ref="F3:F13" si="1">4.762*(C3-9)+130</f>
        <v>144.286</v>
      </c>
      <c r="G3" s="36">
        <v>35</v>
      </c>
      <c r="H3" s="36">
        <f t="shared" ref="H3:H13" si="2">3.3333*(C3-9)+90</f>
        <v>99.999899999999997</v>
      </c>
      <c r="I3" s="36">
        <f t="shared" ref="I3:I13" si="3">1.66667*(C3-9)+45</f>
        <v>50.000010000000003</v>
      </c>
      <c r="J3" s="36">
        <v>120</v>
      </c>
      <c r="K3" s="36">
        <v>0</v>
      </c>
      <c r="L3" s="15" t="s">
        <v>39</v>
      </c>
    </row>
    <row r="4" spans="1:12">
      <c r="A4" s="18">
        <v>10</v>
      </c>
      <c r="B4" s="36">
        <v>2.94752304875E-2</v>
      </c>
      <c r="C4" s="7">
        <v>14</v>
      </c>
      <c r="D4" s="36">
        <f t="shared" si="0"/>
        <v>180.95</v>
      </c>
      <c r="E4" s="36">
        <v>95</v>
      </c>
      <c r="F4" s="36">
        <f t="shared" si="1"/>
        <v>153.81</v>
      </c>
      <c r="G4" s="36">
        <v>40</v>
      </c>
      <c r="H4" s="36">
        <f t="shared" si="2"/>
        <v>106.6665</v>
      </c>
      <c r="I4" s="36">
        <f t="shared" si="3"/>
        <v>53.333350000000003</v>
      </c>
      <c r="J4" s="36">
        <v>136</v>
      </c>
      <c r="K4" s="36">
        <v>0</v>
      </c>
      <c r="L4" s="15" t="s">
        <v>40</v>
      </c>
    </row>
    <row r="5" spans="1:12">
      <c r="A5" s="18">
        <v>9</v>
      </c>
      <c r="B5" s="36">
        <v>4.6352387075299997E-2</v>
      </c>
      <c r="C5" s="7">
        <v>19</v>
      </c>
      <c r="D5" s="36">
        <f t="shared" si="0"/>
        <v>211.9</v>
      </c>
      <c r="E5" s="36">
        <v>100</v>
      </c>
      <c r="F5" s="36">
        <f t="shared" si="1"/>
        <v>177.62</v>
      </c>
      <c r="G5" s="36">
        <f t="shared" ref="G5:G13" si="4">3.75*(C5-14)+40</f>
        <v>58.75</v>
      </c>
      <c r="H5" s="36">
        <f t="shared" si="2"/>
        <v>123.333</v>
      </c>
      <c r="I5" s="36">
        <f t="shared" si="3"/>
        <v>61.666700000000006</v>
      </c>
      <c r="J5" s="39">
        <f>0.5*(C5-12)+120</f>
        <v>123.5</v>
      </c>
      <c r="K5" s="36">
        <v>0</v>
      </c>
      <c r="L5" s="15" t="s">
        <v>41</v>
      </c>
    </row>
    <row r="6" spans="1:12">
      <c r="A6" s="18">
        <v>10</v>
      </c>
      <c r="B6" s="36">
        <v>5.42885622754E-2</v>
      </c>
      <c r="C6" s="7">
        <v>19</v>
      </c>
      <c r="D6" s="36">
        <f t="shared" si="0"/>
        <v>211.9</v>
      </c>
      <c r="E6" s="36">
        <v>100</v>
      </c>
      <c r="F6" s="36">
        <f t="shared" si="1"/>
        <v>177.62</v>
      </c>
      <c r="G6" s="36">
        <f t="shared" si="4"/>
        <v>58.75</v>
      </c>
      <c r="H6" s="36">
        <f t="shared" si="2"/>
        <v>123.333</v>
      </c>
      <c r="I6" s="36">
        <f t="shared" si="3"/>
        <v>61.666700000000006</v>
      </c>
      <c r="J6" s="36">
        <v>138</v>
      </c>
      <c r="K6" s="36">
        <v>0</v>
      </c>
      <c r="L6" s="15" t="s">
        <v>38</v>
      </c>
    </row>
    <row r="7" spans="1:12">
      <c r="A7" s="18">
        <v>9</v>
      </c>
      <c r="B7" s="36">
        <v>5.1359985678999999E-2</v>
      </c>
      <c r="C7" s="7">
        <v>20</v>
      </c>
      <c r="D7" s="36">
        <f t="shared" si="0"/>
        <v>218.09</v>
      </c>
      <c r="E7" s="36">
        <v>102</v>
      </c>
      <c r="F7" s="36">
        <f t="shared" si="1"/>
        <v>182.38200000000001</v>
      </c>
      <c r="G7" s="36">
        <f t="shared" si="4"/>
        <v>62.5</v>
      </c>
      <c r="H7" s="36">
        <f t="shared" si="2"/>
        <v>126.66630000000001</v>
      </c>
      <c r="I7" s="36">
        <f t="shared" si="3"/>
        <v>63.333370000000002</v>
      </c>
      <c r="J7" s="39">
        <f>0.5*(C7-12)+120</f>
        <v>124</v>
      </c>
      <c r="K7" s="36">
        <v>0</v>
      </c>
      <c r="L7" s="15" t="s">
        <v>39</v>
      </c>
    </row>
    <row r="8" spans="1:12">
      <c r="A8" s="18">
        <v>6</v>
      </c>
      <c r="B8" s="36">
        <v>3.6972914466799997E-2</v>
      </c>
      <c r="C8" s="7">
        <v>23</v>
      </c>
      <c r="D8" s="36">
        <f t="shared" si="0"/>
        <v>236.66000000000003</v>
      </c>
      <c r="E8" s="36">
        <v>108</v>
      </c>
      <c r="F8" s="36">
        <f t="shared" si="1"/>
        <v>196.66800000000001</v>
      </c>
      <c r="G8" s="36">
        <f t="shared" si="4"/>
        <v>73.75</v>
      </c>
      <c r="H8" s="36">
        <f t="shared" si="2"/>
        <v>136.6662</v>
      </c>
      <c r="I8" s="36">
        <f t="shared" si="3"/>
        <v>68.333380000000005</v>
      </c>
      <c r="J8" s="39">
        <f>0.2777778*(C8-30)+55</f>
        <v>53.055555400000003</v>
      </c>
      <c r="K8" s="36">
        <v>0</v>
      </c>
      <c r="L8" s="15" t="s">
        <v>40</v>
      </c>
    </row>
    <row r="9" spans="1:12">
      <c r="A9" s="18">
        <v>10</v>
      </c>
      <c r="B9" s="36">
        <v>8.6621085514300006E-2</v>
      </c>
      <c r="C9" s="7">
        <v>24</v>
      </c>
      <c r="D9" s="36">
        <f t="shared" si="0"/>
        <v>242.85000000000002</v>
      </c>
      <c r="E9" s="36">
        <v>110</v>
      </c>
      <c r="F9" s="36">
        <f t="shared" si="1"/>
        <v>201.43</v>
      </c>
      <c r="G9" s="36">
        <f t="shared" si="4"/>
        <v>77.5</v>
      </c>
      <c r="H9" s="36">
        <f t="shared" si="2"/>
        <v>139.99950000000001</v>
      </c>
      <c r="I9" s="36">
        <f t="shared" si="3"/>
        <v>70.000050000000002</v>
      </c>
      <c r="J9" s="36">
        <v>140</v>
      </c>
      <c r="K9" s="36">
        <v>0</v>
      </c>
      <c r="L9" s="15" t="s">
        <v>41</v>
      </c>
    </row>
    <row r="10" spans="1:12">
      <c r="A10" s="18">
        <v>5</v>
      </c>
      <c r="B10" s="36">
        <v>3.3230445399800003E-2</v>
      </c>
      <c r="C10" s="7">
        <v>25</v>
      </c>
      <c r="D10" s="36">
        <f t="shared" si="0"/>
        <v>249.04000000000002</v>
      </c>
      <c r="E10" s="36">
        <v>112</v>
      </c>
      <c r="F10" s="36">
        <f t="shared" si="1"/>
        <v>206.19200000000001</v>
      </c>
      <c r="G10" s="36">
        <f t="shared" si="4"/>
        <v>81.25</v>
      </c>
      <c r="H10" s="36">
        <f t="shared" si="2"/>
        <v>143.33279999999999</v>
      </c>
      <c r="I10" s="36">
        <f t="shared" si="3"/>
        <v>71.666719999999998</v>
      </c>
      <c r="J10" s="36">
        <v>44</v>
      </c>
      <c r="K10" s="36">
        <v>0</v>
      </c>
      <c r="L10" s="15" t="s">
        <v>38</v>
      </c>
    </row>
    <row r="11" spans="1:12">
      <c r="A11" s="18">
        <v>9</v>
      </c>
      <c r="B11" s="36">
        <v>8.6798375797499994E-2</v>
      </c>
      <c r="C11" s="7">
        <v>26</v>
      </c>
      <c r="D11" s="36">
        <f t="shared" si="0"/>
        <v>255.23000000000002</v>
      </c>
      <c r="E11" s="36">
        <v>115</v>
      </c>
      <c r="F11" s="36">
        <f t="shared" si="1"/>
        <v>210.95400000000001</v>
      </c>
      <c r="G11" s="36">
        <f t="shared" si="4"/>
        <v>85</v>
      </c>
      <c r="H11" s="36">
        <f t="shared" si="2"/>
        <v>146.6661</v>
      </c>
      <c r="I11" s="36">
        <f t="shared" si="3"/>
        <v>73.333390000000009</v>
      </c>
      <c r="J11" s="39">
        <f>0.5*(C11-12)+120</f>
        <v>127</v>
      </c>
      <c r="K11" s="36">
        <v>0</v>
      </c>
      <c r="L11" s="15" t="s">
        <v>39</v>
      </c>
    </row>
    <row r="12" spans="1:12">
      <c r="A12" s="18">
        <v>9</v>
      </c>
      <c r="B12" s="36">
        <v>0.10066557193099999</v>
      </c>
      <c r="C12" s="7">
        <v>28</v>
      </c>
      <c r="D12" s="36">
        <f t="shared" si="0"/>
        <v>267.61</v>
      </c>
      <c r="E12" s="36">
        <v>120</v>
      </c>
      <c r="F12" s="36">
        <f t="shared" si="1"/>
        <v>220.47800000000001</v>
      </c>
      <c r="G12" s="36">
        <f t="shared" si="4"/>
        <v>92.5</v>
      </c>
      <c r="H12" s="36">
        <f t="shared" si="2"/>
        <v>153.33269999999999</v>
      </c>
      <c r="I12" s="36">
        <f t="shared" si="3"/>
        <v>76.666730000000001</v>
      </c>
      <c r="J12" s="39">
        <f>0.5*(C12-12)+120</f>
        <v>128</v>
      </c>
      <c r="K12" s="36">
        <v>0</v>
      </c>
      <c r="L12" s="15" t="s">
        <v>40</v>
      </c>
    </row>
    <row r="13" spans="1:12">
      <c r="A13" s="18">
        <v>5</v>
      </c>
      <c r="B13" s="36">
        <v>4.4714887329899998E-2</v>
      </c>
      <c r="C13" s="7">
        <v>29</v>
      </c>
      <c r="D13" s="36">
        <f t="shared" si="0"/>
        <v>273.8</v>
      </c>
      <c r="E13" s="36">
        <v>125</v>
      </c>
      <c r="F13" s="36">
        <f t="shared" si="1"/>
        <v>225.24</v>
      </c>
      <c r="G13" s="36">
        <f t="shared" si="4"/>
        <v>96.25</v>
      </c>
      <c r="H13" s="36">
        <f t="shared" si="2"/>
        <v>156.666</v>
      </c>
      <c r="I13" s="36">
        <f t="shared" si="3"/>
        <v>78.333400000000012</v>
      </c>
      <c r="J13" s="36">
        <v>44.8</v>
      </c>
      <c r="K13" s="36">
        <v>0</v>
      </c>
      <c r="L13" s="15" t="s">
        <v>41</v>
      </c>
    </row>
    <row r="14" spans="1:12">
      <c r="A14" s="18">
        <v>6</v>
      </c>
      <c r="B14" s="36">
        <v>6.2902879055100003E-2</v>
      </c>
      <c r="C14" s="7">
        <v>30</v>
      </c>
      <c r="D14" s="36">
        <v>280</v>
      </c>
      <c r="E14" s="36">
        <v>130</v>
      </c>
      <c r="F14" s="36">
        <v>230</v>
      </c>
      <c r="G14" s="36">
        <v>100</v>
      </c>
      <c r="H14" s="36">
        <v>160</v>
      </c>
      <c r="I14" s="36">
        <v>80</v>
      </c>
      <c r="J14" s="39">
        <f>0.2777778*(C14-30)+55</f>
        <v>55</v>
      </c>
      <c r="K14" s="36">
        <v>0</v>
      </c>
      <c r="L14" s="15" t="s">
        <v>38</v>
      </c>
    </row>
    <row r="15" spans="1:12">
      <c r="A15" s="18">
        <v>5</v>
      </c>
      <c r="B15" s="36">
        <v>5.1095132846700003E-2</v>
      </c>
      <c r="C15" s="7">
        <v>31</v>
      </c>
      <c r="D15" s="36">
        <f t="shared" ref="D15:D28" si="5">4.7368*(C15-30)+280</f>
        <v>284.73680000000002</v>
      </c>
      <c r="E15" s="36">
        <v>135</v>
      </c>
      <c r="F15" s="36">
        <f t="shared" ref="F15:F32" si="6">2.653*(C15-30)+230</f>
        <v>232.65299999999999</v>
      </c>
      <c r="G15" s="36">
        <f t="shared" ref="G15:G28" si="7">1.842*(C15-30)+100</f>
        <v>101.842</v>
      </c>
      <c r="H15" s="36">
        <f t="shared" ref="H15:H28" si="8">4.21*(C15-30)+160</f>
        <v>164.21</v>
      </c>
      <c r="I15" s="36">
        <f t="shared" ref="I15:I28" si="9">3.684*(C15-30)+80</f>
        <v>83.683999999999997</v>
      </c>
      <c r="J15" s="36">
        <v>45.2</v>
      </c>
      <c r="K15" s="36">
        <v>0</v>
      </c>
      <c r="L15" s="15" t="s">
        <v>39</v>
      </c>
    </row>
    <row r="16" spans="1:12">
      <c r="A16" s="18">
        <v>6</v>
      </c>
      <c r="B16" s="36">
        <v>6.7166296413300006E-2</v>
      </c>
      <c r="C16" s="7">
        <v>31</v>
      </c>
      <c r="D16" s="36">
        <f t="shared" si="5"/>
        <v>284.73680000000002</v>
      </c>
      <c r="E16" s="36">
        <v>140</v>
      </c>
      <c r="F16" s="36">
        <f t="shared" si="6"/>
        <v>232.65299999999999</v>
      </c>
      <c r="G16" s="36">
        <f t="shared" si="7"/>
        <v>101.842</v>
      </c>
      <c r="H16" s="36">
        <f t="shared" si="8"/>
        <v>164.21</v>
      </c>
      <c r="I16" s="36">
        <f t="shared" si="9"/>
        <v>83.683999999999997</v>
      </c>
      <c r="J16" s="39">
        <f>0.2777778*(C16-30)+55</f>
        <v>55.277777800000003</v>
      </c>
      <c r="K16" s="36">
        <v>0</v>
      </c>
      <c r="L16" s="15" t="s">
        <v>40</v>
      </c>
    </row>
    <row r="17" spans="1:12">
      <c r="A17" s="18">
        <v>9</v>
      </c>
      <c r="B17" s="36">
        <v>0.157289956142</v>
      </c>
      <c r="C17" s="7">
        <v>35</v>
      </c>
      <c r="D17" s="36">
        <f t="shared" si="5"/>
        <v>303.68399999999997</v>
      </c>
      <c r="E17" s="36">
        <v>150</v>
      </c>
      <c r="F17" s="36">
        <f t="shared" si="6"/>
        <v>243.26499999999999</v>
      </c>
      <c r="G17" s="36">
        <f t="shared" si="7"/>
        <v>109.21000000000001</v>
      </c>
      <c r="H17" s="36">
        <f t="shared" si="8"/>
        <v>181.05</v>
      </c>
      <c r="I17" s="36">
        <f t="shared" si="9"/>
        <v>98.42</v>
      </c>
      <c r="J17" s="39">
        <f>0.5*(C17-12)+120</f>
        <v>131.5</v>
      </c>
      <c r="K17" s="36">
        <v>0</v>
      </c>
      <c r="L17" s="15" t="s">
        <v>41</v>
      </c>
    </row>
    <row r="18" spans="1:12">
      <c r="A18" s="18">
        <v>9</v>
      </c>
      <c r="B18" s="36">
        <v>0.17577955098600001</v>
      </c>
      <c r="C18" s="7">
        <v>37</v>
      </c>
      <c r="D18" s="36">
        <f t="shared" si="5"/>
        <v>313.1576</v>
      </c>
      <c r="E18" s="36">
        <v>160</v>
      </c>
      <c r="F18" s="36">
        <f t="shared" si="6"/>
        <v>248.571</v>
      </c>
      <c r="G18" s="36">
        <f t="shared" si="7"/>
        <v>112.89400000000001</v>
      </c>
      <c r="H18" s="36">
        <f t="shared" si="8"/>
        <v>189.47</v>
      </c>
      <c r="I18" s="36">
        <f t="shared" si="9"/>
        <v>105.788</v>
      </c>
      <c r="J18" s="39">
        <f>0.5*(C18-12)+120</f>
        <v>132.5</v>
      </c>
      <c r="K18" s="36">
        <v>0</v>
      </c>
      <c r="L18" s="15" t="s">
        <v>38</v>
      </c>
    </row>
    <row r="19" spans="1:12">
      <c r="A19" s="18">
        <v>9</v>
      </c>
      <c r="B19" s="36">
        <v>0.18540954830100001</v>
      </c>
      <c r="C19" s="7">
        <v>38</v>
      </c>
      <c r="D19" s="36">
        <f t="shared" si="5"/>
        <v>317.89440000000002</v>
      </c>
      <c r="E19" s="36">
        <v>170</v>
      </c>
      <c r="F19" s="36">
        <f t="shared" si="6"/>
        <v>251.22399999999999</v>
      </c>
      <c r="G19" s="36">
        <f t="shared" si="7"/>
        <v>114.736</v>
      </c>
      <c r="H19" s="36">
        <f t="shared" si="8"/>
        <v>193.68</v>
      </c>
      <c r="I19" s="36">
        <f t="shared" si="9"/>
        <v>109.47200000000001</v>
      </c>
      <c r="J19" s="39">
        <f>0.5*(C19-12)+120</f>
        <v>133</v>
      </c>
      <c r="K19" s="36">
        <v>0</v>
      </c>
      <c r="L19" s="15" t="s">
        <v>39</v>
      </c>
    </row>
    <row r="20" spans="1:12">
      <c r="A20" s="18">
        <v>8</v>
      </c>
      <c r="B20" s="36">
        <v>0.16366858699299999</v>
      </c>
      <c r="C20" s="7">
        <v>39</v>
      </c>
      <c r="D20" s="36">
        <f t="shared" si="5"/>
        <v>322.63119999999998</v>
      </c>
      <c r="E20" s="36">
        <v>175</v>
      </c>
      <c r="F20" s="36">
        <f t="shared" si="6"/>
        <v>253.87700000000001</v>
      </c>
      <c r="G20" s="36">
        <f t="shared" si="7"/>
        <v>116.578</v>
      </c>
      <c r="H20" s="36">
        <f t="shared" si="8"/>
        <v>197.89</v>
      </c>
      <c r="I20" s="36">
        <f t="shared" si="9"/>
        <v>113.15600000000001</v>
      </c>
      <c r="J20" s="36">
        <v>118</v>
      </c>
      <c r="K20" s="36">
        <v>0</v>
      </c>
      <c r="L20" s="15" t="s">
        <v>40</v>
      </c>
    </row>
    <row r="21" spans="1:12">
      <c r="A21" s="18">
        <v>6</v>
      </c>
      <c r="B21" s="36">
        <v>0.111827340542</v>
      </c>
      <c r="C21" s="7">
        <v>40</v>
      </c>
      <c r="D21" s="36">
        <f t="shared" si="5"/>
        <v>327.36799999999999</v>
      </c>
      <c r="E21" s="36">
        <v>185</v>
      </c>
      <c r="F21" s="36">
        <f t="shared" si="6"/>
        <v>256.52999999999997</v>
      </c>
      <c r="G21" s="36">
        <f t="shared" si="7"/>
        <v>118.42</v>
      </c>
      <c r="H21" s="36">
        <f t="shared" si="8"/>
        <v>202.1</v>
      </c>
      <c r="I21" s="36">
        <f t="shared" si="9"/>
        <v>116.84</v>
      </c>
      <c r="J21" s="39">
        <f>0.2777778*(C21-30)+55</f>
        <v>57.777777999999998</v>
      </c>
      <c r="K21" s="36">
        <v>0</v>
      </c>
      <c r="L21" s="15" t="s">
        <v>41</v>
      </c>
    </row>
    <row r="22" spans="1:12">
      <c r="A22" s="18">
        <v>6</v>
      </c>
      <c r="B22" s="36">
        <v>0.117488599657</v>
      </c>
      <c r="C22" s="7">
        <v>41</v>
      </c>
      <c r="D22" s="36">
        <f t="shared" si="5"/>
        <v>332.10480000000001</v>
      </c>
      <c r="E22" s="36">
        <v>200</v>
      </c>
      <c r="F22" s="36">
        <f t="shared" si="6"/>
        <v>259.18299999999999</v>
      </c>
      <c r="G22" s="36">
        <f t="shared" si="7"/>
        <v>120.262</v>
      </c>
      <c r="H22" s="36">
        <f t="shared" si="8"/>
        <v>206.31</v>
      </c>
      <c r="I22" s="36">
        <f t="shared" si="9"/>
        <v>120.524</v>
      </c>
      <c r="J22" s="39">
        <f>0.2777778*(C22-30)+55</f>
        <v>58.0555558</v>
      </c>
      <c r="K22" s="36">
        <v>0</v>
      </c>
      <c r="L22" s="15" t="s">
        <v>38</v>
      </c>
    </row>
    <row r="23" spans="1:12">
      <c r="A23" s="18">
        <v>9</v>
      </c>
      <c r="B23" s="36">
        <v>0.22649753684400001</v>
      </c>
      <c r="C23" s="7">
        <v>42</v>
      </c>
      <c r="D23" s="36">
        <f t="shared" si="5"/>
        <v>336.84159999999997</v>
      </c>
      <c r="E23" s="36">
        <v>210</v>
      </c>
      <c r="F23" s="36">
        <f t="shared" si="6"/>
        <v>261.83600000000001</v>
      </c>
      <c r="G23" s="36">
        <f t="shared" si="7"/>
        <v>122.104</v>
      </c>
      <c r="H23" s="36">
        <f t="shared" si="8"/>
        <v>210.51999999999998</v>
      </c>
      <c r="I23" s="36">
        <f t="shared" si="9"/>
        <v>124.208</v>
      </c>
      <c r="J23" s="39">
        <f>0.5*(C23-12)+120</f>
        <v>135</v>
      </c>
      <c r="K23" s="36">
        <v>0</v>
      </c>
      <c r="L23" s="15" t="s">
        <v>39</v>
      </c>
    </row>
    <row r="24" spans="1:12">
      <c r="A24" s="18">
        <v>6</v>
      </c>
      <c r="B24" s="36">
        <v>0.14789165786700001</v>
      </c>
      <c r="C24" s="7">
        <v>46</v>
      </c>
      <c r="D24" s="36">
        <f t="shared" si="5"/>
        <v>355.78879999999998</v>
      </c>
      <c r="E24" s="36">
        <v>225</v>
      </c>
      <c r="F24" s="36">
        <f t="shared" si="6"/>
        <v>272.44799999999998</v>
      </c>
      <c r="G24" s="36">
        <f t="shared" si="7"/>
        <v>129.47200000000001</v>
      </c>
      <c r="H24" s="36">
        <f t="shared" si="8"/>
        <v>227.36</v>
      </c>
      <c r="I24" s="36">
        <f t="shared" si="9"/>
        <v>138.94400000000002</v>
      </c>
      <c r="J24" s="39">
        <f>0.2777778*(C24-30)+55</f>
        <v>59.444444799999999</v>
      </c>
      <c r="K24" s="36">
        <v>0</v>
      </c>
      <c r="L24" s="15" t="s">
        <v>40</v>
      </c>
    </row>
    <row r="25" spans="1:12">
      <c r="A25" s="18">
        <v>5</v>
      </c>
      <c r="B25" s="36">
        <v>0.11744968622099999</v>
      </c>
      <c r="C25" s="7">
        <v>47</v>
      </c>
      <c r="D25" s="36">
        <f t="shared" si="5"/>
        <v>360.5256</v>
      </c>
      <c r="E25" s="36">
        <v>230</v>
      </c>
      <c r="F25" s="36">
        <f t="shared" si="6"/>
        <v>275.101</v>
      </c>
      <c r="G25" s="36">
        <f t="shared" si="7"/>
        <v>131.31399999999999</v>
      </c>
      <c r="H25" s="36">
        <f t="shared" si="8"/>
        <v>231.57</v>
      </c>
      <c r="I25" s="36">
        <f t="shared" si="9"/>
        <v>142.62799999999999</v>
      </c>
      <c r="J25" s="36">
        <v>48.4</v>
      </c>
      <c r="K25" s="36">
        <v>0</v>
      </c>
      <c r="L25" s="15" t="s">
        <v>41</v>
      </c>
    </row>
    <row r="26" spans="1:12">
      <c r="A26" s="18">
        <v>5</v>
      </c>
      <c r="B26" s="36">
        <v>0.122500713922</v>
      </c>
      <c r="C26" s="7">
        <v>48</v>
      </c>
      <c r="D26" s="36">
        <f t="shared" si="5"/>
        <v>365.26240000000001</v>
      </c>
      <c r="E26" s="36">
        <v>235</v>
      </c>
      <c r="F26" s="36">
        <f t="shared" si="6"/>
        <v>277.75400000000002</v>
      </c>
      <c r="G26" s="36">
        <f t="shared" si="7"/>
        <v>133.15600000000001</v>
      </c>
      <c r="H26" s="36">
        <f t="shared" si="8"/>
        <v>235.78</v>
      </c>
      <c r="I26" s="36">
        <f t="shared" si="9"/>
        <v>146.31200000000001</v>
      </c>
      <c r="J26" s="36">
        <v>48.4</v>
      </c>
      <c r="K26" s="36">
        <v>0</v>
      </c>
      <c r="L26" s="15" t="s">
        <v>38</v>
      </c>
    </row>
    <row r="27" spans="1:12">
      <c r="A27" s="18">
        <v>6</v>
      </c>
      <c r="B27" s="36">
        <v>0.16103137038099999</v>
      </c>
      <c r="C27" s="7">
        <v>48</v>
      </c>
      <c r="D27" s="36">
        <f t="shared" si="5"/>
        <v>365.26240000000001</v>
      </c>
      <c r="E27" s="36">
        <v>235</v>
      </c>
      <c r="F27" s="36">
        <f t="shared" si="6"/>
        <v>277.75400000000002</v>
      </c>
      <c r="G27" s="36">
        <f t="shared" si="7"/>
        <v>133.15600000000001</v>
      </c>
      <c r="H27" s="36">
        <f t="shared" si="8"/>
        <v>235.78</v>
      </c>
      <c r="I27" s="36">
        <f t="shared" si="9"/>
        <v>146.31200000000001</v>
      </c>
      <c r="J27" s="36">
        <v>60</v>
      </c>
      <c r="K27" s="36">
        <v>0</v>
      </c>
      <c r="L27" s="15" t="s">
        <v>39</v>
      </c>
    </row>
    <row r="28" spans="1:12">
      <c r="A28" s="18">
        <v>5</v>
      </c>
      <c r="B28" s="36">
        <v>0.17885954932000001</v>
      </c>
      <c r="C28" s="7">
        <v>58</v>
      </c>
      <c r="D28" s="36">
        <f t="shared" si="5"/>
        <v>412.63040000000001</v>
      </c>
      <c r="E28" s="36">
        <v>250</v>
      </c>
      <c r="F28" s="36">
        <f t="shared" si="6"/>
        <v>304.28399999999999</v>
      </c>
      <c r="G28" s="36">
        <f t="shared" si="7"/>
        <v>151.57599999999999</v>
      </c>
      <c r="H28" s="36">
        <f t="shared" si="8"/>
        <v>277.88</v>
      </c>
      <c r="I28" s="36">
        <f t="shared" si="9"/>
        <v>183.15199999999999</v>
      </c>
      <c r="J28" s="36">
        <v>50</v>
      </c>
      <c r="K28" s="36">
        <v>0</v>
      </c>
      <c r="L28" s="15" t="s">
        <v>40</v>
      </c>
    </row>
    <row r="29" spans="1:12" s="15" customFormat="1">
      <c r="A29" s="18">
        <v>4</v>
      </c>
      <c r="B29" s="36">
        <v>0.175917462059</v>
      </c>
      <c r="C29" s="7">
        <v>68</v>
      </c>
      <c r="D29" s="36">
        <v>460</v>
      </c>
      <c r="E29" s="36">
        <v>270</v>
      </c>
      <c r="F29" s="36">
        <f t="shared" ref="F29" si="10">2.653*(C29-30)+230</f>
        <v>330.81400000000002</v>
      </c>
      <c r="G29" s="36">
        <v>170</v>
      </c>
      <c r="H29" s="36">
        <v>320</v>
      </c>
      <c r="I29" s="36">
        <v>220</v>
      </c>
      <c r="J29" s="36">
        <v>34</v>
      </c>
      <c r="K29" s="36">
        <v>1</v>
      </c>
      <c r="L29" s="15" t="s">
        <v>41</v>
      </c>
    </row>
    <row r="30" spans="1:12">
      <c r="A30" s="18">
        <v>4</v>
      </c>
      <c r="B30" s="36">
        <v>0.175917462059</v>
      </c>
      <c r="C30" s="7">
        <v>68</v>
      </c>
      <c r="D30" s="36">
        <v>460</v>
      </c>
      <c r="E30" s="36">
        <v>270</v>
      </c>
      <c r="F30" s="36">
        <f t="shared" si="6"/>
        <v>330.81400000000002</v>
      </c>
      <c r="G30" s="36">
        <v>170</v>
      </c>
      <c r="H30" s="36">
        <v>320</v>
      </c>
      <c r="I30" s="36">
        <v>220</v>
      </c>
      <c r="J30" s="36">
        <v>34</v>
      </c>
      <c r="K30" s="36">
        <v>0</v>
      </c>
      <c r="L30" s="15" t="s">
        <v>38</v>
      </c>
    </row>
    <row r="31" spans="1:12">
      <c r="A31" s="18">
        <v>4</v>
      </c>
      <c r="B31" s="36">
        <v>0.19722234500700001</v>
      </c>
      <c r="C31" s="28">
        <v>72</v>
      </c>
      <c r="D31" s="36">
        <f>4.7368*(C31-30)+280</f>
        <v>478.94560000000001</v>
      </c>
      <c r="E31" s="36">
        <v>280</v>
      </c>
      <c r="F31" s="36">
        <f t="shared" si="6"/>
        <v>341.42599999999999</v>
      </c>
      <c r="G31" s="36">
        <f>1.842*(C31-30)+100</f>
        <v>177.364</v>
      </c>
      <c r="H31" s="36">
        <v>335</v>
      </c>
      <c r="I31" s="36">
        <f>3.684*(C31-30)+80</f>
        <v>234.72800000000001</v>
      </c>
      <c r="J31" s="36">
        <v>36</v>
      </c>
      <c r="K31" s="36">
        <v>0</v>
      </c>
      <c r="L31" s="15" t="s">
        <v>39</v>
      </c>
    </row>
    <row r="32" spans="1:12">
      <c r="A32" s="18">
        <v>4</v>
      </c>
      <c r="B32" s="36">
        <v>0.20273878791399999</v>
      </c>
      <c r="C32" s="7">
        <v>73</v>
      </c>
      <c r="D32" s="36">
        <f>4.7368*(C32-30)+280</f>
        <v>483.68239999999997</v>
      </c>
      <c r="E32" s="36">
        <v>282</v>
      </c>
      <c r="F32" s="36">
        <f t="shared" si="6"/>
        <v>344.07900000000001</v>
      </c>
      <c r="G32" s="36">
        <f>1.842*(C32-30)+100</f>
        <v>179.20600000000002</v>
      </c>
      <c r="H32" s="36">
        <v>340</v>
      </c>
      <c r="I32" s="36">
        <f>3.684*(C32-30)+80</f>
        <v>238.41200000000001</v>
      </c>
      <c r="J32" s="36">
        <v>36.5</v>
      </c>
      <c r="K32" s="36">
        <v>0</v>
      </c>
      <c r="L32" s="15" t="s">
        <v>40</v>
      </c>
    </row>
    <row r="33" spans="1:12">
      <c r="A33" s="18">
        <v>4</v>
      </c>
      <c r="B33" s="36">
        <v>0.23743531157200001</v>
      </c>
      <c r="C33" s="7">
        <v>79</v>
      </c>
      <c r="D33" s="36">
        <v>500</v>
      </c>
      <c r="E33" s="36">
        <v>290</v>
      </c>
      <c r="F33" s="36">
        <v>360</v>
      </c>
      <c r="G33" s="36">
        <v>190</v>
      </c>
      <c r="H33" s="36">
        <v>350</v>
      </c>
      <c r="I33" s="36">
        <v>260</v>
      </c>
      <c r="J33" s="36">
        <v>39</v>
      </c>
      <c r="K33" s="36">
        <v>0</v>
      </c>
      <c r="L33" s="15" t="s">
        <v>41</v>
      </c>
    </row>
  </sheetData>
  <sortState ref="A2:J32">
    <sortCondition ref="C2"/>
  </sortState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整理结果</vt:lpstr>
      <vt:lpstr>修改结果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2017-08-24T02:18:43Z</dcterms:created>
  <dcterms:modified xsi:type="dcterms:W3CDTF">2018-01-26T14:24:34Z</dcterms:modified>
</cp:coreProperties>
</file>