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Adult_Things\Projects\Health\AppleWatchData\"/>
    </mc:Choice>
  </mc:AlternateContent>
  <xr:revisionPtr revIDLastSave="0" documentId="13_ncr:1_{03F309F2-9ABE-4F9B-8C18-30C4389C2139}" xr6:coauthVersionLast="47" xr6:coauthVersionMax="47" xr10:uidLastSave="{00000000-0000-0000-0000-000000000000}"/>
  <bookViews>
    <workbookView xWindow="-108" yWindow="-108" windowWidth="23256" windowHeight="12576" xr2:uid="{4997AA1B-1E0B-48D9-BA4B-2DF973CA2F46}"/>
  </bookViews>
  <sheets>
    <sheet name="Health" sheetId="1" r:id="rId1"/>
    <sheet name="Sleep" sheetId="2" r:id="rId2"/>
    <sheet name="Heart Rate" sheetId="3" r:id="rId3"/>
    <sheet name="Daily Numbers" sheetId="4" r:id="rId4"/>
  </sheets>
  <definedNames>
    <definedName name="_xlchart.v1.0" hidden="1">Health!$C$2:$C$70</definedName>
    <definedName name="_xlchart.v1.1" hidden="1">Health!$G$1</definedName>
    <definedName name="_xlchart.v1.10" hidden="1">Sleep!$C$2:$C$64</definedName>
    <definedName name="_xlchart.v1.11" hidden="1">Sleep!$B$2:$B$64</definedName>
    <definedName name="_xlchart.v1.12" hidden="1">Sleep!$C$1</definedName>
    <definedName name="_xlchart.v1.13" hidden="1">Sleep!$C$2:$C$64</definedName>
    <definedName name="_xlchart.v1.2" hidden="1">Health!$G$2:$G$69</definedName>
    <definedName name="_xlchart.v1.3" hidden="1">Health!$G$2:$G$70</definedName>
    <definedName name="_xlchart.v1.4" hidden="1">Health!$G$3:$G$70</definedName>
    <definedName name="_xlchart.v1.5" hidden="1">Sleep!$B$2:$B$64</definedName>
    <definedName name="_xlchart.v1.6" hidden="1">Sleep!$C$1</definedName>
    <definedName name="_xlchart.v1.7" hidden="1">Sleep!$C$2:$C$64</definedName>
    <definedName name="_xlchart.v1.8" hidden="1">Sleep!$B$2:$B$64</definedName>
    <definedName name="_xlchart.v1.9" hidden="1">Sleep!$C$1</definedName>
  </definedNames>
  <calcPr calcId="191029"/>
  <pivotCaches>
    <pivotCache cacheId="0" r:id="rId5"/>
    <pivotCache cacheId="7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B2" i="1" l="1"/>
  <c r="M4" i="4"/>
  <c r="L4" i="4"/>
  <c r="J4" i="4"/>
  <c r="K4" i="4"/>
  <c r="I4" i="4"/>
  <c r="H4" i="4"/>
  <c r="G4" i="4"/>
  <c r="F4" i="4"/>
  <c r="E4" i="4"/>
  <c r="D4" i="4"/>
  <c r="H3" i="2"/>
  <c r="N4" i="4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E2" i="2"/>
  <c r="F2" i="2" s="1"/>
  <c r="E3" i="2"/>
  <c r="F3" i="2" s="1"/>
  <c r="E4" i="2"/>
  <c r="F4" i="2" s="1"/>
  <c r="E5" i="2"/>
  <c r="F5" i="2" s="1"/>
  <c r="E6" i="2"/>
  <c r="E7" i="2"/>
  <c r="F7" i="2" s="1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E61" i="2"/>
  <c r="F61" i="2" s="1"/>
  <c r="E62" i="2"/>
  <c r="F62" i="2" s="1"/>
  <c r="E63" i="2"/>
  <c r="F63" i="2" s="1"/>
  <c r="E64" i="2"/>
  <c r="F64" i="2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4" i="4" s="1"/>
  <c r="B4" i="1"/>
  <c r="B3" i="1"/>
</calcChain>
</file>

<file path=xl/sharedStrings.xml><?xml version="1.0" encoding="utf-8"?>
<sst xmlns="http://schemas.openxmlformats.org/spreadsheetml/2006/main" count="207" uniqueCount="42">
  <si>
    <t>Date</t>
  </si>
  <si>
    <t>Day of the Week</t>
  </si>
  <si>
    <t>Active Calories (kcal)</t>
  </si>
  <si>
    <t>Distance (mi)</t>
  </si>
  <si>
    <t>Flights Climbed (count)</t>
  </si>
  <si>
    <t>Resting Calories (kcal)</t>
  </si>
  <si>
    <t>Steps (count)</t>
  </si>
  <si>
    <t>.</t>
  </si>
  <si>
    <t>Tuesday</t>
  </si>
  <si>
    <t>Monday</t>
  </si>
  <si>
    <t>Sunday</t>
  </si>
  <si>
    <t>Saturday</t>
  </si>
  <si>
    <t>Friday</t>
  </si>
  <si>
    <t>Thursday</t>
  </si>
  <si>
    <t>Wednesday</t>
  </si>
  <si>
    <t>Sleep End</t>
  </si>
  <si>
    <t>Hour Start</t>
  </si>
  <si>
    <t>Sleep Time Start</t>
  </si>
  <si>
    <t>Sleep Start</t>
  </si>
  <si>
    <t>Time Asleep (hr)</t>
  </si>
  <si>
    <t>DotW Fallen Asleep</t>
  </si>
  <si>
    <t>Avg (count/min)</t>
  </si>
  <si>
    <t>Max (count/min)</t>
  </si>
  <si>
    <t>Min (count/min)</t>
  </si>
  <si>
    <t>Grand Total</t>
  </si>
  <si>
    <t>Column Labels</t>
  </si>
  <si>
    <t>Average of Min (count/min)</t>
  </si>
  <si>
    <t>Average of Max (count/min)</t>
  </si>
  <si>
    <t>Average of Avg (count/min)</t>
  </si>
  <si>
    <t>Values</t>
  </si>
  <si>
    <t>Sleep Time End</t>
  </si>
  <si>
    <t>Sleep</t>
  </si>
  <si>
    <t>Heart Rate</t>
  </si>
  <si>
    <t>Activity</t>
  </si>
  <si>
    <t>Buckets</t>
  </si>
  <si>
    <t>Frequency</t>
  </si>
  <si>
    <t>Total Calories (kcal)</t>
  </si>
  <si>
    <t>Row Labels</t>
  </si>
  <si>
    <t>Average of Total Calories (kcal)</t>
  </si>
  <si>
    <t>Average of Resting Calories (kcal)</t>
  </si>
  <si>
    <t>Average of Active Calories (kcal)</t>
  </si>
  <si>
    <t>Daily Health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</si>
</sst>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2E49C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rgb="FFFFAC9B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/>
    <xf numFmtId="1" fontId="0" fillId="0" borderId="2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165" fontId="0" fillId="0" borderId="2" xfId="0" applyNumberFormat="1" applyBorder="1"/>
  </cellXfs>
  <cellStyles count="1"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AC9B"/>
      <color rgb="FFA7E8FF"/>
      <color rgb="FF00FFFF"/>
      <color rgb="FFC2E49C"/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[PersonalHealth.xlsx]Health!PivotTable1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Health!$K$11</c:f>
              <c:strCache>
                <c:ptCount val="1"/>
                <c:pt idx="0">
                  <c:v>Average of Active Calories (kcal)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Health!$J$12:$J$19</c:f>
              <c:strCache>
                <c:ptCount val="7"/>
                <c:pt idx="0">
                  <c:v>Thursday</c:v>
                </c:pt>
                <c:pt idx="1">
                  <c:v>Saturday</c:v>
                </c:pt>
                <c:pt idx="2">
                  <c:v>Monday</c:v>
                </c:pt>
                <c:pt idx="3">
                  <c:v>Wednesday</c:v>
                </c:pt>
                <c:pt idx="4">
                  <c:v>Sunday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Health!$K$12:$K$19</c:f>
              <c:numCache>
                <c:formatCode>0.0</c:formatCode>
                <c:ptCount val="7"/>
                <c:pt idx="0">
                  <c:v>893.06365608157387</c:v>
                </c:pt>
                <c:pt idx="1">
                  <c:v>886.01576773063459</c:v>
                </c:pt>
                <c:pt idx="2">
                  <c:v>815.67375089964412</c:v>
                </c:pt>
                <c:pt idx="3">
                  <c:v>822.76528486520374</c:v>
                </c:pt>
                <c:pt idx="4">
                  <c:v>794.01083659092205</c:v>
                </c:pt>
                <c:pt idx="5">
                  <c:v>691.26881440313844</c:v>
                </c:pt>
                <c:pt idx="6">
                  <c:v>782.68870598648004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9-4CE2-89DB-FE25538B7391}"/>
            </c:ext>
          </c:extLst>
        </c:ser>
        <c:ser>
          <c:idx val="1"/>
          <c:order val="1"/>
          <c:tx>
            <c:strRef>
              <c:f>Health!$L$11</c:f>
              <c:strCache>
                <c:ptCount val="1"/>
                <c:pt idx="0">
                  <c:v>Average of Resting Calories (kcal)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Health!$J$12:$J$19</c:f>
              <c:strCache>
                <c:ptCount val="7"/>
                <c:pt idx="0">
                  <c:v>Thursday</c:v>
                </c:pt>
                <c:pt idx="1">
                  <c:v>Saturday</c:v>
                </c:pt>
                <c:pt idx="2">
                  <c:v>Monday</c:v>
                </c:pt>
                <c:pt idx="3">
                  <c:v>Wednesday</c:v>
                </c:pt>
                <c:pt idx="4">
                  <c:v>Sunday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Health!$L$12:$L$19</c:f>
              <c:numCache>
                <c:formatCode>0.0</c:formatCode>
                <c:ptCount val="7"/>
                <c:pt idx="0">
                  <c:v>2758.3725209275854</c:v>
                </c:pt>
                <c:pt idx="1">
                  <c:v>2765.3486914213304</c:v>
                </c:pt>
                <c:pt idx="2">
                  <c:v>2729.3151543831282</c:v>
                </c:pt>
                <c:pt idx="3">
                  <c:v>2667.2215191713276</c:v>
                </c:pt>
                <c:pt idx="4">
                  <c:v>2547.390053761445</c:v>
                </c:pt>
                <c:pt idx="5">
                  <c:v>2626.7640052247343</c:v>
                </c:pt>
                <c:pt idx="6">
                  <c:v>2523.1131576624975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9-4CE2-89DB-FE25538B7391}"/>
            </c:ext>
          </c:extLst>
        </c:ser>
        <c:ser>
          <c:idx val="2"/>
          <c:order val="2"/>
          <c:tx>
            <c:strRef>
              <c:f>Health!$M$11</c:f>
              <c:strCache>
                <c:ptCount val="1"/>
                <c:pt idx="0">
                  <c:v>Average of Total Calories (kcal)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Health!$J$12:$J$19</c:f>
              <c:strCache>
                <c:ptCount val="7"/>
                <c:pt idx="0">
                  <c:v>Thursday</c:v>
                </c:pt>
                <c:pt idx="1">
                  <c:v>Saturday</c:v>
                </c:pt>
                <c:pt idx="2">
                  <c:v>Monday</c:v>
                </c:pt>
                <c:pt idx="3">
                  <c:v>Wednesday</c:v>
                </c:pt>
                <c:pt idx="4">
                  <c:v>Sunday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Health!$M$12:$M$19</c:f>
              <c:numCache>
                <c:formatCode>0.0</c:formatCode>
                <c:ptCount val="7"/>
                <c:pt idx="0">
                  <c:v>3651.4361770091596</c:v>
                </c:pt>
                <c:pt idx="1">
                  <c:v>3651.3644591519651</c:v>
                </c:pt>
                <c:pt idx="2">
                  <c:v>3544.9889052827721</c:v>
                </c:pt>
                <c:pt idx="3">
                  <c:v>3489.9868040365309</c:v>
                </c:pt>
                <c:pt idx="4">
                  <c:v>3341.4008903523668</c:v>
                </c:pt>
                <c:pt idx="5">
                  <c:v>3318.0328196278729</c:v>
                </c:pt>
                <c:pt idx="6">
                  <c:v>3305.8018636489774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9-4CE2-89DB-FE25538B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021216"/>
        <c:axId val="1147023296"/>
      </c:barChart>
      <c:catAx>
        <c:axId val="11470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23296"/>
        <c:crosses val="autoZero"/>
        <c:auto val="1"/>
        <c:lblAlgn val="ctr"/>
        <c:lblOffset val="100"/>
        <c:noMultiLvlLbl val="0"/>
      </c:catAx>
      <c:valAx>
        <c:axId val="1147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Fallen Asleep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cat>
            <c:numRef>
              <c:f>Sleep!$J$4:$J$10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cat>
          <c:val>
            <c:numRef>
              <c:f>Sleep!$K$4:$K$10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13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D-40F7-8BFC-C4A5D834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"/>
        <c:axId val="1003988864"/>
        <c:axId val="1003989280"/>
      </c:barChart>
      <c:catAx>
        <c:axId val="10039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Fallen Asleep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89280"/>
        <c:crosses val="autoZero"/>
        <c:auto val="1"/>
        <c:lblAlgn val="ctr"/>
        <c:lblOffset val="100"/>
        <c:noMultiLvlLbl val="0"/>
      </c:catAx>
      <c:valAx>
        <c:axId val="100398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888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Rate'!$C$1</c:f>
              <c:strCache>
                <c:ptCount val="1"/>
                <c:pt idx="0">
                  <c:v>Min (count/min)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'Heart Rate'!$A$2:$A$66</c:f>
              <c:numCache>
                <c:formatCode>m/d/yyyy</c:formatCode>
                <c:ptCount val="65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</c:numCache>
            </c:numRef>
          </c:xVal>
          <c:yVal>
            <c:numRef>
              <c:f>'Heart Rate'!$C$2:$C$66</c:f>
              <c:numCache>
                <c:formatCode>General</c:formatCode>
                <c:ptCount val="65"/>
                <c:pt idx="0">
                  <c:v>60</c:v>
                </c:pt>
                <c:pt idx="1">
                  <c:v>40</c:v>
                </c:pt>
                <c:pt idx="2">
                  <c:v>58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40</c:v>
                </c:pt>
                <c:pt idx="7">
                  <c:v>47</c:v>
                </c:pt>
                <c:pt idx="8">
                  <c:v>47</c:v>
                </c:pt>
                <c:pt idx="9">
                  <c:v>53</c:v>
                </c:pt>
                <c:pt idx="10">
                  <c:v>49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  <c:pt idx="14">
                  <c:v>44</c:v>
                </c:pt>
                <c:pt idx="15">
                  <c:v>47</c:v>
                </c:pt>
                <c:pt idx="16">
                  <c:v>58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48</c:v>
                </c:pt>
                <c:pt idx="21">
                  <c:v>44</c:v>
                </c:pt>
                <c:pt idx="22">
                  <c:v>48</c:v>
                </c:pt>
                <c:pt idx="23">
                  <c:v>44</c:v>
                </c:pt>
                <c:pt idx="24">
                  <c:v>56</c:v>
                </c:pt>
                <c:pt idx="25">
                  <c:v>46</c:v>
                </c:pt>
                <c:pt idx="26">
                  <c:v>48</c:v>
                </c:pt>
                <c:pt idx="27">
                  <c:v>52</c:v>
                </c:pt>
                <c:pt idx="28">
                  <c:v>68</c:v>
                </c:pt>
                <c:pt idx="29">
                  <c:v>58</c:v>
                </c:pt>
                <c:pt idx="30">
                  <c:v>53</c:v>
                </c:pt>
                <c:pt idx="31">
                  <c:v>49</c:v>
                </c:pt>
                <c:pt idx="32">
                  <c:v>54</c:v>
                </c:pt>
                <c:pt idx="33">
                  <c:v>51</c:v>
                </c:pt>
                <c:pt idx="34">
                  <c:v>46</c:v>
                </c:pt>
                <c:pt idx="35">
                  <c:v>57</c:v>
                </c:pt>
                <c:pt idx="36">
                  <c:v>46</c:v>
                </c:pt>
                <c:pt idx="37">
                  <c:v>48</c:v>
                </c:pt>
                <c:pt idx="38">
                  <c:v>51</c:v>
                </c:pt>
                <c:pt idx="39">
                  <c:v>47</c:v>
                </c:pt>
                <c:pt idx="40">
                  <c:v>48</c:v>
                </c:pt>
                <c:pt idx="41">
                  <c:v>44</c:v>
                </c:pt>
                <c:pt idx="42">
                  <c:v>51</c:v>
                </c:pt>
                <c:pt idx="43">
                  <c:v>53</c:v>
                </c:pt>
                <c:pt idx="44">
                  <c:v>43</c:v>
                </c:pt>
                <c:pt idx="45">
                  <c:v>40</c:v>
                </c:pt>
                <c:pt idx="46">
                  <c:v>41</c:v>
                </c:pt>
                <c:pt idx="47">
                  <c:v>45</c:v>
                </c:pt>
                <c:pt idx="48">
                  <c:v>53</c:v>
                </c:pt>
                <c:pt idx="49">
                  <c:v>49</c:v>
                </c:pt>
                <c:pt idx="50">
                  <c:v>49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56</c:v>
                </c:pt>
                <c:pt idx="56">
                  <c:v>45</c:v>
                </c:pt>
                <c:pt idx="57">
                  <c:v>44</c:v>
                </c:pt>
                <c:pt idx="58">
                  <c:v>46</c:v>
                </c:pt>
                <c:pt idx="59">
                  <c:v>44</c:v>
                </c:pt>
                <c:pt idx="60">
                  <c:v>47</c:v>
                </c:pt>
                <c:pt idx="61">
                  <c:v>58</c:v>
                </c:pt>
                <c:pt idx="62">
                  <c:v>50</c:v>
                </c:pt>
                <c:pt idx="63">
                  <c:v>46</c:v>
                </c:pt>
                <c:pt idx="6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5D0-9BBF-627642E1339D}"/>
            </c:ext>
          </c:extLst>
        </c:ser>
        <c:ser>
          <c:idx val="1"/>
          <c:order val="1"/>
          <c:tx>
            <c:strRef>
              <c:f>'Heart Rate'!$D$1</c:f>
              <c:strCache>
                <c:ptCount val="1"/>
                <c:pt idx="0">
                  <c:v>Max (count/min)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'Heart Rate'!$A$2:$A$66</c:f>
              <c:numCache>
                <c:formatCode>m/d/yyyy</c:formatCode>
                <c:ptCount val="65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</c:numCache>
            </c:numRef>
          </c:xVal>
          <c:yVal>
            <c:numRef>
              <c:f>'Heart Rate'!$D$2:$D$66</c:f>
              <c:numCache>
                <c:formatCode>General</c:formatCode>
                <c:ptCount val="65"/>
                <c:pt idx="0">
                  <c:v>96</c:v>
                </c:pt>
                <c:pt idx="1">
                  <c:v>131</c:v>
                </c:pt>
                <c:pt idx="2">
                  <c:v>130</c:v>
                </c:pt>
                <c:pt idx="3">
                  <c:v>121</c:v>
                </c:pt>
                <c:pt idx="4">
                  <c:v>129</c:v>
                </c:pt>
                <c:pt idx="5">
                  <c:v>130</c:v>
                </c:pt>
                <c:pt idx="6">
                  <c:v>123</c:v>
                </c:pt>
                <c:pt idx="7">
                  <c:v>122</c:v>
                </c:pt>
                <c:pt idx="8">
                  <c:v>159</c:v>
                </c:pt>
                <c:pt idx="9">
                  <c:v>133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125</c:v>
                </c:pt>
                <c:pt idx="14">
                  <c:v>145</c:v>
                </c:pt>
                <c:pt idx="15">
                  <c:v>115</c:v>
                </c:pt>
                <c:pt idx="16">
                  <c:v>89</c:v>
                </c:pt>
                <c:pt idx="17">
                  <c:v>113</c:v>
                </c:pt>
                <c:pt idx="18">
                  <c:v>114</c:v>
                </c:pt>
                <c:pt idx="19">
                  <c:v>127</c:v>
                </c:pt>
                <c:pt idx="20">
                  <c:v>133</c:v>
                </c:pt>
                <c:pt idx="21">
                  <c:v>143</c:v>
                </c:pt>
                <c:pt idx="22">
                  <c:v>115</c:v>
                </c:pt>
                <c:pt idx="23">
                  <c:v>120</c:v>
                </c:pt>
                <c:pt idx="24">
                  <c:v>117</c:v>
                </c:pt>
                <c:pt idx="25">
                  <c:v>117</c:v>
                </c:pt>
                <c:pt idx="26">
                  <c:v>134</c:v>
                </c:pt>
                <c:pt idx="27">
                  <c:v>136</c:v>
                </c:pt>
                <c:pt idx="28">
                  <c:v>141</c:v>
                </c:pt>
                <c:pt idx="29">
                  <c:v>134</c:v>
                </c:pt>
                <c:pt idx="30">
                  <c:v>193</c:v>
                </c:pt>
                <c:pt idx="31">
                  <c:v>109</c:v>
                </c:pt>
                <c:pt idx="32">
                  <c:v>120</c:v>
                </c:pt>
                <c:pt idx="33">
                  <c:v>127</c:v>
                </c:pt>
                <c:pt idx="34">
                  <c:v>132</c:v>
                </c:pt>
                <c:pt idx="35">
                  <c:v>124</c:v>
                </c:pt>
                <c:pt idx="36">
                  <c:v>135</c:v>
                </c:pt>
                <c:pt idx="37">
                  <c:v>120</c:v>
                </c:pt>
                <c:pt idx="38">
                  <c:v>119</c:v>
                </c:pt>
                <c:pt idx="39">
                  <c:v>144</c:v>
                </c:pt>
                <c:pt idx="40">
                  <c:v>109</c:v>
                </c:pt>
                <c:pt idx="41">
                  <c:v>144</c:v>
                </c:pt>
                <c:pt idx="42">
                  <c:v>139</c:v>
                </c:pt>
                <c:pt idx="43">
                  <c:v>151</c:v>
                </c:pt>
                <c:pt idx="44">
                  <c:v>104</c:v>
                </c:pt>
                <c:pt idx="45">
                  <c:v>113</c:v>
                </c:pt>
                <c:pt idx="46">
                  <c:v>120</c:v>
                </c:pt>
                <c:pt idx="47">
                  <c:v>125</c:v>
                </c:pt>
                <c:pt idx="48">
                  <c:v>107</c:v>
                </c:pt>
                <c:pt idx="49">
                  <c:v>123</c:v>
                </c:pt>
                <c:pt idx="50">
                  <c:v>116</c:v>
                </c:pt>
                <c:pt idx="51">
                  <c:v>116</c:v>
                </c:pt>
                <c:pt idx="52">
                  <c:v>104</c:v>
                </c:pt>
                <c:pt idx="53">
                  <c:v>127</c:v>
                </c:pt>
                <c:pt idx="54">
                  <c:v>140</c:v>
                </c:pt>
                <c:pt idx="55">
                  <c:v>115</c:v>
                </c:pt>
                <c:pt idx="56">
                  <c:v>108</c:v>
                </c:pt>
                <c:pt idx="57">
                  <c:v>152</c:v>
                </c:pt>
                <c:pt idx="58">
                  <c:v>123</c:v>
                </c:pt>
                <c:pt idx="59">
                  <c:v>156</c:v>
                </c:pt>
                <c:pt idx="60">
                  <c:v>130</c:v>
                </c:pt>
                <c:pt idx="61">
                  <c:v>144</c:v>
                </c:pt>
                <c:pt idx="62">
                  <c:v>115</c:v>
                </c:pt>
                <c:pt idx="63">
                  <c:v>103</c:v>
                </c:pt>
                <c:pt idx="6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5D0-9BBF-627642E1339D}"/>
            </c:ext>
          </c:extLst>
        </c:ser>
        <c:ser>
          <c:idx val="2"/>
          <c:order val="2"/>
          <c:tx>
            <c:strRef>
              <c:f>'Heart Rate'!$E$1</c:f>
              <c:strCache>
                <c:ptCount val="1"/>
                <c:pt idx="0">
                  <c:v>Avg (count/min)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'Heart Rate'!$A$2:$A$66</c:f>
              <c:numCache>
                <c:formatCode>m/d/yyyy</c:formatCode>
                <c:ptCount val="65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</c:numCache>
            </c:numRef>
          </c:xVal>
          <c:yVal>
            <c:numRef>
              <c:f>'Heart Rate'!$E$2:$E$66</c:f>
              <c:numCache>
                <c:formatCode>0</c:formatCode>
                <c:ptCount val="65"/>
                <c:pt idx="0">
                  <c:v>73.95</c:v>
                </c:pt>
                <c:pt idx="1">
                  <c:v>78.37</c:v>
                </c:pt>
                <c:pt idx="2">
                  <c:v>80.78</c:v>
                </c:pt>
                <c:pt idx="3">
                  <c:v>67.45</c:v>
                </c:pt>
                <c:pt idx="4">
                  <c:v>74.3</c:v>
                </c:pt>
                <c:pt idx="5">
                  <c:v>73.23</c:v>
                </c:pt>
                <c:pt idx="6">
                  <c:v>73.239999999999995</c:v>
                </c:pt>
                <c:pt idx="7">
                  <c:v>71.239999999999995</c:v>
                </c:pt>
                <c:pt idx="8">
                  <c:v>73.430000000000007</c:v>
                </c:pt>
                <c:pt idx="9">
                  <c:v>84.33</c:v>
                </c:pt>
                <c:pt idx="10">
                  <c:v>68.73</c:v>
                </c:pt>
                <c:pt idx="11">
                  <c:v>74.510000000000005</c:v>
                </c:pt>
                <c:pt idx="12">
                  <c:v>70.400000000000006</c:v>
                </c:pt>
                <c:pt idx="13">
                  <c:v>75.38</c:v>
                </c:pt>
                <c:pt idx="14">
                  <c:v>77.27</c:v>
                </c:pt>
                <c:pt idx="15">
                  <c:v>62.08</c:v>
                </c:pt>
                <c:pt idx="16">
                  <c:v>67.34</c:v>
                </c:pt>
                <c:pt idx="17">
                  <c:v>63.95</c:v>
                </c:pt>
                <c:pt idx="18">
                  <c:v>63.93</c:v>
                </c:pt>
                <c:pt idx="19">
                  <c:v>72.38</c:v>
                </c:pt>
                <c:pt idx="20">
                  <c:v>70.62</c:v>
                </c:pt>
                <c:pt idx="21">
                  <c:v>70.430000000000007</c:v>
                </c:pt>
                <c:pt idx="22">
                  <c:v>70.28</c:v>
                </c:pt>
                <c:pt idx="23">
                  <c:v>62.9</c:v>
                </c:pt>
                <c:pt idx="24">
                  <c:v>81.12</c:v>
                </c:pt>
                <c:pt idx="25">
                  <c:v>65.900000000000006</c:v>
                </c:pt>
                <c:pt idx="26">
                  <c:v>72.02</c:v>
                </c:pt>
                <c:pt idx="27">
                  <c:v>83.36</c:v>
                </c:pt>
                <c:pt idx="28">
                  <c:v>103.75</c:v>
                </c:pt>
                <c:pt idx="29">
                  <c:v>91.84</c:v>
                </c:pt>
                <c:pt idx="30">
                  <c:v>78.680000000000007</c:v>
                </c:pt>
                <c:pt idx="31">
                  <c:v>72.63</c:v>
                </c:pt>
                <c:pt idx="32">
                  <c:v>68.599999999999994</c:v>
                </c:pt>
                <c:pt idx="33">
                  <c:v>88.4</c:v>
                </c:pt>
                <c:pt idx="34">
                  <c:v>85.47</c:v>
                </c:pt>
                <c:pt idx="35">
                  <c:v>76.31</c:v>
                </c:pt>
                <c:pt idx="36">
                  <c:v>66.63</c:v>
                </c:pt>
                <c:pt idx="37">
                  <c:v>68.66</c:v>
                </c:pt>
                <c:pt idx="38">
                  <c:v>75.27</c:v>
                </c:pt>
                <c:pt idx="39">
                  <c:v>67.459999999999994</c:v>
                </c:pt>
                <c:pt idx="40">
                  <c:v>62.07</c:v>
                </c:pt>
                <c:pt idx="41">
                  <c:v>69.77</c:v>
                </c:pt>
                <c:pt idx="42">
                  <c:v>69.3</c:v>
                </c:pt>
                <c:pt idx="43">
                  <c:v>79.73</c:v>
                </c:pt>
                <c:pt idx="44">
                  <c:v>63.66</c:v>
                </c:pt>
                <c:pt idx="45">
                  <c:v>63.64</c:v>
                </c:pt>
                <c:pt idx="46">
                  <c:v>75.569999999999993</c:v>
                </c:pt>
                <c:pt idx="47">
                  <c:v>69.489999999999995</c:v>
                </c:pt>
                <c:pt idx="48">
                  <c:v>74.84</c:v>
                </c:pt>
                <c:pt idx="49">
                  <c:v>79.97</c:v>
                </c:pt>
                <c:pt idx="50">
                  <c:v>68.94</c:v>
                </c:pt>
                <c:pt idx="51">
                  <c:v>62.61</c:v>
                </c:pt>
                <c:pt idx="52">
                  <c:v>65.489999999999995</c:v>
                </c:pt>
                <c:pt idx="53">
                  <c:v>67.650000000000006</c:v>
                </c:pt>
                <c:pt idx="54">
                  <c:v>91.81</c:v>
                </c:pt>
                <c:pt idx="55">
                  <c:v>76.900000000000006</c:v>
                </c:pt>
                <c:pt idx="56">
                  <c:v>61.24</c:v>
                </c:pt>
                <c:pt idx="57">
                  <c:v>72.28</c:v>
                </c:pt>
                <c:pt idx="58">
                  <c:v>66</c:v>
                </c:pt>
                <c:pt idx="59">
                  <c:v>88.6</c:v>
                </c:pt>
                <c:pt idx="60">
                  <c:v>67.88</c:v>
                </c:pt>
                <c:pt idx="61">
                  <c:v>85.85</c:v>
                </c:pt>
                <c:pt idx="62">
                  <c:v>68.45</c:v>
                </c:pt>
                <c:pt idx="63">
                  <c:v>61.81</c:v>
                </c:pt>
                <c:pt idx="64">
                  <c:v>56.49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D-45D0-9BBF-627642E1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77136"/>
        <c:axId val="643764240"/>
      </c:scatterChart>
      <c:valAx>
        <c:axId val="643777136"/>
        <c:scaling>
          <c:orientation val="minMax"/>
          <c:max val="44392"/>
          <c:min val="443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4240"/>
        <c:crosses val="autoZero"/>
        <c:crossBetween val="midCat"/>
      </c:valAx>
      <c:valAx>
        <c:axId val="6437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[PersonalHealth.xlsx]Heart Rate!PivotTable6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'Heart Rate'!$H$29:$H$30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Rate'!$H$31:$H$33</c:f>
              <c:numCache>
                <c:formatCode>0</c:formatCode>
                <c:ptCount val="3"/>
                <c:pt idx="0">
                  <c:v>52.333333333333336</c:v>
                </c:pt>
                <c:pt idx="1">
                  <c:v>73.971111111111114</c:v>
                </c:pt>
                <c:pt idx="2">
                  <c:v>131.22222222222223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7-4E6B-B6B8-8BD8275AD2BF}"/>
            </c:ext>
          </c:extLst>
        </c:ser>
        <c:ser>
          <c:idx val="1"/>
          <c:order val="1"/>
          <c:tx>
            <c:strRef>
              <c:f>'Heart Rate'!$I$29:$I$30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Rate'!$I$31:$I$33</c:f>
              <c:numCache>
                <c:formatCode>0</c:formatCode>
                <c:ptCount val="3"/>
                <c:pt idx="0">
                  <c:v>47.6</c:v>
                </c:pt>
                <c:pt idx="1">
                  <c:v>68.921999999999997</c:v>
                </c:pt>
                <c:pt idx="2">
                  <c:v>113.2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27-4E6B-B6B8-8BD8275AD2BF}"/>
            </c:ext>
          </c:extLst>
        </c:ser>
        <c:ser>
          <c:idx val="2"/>
          <c:order val="2"/>
          <c:tx>
            <c:strRef>
              <c:f>'Heart Rate'!$J$29:$J$30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Rate'!$J$31:$J$33</c:f>
              <c:numCache>
                <c:formatCode>0</c:formatCode>
                <c:ptCount val="3"/>
                <c:pt idx="0">
                  <c:v>46.5</c:v>
                </c:pt>
                <c:pt idx="1">
                  <c:v>68.385999999999996</c:v>
                </c:pt>
                <c:pt idx="2">
                  <c:v>122.9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27-4E6B-B6B8-8BD8275AD2BF}"/>
            </c:ext>
          </c:extLst>
        </c:ser>
        <c:ser>
          <c:idx val="3"/>
          <c:order val="3"/>
          <c:tx>
            <c:strRef>
              <c:f>'Heart Rate'!$K$29:$K$30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Rate'!$K$31:$K$33</c:f>
              <c:numCache>
                <c:formatCode>0</c:formatCode>
                <c:ptCount val="3"/>
                <c:pt idx="0">
                  <c:v>46.125</c:v>
                </c:pt>
                <c:pt idx="1">
                  <c:v>69.958749999999995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27-4E6B-B6B8-8BD8275AD2BF}"/>
            </c:ext>
          </c:extLst>
        </c:ser>
        <c:ser>
          <c:idx val="4"/>
          <c:order val="4"/>
          <c:tx>
            <c:strRef>
              <c:f>'Heart Rate'!$L$29:$L$30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Rate'!$L$31:$L$33</c:f>
              <c:numCache>
                <c:formatCode>0</c:formatCode>
                <c:ptCount val="3"/>
                <c:pt idx="0">
                  <c:v>47</c:v>
                </c:pt>
                <c:pt idx="1">
                  <c:v>75.183333333333337</c:v>
                </c:pt>
                <c:pt idx="2">
                  <c:v>126.44444444444444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27-4E6B-B6B8-8BD8275AD2BF}"/>
            </c:ext>
          </c:extLst>
        </c:ser>
        <c:ser>
          <c:idx val="5"/>
          <c:order val="5"/>
          <c:tx>
            <c:strRef>
              <c:f>'Heart Rate'!$M$29:$M$30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Rate'!$M$31:$M$33</c:f>
              <c:numCache>
                <c:formatCode>0</c:formatCode>
                <c:ptCount val="3"/>
                <c:pt idx="0">
                  <c:v>50</c:v>
                </c:pt>
                <c:pt idx="1">
                  <c:v>76.224999999999994</c:v>
                </c:pt>
                <c:pt idx="2">
                  <c:v>128.69999999999999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27-4E6B-B6B8-8BD8275AD2BF}"/>
            </c:ext>
          </c:extLst>
        </c:ser>
        <c:ser>
          <c:idx val="6"/>
          <c:order val="6"/>
          <c:tx>
            <c:strRef>
              <c:f>'Heart Rate'!$N$29:$N$30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'Heart Rate'!$G$31:$G$33</c:f>
              <c:strCache>
                <c:ptCount val="3"/>
                <c:pt idx="0">
                  <c:v>Average of Min (count/min)</c:v>
                </c:pt>
                <c:pt idx="1">
                  <c:v>Average of Avg (count/min)</c:v>
                </c:pt>
                <c:pt idx="2">
                  <c:v>Average of Max (count/min)</c:v>
                </c:pt>
              </c:strCache>
            </c:strRef>
          </c:cat>
          <c:val>
            <c:numRef>
              <c:f>'Heart Rate'!$N$31:$N$33</c:f>
              <c:numCache>
                <c:formatCode>0</c:formatCode>
                <c:ptCount val="3"/>
                <c:pt idx="0">
                  <c:v>50.222222222222221</c:v>
                </c:pt>
                <c:pt idx="1">
                  <c:v>77.696666666666673</c:v>
                </c:pt>
                <c:pt idx="2">
                  <c:v>133.44444444444446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27-4E6B-B6B8-8BD8275A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770896"/>
        <c:axId val="643785872"/>
      </c:barChart>
      <c:catAx>
        <c:axId val="6437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5872"/>
        <c:crosses val="autoZero"/>
        <c:auto val="1"/>
        <c:lblAlgn val="ctr"/>
        <c:lblOffset val="100"/>
        <c:noMultiLvlLbl val="0"/>
      </c:catAx>
      <c:valAx>
        <c:axId val="643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Total Calories Burned in a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Calories Burned in a Day</a:t>
          </a:r>
        </a:p>
      </cx:txPr>
    </cx:title>
    <cx:plotArea>
      <cx:plotAreaRegion>
        <cx:series layoutId="clusteredColumn" uniqueId="{7AAA5E1D-1156-491A-825B-F01C787ABDEF}"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.330000013"/>
        <cx:title>
          <cx:tx>
            <cx:txData>
              <cx:v>Total Calories (kcal)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Calories (kcal)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Sleep Distribution Among Days of the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Sleep Distribution Among Days of the Week</a:t>
          </a:r>
        </a:p>
      </cx:txPr>
    </cx:title>
    <cx:plotArea>
      <cx:plotAreaRegion>
        <cx:series layoutId="boxWhisker" uniqueId="{C5B5E991-A5BC-4B37-B774-D253E38D8B2C}">
          <cx:tx>
            <cx:txData>
              <cx:f>_xlchart.v1.9</cx:f>
              <cx:v>Time Asleep (hr)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Day of the Week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 of the Week</a:t>
              </a:r>
            </a:p>
          </cx:txPr>
        </cx:title>
        <cx:tickLabels/>
      </cx:axis>
      <cx:axis id="1">
        <cx:valScaling/>
        <cx:title>
          <cx:tx>
            <cx:txData>
              <cx:v>Time Asleep (hr)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Asleep (hr)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20</xdr:row>
      <xdr:rowOff>19050</xdr:rowOff>
    </xdr:from>
    <xdr:to>
      <xdr:col>11</xdr:col>
      <xdr:colOff>1836420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D9CFD-7E95-4781-9379-DD576961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</xdr:colOff>
      <xdr:row>36</xdr:row>
      <xdr:rowOff>165100</xdr:rowOff>
    </xdr:from>
    <xdr:to>
      <xdr:col>11</xdr:col>
      <xdr:colOff>1841500</xdr:colOff>
      <xdr:row>51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Active Calories (kcal)'&#10;&#10;Description automatically generated">
              <a:extLst>
                <a:ext uri="{FF2B5EF4-FFF2-40B4-BE49-F238E27FC236}">
                  <a16:creationId xmlns:a16="http://schemas.microsoft.com/office/drawing/2014/main" id="{9344B076-0A5C-4B40-A581-9BE6440C8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8200" y="6748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1</xdr:row>
      <xdr:rowOff>182880</xdr:rowOff>
    </xdr:from>
    <xdr:to>
      <xdr:col>19</xdr:col>
      <xdr:colOff>342900</xdr:colOff>
      <xdr:row>17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E4D2A5-B6CD-4E4C-9302-85992B91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20</xdr:row>
      <xdr:rowOff>7626</xdr:rowOff>
    </xdr:from>
    <xdr:to>
      <xdr:col>16</xdr:col>
      <xdr:colOff>586740</xdr:colOff>
      <xdr:row>35</xdr:row>
      <xdr:rowOff>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3A83636-0149-416A-A328-C6F022DC1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367284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297180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994D8-91DC-408C-9D31-40E8F680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34</xdr:row>
      <xdr:rowOff>140970</xdr:rowOff>
    </xdr:from>
    <xdr:to>
      <xdr:col>10</xdr:col>
      <xdr:colOff>701040</xdr:colOff>
      <xdr:row>49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F75E69-9CD0-46B2-9BF1-B37B5696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0.06398</cdr:x>
      <cdr:y>0.55952</cdr:y>
    </cdr:from>
    <cdr:to>
      <cdr:x>0.95893</cdr:x>
      <cdr:y>0.59762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A0BB999-86D1-47C9-964D-5AE1070B0CB7}"/>
            </a:ext>
          </a:extLst>
        </cdr:cNvPr>
        <cdr:cNvSpPr/>
      </cdr:nvSpPr>
      <cdr:spPr>
        <a:xfrm xmlns:a="http://schemas.openxmlformats.org/drawingml/2006/main">
          <a:off x="617220" y="1790700"/>
          <a:ext cx="8633460" cy="121920"/>
        </a:xfrm>
        <a:prstGeom xmlns:a="http://schemas.openxmlformats.org/drawingml/2006/main" prst="rect">
          <a:avLst/>
        </a:prstGeom>
        <a:solidFill xmlns:a="http://schemas.openxmlformats.org/drawingml/2006/main">
          <a:srgbClr val="C5E0B4">
            <a:alpha val="3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411.476094791666" createdVersion="7" refreshedVersion="7" minRefreshableVersion="3" recordCount="65" xr:uid="{0E2F0F53-B926-4D9D-82C9-0AFD3A4CA2C8}">
  <cacheSource type="worksheet">
    <worksheetSource ref="A1:E66" sheet="Heart Rate"/>
  </cacheSource>
  <cacheFields count="5">
    <cacheField name="Date" numFmtId="14">
      <sharedItems containsSemiMixedTypes="0" containsNonDate="0" containsDate="1" containsString="0" minDate="2021-05-07T00:00:00" maxDate="2021-07-14T00:00:00"/>
    </cacheField>
    <cacheField name="Day of the Week" numFmtId="14">
      <sharedItems count="7">
        <s v="Friday"/>
        <s v="Saturday"/>
        <s v="Sunday"/>
        <s v="Monday"/>
        <s v="Tuesday"/>
        <s v="Wednesday"/>
        <s v="Thursday"/>
      </sharedItems>
    </cacheField>
    <cacheField name="Min (count/min)" numFmtId="0">
      <sharedItems containsSemiMixedTypes="0" containsString="0" containsNumber="1" containsInteger="1" minValue="40" maxValue="68" count="19">
        <n v="60"/>
        <n v="40"/>
        <n v="58"/>
        <n v="45"/>
        <n v="47"/>
        <n v="48"/>
        <n v="53"/>
        <n v="49"/>
        <n v="44"/>
        <n v="46"/>
        <n v="56"/>
        <n v="52"/>
        <n v="68"/>
        <n v="54"/>
        <n v="51"/>
        <n v="57"/>
        <n v="43"/>
        <n v="41"/>
        <n v="50"/>
      </sharedItems>
    </cacheField>
    <cacheField name="Max (count/min)" numFmtId="0">
      <sharedItems containsSemiMixedTypes="0" containsString="0" containsNumber="1" containsInteger="1" minValue="89" maxValue="193"/>
    </cacheField>
    <cacheField name="Avg (count/min)" numFmtId="1">
      <sharedItems containsSemiMixedTypes="0" containsString="0" containsNumber="1" minValue="56.49" maxValue="103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411.580718750003" createdVersion="7" refreshedVersion="7" minRefreshableVersion="3" recordCount="68" xr:uid="{9DCBA81B-D80A-434C-B517-E16FC7B37A83}">
  <cacheSource type="worksheet">
    <worksheetSource ref="A1:H69" sheet="Health"/>
  </cacheSource>
  <cacheFields count="8">
    <cacheField name="Date" numFmtId="14">
      <sharedItems containsSemiMixedTypes="0" containsNonDate="0" containsDate="1" containsString="0" minDate="2021-05-07T00:00:00" maxDate="2021-07-14T00:00:00"/>
    </cacheField>
    <cacheField name="Day of the Week" numFmtId="14">
      <sharedItems count="7">
        <s v="Friday"/>
        <s v="Saturday"/>
        <s v="Sunday"/>
        <s v="Monday"/>
        <s v="Tuesday"/>
        <s v="Wednesday"/>
        <s v="Thursday"/>
      </sharedItems>
    </cacheField>
    <cacheField name="Active Calories (kcal)" numFmtId="1">
      <sharedItems containsSemiMixedTypes="0" containsString="0" containsNumber="1" minValue="61.453963044858099" maxValue="1607.1431302373401"/>
    </cacheField>
    <cacheField name="Distance (mi)" numFmtId="2">
      <sharedItems containsSemiMixedTypes="0" containsString="0" containsNumber="1" minValue="0.43997236031870501" maxValue="8.6501773693816304"/>
    </cacheField>
    <cacheField name="Flights Climbed (count)" numFmtId="1">
      <sharedItems containsSemiMixedTypes="0" containsString="0" containsNumber="1" minValue="1" maxValue="44.104626374743098"/>
    </cacheField>
    <cacheField name="Resting Calories (kcal)" numFmtId="1">
      <sharedItems containsSemiMixedTypes="0" containsString="0" containsNumber="1" minValue="408.86580719209297" maxValue="3028.9933481850799"/>
    </cacheField>
    <cacheField name="Total Calories (kcal)" numFmtId="1">
      <sharedItems containsSemiMixedTypes="0" containsString="0" containsNumber="1" minValue="501.96080719209294" maxValue="4635.9787746541997" count="68">
        <n v="501.96080719209294"/>
        <n v="3868.0067221131799"/>
        <n v="4073.55940412567"/>
        <n v="3785.9769115379609"/>
        <n v="3915.8361231762101"/>
        <n v="4359.7024108013102"/>
        <n v="3299.8086239057802"/>
        <n v="3501.735224025826"/>
        <n v="3469.0369054910771"/>
        <n v="4435.8689251608703"/>
        <n v="3426.103741565752"/>
        <n v="3876.5512984036186"/>
        <n v="3701.2411598137528"/>
        <n v="3748.5490000705067"/>
        <n v="4215.3117575623501"/>
        <n v="3307.6829385431574"/>
        <n v="2401.1183486801901"/>
        <n v="3614.8046254755241"/>
        <n v="3205.3489108204212"/>
        <n v="3831.7378729517936"/>
        <n v="3811.8465955208749"/>
        <n v="3563.5809296452767"/>
        <n v="3737.8927836299822"/>
        <n v="3044.0842660186577"/>
        <n v="3132.520602160107"/>
        <n v="3305.5693116223392"/>
        <n v="3435.6431852074697"/>
        <n v="4252.53882950144"/>
        <n v="3699.198461384638"/>
        <n v="4331.3727153433301"/>
        <n v="3839.3052743335793"/>
        <n v="3747.349397682533"/>
        <n v="2438.51138067182"/>
        <n v="1792.9832590427679"/>
        <n v="3433.7130395166027"/>
        <n v="3435.76170861333"/>
        <n v="2562.0416910703962"/>
        <n v="3715.0213395510036"/>
        <n v="3588.9796255633109"/>
        <n v="3100.0128350463801"/>
        <n v="3988.86728954912"/>
        <n v="2767.8189135400244"/>
        <n v="3870.8267897968781"/>
        <n v="3224.4063709861689"/>
        <n v="2574.4419849584688"/>
        <n v="4100.7516471060298"/>
        <n v="3420.7733487010532"/>
        <n v="3247.2769360239222"/>
        <n v="3965.6673211450088"/>
        <n v="2986.486455650208"/>
        <n v="3553.0112751768061"/>
        <n v="1637.5387089425908"/>
        <n v="3401.7814880519018"/>
        <n v="3748.0283025290428"/>
        <n v="3289.7747888148069"/>
        <n v="3714.7205713226281"/>
        <n v="3650.633505571845"/>
        <n v="3824.2144145113498"/>
        <n v="3811.032056111188"/>
        <n v="3578.0801528995407"/>
        <n v="3955.49720765048"/>
        <n v="3762.6543341238398"/>
        <n v="3868.2626985595698"/>
        <n v="3632.5229970473283"/>
        <n v="4635.9787746541997"/>
        <n v="3882.0385956414507"/>
        <n v="3073.54086078506"/>
        <n v="2214.1994776573601"/>
      </sharedItems>
    </cacheField>
    <cacheField name="Steps (count)" numFmtId="1">
      <sharedItems containsSemiMixedTypes="0" containsString="0" containsNumber="1" minValue="1126" maxValue="19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1-05-07T00:00:00"/>
    <x v="0"/>
    <x v="0"/>
    <n v="96"/>
    <n v="73.95"/>
  </r>
  <r>
    <d v="2021-05-08T00:00:00"/>
    <x v="1"/>
    <x v="1"/>
    <n v="131"/>
    <n v="78.37"/>
  </r>
  <r>
    <d v="2021-05-09T00:00:00"/>
    <x v="2"/>
    <x v="2"/>
    <n v="130"/>
    <n v="80.78"/>
  </r>
  <r>
    <d v="2021-05-10T00:00:00"/>
    <x v="3"/>
    <x v="3"/>
    <n v="121"/>
    <n v="67.45"/>
  </r>
  <r>
    <d v="2021-05-11T00:00:00"/>
    <x v="4"/>
    <x v="4"/>
    <n v="129"/>
    <n v="74.3"/>
  </r>
  <r>
    <d v="2021-05-12T00:00:00"/>
    <x v="5"/>
    <x v="5"/>
    <n v="130"/>
    <n v="73.23"/>
  </r>
  <r>
    <d v="2021-05-13T00:00:00"/>
    <x v="6"/>
    <x v="1"/>
    <n v="123"/>
    <n v="73.239999999999995"/>
  </r>
  <r>
    <d v="2021-05-14T00:00:00"/>
    <x v="0"/>
    <x v="4"/>
    <n v="122"/>
    <n v="71.239999999999995"/>
  </r>
  <r>
    <d v="2021-05-15T00:00:00"/>
    <x v="1"/>
    <x v="4"/>
    <n v="159"/>
    <n v="73.430000000000007"/>
  </r>
  <r>
    <d v="2021-05-16T00:00:00"/>
    <x v="2"/>
    <x v="6"/>
    <n v="133"/>
    <n v="84.33"/>
  </r>
  <r>
    <d v="2021-05-17T00:00:00"/>
    <x v="3"/>
    <x v="7"/>
    <n v="114"/>
    <n v="68.73"/>
  </r>
  <r>
    <d v="2021-05-18T00:00:00"/>
    <x v="4"/>
    <x v="3"/>
    <n v="136"/>
    <n v="74.510000000000005"/>
  </r>
  <r>
    <d v="2021-05-19T00:00:00"/>
    <x v="5"/>
    <x v="4"/>
    <n v="122"/>
    <n v="70.400000000000006"/>
  </r>
  <r>
    <d v="2021-05-20T00:00:00"/>
    <x v="6"/>
    <x v="5"/>
    <n v="125"/>
    <n v="75.38"/>
  </r>
  <r>
    <d v="2021-05-21T00:00:00"/>
    <x v="0"/>
    <x v="8"/>
    <n v="145"/>
    <n v="77.27"/>
  </r>
  <r>
    <d v="2021-05-22T00:00:00"/>
    <x v="1"/>
    <x v="4"/>
    <n v="115"/>
    <n v="62.08"/>
  </r>
  <r>
    <d v="2021-05-23T00:00:00"/>
    <x v="2"/>
    <x v="2"/>
    <n v="89"/>
    <n v="67.34"/>
  </r>
  <r>
    <d v="2021-05-24T00:00:00"/>
    <x v="3"/>
    <x v="9"/>
    <n v="113"/>
    <n v="63.95"/>
  </r>
  <r>
    <d v="2021-05-25T00:00:00"/>
    <x v="4"/>
    <x v="3"/>
    <n v="114"/>
    <n v="63.93"/>
  </r>
  <r>
    <d v="2021-05-26T00:00:00"/>
    <x v="5"/>
    <x v="3"/>
    <n v="127"/>
    <n v="72.38"/>
  </r>
  <r>
    <d v="2021-05-27T00:00:00"/>
    <x v="6"/>
    <x v="5"/>
    <n v="133"/>
    <n v="70.62"/>
  </r>
  <r>
    <d v="2021-05-28T00:00:00"/>
    <x v="0"/>
    <x v="8"/>
    <n v="143"/>
    <n v="70.430000000000007"/>
  </r>
  <r>
    <d v="2021-05-29T00:00:00"/>
    <x v="1"/>
    <x v="5"/>
    <n v="115"/>
    <n v="70.28"/>
  </r>
  <r>
    <d v="2021-05-30T00:00:00"/>
    <x v="2"/>
    <x v="8"/>
    <n v="120"/>
    <n v="62.9"/>
  </r>
  <r>
    <d v="2021-05-31T00:00:00"/>
    <x v="3"/>
    <x v="10"/>
    <n v="117"/>
    <n v="81.12"/>
  </r>
  <r>
    <d v="2021-06-01T00:00:00"/>
    <x v="4"/>
    <x v="9"/>
    <n v="117"/>
    <n v="65.900000000000006"/>
  </r>
  <r>
    <d v="2021-06-02T00:00:00"/>
    <x v="5"/>
    <x v="5"/>
    <n v="134"/>
    <n v="72.02"/>
  </r>
  <r>
    <d v="2021-06-03T00:00:00"/>
    <x v="6"/>
    <x v="11"/>
    <n v="136"/>
    <n v="83.36"/>
  </r>
  <r>
    <d v="2021-06-04T00:00:00"/>
    <x v="0"/>
    <x v="12"/>
    <n v="141"/>
    <n v="103.75"/>
  </r>
  <r>
    <d v="2021-06-05T00:00:00"/>
    <x v="1"/>
    <x v="2"/>
    <n v="134"/>
    <n v="91.84"/>
  </r>
  <r>
    <d v="2021-06-06T00:00:00"/>
    <x v="2"/>
    <x v="6"/>
    <n v="193"/>
    <n v="78.680000000000007"/>
  </r>
  <r>
    <d v="2021-06-07T00:00:00"/>
    <x v="3"/>
    <x v="7"/>
    <n v="109"/>
    <n v="72.63"/>
  </r>
  <r>
    <d v="2021-06-08T00:00:00"/>
    <x v="4"/>
    <x v="13"/>
    <n v="120"/>
    <n v="68.599999999999994"/>
  </r>
  <r>
    <d v="2021-06-10T00:00:00"/>
    <x v="6"/>
    <x v="14"/>
    <n v="127"/>
    <n v="88.4"/>
  </r>
  <r>
    <d v="2021-06-11T00:00:00"/>
    <x v="0"/>
    <x v="9"/>
    <n v="132"/>
    <n v="85.47"/>
  </r>
  <r>
    <d v="2021-06-12T00:00:00"/>
    <x v="1"/>
    <x v="15"/>
    <n v="124"/>
    <n v="76.31"/>
  </r>
  <r>
    <d v="2021-06-13T00:00:00"/>
    <x v="2"/>
    <x v="9"/>
    <n v="135"/>
    <n v="66.63"/>
  </r>
  <r>
    <d v="2021-06-14T00:00:00"/>
    <x v="3"/>
    <x v="5"/>
    <n v="120"/>
    <n v="68.66"/>
  </r>
  <r>
    <d v="2021-06-15T00:00:00"/>
    <x v="4"/>
    <x v="14"/>
    <n v="119"/>
    <n v="75.27"/>
  </r>
  <r>
    <d v="2021-06-16T00:00:00"/>
    <x v="5"/>
    <x v="4"/>
    <n v="144"/>
    <n v="67.459999999999994"/>
  </r>
  <r>
    <d v="2021-06-17T00:00:00"/>
    <x v="6"/>
    <x v="5"/>
    <n v="109"/>
    <n v="62.07"/>
  </r>
  <r>
    <d v="2021-06-18T00:00:00"/>
    <x v="0"/>
    <x v="8"/>
    <n v="144"/>
    <n v="69.77"/>
  </r>
  <r>
    <d v="2021-06-19T00:00:00"/>
    <x v="1"/>
    <x v="14"/>
    <n v="139"/>
    <n v="69.3"/>
  </r>
  <r>
    <d v="2021-06-20T00:00:00"/>
    <x v="2"/>
    <x v="6"/>
    <n v="151"/>
    <n v="79.73"/>
  </r>
  <r>
    <d v="2021-06-21T00:00:00"/>
    <x v="3"/>
    <x v="16"/>
    <n v="104"/>
    <n v="63.66"/>
  </r>
  <r>
    <d v="2021-06-22T00:00:00"/>
    <x v="4"/>
    <x v="1"/>
    <n v="113"/>
    <n v="63.64"/>
  </r>
  <r>
    <d v="2021-06-23T00:00:00"/>
    <x v="5"/>
    <x v="17"/>
    <n v="120"/>
    <n v="75.569999999999993"/>
  </r>
  <r>
    <d v="2021-06-24T00:00:00"/>
    <x v="6"/>
    <x v="3"/>
    <n v="125"/>
    <n v="69.489999999999995"/>
  </r>
  <r>
    <d v="2021-06-25T00:00:00"/>
    <x v="0"/>
    <x v="6"/>
    <n v="107"/>
    <n v="74.84"/>
  </r>
  <r>
    <d v="2021-06-28T00:00:00"/>
    <x v="3"/>
    <x v="7"/>
    <n v="123"/>
    <n v="79.97"/>
  </r>
  <r>
    <d v="2021-06-29T00:00:00"/>
    <x v="4"/>
    <x v="7"/>
    <n v="116"/>
    <n v="68.94"/>
  </r>
  <r>
    <d v="2021-06-30T00:00:00"/>
    <x v="5"/>
    <x v="4"/>
    <n v="116"/>
    <n v="62.61"/>
  </r>
  <r>
    <d v="2021-07-01T00:00:00"/>
    <x v="6"/>
    <x v="4"/>
    <n v="104"/>
    <n v="65.489999999999995"/>
  </r>
  <r>
    <d v="2021-07-02T00:00:00"/>
    <x v="0"/>
    <x v="4"/>
    <n v="127"/>
    <n v="67.650000000000006"/>
  </r>
  <r>
    <d v="2021-07-03T00:00:00"/>
    <x v="1"/>
    <x v="9"/>
    <n v="140"/>
    <n v="91.81"/>
  </r>
  <r>
    <d v="2021-07-04T00:00:00"/>
    <x v="2"/>
    <x v="10"/>
    <n v="115"/>
    <n v="76.900000000000006"/>
  </r>
  <r>
    <d v="2021-07-05T00:00:00"/>
    <x v="3"/>
    <x v="3"/>
    <n v="108"/>
    <n v="61.24"/>
  </r>
  <r>
    <d v="2021-07-06T00:00:00"/>
    <x v="4"/>
    <x v="8"/>
    <n v="152"/>
    <n v="72.28"/>
  </r>
  <r>
    <d v="2021-07-07T00:00:00"/>
    <x v="5"/>
    <x v="9"/>
    <n v="123"/>
    <n v="66"/>
  </r>
  <r>
    <d v="2021-07-08T00:00:00"/>
    <x v="6"/>
    <x v="8"/>
    <n v="156"/>
    <n v="88.6"/>
  </r>
  <r>
    <d v="2021-07-09T00:00:00"/>
    <x v="0"/>
    <x v="4"/>
    <n v="130"/>
    <n v="67.88"/>
  </r>
  <r>
    <d v="2021-07-10T00:00:00"/>
    <x v="1"/>
    <x v="2"/>
    <n v="144"/>
    <n v="85.85"/>
  </r>
  <r>
    <d v="2021-07-11T00:00:00"/>
    <x v="2"/>
    <x v="18"/>
    <n v="115"/>
    <n v="68.45"/>
  </r>
  <r>
    <d v="2021-07-12T00:00:00"/>
    <x v="3"/>
    <x v="9"/>
    <n v="103"/>
    <n v="61.81"/>
  </r>
  <r>
    <d v="2021-07-13T00:00:00"/>
    <x v="4"/>
    <x v="8"/>
    <n v="113"/>
    <n v="56.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d v="2021-05-07T00:00:00"/>
    <x v="0"/>
    <n v="93.094999999999999"/>
    <n v="2.16941911465605"/>
    <n v="19"/>
    <n v="408.86580719209297"/>
    <x v="0"/>
    <n v="5517"/>
  </r>
  <r>
    <d v="2021-05-08T00:00:00"/>
    <x v="1"/>
    <n v="1027.81280553426"/>
    <n v="4.4089294962574304"/>
    <n v="24.165641519895701"/>
    <n v="2840.1939165789199"/>
    <x v="1"/>
    <n v="8795.3360622018608"/>
  </r>
  <r>
    <d v="2021-05-09T00:00:00"/>
    <x v="2"/>
    <n v="1148.56319446574"/>
    <n v="4.7512183597810802"/>
    <n v="30.515255390973699"/>
    <n v="2924.9962096599302"/>
    <x v="2"/>
    <n v="9426.8300106454499"/>
  </r>
  <r>
    <d v="2021-05-10T00:00:00"/>
    <x v="3"/>
    <n v="973.82200000000103"/>
    <n v="4.1002159728780896"/>
    <n v="23"/>
    <n v="2812.1549115379598"/>
    <x v="3"/>
    <n v="8311.3214496226792"/>
  </r>
  <r>
    <d v="2021-05-11T00:00:00"/>
    <x v="4"/>
    <n v="1046.0095001342099"/>
    <n v="5.0664482176602998"/>
    <n v="26.283877170563301"/>
    <n v="2869.8266230419999"/>
    <x v="4"/>
    <n v="10638.9433169973"/>
  </r>
  <r>
    <d v="2021-05-12T00:00:00"/>
    <x v="5"/>
    <n v="1456.76149986579"/>
    <n v="7.0026164043289398"/>
    <n v="44.104626374743098"/>
    <n v="2902.9409109355202"/>
    <x v="5"/>
    <n v="14013.9348622658"/>
  </r>
  <r>
    <d v="2021-05-13T00:00:00"/>
    <x v="6"/>
    <n v="665.26113628258997"/>
    <n v="2.7077350703289"/>
    <n v="17.510309540528201"/>
    <n v="2634.5474876231901"/>
    <x v="6"/>
    <n v="5960.2632631101096"/>
  </r>
  <r>
    <d v="2021-05-14T00:00:00"/>
    <x v="0"/>
    <n v="766.24922875500602"/>
    <n v="2.9867885255536901"/>
    <n v="23"/>
    <n v="2735.4859952708198"/>
    <x v="7"/>
    <n v="6584"/>
  </r>
  <r>
    <d v="2021-05-15T00:00:00"/>
    <x v="1"/>
    <n v="710.86113970605697"/>
    <n v="3.2797154277537999"/>
    <n v="11.602127090216801"/>
    <n v="2758.1757657850198"/>
    <x v="8"/>
    <n v="7101.8553147719704"/>
  </r>
  <r>
    <d v="2021-05-16T00:00:00"/>
    <x v="2"/>
    <n v="1480.21749525635"/>
    <n v="6.6837615715012202"/>
    <n v="39.790805501029197"/>
    <n v="2955.6514299045198"/>
    <x v="9"/>
    <n v="14161"/>
  </r>
  <r>
    <d v="2021-05-17T00:00:00"/>
    <x v="3"/>
    <n v="763.10400000000197"/>
    <n v="3.3859776107686002"/>
    <n v="17"/>
    <n v="2662.9997415657499"/>
    <x v="10"/>
    <n v="7492.0329814996503"/>
  </r>
  <r>
    <d v="2021-05-18T00:00:00"/>
    <x v="4"/>
    <n v="999.78981242622899"/>
    <n v="3.49096639588288"/>
    <n v="23"/>
    <n v="2876.7614859773898"/>
    <x v="11"/>
    <n v="7464.2265811720999"/>
  </r>
  <r>
    <d v="2021-05-19T00:00:00"/>
    <x v="5"/>
    <n v="893.33018757377295"/>
    <n v="3.3018195963175598"/>
    <n v="16"/>
    <n v="2807.9109722399799"/>
    <x v="12"/>
    <n v="7058.15781406521"/>
  </r>
  <r>
    <d v="2021-05-20T00:00:00"/>
    <x v="6"/>
    <n v="939.83899999999699"/>
    <n v="3.4947901190433801"/>
    <n v="14"/>
    <n v="2808.71000007051"/>
    <x v="13"/>
    <n v="7537"/>
  </r>
  <r>
    <d v="2021-05-21T00:00:00"/>
    <x v="0"/>
    <n v="1338.74570293027"/>
    <n v="6.0017181001266504"/>
    <n v="39.590914587402402"/>
    <n v="2876.5660546320801"/>
    <x v="14"/>
    <n v="13112.9218057623"/>
  </r>
  <r>
    <d v="2021-05-22T00:00:00"/>
    <x v="1"/>
    <n v="692.78529706972699"/>
    <n v="4.3095261526997204"/>
    <n v="20"/>
    <n v="2614.8976414734302"/>
    <x v="15"/>
    <n v="9698.0471907614992"/>
  </r>
  <r>
    <d v="2021-05-23T00:00:00"/>
    <x v="2"/>
    <n v="88.918000000000006"/>
    <n v="2.5479615323805902"/>
    <n v="19"/>
    <n v="2312.20034868019"/>
    <x v="16"/>
    <n v="6696.9528092384999"/>
  </r>
  <r>
    <d v="2021-05-24T00:00:00"/>
    <x v="3"/>
    <n v="829.75100000000396"/>
    <n v="3.0532734572996101"/>
    <n v="20.824992570705501"/>
    <n v="2785.0536254755202"/>
    <x v="17"/>
    <n v="6859"/>
  </r>
  <r>
    <d v="2021-05-25T00:00:00"/>
    <x v="4"/>
    <n v="602.004218168281"/>
    <n v="2.6948945472766601"/>
    <n v="15.029752935869499"/>
    <n v="2603.3446926521401"/>
    <x v="18"/>
    <n v="6127"/>
  </r>
  <r>
    <d v="2021-05-26T00:00:00"/>
    <x v="5"/>
    <n v="964.41078183172397"/>
    <n v="3.80291879551574"/>
    <n v="20.796003784240298"/>
    <n v="2867.3270911200698"/>
    <x v="19"/>
    <n v="8240"/>
  </r>
  <r>
    <d v="2021-05-27T00:00:00"/>
    <x v="6"/>
    <n v="907.55310674032501"/>
    <n v="3.3405751149762701"/>
    <n v="12"/>
    <n v="2904.29348878055"/>
    <x v="20"/>
    <n v="7447.4194226398704"/>
  </r>
  <r>
    <d v="2021-05-28T00:00:00"/>
    <x v="0"/>
    <n v="787.73163230523699"/>
    <n v="2.6661605882660599"/>
    <n v="18.766090262066399"/>
    <n v="2775.8492973400398"/>
    <x v="21"/>
    <n v="8269.9530425567209"/>
  </r>
  <r>
    <d v="2021-05-29T00:00:00"/>
    <x v="1"/>
    <n v="884.70915352120198"/>
    <n v="2.9899668165989599"/>
    <n v="28.367695225097801"/>
    <n v="2853.1836301087801"/>
    <x v="22"/>
    <n v="6703"/>
  </r>
  <r>
    <d v="2021-05-30T00:00:00"/>
    <x v="2"/>
    <n v="582.89410743323799"/>
    <n v="2.4724096753612801"/>
    <n v="25"/>
    <n v="2461.1901585854198"/>
    <x v="23"/>
    <n v="5612"/>
  </r>
  <r>
    <d v="2021-05-31T00:00:00"/>
    <x v="3"/>
    <n v="814.24634652142697"/>
    <n v="4.0065200356471697"/>
    <n v="17"/>
    <n v="2318.2742556386802"/>
    <x v="24"/>
    <n v="8945.9717079971106"/>
  </r>
  <r>
    <d v="2021-06-01T00:00:00"/>
    <x v="4"/>
    <n v="571.88165347857898"/>
    <n v="1.7848106624421201"/>
    <n v="5"/>
    <n v="2733.68765814376"/>
    <x v="25"/>
    <n v="4037.5858788011501"/>
  </r>
  <r>
    <d v="2021-06-02T00:00:00"/>
    <x v="5"/>
    <n v="650.91499999999996"/>
    <n v="1.78039412310556"/>
    <n v="9"/>
    <n v="2784.7281852074698"/>
    <x v="26"/>
    <n v="3947.4141211988499"/>
  </r>
  <r>
    <d v="2021-06-03T00:00:00"/>
    <x v="6"/>
    <n v="1245.57"/>
    <n v="5.5147117073828102"/>
    <n v="26.968108617019698"/>
    <n v="3006.9688295014398"/>
    <x v="27"/>
    <n v="12021.1576817606"/>
  </r>
  <r>
    <d v="2021-06-04T00:00:00"/>
    <x v="0"/>
    <n v="960.48963284174795"/>
    <n v="4.5862372029693104"/>
    <n v="25"/>
    <n v="2738.7088285428899"/>
    <x v="28"/>
    <n v="10415.7874848805"/>
  </r>
  <r>
    <d v="2021-06-05T00:00:00"/>
    <x v="1"/>
    <n v="1302.37936715825"/>
    <n v="5.5634182243511896"/>
    <n v="23"/>
    <n v="3028.9933481850799"/>
    <x v="29"/>
    <n v="12225"/>
  </r>
  <r>
    <d v="2021-06-06T00:00:00"/>
    <x v="2"/>
    <n v="974.73342442510898"/>
    <n v="3.5713227082796801"/>
    <n v="22.170339485724099"/>
    <n v="2864.5718499084701"/>
    <x v="30"/>
    <n v="7913.5942276782398"/>
  </r>
  <r>
    <d v="2021-06-07T00:00:00"/>
    <x v="3"/>
    <n v="864.82157557489302"/>
    <n v="3.0935587902262101"/>
    <n v="9"/>
    <n v="2882.5278221076401"/>
    <x v="31"/>
    <n v="6799"/>
  </r>
  <r>
    <d v="2021-06-08T00:00:00"/>
    <x v="4"/>
    <n v="121.607"/>
    <n v="1.75036731178149"/>
    <n v="13"/>
    <n v="2316.90438067182"/>
    <x v="32"/>
    <n v="4356.0555011113702"/>
  </r>
  <r>
    <d v="2021-06-09T00:00:00"/>
    <x v="5"/>
    <n v="61.453963044858099"/>
    <n v="2.8135260539187099"/>
    <n v="22"/>
    <n v="1731.5292959979099"/>
    <x v="33"/>
    <n v="7004.9362940791998"/>
  </r>
  <r>
    <d v="2021-06-10T00:00:00"/>
    <x v="6"/>
    <n v="916.93903695514302"/>
    <n v="3.8458353927091"/>
    <n v="24.7837475284501"/>
    <n v="2516.7740025614598"/>
    <x v="34"/>
    <n v="8484"/>
  </r>
  <r>
    <d v="2021-06-11T00:00:00"/>
    <x v="0"/>
    <n v="712.31100000000004"/>
    <n v="2.5571171084997899"/>
    <n v="15"/>
    <n v="2723.4507086133299"/>
    <x v="35"/>
    <n v="5627"/>
  </r>
  <r>
    <d v="2021-06-12T00:00:00"/>
    <x v="1"/>
    <n v="198.80029834653601"/>
    <n v="2.9837836781153602"/>
    <n v="13.498801818529"/>
    <n v="2363.2413927238599"/>
    <x v="36"/>
    <n v="7265"/>
  </r>
  <r>
    <d v="2021-06-13T00:00:00"/>
    <x v="2"/>
    <n v="897.73537510112396"/>
    <n v="3.79588179851017"/>
    <n v="16"/>
    <n v="2817.2859644498799"/>
    <x v="37"/>
    <n v="8567.4835568172894"/>
  </r>
  <r>
    <d v="2021-06-14T00:00:00"/>
    <x v="3"/>
    <n v="838.19432655234095"/>
    <n v="3.2929086636320299"/>
    <n v="28"/>
    <n v="2750.78529901097"/>
    <x v="38"/>
    <n v="7298"/>
  </r>
  <r>
    <d v="2021-06-15T00:00:00"/>
    <x v="4"/>
    <n v="517.68100000000004"/>
    <n v="2.9835927008615202"/>
    <n v="16"/>
    <n v="2582.3318350463801"/>
    <x v="39"/>
    <n v="6772.5558488530196"/>
  </r>
  <r>
    <d v="2021-06-16T00:00:00"/>
    <x v="5"/>
    <n v="1157.83838844045"/>
    <n v="5.9075409822357603"/>
    <n v="22"/>
    <n v="2831.0289011086702"/>
    <x v="40"/>
    <n v="13106"/>
  </r>
  <r>
    <d v="2021-06-17T00:00:00"/>
    <x v="6"/>
    <n v="259.41761155955402"/>
    <n v="2.6184338310776698"/>
    <n v="27"/>
    <n v="2508.4013019804702"/>
    <x v="41"/>
    <n v="6508"/>
  </r>
  <r>
    <d v="2021-06-18T00:00:00"/>
    <x v="0"/>
    <n v="959.27412009565796"/>
    <n v="3.1730158719809101"/>
    <n v="20.537503710370501"/>
    <n v="2911.5526697012201"/>
    <x v="42"/>
    <n v="7131"/>
  </r>
  <r>
    <d v="2021-06-19T00:00:00"/>
    <x v="1"/>
    <n v="556.13626878180901"/>
    <n v="2.61410470646977"/>
    <n v="18"/>
    <n v="2668.2701022043598"/>
    <x v="43"/>
    <n v="5955.75039589889"/>
  </r>
  <r>
    <d v="2021-06-20T00:00:00"/>
    <x v="2"/>
    <n v="422.04576154966901"/>
    <n v="5.4798638563656201"/>
    <n v="31.800415113592301"/>
    <n v="2152.3962234087999"/>
    <x v="44"/>
    <n v="13198"/>
  </r>
  <r>
    <d v="2021-06-21T00:00:00"/>
    <x v="3"/>
    <n v="1200.8379018747801"/>
    <n v="6.1572184137136698"/>
    <n v="20"/>
    <n v="2899.9137452312498"/>
    <x v="45"/>
    <n v="14010.3421429592"/>
  </r>
  <r>
    <d v="2021-06-22T00:00:00"/>
    <x v="4"/>
    <n v="682.26910866656306"/>
    <n v="2.37321600898259"/>
    <n v="14"/>
    <n v="2738.5042400344901"/>
    <x v="46"/>
    <n v="5436.6358322359401"/>
  </r>
  <r>
    <d v="2021-06-23T00:00:00"/>
    <x v="5"/>
    <n v="638.68995266075206"/>
    <n v="4.0715363687575401"/>
    <n v="20"/>
    <n v="2608.58698336317"/>
    <x v="47"/>
    <n v="9396.8909187007594"/>
  </r>
  <r>
    <d v="2021-06-24T00:00:00"/>
    <x v="6"/>
    <n v="942.90163740882895"/>
    <n v="3.47483250079287"/>
    <n v="2"/>
    <n v="3022.7656837361801"/>
    <x v="48"/>
    <n v="7757"/>
  </r>
  <r>
    <d v="2021-06-25T00:00:00"/>
    <x v="0"/>
    <n v="624.27224896194798"/>
    <n v="1.8676222008025301"/>
    <n v="5"/>
    <n v="2362.2142066882602"/>
    <x v="49"/>
    <n v="4131"/>
  </r>
  <r>
    <d v="2021-06-26T00:00:00"/>
    <x v="1"/>
    <n v="854.65428975495604"/>
    <n v="0.43997236031870501"/>
    <n v="1"/>
    <n v="2698.3569854218499"/>
    <x v="50"/>
    <n v="1126"/>
  </r>
  <r>
    <d v="2021-06-27T00:00:00"/>
    <x v="2"/>
    <n v="423.65893487420101"/>
    <n v="1.1955478733539999"/>
    <n v="9"/>
    <n v="1213.8797740683899"/>
    <x v="51"/>
    <n v="3047"/>
  </r>
  <r>
    <d v="2021-06-28T00:00:00"/>
    <x v="3"/>
    <n v="655.76335847299197"/>
    <n v="2.6952031696256298"/>
    <n v="14"/>
    <n v="2746.0181295789098"/>
    <x v="52"/>
    <n v="6190.1464271247296"/>
  </r>
  <r>
    <d v="2021-06-29T00:00:00"/>
    <x v="4"/>
    <n v="852.556976207753"/>
    <n v="2.6640170223208499"/>
    <n v="18.394618377220599"/>
    <n v="2895.4713263212898"/>
    <x v="53"/>
    <n v="5934"/>
  </r>
  <r>
    <d v="2021-06-30T00:00:00"/>
    <x v="5"/>
    <n v="576.740665319257"/>
    <n v="2.6323425034658001"/>
    <n v="16"/>
    <n v="2713.0341234955499"/>
    <x v="54"/>
    <n v="6177.2800504135303"/>
  </r>
  <r>
    <d v="2021-07-01T00:00:00"/>
    <x v="6"/>
    <n v="877.58037578772803"/>
    <n v="3.43676705370049"/>
    <n v="16"/>
    <n v="2837.1401955349002"/>
    <x v="55"/>
    <n v="7674"/>
  </r>
  <r>
    <d v="2021-07-02T00:00:00"/>
    <x v="0"/>
    <n v="798.92062421227502"/>
    <n v="2.5840750495304898"/>
    <n v="22.010758635307401"/>
    <n v="2851.71288135957"/>
    <x v="56"/>
    <n v="5750"/>
  </r>
  <r>
    <d v="2021-07-03T00:00:00"/>
    <x v="1"/>
    <n v="1024.8759271962099"/>
    <n v="4.4187083901174198"/>
    <n v="18.341762119844802"/>
    <n v="2799.3384873151399"/>
    <x v="57"/>
    <n v="9737.0840227418794"/>
  </r>
  <r>
    <d v="2021-07-04T00:00:00"/>
    <x v="2"/>
    <n v="977.84207280378803"/>
    <n v="3.6889119393868701"/>
    <n v="23.432180627897299"/>
    <n v="2833.1899833073999"/>
    <x v="58"/>
    <n v="8158.5955843123202"/>
  </r>
  <r>
    <d v="2021-07-05T00:00:00"/>
    <x v="3"/>
    <n v="768.49300000000096"/>
    <n v="2.7827248348689801"/>
    <n v="14.129960338798799"/>
    <n v="2809.5871528995399"/>
    <x v="59"/>
    <n v="6299"/>
  </r>
  <r>
    <d v="2021-07-06T00:00:00"/>
    <x v="4"/>
    <n v="1080.64087494977"/>
    <n v="3.9264973387893698"/>
    <n v="15.650493427988399"/>
    <n v="2874.85633270071"/>
    <x v="60"/>
    <n v="8538.4360989099696"/>
  </r>
  <r>
    <d v="2021-07-07T00:00:00"/>
    <x v="5"/>
    <n v="1004.74712505023"/>
    <n v="4.3847292719653401"/>
    <n v="23"/>
    <n v="2757.9072090736099"/>
    <x v="61"/>
    <n v="9814.9584280577601"/>
  </r>
  <r>
    <d v="2021-07-08T00:00:00"/>
    <x v="6"/>
    <n v="1282.511"/>
    <n v="7.2059172053688298"/>
    <n v="31.656890569582401"/>
    <n v="2585.7516985595698"/>
    <x v="62"/>
    <n v="16401.831926772102"/>
  </r>
  <r>
    <d v="2021-07-09T00:00:00"/>
    <x v="0"/>
    <n v="785.79786976265802"/>
    <n v="2.7821171114454102"/>
    <n v="8"/>
    <n v="2846.7251272846702"/>
    <x v="63"/>
    <n v="6272"/>
  </r>
  <r>
    <d v="2021-07-10T00:00:00"/>
    <x v="1"/>
    <n v="1607.1431302373401"/>
    <n v="8.6501773693816304"/>
    <n v="33.324192392158899"/>
    <n v="3028.8356444168599"/>
    <x v="64"/>
    <n v="19956"/>
  </r>
  <r>
    <d v="2021-07-11T00:00:00"/>
    <x v="2"/>
    <n v="943.50000000000102"/>
    <n v="3.17175106399305"/>
    <n v="11"/>
    <n v="2938.5385956414498"/>
    <x v="65"/>
    <n v="7029"/>
  </r>
  <r>
    <d v="2021-07-12T00:00:00"/>
    <x v="3"/>
    <n v="447.70400000000001"/>
    <n v="1.7474145606240199"/>
    <n v="12"/>
    <n v="2625.8368607850598"/>
    <x v="66"/>
    <n v="4119"/>
  </r>
  <r>
    <d v="2021-07-13T00:00:00"/>
    <x v="4"/>
    <n v="438.24799999999999"/>
    <n v="1.8549149640823599"/>
    <n v="10"/>
    <n v="1775.9514776573601"/>
    <x v="67"/>
    <n v="4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D3EC1-EC1B-478E-A454-756C7F4AF47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11:M19" firstHeaderRow="0" firstDataRow="1" firstDataCol="1"/>
  <pivotFields count="8">
    <pivotField numFmtId="14" showAll="0"/>
    <pivotField axis="axisRow" showAll="0" sortType="descending">
      <items count="8">
        <item x="2"/>
        <item x="3"/>
        <item x="4"/>
        <item x="5"/>
        <item x="6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" showAll="0"/>
    <pivotField numFmtId="2" showAll="0"/>
    <pivotField numFmtId="1" showAll="0"/>
    <pivotField dataField="1" numFmtId="1" showAll="0"/>
    <pivotField dataField="1" numFmtId="1" showAll="0">
      <items count="69">
        <item x="0"/>
        <item x="51"/>
        <item x="33"/>
        <item x="67"/>
        <item x="16"/>
        <item x="32"/>
        <item x="36"/>
        <item x="44"/>
        <item x="41"/>
        <item x="49"/>
        <item x="23"/>
        <item x="66"/>
        <item x="39"/>
        <item x="24"/>
        <item x="18"/>
        <item x="43"/>
        <item x="47"/>
        <item x="54"/>
        <item x="6"/>
        <item x="25"/>
        <item x="15"/>
        <item x="52"/>
        <item x="46"/>
        <item x="10"/>
        <item x="34"/>
        <item x="26"/>
        <item x="35"/>
        <item x="8"/>
        <item x="7"/>
        <item x="50"/>
        <item x="21"/>
        <item x="59"/>
        <item x="38"/>
        <item x="17"/>
        <item x="63"/>
        <item x="56"/>
        <item x="28"/>
        <item x="12"/>
        <item x="55"/>
        <item x="37"/>
        <item x="22"/>
        <item x="31"/>
        <item x="53"/>
        <item x="13"/>
        <item x="61"/>
        <item x="3"/>
        <item x="58"/>
        <item x="20"/>
        <item x="57"/>
        <item x="19"/>
        <item x="30"/>
        <item x="1"/>
        <item x="62"/>
        <item x="42"/>
        <item x="11"/>
        <item x="65"/>
        <item x="4"/>
        <item x="60"/>
        <item x="48"/>
        <item x="40"/>
        <item x="2"/>
        <item x="45"/>
        <item x="14"/>
        <item x="27"/>
        <item x="29"/>
        <item x="5"/>
        <item x="9"/>
        <item x="64"/>
        <item t="default"/>
      </items>
    </pivotField>
    <pivotField numFmtId="1" showAll="0"/>
  </pivotFields>
  <rowFields count="1">
    <field x="1"/>
  </rowFields>
  <rowItems count="8">
    <i>
      <x v="4"/>
    </i>
    <i>
      <x v="6"/>
    </i>
    <i>
      <x v="1"/>
    </i>
    <i>
      <x v="3"/>
    </i>
    <i>
      <x/>
    </i>
    <i>
      <x v="2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tive Calories (kcal)" fld="2" subtotal="average" baseField="1" baseItem="0"/>
    <dataField name="Average of Resting Calories (kcal)" fld="5" subtotal="average" baseField="1" baseItem="0"/>
    <dataField name="Average of Total Calories (kcal)" fld="6" subtotal="average" baseField="1" baseItem="0"/>
  </dataFields>
  <formats count="7">
    <format dxfId="38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30E1-C372-471F-AE4B-10EA393501E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24:I25" firstHeaderRow="0" firstDataRow="1" firstDataCol="0"/>
  <pivotFields count="5">
    <pivotField numFmtId="14" showAll="0"/>
    <pivotField showAll="0"/>
    <pivotField dataField="1" showAll="0">
      <items count="20">
        <item x="1"/>
        <item x="17"/>
        <item x="16"/>
        <item x="8"/>
        <item x="3"/>
        <item x="9"/>
        <item x="4"/>
        <item x="5"/>
        <item x="7"/>
        <item x="18"/>
        <item x="14"/>
        <item x="11"/>
        <item x="6"/>
        <item x="13"/>
        <item x="10"/>
        <item x="15"/>
        <item x="2"/>
        <item x="0"/>
        <item x="12"/>
        <item t="default"/>
      </items>
    </pivotField>
    <pivotField dataField="1" showAll="0"/>
    <pivotField dataField="1" numFmtI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Min (count/min)" fld="2" subtotal="average" baseField="0" baseItem="1"/>
    <dataField name="Average of Avg (count/min)" fld="4" subtotal="average" baseField="0" baseItem="1"/>
    <dataField name="Average of Max (count/min)" fld="3" subtotal="average" baseField="0" baseItem="1"/>
  </dataFields>
  <formats count="4">
    <format dxfId="39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2AECF-747D-4B35-AEE3-E5A17476356B}" name="PivotTable6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29:O33" firstHeaderRow="1" firstDataRow="2" firstDataCol="1"/>
  <pivotFields count="5">
    <pivotField numFmtId="14" showAll="0"/>
    <pivotField axis="axisCol" showAll="0">
      <items count="8">
        <item x="2"/>
        <item x="3"/>
        <item x="4"/>
        <item x="5"/>
        <item x="6"/>
        <item x="0"/>
        <item x="1"/>
        <item t="default"/>
      </items>
    </pivotField>
    <pivotField dataField="1" showAll="0">
      <items count="20">
        <item x="1"/>
        <item x="17"/>
        <item x="16"/>
        <item x="8"/>
        <item x="3"/>
        <item x="9"/>
        <item x="4"/>
        <item x="5"/>
        <item x="7"/>
        <item x="18"/>
        <item x="14"/>
        <item x="11"/>
        <item x="6"/>
        <item x="13"/>
        <item x="10"/>
        <item x="15"/>
        <item x="2"/>
        <item x="0"/>
        <item x="12"/>
        <item t="default"/>
      </items>
    </pivotField>
    <pivotField dataField="1" showAll="0"/>
    <pivotField dataField="1" numFmtId="1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3">
    <dataField name="Average of Min (count/min)" fld="2" subtotal="average" baseField="1" baseItem="0"/>
    <dataField name="Average of Avg (count/min)" fld="4" subtotal="average" baseField="1" baseItem="0"/>
    <dataField name="Average of Max (count/min)" fld="3" subtotal="average" baseField="1" baseItem="0"/>
  </dataFields>
  <formats count="30">
    <format dxfId="40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-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-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9">
      <pivotArea dataOnly="0" labelOnly="1" fieldPosition="0">
        <references count="1">
          <reference field="1" count="1">
            <x v="0"/>
          </reference>
        </references>
      </pivotArea>
    </format>
    <format dxfId="18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7">
      <pivotArea dataOnly="0" labelOnly="1" fieldPosition="0">
        <references count="1">
          <reference field="1" count="1">
            <x v="1"/>
          </reference>
        </references>
      </pivotArea>
    </format>
    <format dxfId="16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15">
      <pivotArea dataOnly="0" labelOnly="1" fieldPosition="0">
        <references count="1">
          <reference field="1" count="1">
            <x v="2"/>
          </reference>
        </references>
      </pivotArea>
    </format>
    <format dxfId="14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3">
      <pivotArea dataOnly="0" labelOnly="1" fieldPosition="0">
        <references count="1">
          <reference field="1" count="1">
            <x v="3"/>
          </reference>
        </references>
      </pivotArea>
    </format>
    <format dxfId="12">
      <pivotArea outline="0" collapsedLevelsAreSubtotals="1" fieldPosition="0">
        <references count="1">
          <reference field="1" count="3" selected="0">
            <x v="4"/>
            <x v="5"/>
            <x v="6"/>
          </reference>
        </references>
      </pivotArea>
    </format>
    <format dxfId="11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  <format dxfId="10">
      <pivotArea outline="0" collapsedLevelsAreSubtotals="1" fieldPosition="0"/>
    </format>
    <format dxfId="9">
      <pivotArea field="-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chartFormats count="24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E72D-73D1-4D18-99C6-64AD11A2DEBA}">
  <dimension ref="A1:CA70"/>
  <sheetViews>
    <sheetView tabSelected="1" topLeftCell="F1" workbookViewId="0">
      <pane ySplit="1" topLeftCell="A35" activePane="bottomLeft" state="frozen"/>
      <selection pane="bottomLeft" activeCell="N19" sqref="N19"/>
    </sheetView>
  </sheetViews>
  <sheetFormatPr defaultRowHeight="14.4" x14ac:dyDescent="0.3"/>
  <cols>
    <col min="1" max="1" width="9.5546875" style="2" bestFit="1" customWidth="1"/>
    <col min="2" max="2" width="15" style="2" bestFit="1" customWidth="1"/>
    <col min="3" max="3" width="18.5546875" style="2" bestFit="1" customWidth="1"/>
    <col min="4" max="4" width="12" style="2" bestFit="1" customWidth="1"/>
    <col min="5" max="5" width="20.5546875" style="2" bestFit="1" customWidth="1"/>
    <col min="6" max="6" width="19.44140625" style="2" bestFit="1" customWidth="1"/>
    <col min="7" max="7" width="17.5546875" style="2" bestFit="1" customWidth="1"/>
    <col min="8" max="8" width="12.21875" style="2" bestFit="1" customWidth="1"/>
    <col min="9" max="9" width="8.88671875" style="2"/>
    <col min="10" max="10" width="20.5546875" style="2" bestFit="1" customWidth="1"/>
    <col min="11" max="11" width="28.33203125" style="2" bestFit="1" customWidth="1"/>
    <col min="12" max="12" width="29.21875" style="2" bestFit="1" customWidth="1"/>
    <col min="13" max="13" width="27.33203125" style="2" bestFit="1" customWidth="1"/>
    <col min="14" max="14" width="20.21875" style="2" bestFit="1" customWidth="1"/>
    <col min="15" max="15" width="12.6640625" style="2" bestFit="1" customWidth="1"/>
    <col min="16" max="78" width="5" style="2" bestFit="1" customWidth="1"/>
    <col min="79" max="79" width="10.77734375" style="2" bestFit="1" customWidth="1"/>
    <col min="80" max="16384" width="8.88671875" style="2"/>
  </cols>
  <sheetData>
    <row r="1" spans="1:7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6</v>
      </c>
    </row>
    <row r="2" spans="1:79" x14ac:dyDescent="0.3">
      <c r="A2" s="3">
        <v>44323</v>
      </c>
      <c r="B2" s="3" t="str">
        <f t="shared" ref="B2:B30" si="0">TEXT(A2,"dddd")</f>
        <v>Friday</v>
      </c>
      <c r="C2" s="5">
        <v>93.094999999999999</v>
      </c>
      <c r="D2" s="4">
        <v>2.16941911465605</v>
      </c>
      <c r="E2" s="5">
        <v>19</v>
      </c>
      <c r="F2" s="5">
        <v>408.86580719209297</v>
      </c>
      <c r="G2" s="5">
        <f>SUM(F2,C2)</f>
        <v>501.96080719209294</v>
      </c>
      <c r="H2" s="5">
        <v>5517</v>
      </c>
    </row>
    <row r="3" spans="1:79" x14ac:dyDescent="0.3">
      <c r="A3" s="3">
        <v>44324</v>
      </c>
      <c r="B3" s="3" t="str">
        <f t="shared" si="0"/>
        <v>Saturday</v>
      </c>
      <c r="C3" s="5">
        <v>1027.81280553426</v>
      </c>
      <c r="D3" s="4">
        <v>4.4089294962574304</v>
      </c>
      <c r="E3" s="5">
        <v>24.165641519895701</v>
      </c>
      <c r="F3" s="5">
        <v>2840.1939165789199</v>
      </c>
      <c r="G3" s="5">
        <f t="shared" ref="G3:G66" si="1">SUM(F3,C3)</f>
        <v>3868.0067221131799</v>
      </c>
      <c r="H3" s="5">
        <v>8795.3360622018608</v>
      </c>
      <c r="J3" s="29"/>
      <c r="K3" s="27" t="s">
        <v>2</v>
      </c>
      <c r="L3" s="27" t="s">
        <v>3</v>
      </c>
      <c r="M3" s="27" t="s">
        <v>4</v>
      </c>
      <c r="N3" s="27" t="s">
        <v>5</v>
      </c>
      <c r="O3" s="28" t="s">
        <v>6</v>
      </c>
    </row>
    <row r="4" spans="1:79" x14ac:dyDescent="0.3">
      <c r="A4" s="3">
        <v>44325</v>
      </c>
      <c r="B4" s="3" t="str">
        <f t="shared" si="0"/>
        <v>Sunday</v>
      </c>
      <c r="C4" s="5">
        <v>1148.56319446574</v>
      </c>
      <c r="D4" s="4">
        <v>4.7512183597810802</v>
      </c>
      <c r="E4" s="5">
        <v>30.515255390973699</v>
      </c>
      <c r="F4" s="5">
        <v>2924.9962096599302</v>
      </c>
      <c r="G4" s="5">
        <f t="shared" si="1"/>
        <v>4073.55940412567</v>
      </c>
      <c r="H4" s="5">
        <v>9426.8300106454499</v>
      </c>
      <c r="J4" s="30" t="s">
        <v>2</v>
      </c>
      <c r="K4" s="35">
        <v>1</v>
      </c>
      <c r="L4" s="31"/>
      <c r="M4" s="31"/>
      <c r="N4" s="31"/>
      <c r="O4" s="32"/>
    </row>
    <row r="5" spans="1:79" x14ac:dyDescent="0.3">
      <c r="A5" s="3">
        <v>44326</v>
      </c>
      <c r="B5" s="3" t="str">
        <f t="shared" si="0"/>
        <v>Monday</v>
      </c>
      <c r="C5" s="5">
        <v>973.82200000000103</v>
      </c>
      <c r="D5" s="4">
        <v>4.1002159728780896</v>
      </c>
      <c r="E5" s="5">
        <v>23</v>
      </c>
      <c r="F5" s="5">
        <v>2812.1549115379598</v>
      </c>
      <c r="G5" s="5">
        <f t="shared" si="1"/>
        <v>3785.9769115379609</v>
      </c>
      <c r="H5" s="5">
        <v>8311.3214496226792</v>
      </c>
      <c r="J5" s="30" t="s">
        <v>3</v>
      </c>
      <c r="K5" s="31">
        <v>0.74816018127588357</v>
      </c>
      <c r="L5" s="35">
        <v>1</v>
      </c>
      <c r="M5" s="31"/>
      <c r="N5" s="31"/>
      <c r="O5" s="32"/>
    </row>
    <row r="6" spans="1:79" x14ac:dyDescent="0.3">
      <c r="A6" s="3">
        <v>44327</v>
      </c>
      <c r="B6" s="3" t="str">
        <f t="shared" si="0"/>
        <v>Tuesday</v>
      </c>
      <c r="C6" s="5">
        <v>1046.0095001342099</v>
      </c>
      <c r="D6" s="4">
        <v>5.0664482176602998</v>
      </c>
      <c r="E6" s="5">
        <v>26.283877170563301</v>
      </c>
      <c r="F6" s="5">
        <v>2869.8266230419999</v>
      </c>
      <c r="G6" s="5">
        <f t="shared" si="1"/>
        <v>3915.8361231762101</v>
      </c>
      <c r="H6" s="5">
        <v>10638.9433169973</v>
      </c>
      <c r="J6" s="30" t="s">
        <v>4</v>
      </c>
      <c r="K6" s="31">
        <v>0.47386808284570309</v>
      </c>
      <c r="L6" s="31">
        <v>0.74114219716035257</v>
      </c>
      <c r="M6" s="35">
        <v>1</v>
      </c>
      <c r="N6" s="31"/>
      <c r="O6" s="32"/>
    </row>
    <row r="7" spans="1:79" x14ac:dyDescent="0.3">
      <c r="A7" s="3">
        <v>44328</v>
      </c>
      <c r="B7" s="3" t="str">
        <f t="shared" si="0"/>
        <v>Wednesday</v>
      </c>
      <c r="C7" s="5">
        <v>1456.76149986579</v>
      </c>
      <c r="D7" s="4">
        <v>7.0026164043289398</v>
      </c>
      <c r="E7" s="5">
        <v>44.104626374743098</v>
      </c>
      <c r="F7" s="5">
        <v>2902.9409109355202</v>
      </c>
      <c r="G7" s="5">
        <f t="shared" si="1"/>
        <v>4359.7024108013102</v>
      </c>
      <c r="H7" s="5">
        <v>14013.9348622658</v>
      </c>
      <c r="J7" s="30" t="s">
        <v>5</v>
      </c>
      <c r="K7" s="31">
        <v>0.6676273878688328</v>
      </c>
      <c r="L7" s="31">
        <v>0.36166242253888919</v>
      </c>
      <c r="M7" s="31">
        <v>0.15221230337891783</v>
      </c>
      <c r="N7" s="35">
        <v>1</v>
      </c>
      <c r="O7" s="32"/>
    </row>
    <row r="8" spans="1:79" x14ac:dyDescent="0.3">
      <c r="A8" s="3">
        <v>44329</v>
      </c>
      <c r="B8" s="3" t="str">
        <f t="shared" si="0"/>
        <v>Thursday</v>
      </c>
      <c r="C8" s="5">
        <v>665.26113628258997</v>
      </c>
      <c r="D8" s="4">
        <v>2.7077350703289</v>
      </c>
      <c r="E8" s="5">
        <v>17.510309540528201</v>
      </c>
      <c r="F8" s="5">
        <v>2634.5474876231901</v>
      </c>
      <c r="G8" s="5">
        <f t="shared" si="1"/>
        <v>3299.8086239057802</v>
      </c>
      <c r="H8" s="5">
        <v>5960.2632631101096</v>
      </c>
      <c r="J8" s="33" t="s">
        <v>6</v>
      </c>
      <c r="K8" s="34">
        <v>0.68926177806317046</v>
      </c>
      <c r="L8" s="34">
        <v>0.9882498498383564</v>
      </c>
      <c r="M8" s="34">
        <v>0.72654715160279859</v>
      </c>
      <c r="N8" s="34">
        <v>0.31370850631858915</v>
      </c>
      <c r="O8" s="36">
        <v>1</v>
      </c>
    </row>
    <row r="9" spans="1:79" x14ac:dyDescent="0.3">
      <c r="A9" s="3">
        <v>44330</v>
      </c>
      <c r="B9" s="3" t="str">
        <f t="shared" si="0"/>
        <v>Friday</v>
      </c>
      <c r="C9" s="5">
        <v>766.24922875500602</v>
      </c>
      <c r="D9" s="4">
        <v>2.9867885255536901</v>
      </c>
      <c r="E9" s="5">
        <v>23</v>
      </c>
      <c r="F9" s="5">
        <v>2735.4859952708198</v>
      </c>
      <c r="G9" s="5">
        <f t="shared" si="1"/>
        <v>3501.735224025826</v>
      </c>
      <c r="H9" s="5">
        <v>6584</v>
      </c>
    </row>
    <row r="10" spans="1:79" x14ac:dyDescent="0.3">
      <c r="A10" s="3">
        <v>44331</v>
      </c>
      <c r="B10" s="3" t="str">
        <f t="shared" si="0"/>
        <v>Saturday</v>
      </c>
      <c r="C10" s="5">
        <v>710.86113970605697</v>
      </c>
      <c r="D10" s="4">
        <v>3.2797154277537999</v>
      </c>
      <c r="E10" s="5">
        <v>11.602127090216801</v>
      </c>
      <c r="F10" s="5">
        <v>2758.1757657850198</v>
      </c>
      <c r="G10" s="5">
        <f t="shared" si="1"/>
        <v>3469.0369054910771</v>
      </c>
      <c r="H10" s="5">
        <v>7101.8553147719704</v>
      </c>
    </row>
    <row r="11" spans="1:79" x14ac:dyDescent="0.3">
      <c r="A11" s="3">
        <v>44332</v>
      </c>
      <c r="B11" s="3" t="str">
        <f t="shared" si="0"/>
        <v>Sunday</v>
      </c>
      <c r="C11" s="5">
        <v>1480.21749525635</v>
      </c>
      <c r="D11" s="4">
        <v>6.6837615715012202</v>
      </c>
      <c r="E11" s="5">
        <v>39.790805501029197</v>
      </c>
      <c r="F11" s="5">
        <v>2955.6514299045198</v>
      </c>
      <c r="G11" s="5">
        <f t="shared" si="1"/>
        <v>4435.8689251608703</v>
      </c>
      <c r="H11" s="5">
        <v>14161</v>
      </c>
      <c r="J11" s="52" t="s">
        <v>37</v>
      </c>
      <c r="K11" s="50" t="s">
        <v>40</v>
      </c>
      <c r="L11" s="50" t="s">
        <v>39</v>
      </c>
      <c r="M11" s="50" t="s">
        <v>38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x14ac:dyDescent="0.3">
      <c r="A12" s="3">
        <v>44333</v>
      </c>
      <c r="B12" s="3" t="str">
        <f t="shared" si="0"/>
        <v>Monday</v>
      </c>
      <c r="C12" s="5">
        <v>763.10400000000197</v>
      </c>
      <c r="D12" s="4">
        <v>3.3859776107686002</v>
      </c>
      <c r="E12" s="5">
        <v>17</v>
      </c>
      <c r="F12" s="5">
        <v>2662.9997415657499</v>
      </c>
      <c r="G12" s="5">
        <f t="shared" si="1"/>
        <v>3426.103741565752</v>
      </c>
      <c r="H12" s="5">
        <v>7492.0329814996503</v>
      </c>
      <c r="J12" s="53" t="s">
        <v>13</v>
      </c>
      <c r="K12" s="58">
        <v>893.06365608157387</v>
      </c>
      <c r="L12" s="58">
        <v>2758.3725209275854</v>
      </c>
      <c r="M12" s="58">
        <v>3651.4361770091596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x14ac:dyDescent="0.3">
      <c r="A13" s="3">
        <v>44334</v>
      </c>
      <c r="B13" s="3" t="str">
        <f t="shared" si="0"/>
        <v>Tuesday</v>
      </c>
      <c r="C13" s="5">
        <v>999.78981242622899</v>
      </c>
      <c r="D13" s="4">
        <v>3.49096639588288</v>
      </c>
      <c r="E13" s="5">
        <v>23</v>
      </c>
      <c r="F13" s="5">
        <v>2876.7614859773898</v>
      </c>
      <c r="G13" s="5">
        <f t="shared" si="1"/>
        <v>3876.5512984036186</v>
      </c>
      <c r="H13" s="5">
        <v>7464.2265811720999</v>
      </c>
      <c r="J13" s="53" t="s">
        <v>11</v>
      </c>
      <c r="K13" s="58">
        <v>886.01576773063459</v>
      </c>
      <c r="L13" s="58">
        <v>2765.3486914213304</v>
      </c>
      <c r="M13" s="58">
        <v>3651.3644591519651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x14ac:dyDescent="0.3">
      <c r="A14" s="3">
        <v>44335</v>
      </c>
      <c r="B14" s="3" t="str">
        <f t="shared" si="0"/>
        <v>Wednesday</v>
      </c>
      <c r="C14" s="5">
        <v>893.33018757377295</v>
      </c>
      <c r="D14" s="4">
        <v>3.3018195963175598</v>
      </c>
      <c r="E14" s="5">
        <v>16</v>
      </c>
      <c r="F14" s="5">
        <v>2807.9109722399799</v>
      </c>
      <c r="G14" s="5">
        <f t="shared" si="1"/>
        <v>3701.2411598137528</v>
      </c>
      <c r="H14" s="5">
        <v>7058.15781406521</v>
      </c>
      <c r="J14" s="53" t="s">
        <v>9</v>
      </c>
      <c r="K14" s="58">
        <v>815.67375089964412</v>
      </c>
      <c r="L14" s="58">
        <v>2729.3151543831282</v>
      </c>
      <c r="M14" s="58">
        <v>3544.9889052827721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x14ac:dyDescent="0.3">
      <c r="A15" s="3">
        <v>44336</v>
      </c>
      <c r="B15" s="3" t="str">
        <f t="shared" si="0"/>
        <v>Thursday</v>
      </c>
      <c r="C15" s="5">
        <v>939.83899999999699</v>
      </c>
      <c r="D15" s="4">
        <v>3.4947901190433801</v>
      </c>
      <c r="E15" s="5">
        <v>14</v>
      </c>
      <c r="F15" s="5">
        <v>2808.71000007051</v>
      </c>
      <c r="G15" s="5">
        <f t="shared" si="1"/>
        <v>3748.5490000705067</v>
      </c>
      <c r="H15" s="5">
        <v>7537</v>
      </c>
      <c r="J15" s="53" t="s">
        <v>14</v>
      </c>
      <c r="K15" s="58">
        <v>822.76528486520374</v>
      </c>
      <c r="L15" s="58">
        <v>2667.2215191713276</v>
      </c>
      <c r="M15" s="58">
        <v>3489.9868040365309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x14ac:dyDescent="0.3">
      <c r="A16" s="3">
        <v>44337</v>
      </c>
      <c r="B16" s="3" t="str">
        <f t="shared" si="0"/>
        <v>Friday</v>
      </c>
      <c r="C16" s="5">
        <v>1338.74570293027</v>
      </c>
      <c r="D16" s="4">
        <v>6.0017181001266504</v>
      </c>
      <c r="E16" s="5">
        <v>39.590914587402402</v>
      </c>
      <c r="F16" s="5">
        <v>2876.5660546320801</v>
      </c>
      <c r="G16" s="5">
        <f t="shared" si="1"/>
        <v>4215.3117575623501</v>
      </c>
      <c r="H16" s="5">
        <v>13112.9218057623</v>
      </c>
      <c r="J16" s="53" t="s">
        <v>10</v>
      </c>
      <c r="K16" s="58">
        <v>794.01083659092205</v>
      </c>
      <c r="L16" s="58">
        <v>2547.390053761445</v>
      </c>
      <c r="M16" s="58">
        <v>3341.4008903523668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x14ac:dyDescent="0.3">
      <c r="A17" s="3">
        <v>44338</v>
      </c>
      <c r="B17" s="3" t="str">
        <f t="shared" si="0"/>
        <v>Saturday</v>
      </c>
      <c r="C17" s="5">
        <v>692.78529706972699</v>
      </c>
      <c r="D17" s="4">
        <v>4.3095261526997204</v>
      </c>
      <c r="E17" s="5">
        <v>20</v>
      </c>
      <c r="F17" s="5">
        <v>2614.8976414734302</v>
      </c>
      <c r="G17" s="5">
        <f t="shared" si="1"/>
        <v>3307.6829385431574</v>
      </c>
      <c r="H17" s="5">
        <v>9698.0471907614992</v>
      </c>
      <c r="J17" s="53" t="s">
        <v>8</v>
      </c>
      <c r="K17" s="58">
        <v>691.26881440313844</v>
      </c>
      <c r="L17" s="58">
        <v>2626.7640052247343</v>
      </c>
      <c r="M17" s="58">
        <v>3318.0328196278729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x14ac:dyDescent="0.3">
      <c r="A18" s="3">
        <v>44339</v>
      </c>
      <c r="B18" s="3" t="str">
        <f t="shared" si="0"/>
        <v>Sunday</v>
      </c>
      <c r="C18" s="5">
        <v>88.918000000000006</v>
      </c>
      <c r="D18" s="4">
        <v>2.5479615323805902</v>
      </c>
      <c r="E18" s="5">
        <v>19</v>
      </c>
      <c r="F18" s="5">
        <v>2312.20034868019</v>
      </c>
      <c r="G18" s="5">
        <f t="shared" si="1"/>
        <v>2401.1183486801901</v>
      </c>
      <c r="H18" s="5">
        <v>6696.9528092384999</v>
      </c>
      <c r="J18" s="53" t="s">
        <v>12</v>
      </c>
      <c r="K18" s="58">
        <v>782.68870598648004</v>
      </c>
      <c r="L18" s="58">
        <v>2523.1131576624975</v>
      </c>
      <c r="M18" s="58">
        <v>3305.8018636489774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x14ac:dyDescent="0.3">
      <c r="A19" s="3">
        <v>44340</v>
      </c>
      <c r="B19" s="3" t="str">
        <f t="shared" si="0"/>
        <v>Monday</v>
      </c>
      <c r="C19" s="5">
        <v>829.75100000000396</v>
      </c>
      <c r="D19" s="4">
        <v>3.0532734572996101</v>
      </c>
      <c r="E19" s="5">
        <v>20.824992570705501</v>
      </c>
      <c r="F19" s="5">
        <v>2785.0536254755202</v>
      </c>
      <c r="G19" s="5">
        <f t="shared" si="1"/>
        <v>3614.8046254755241</v>
      </c>
      <c r="H19" s="5">
        <v>6859</v>
      </c>
      <c r="J19" s="53" t="s">
        <v>24</v>
      </c>
      <c r="K19" s="58">
        <v>810.86822389160591</v>
      </c>
      <c r="L19" s="58">
        <v>2658.0831909620811</v>
      </c>
      <c r="M19" s="58">
        <v>3468.9514148536873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x14ac:dyDescent="0.3">
      <c r="A20" s="3">
        <v>44341</v>
      </c>
      <c r="B20" s="3" t="str">
        <f t="shared" si="0"/>
        <v>Tuesday</v>
      </c>
      <c r="C20" s="5">
        <v>602.004218168281</v>
      </c>
      <c r="D20" s="4">
        <v>2.6948945472766601</v>
      </c>
      <c r="E20" s="5">
        <v>15.029752935869499</v>
      </c>
      <c r="F20" s="5">
        <v>2603.3446926521401</v>
      </c>
      <c r="G20" s="5">
        <f t="shared" si="1"/>
        <v>3205.3489108204212</v>
      </c>
      <c r="H20" s="5">
        <v>6127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x14ac:dyDescent="0.3">
      <c r="A21" s="3">
        <v>44342</v>
      </c>
      <c r="B21" s="3" t="str">
        <f t="shared" si="0"/>
        <v>Wednesday</v>
      </c>
      <c r="C21" s="5">
        <v>964.41078183172397</v>
      </c>
      <c r="D21" s="4">
        <v>3.80291879551574</v>
      </c>
      <c r="E21" s="5">
        <v>20.796003784240298</v>
      </c>
      <c r="F21" s="5">
        <v>2867.3270911200698</v>
      </c>
      <c r="G21" s="5">
        <f t="shared" si="1"/>
        <v>3831.7378729517936</v>
      </c>
      <c r="H21" s="5">
        <v>8240</v>
      </c>
      <c r="J21"/>
      <c r="K21"/>
      <c r="L21"/>
    </row>
    <row r="22" spans="1:79" x14ac:dyDescent="0.3">
      <c r="A22" s="3">
        <v>44343</v>
      </c>
      <c r="B22" s="3" t="str">
        <f t="shared" si="0"/>
        <v>Thursday</v>
      </c>
      <c r="C22" s="5">
        <v>907.55310674032501</v>
      </c>
      <c r="D22" s="4">
        <v>3.3405751149762701</v>
      </c>
      <c r="E22" s="5">
        <v>12</v>
      </c>
      <c r="F22" s="5">
        <v>2904.29348878055</v>
      </c>
      <c r="G22" s="5">
        <f t="shared" si="1"/>
        <v>3811.8465955208749</v>
      </c>
      <c r="H22" s="5">
        <v>7447.4194226398704</v>
      </c>
      <c r="J22"/>
      <c r="K22"/>
      <c r="L22"/>
    </row>
    <row r="23" spans="1:79" x14ac:dyDescent="0.3">
      <c r="A23" s="3">
        <v>44344</v>
      </c>
      <c r="B23" s="3" t="str">
        <f t="shared" si="0"/>
        <v>Friday</v>
      </c>
      <c r="C23" s="5">
        <v>787.73163230523699</v>
      </c>
      <c r="D23" s="4">
        <v>2.6661605882660599</v>
      </c>
      <c r="E23" s="5">
        <v>18.766090262066399</v>
      </c>
      <c r="F23" s="5">
        <v>2775.8492973400398</v>
      </c>
      <c r="G23" s="5">
        <f t="shared" si="1"/>
        <v>3563.5809296452767</v>
      </c>
      <c r="H23" s="5">
        <v>8269.9530425567209</v>
      </c>
      <c r="J23"/>
      <c r="K23"/>
      <c r="L23"/>
    </row>
    <row r="24" spans="1:79" x14ac:dyDescent="0.3">
      <c r="A24" s="3">
        <v>44345</v>
      </c>
      <c r="B24" s="3" t="str">
        <f t="shared" si="0"/>
        <v>Saturday</v>
      </c>
      <c r="C24" s="5">
        <v>884.70915352120198</v>
      </c>
      <c r="D24" s="4">
        <v>2.9899668165989599</v>
      </c>
      <c r="E24" s="5">
        <v>28.367695225097801</v>
      </c>
      <c r="F24" s="5">
        <v>2853.1836301087801</v>
      </c>
      <c r="G24" s="5">
        <f t="shared" si="1"/>
        <v>3737.8927836299822</v>
      </c>
      <c r="H24" s="5">
        <v>6703</v>
      </c>
      <c r="J24"/>
      <c r="K24"/>
      <c r="L24"/>
    </row>
    <row r="25" spans="1:79" x14ac:dyDescent="0.3">
      <c r="A25" s="3">
        <v>44346</v>
      </c>
      <c r="B25" s="3" t="str">
        <f t="shared" si="0"/>
        <v>Sunday</v>
      </c>
      <c r="C25" s="5">
        <v>582.89410743323799</v>
      </c>
      <c r="D25" s="4">
        <v>2.4724096753612801</v>
      </c>
      <c r="E25" s="5">
        <v>25</v>
      </c>
      <c r="F25" s="5">
        <v>2461.1901585854198</v>
      </c>
      <c r="G25" s="5">
        <f t="shared" si="1"/>
        <v>3044.0842660186577</v>
      </c>
      <c r="H25" s="5">
        <v>5612</v>
      </c>
      <c r="J25"/>
      <c r="K25"/>
      <c r="L25"/>
    </row>
    <row r="26" spans="1:79" x14ac:dyDescent="0.3">
      <c r="A26" s="3">
        <v>44347</v>
      </c>
      <c r="B26" s="3" t="str">
        <f t="shared" si="0"/>
        <v>Monday</v>
      </c>
      <c r="C26" s="5">
        <v>814.24634652142697</v>
      </c>
      <c r="D26" s="4">
        <v>4.0065200356471697</v>
      </c>
      <c r="E26" s="5">
        <v>17</v>
      </c>
      <c r="F26" s="5">
        <v>2318.2742556386802</v>
      </c>
      <c r="G26" s="5">
        <f t="shared" si="1"/>
        <v>3132.520602160107</v>
      </c>
      <c r="H26" s="5">
        <v>8945.9717079971106</v>
      </c>
      <c r="J26"/>
      <c r="K26"/>
      <c r="L26"/>
    </row>
    <row r="27" spans="1:79" x14ac:dyDescent="0.3">
      <c r="A27" s="3">
        <v>44348</v>
      </c>
      <c r="B27" s="3" t="str">
        <f t="shared" si="0"/>
        <v>Tuesday</v>
      </c>
      <c r="C27" s="5">
        <v>571.88165347857898</v>
      </c>
      <c r="D27" s="4">
        <v>1.7848106624421201</v>
      </c>
      <c r="E27" s="5">
        <v>5</v>
      </c>
      <c r="F27" s="5">
        <v>2733.68765814376</v>
      </c>
      <c r="G27" s="5">
        <f t="shared" si="1"/>
        <v>3305.5693116223392</v>
      </c>
      <c r="H27" s="5">
        <v>4037.5858788011501</v>
      </c>
      <c r="J27"/>
      <c r="K27"/>
      <c r="L27"/>
    </row>
    <row r="28" spans="1:79" x14ac:dyDescent="0.3">
      <c r="A28" s="3">
        <v>44349</v>
      </c>
      <c r="B28" s="3" t="str">
        <f t="shared" si="0"/>
        <v>Wednesday</v>
      </c>
      <c r="C28" s="5">
        <v>650.91499999999996</v>
      </c>
      <c r="D28" s="4">
        <v>1.78039412310556</v>
      </c>
      <c r="E28" s="5">
        <v>9</v>
      </c>
      <c r="F28" s="5">
        <v>2784.7281852074698</v>
      </c>
      <c r="G28" s="5">
        <f t="shared" si="1"/>
        <v>3435.6431852074697</v>
      </c>
      <c r="H28" s="5">
        <v>3947.4141211988499</v>
      </c>
      <c r="J28"/>
      <c r="K28"/>
      <c r="L28"/>
    </row>
    <row r="29" spans="1:79" x14ac:dyDescent="0.3">
      <c r="A29" s="3">
        <v>44350</v>
      </c>
      <c r="B29" s="3" t="str">
        <f t="shared" si="0"/>
        <v>Thursday</v>
      </c>
      <c r="C29" s="5">
        <v>1245.57</v>
      </c>
      <c r="D29" s="4">
        <v>5.5147117073828102</v>
      </c>
      <c r="E29" s="5">
        <v>26.968108617019698</v>
      </c>
      <c r="F29" s="5">
        <v>3006.9688295014398</v>
      </c>
      <c r="G29" s="5">
        <f t="shared" si="1"/>
        <v>4252.53882950144</v>
      </c>
      <c r="H29" s="5">
        <v>12021.1576817606</v>
      </c>
    </row>
    <row r="30" spans="1:79" x14ac:dyDescent="0.3">
      <c r="A30" s="3">
        <v>44351</v>
      </c>
      <c r="B30" s="3" t="str">
        <f t="shared" si="0"/>
        <v>Friday</v>
      </c>
      <c r="C30" s="5">
        <v>960.48963284174795</v>
      </c>
      <c r="D30" s="4">
        <v>4.5862372029693104</v>
      </c>
      <c r="E30" s="5">
        <v>25</v>
      </c>
      <c r="F30" s="5">
        <v>2738.7088285428899</v>
      </c>
      <c r="G30" s="5">
        <f t="shared" si="1"/>
        <v>3699.198461384638</v>
      </c>
      <c r="H30" s="5">
        <v>10415.7874848805</v>
      </c>
    </row>
    <row r="31" spans="1:79" x14ac:dyDescent="0.3">
      <c r="A31" s="3">
        <v>44352</v>
      </c>
      <c r="B31" s="3" t="str">
        <f t="shared" ref="B31:B69" si="2">TEXT(A31,"dddd")</f>
        <v>Saturday</v>
      </c>
      <c r="C31" s="5">
        <v>1302.37936715825</v>
      </c>
      <c r="D31" s="4">
        <v>5.5634182243511896</v>
      </c>
      <c r="E31" s="5">
        <v>23</v>
      </c>
      <c r="F31" s="5">
        <v>3028.9933481850799</v>
      </c>
      <c r="G31" s="5">
        <f t="shared" si="1"/>
        <v>4331.3727153433301</v>
      </c>
      <c r="H31" s="5">
        <v>12225</v>
      </c>
    </row>
    <row r="32" spans="1:79" x14ac:dyDescent="0.3">
      <c r="A32" s="3">
        <v>44353</v>
      </c>
      <c r="B32" s="3" t="str">
        <f t="shared" si="2"/>
        <v>Sunday</v>
      </c>
      <c r="C32" s="5">
        <v>974.73342442510898</v>
      </c>
      <c r="D32" s="4">
        <v>3.5713227082796801</v>
      </c>
      <c r="E32" s="5">
        <v>22.170339485724099</v>
      </c>
      <c r="F32" s="5">
        <v>2864.5718499084701</v>
      </c>
      <c r="G32" s="5">
        <f t="shared" si="1"/>
        <v>3839.3052743335793</v>
      </c>
      <c r="H32" s="5">
        <v>7913.5942276782398</v>
      </c>
    </row>
    <row r="33" spans="1:8" x14ac:dyDescent="0.3">
      <c r="A33" s="3">
        <v>44354</v>
      </c>
      <c r="B33" s="3" t="str">
        <f t="shared" si="2"/>
        <v>Monday</v>
      </c>
      <c r="C33" s="5">
        <v>864.82157557489302</v>
      </c>
      <c r="D33" s="4">
        <v>3.0935587902262101</v>
      </c>
      <c r="E33" s="5">
        <v>9</v>
      </c>
      <c r="F33" s="5">
        <v>2882.5278221076401</v>
      </c>
      <c r="G33" s="5">
        <f t="shared" si="1"/>
        <v>3747.349397682533</v>
      </c>
      <c r="H33" s="5">
        <v>6799</v>
      </c>
    </row>
    <row r="34" spans="1:8" x14ac:dyDescent="0.3">
      <c r="A34" s="3">
        <v>44355</v>
      </c>
      <c r="B34" s="3" t="str">
        <f t="shared" si="2"/>
        <v>Tuesday</v>
      </c>
      <c r="C34" s="5">
        <v>121.607</v>
      </c>
      <c r="D34" s="4">
        <v>1.75036731178149</v>
      </c>
      <c r="E34" s="5">
        <v>13</v>
      </c>
      <c r="F34" s="5">
        <v>2316.90438067182</v>
      </c>
      <c r="G34" s="5">
        <f t="shared" si="1"/>
        <v>2438.51138067182</v>
      </c>
      <c r="H34" s="5">
        <v>4356.0555011113702</v>
      </c>
    </row>
    <row r="35" spans="1:8" x14ac:dyDescent="0.3">
      <c r="A35" s="3">
        <v>44356</v>
      </c>
      <c r="B35" s="3" t="str">
        <f t="shared" si="2"/>
        <v>Wednesday</v>
      </c>
      <c r="C35" s="5">
        <v>61.453963044858099</v>
      </c>
      <c r="D35" s="4">
        <v>2.8135260539187099</v>
      </c>
      <c r="E35" s="5">
        <v>22</v>
      </c>
      <c r="F35" s="5">
        <v>1731.5292959979099</v>
      </c>
      <c r="G35" s="5">
        <f t="shared" si="1"/>
        <v>1792.9832590427679</v>
      </c>
      <c r="H35" s="5">
        <v>7004.9362940791998</v>
      </c>
    </row>
    <row r="36" spans="1:8" x14ac:dyDescent="0.3">
      <c r="A36" s="3">
        <v>44357</v>
      </c>
      <c r="B36" s="3" t="str">
        <f t="shared" si="2"/>
        <v>Thursday</v>
      </c>
      <c r="C36" s="5">
        <v>916.93903695514302</v>
      </c>
      <c r="D36" s="4">
        <v>3.8458353927091</v>
      </c>
      <c r="E36" s="5">
        <v>24.7837475284501</v>
      </c>
      <c r="F36" s="5">
        <v>2516.7740025614598</v>
      </c>
      <c r="G36" s="5">
        <f t="shared" si="1"/>
        <v>3433.7130395166027</v>
      </c>
      <c r="H36" s="5">
        <v>8484</v>
      </c>
    </row>
    <row r="37" spans="1:8" x14ac:dyDescent="0.3">
      <c r="A37" s="3">
        <v>44358</v>
      </c>
      <c r="B37" s="3" t="str">
        <f t="shared" si="2"/>
        <v>Friday</v>
      </c>
      <c r="C37" s="5">
        <v>712.31100000000004</v>
      </c>
      <c r="D37" s="4">
        <v>2.5571171084997899</v>
      </c>
      <c r="E37" s="5">
        <v>15</v>
      </c>
      <c r="F37" s="5">
        <v>2723.4507086133299</v>
      </c>
      <c r="G37" s="5">
        <f t="shared" si="1"/>
        <v>3435.76170861333</v>
      </c>
      <c r="H37" s="5">
        <v>5627</v>
      </c>
    </row>
    <row r="38" spans="1:8" x14ac:dyDescent="0.3">
      <c r="A38" s="3">
        <v>44359</v>
      </c>
      <c r="B38" s="3" t="str">
        <f t="shared" si="2"/>
        <v>Saturday</v>
      </c>
      <c r="C38" s="5">
        <v>198.80029834653601</v>
      </c>
      <c r="D38" s="4">
        <v>2.9837836781153602</v>
      </c>
      <c r="E38" s="5">
        <v>13.498801818529</v>
      </c>
      <c r="F38" s="5">
        <v>2363.2413927238599</v>
      </c>
      <c r="G38" s="5">
        <f t="shared" si="1"/>
        <v>2562.0416910703962</v>
      </c>
      <c r="H38" s="5">
        <v>7265</v>
      </c>
    </row>
    <row r="39" spans="1:8" x14ac:dyDescent="0.3">
      <c r="A39" s="3">
        <v>44360</v>
      </c>
      <c r="B39" s="3" t="str">
        <f t="shared" si="2"/>
        <v>Sunday</v>
      </c>
      <c r="C39" s="5">
        <v>897.73537510112396</v>
      </c>
      <c r="D39" s="4">
        <v>3.79588179851017</v>
      </c>
      <c r="E39" s="5">
        <v>16</v>
      </c>
      <c r="F39" s="5">
        <v>2817.2859644498799</v>
      </c>
      <c r="G39" s="5">
        <f t="shared" si="1"/>
        <v>3715.0213395510036</v>
      </c>
      <c r="H39" s="5">
        <v>8567.4835568172894</v>
      </c>
    </row>
    <row r="40" spans="1:8" x14ac:dyDescent="0.3">
      <c r="A40" s="3">
        <v>44361</v>
      </c>
      <c r="B40" s="3" t="str">
        <f t="shared" si="2"/>
        <v>Monday</v>
      </c>
      <c r="C40" s="5">
        <v>838.19432655234095</v>
      </c>
      <c r="D40" s="4">
        <v>3.2929086636320299</v>
      </c>
      <c r="E40" s="5">
        <v>28</v>
      </c>
      <c r="F40" s="5">
        <v>2750.78529901097</v>
      </c>
      <c r="G40" s="5">
        <f t="shared" si="1"/>
        <v>3588.9796255633109</v>
      </c>
      <c r="H40" s="5">
        <v>7298</v>
      </c>
    </row>
    <row r="41" spans="1:8" x14ac:dyDescent="0.3">
      <c r="A41" s="3">
        <v>44362</v>
      </c>
      <c r="B41" s="3" t="str">
        <f t="shared" si="2"/>
        <v>Tuesday</v>
      </c>
      <c r="C41" s="5">
        <v>517.68100000000004</v>
      </c>
      <c r="D41" s="4">
        <v>2.9835927008615202</v>
      </c>
      <c r="E41" s="5">
        <v>16</v>
      </c>
      <c r="F41" s="5">
        <v>2582.3318350463801</v>
      </c>
      <c r="G41" s="5">
        <f t="shared" si="1"/>
        <v>3100.0128350463801</v>
      </c>
      <c r="H41" s="5">
        <v>6772.5558488530196</v>
      </c>
    </row>
    <row r="42" spans="1:8" x14ac:dyDescent="0.3">
      <c r="A42" s="3">
        <v>44363</v>
      </c>
      <c r="B42" s="3" t="str">
        <f t="shared" si="2"/>
        <v>Wednesday</v>
      </c>
      <c r="C42" s="5">
        <v>1157.83838844045</v>
      </c>
      <c r="D42" s="4">
        <v>5.9075409822357603</v>
      </c>
      <c r="E42" s="5">
        <v>22</v>
      </c>
      <c r="F42" s="5">
        <v>2831.0289011086702</v>
      </c>
      <c r="G42" s="5">
        <f t="shared" si="1"/>
        <v>3988.86728954912</v>
      </c>
      <c r="H42" s="5">
        <v>13106</v>
      </c>
    </row>
    <row r="43" spans="1:8" x14ac:dyDescent="0.3">
      <c r="A43" s="3">
        <v>44364</v>
      </c>
      <c r="B43" s="3" t="str">
        <f t="shared" si="2"/>
        <v>Thursday</v>
      </c>
      <c r="C43" s="5">
        <v>259.41761155955402</v>
      </c>
      <c r="D43" s="4">
        <v>2.6184338310776698</v>
      </c>
      <c r="E43" s="5">
        <v>27</v>
      </c>
      <c r="F43" s="5">
        <v>2508.4013019804702</v>
      </c>
      <c r="G43" s="5">
        <f t="shared" si="1"/>
        <v>2767.8189135400244</v>
      </c>
      <c r="H43" s="5">
        <v>6508</v>
      </c>
    </row>
    <row r="44" spans="1:8" x14ac:dyDescent="0.3">
      <c r="A44" s="3">
        <v>44365</v>
      </c>
      <c r="B44" s="3" t="str">
        <f t="shared" si="2"/>
        <v>Friday</v>
      </c>
      <c r="C44" s="5">
        <v>959.27412009565796</v>
      </c>
      <c r="D44" s="4">
        <v>3.1730158719809101</v>
      </c>
      <c r="E44" s="5">
        <v>20.537503710370501</v>
      </c>
      <c r="F44" s="5">
        <v>2911.5526697012201</v>
      </c>
      <c r="G44" s="5">
        <f t="shared" si="1"/>
        <v>3870.8267897968781</v>
      </c>
      <c r="H44" s="5">
        <v>7131</v>
      </c>
    </row>
    <row r="45" spans="1:8" x14ac:dyDescent="0.3">
      <c r="A45" s="3">
        <v>44366</v>
      </c>
      <c r="B45" s="3" t="str">
        <f t="shared" si="2"/>
        <v>Saturday</v>
      </c>
      <c r="C45" s="5">
        <v>556.13626878180901</v>
      </c>
      <c r="D45" s="4">
        <v>2.61410470646977</v>
      </c>
      <c r="E45" s="5">
        <v>18</v>
      </c>
      <c r="F45" s="5">
        <v>2668.2701022043598</v>
      </c>
      <c r="G45" s="5">
        <f t="shared" si="1"/>
        <v>3224.4063709861689</v>
      </c>
      <c r="H45" s="5">
        <v>5955.75039589889</v>
      </c>
    </row>
    <row r="46" spans="1:8" x14ac:dyDescent="0.3">
      <c r="A46" s="3">
        <v>44367</v>
      </c>
      <c r="B46" s="3" t="str">
        <f t="shared" si="2"/>
        <v>Sunday</v>
      </c>
      <c r="C46" s="5">
        <v>422.04576154966901</v>
      </c>
      <c r="D46" s="4">
        <v>5.4798638563656201</v>
      </c>
      <c r="E46" s="5">
        <v>31.800415113592301</v>
      </c>
      <c r="F46" s="5">
        <v>2152.3962234087999</v>
      </c>
      <c r="G46" s="5">
        <f t="shared" si="1"/>
        <v>2574.4419849584688</v>
      </c>
      <c r="H46" s="5">
        <v>13198</v>
      </c>
    </row>
    <row r="47" spans="1:8" x14ac:dyDescent="0.3">
      <c r="A47" s="3">
        <v>44368</v>
      </c>
      <c r="B47" s="3" t="str">
        <f t="shared" si="2"/>
        <v>Monday</v>
      </c>
      <c r="C47" s="5">
        <v>1200.8379018747801</v>
      </c>
      <c r="D47" s="4">
        <v>6.1572184137136698</v>
      </c>
      <c r="E47" s="5">
        <v>20</v>
      </c>
      <c r="F47" s="5">
        <v>2899.9137452312498</v>
      </c>
      <c r="G47" s="5">
        <f t="shared" si="1"/>
        <v>4100.7516471060298</v>
      </c>
      <c r="H47" s="5">
        <v>14010.3421429592</v>
      </c>
    </row>
    <row r="48" spans="1:8" x14ac:dyDescent="0.3">
      <c r="A48" s="3">
        <v>44369</v>
      </c>
      <c r="B48" s="3" t="str">
        <f t="shared" si="2"/>
        <v>Tuesday</v>
      </c>
      <c r="C48" s="5">
        <v>682.26910866656306</v>
      </c>
      <c r="D48" s="4">
        <v>2.37321600898259</v>
      </c>
      <c r="E48" s="5">
        <v>14</v>
      </c>
      <c r="F48" s="5">
        <v>2738.5042400344901</v>
      </c>
      <c r="G48" s="5">
        <f t="shared" si="1"/>
        <v>3420.7733487010532</v>
      </c>
      <c r="H48" s="5">
        <v>5436.6358322359401</v>
      </c>
    </row>
    <row r="49" spans="1:8" x14ac:dyDescent="0.3">
      <c r="A49" s="3">
        <v>44370</v>
      </c>
      <c r="B49" s="3" t="str">
        <f t="shared" si="2"/>
        <v>Wednesday</v>
      </c>
      <c r="C49" s="5">
        <v>638.68995266075206</v>
      </c>
      <c r="D49" s="4">
        <v>4.0715363687575401</v>
      </c>
      <c r="E49" s="5">
        <v>20</v>
      </c>
      <c r="F49" s="5">
        <v>2608.58698336317</v>
      </c>
      <c r="G49" s="5">
        <f t="shared" si="1"/>
        <v>3247.2769360239222</v>
      </c>
      <c r="H49" s="5">
        <v>9396.8909187007594</v>
      </c>
    </row>
    <row r="50" spans="1:8" x14ac:dyDescent="0.3">
      <c r="A50" s="3">
        <v>44371</v>
      </c>
      <c r="B50" s="3" t="str">
        <f t="shared" si="2"/>
        <v>Thursday</v>
      </c>
      <c r="C50" s="5">
        <v>942.90163740882895</v>
      </c>
      <c r="D50" s="4">
        <v>3.47483250079287</v>
      </c>
      <c r="E50" s="5">
        <v>2</v>
      </c>
      <c r="F50" s="5">
        <v>3022.7656837361801</v>
      </c>
      <c r="G50" s="5">
        <f t="shared" si="1"/>
        <v>3965.6673211450088</v>
      </c>
      <c r="H50" s="5">
        <v>7757</v>
      </c>
    </row>
    <row r="51" spans="1:8" x14ac:dyDescent="0.3">
      <c r="A51" s="3">
        <v>44372</v>
      </c>
      <c r="B51" s="3" t="str">
        <f t="shared" si="2"/>
        <v>Friday</v>
      </c>
      <c r="C51" s="5">
        <v>624.27224896194798</v>
      </c>
      <c r="D51" s="4">
        <v>1.8676222008025301</v>
      </c>
      <c r="E51" s="5">
        <v>5</v>
      </c>
      <c r="F51" s="5">
        <v>2362.2142066882602</v>
      </c>
      <c r="G51" s="5">
        <f t="shared" si="1"/>
        <v>2986.486455650208</v>
      </c>
      <c r="H51" s="5">
        <v>4131</v>
      </c>
    </row>
    <row r="52" spans="1:8" x14ac:dyDescent="0.3">
      <c r="A52" s="3">
        <v>44373</v>
      </c>
      <c r="B52" s="3" t="str">
        <f t="shared" si="2"/>
        <v>Saturday</v>
      </c>
      <c r="C52" s="5">
        <v>854.65428975495604</v>
      </c>
      <c r="D52" s="4">
        <v>0.43997236031870501</v>
      </c>
      <c r="E52" s="5">
        <v>1</v>
      </c>
      <c r="F52" s="5">
        <v>2698.3569854218499</v>
      </c>
      <c r="G52" s="5">
        <f t="shared" si="1"/>
        <v>3553.0112751768061</v>
      </c>
      <c r="H52" s="5">
        <v>1126</v>
      </c>
    </row>
    <row r="53" spans="1:8" x14ac:dyDescent="0.3">
      <c r="A53" s="3">
        <v>44374</v>
      </c>
      <c r="B53" s="3" t="str">
        <f t="shared" si="2"/>
        <v>Sunday</v>
      </c>
      <c r="C53" s="5">
        <v>423.65893487420101</v>
      </c>
      <c r="D53" s="4">
        <v>1.1955478733539999</v>
      </c>
      <c r="E53" s="5">
        <v>9</v>
      </c>
      <c r="F53" s="5">
        <v>1213.8797740683899</v>
      </c>
      <c r="G53" s="5">
        <f t="shared" si="1"/>
        <v>1637.5387089425908</v>
      </c>
      <c r="H53" s="5">
        <v>3047</v>
      </c>
    </row>
    <row r="54" spans="1:8" x14ac:dyDescent="0.3">
      <c r="A54" s="3">
        <v>44375</v>
      </c>
      <c r="B54" s="3" t="str">
        <f t="shared" si="2"/>
        <v>Monday</v>
      </c>
      <c r="C54" s="5">
        <v>655.76335847299197</v>
      </c>
      <c r="D54" s="4">
        <v>2.6952031696256298</v>
      </c>
      <c r="E54" s="5">
        <v>14</v>
      </c>
      <c r="F54" s="5">
        <v>2746.0181295789098</v>
      </c>
      <c r="G54" s="5">
        <f t="shared" si="1"/>
        <v>3401.7814880519018</v>
      </c>
      <c r="H54" s="5">
        <v>6190.1464271247296</v>
      </c>
    </row>
    <row r="55" spans="1:8" x14ac:dyDescent="0.3">
      <c r="A55" s="3">
        <v>44376</v>
      </c>
      <c r="B55" s="3" t="str">
        <f t="shared" si="2"/>
        <v>Tuesday</v>
      </c>
      <c r="C55" s="5">
        <v>852.556976207753</v>
      </c>
      <c r="D55" s="4">
        <v>2.6640170223208499</v>
      </c>
      <c r="E55" s="5">
        <v>18.394618377220599</v>
      </c>
      <c r="F55" s="5">
        <v>2895.4713263212898</v>
      </c>
      <c r="G55" s="5">
        <f t="shared" si="1"/>
        <v>3748.0283025290428</v>
      </c>
      <c r="H55" s="5">
        <v>5934</v>
      </c>
    </row>
    <row r="56" spans="1:8" x14ac:dyDescent="0.3">
      <c r="A56" s="3">
        <v>44377</v>
      </c>
      <c r="B56" s="3" t="str">
        <f t="shared" si="2"/>
        <v>Wednesday</v>
      </c>
      <c r="C56" s="5">
        <v>576.740665319257</v>
      </c>
      <c r="D56" s="4">
        <v>2.6323425034658001</v>
      </c>
      <c r="E56" s="5">
        <v>16</v>
      </c>
      <c r="F56" s="5">
        <v>2713.0341234955499</v>
      </c>
      <c r="G56" s="5">
        <f t="shared" si="1"/>
        <v>3289.7747888148069</v>
      </c>
      <c r="H56" s="5">
        <v>6177.2800504135303</v>
      </c>
    </row>
    <row r="57" spans="1:8" x14ac:dyDescent="0.3">
      <c r="A57" s="3">
        <v>44378</v>
      </c>
      <c r="B57" s="3" t="str">
        <f t="shared" si="2"/>
        <v>Thursday</v>
      </c>
      <c r="C57" s="5">
        <v>877.58037578772803</v>
      </c>
      <c r="D57" s="4">
        <v>3.43676705370049</v>
      </c>
      <c r="E57" s="5">
        <v>16</v>
      </c>
      <c r="F57" s="5">
        <v>2837.1401955349002</v>
      </c>
      <c r="G57" s="5">
        <f t="shared" si="1"/>
        <v>3714.7205713226281</v>
      </c>
      <c r="H57" s="5">
        <v>7674</v>
      </c>
    </row>
    <row r="58" spans="1:8" x14ac:dyDescent="0.3">
      <c r="A58" s="3">
        <v>44379</v>
      </c>
      <c r="B58" s="3" t="str">
        <f t="shared" si="2"/>
        <v>Friday</v>
      </c>
      <c r="C58" s="5">
        <v>798.92062421227502</v>
      </c>
      <c r="D58" s="4">
        <v>2.5840750495304898</v>
      </c>
      <c r="E58" s="5">
        <v>22.010758635307401</v>
      </c>
      <c r="F58" s="5">
        <v>2851.71288135957</v>
      </c>
      <c r="G58" s="5">
        <f t="shared" si="1"/>
        <v>3650.633505571845</v>
      </c>
      <c r="H58" s="5">
        <v>5750</v>
      </c>
    </row>
    <row r="59" spans="1:8" x14ac:dyDescent="0.3">
      <c r="A59" s="3">
        <v>44380</v>
      </c>
      <c r="B59" s="3" t="str">
        <f t="shared" si="2"/>
        <v>Saturday</v>
      </c>
      <c r="C59" s="5">
        <v>1024.8759271962099</v>
      </c>
      <c r="D59" s="4">
        <v>4.4187083901174198</v>
      </c>
      <c r="E59" s="5">
        <v>18.341762119844802</v>
      </c>
      <c r="F59" s="5">
        <v>2799.3384873151399</v>
      </c>
      <c r="G59" s="5">
        <f t="shared" si="1"/>
        <v>3824.2144145113498</v>
      </c>
      <c r="H59" s="5">
        <v>9737.0840227418794</v>
      </c>
    </row>
    <row r="60" spans="1:8" x14ac:dyDescent="0.3">
      <c r="A60" s="3">
        <v>44381</v>
      </c>
      <c r="B60" s="3" t="str">
        <f t="shared" si="2"/>
        <v>Sunday</v>
      </c>
      <c r="C60" s="5">
        <v>977.84207280378803</v>
      </c>
      <c r="D60" s="4">
        <v>3.6889119393868701</v>
      </c>
      <c r="E60" s="5">
        <v>23.432180627897299</v>
      </c>
      <c r="F60" s="5">
        <v>2833.1899833073999</v>
      </c>
      <c r="G60" s="5">
        <f t="shared" si="1"/>
        <v>3811.032056111188</v>
      </c>
      <c r="H60" s="5">
        <v>8158.5955843123202</v>
      </c>
    </row>
    <row r="61" spans="1:8" x14ac:dyDescent="0.3">
      <c r="A61" s="3">
        <v>44382</v>
      </c>
      <c r="B61" s="3" t="str">
        <f t="shared" si="2"/>
        <v>Monday</v>
      </c>
      <c r="C61" s="5">
        <v>768.49300000000096</v>
      </c>
      <c r="D61" s="4">
        <v>2.7827248348689801</v>
      </c>
      <c r="E61" s="5">
        <v>14.129960338798799</v>
      </c>
      <c r="F61" s="5">
        <v>2809.5871528995399</v>
      </c>
      <c r="G61" s="5">
        <f t="shared" si="1"/>
        <v>3578.0801528995407</v>
      </c>
      <c r="H61" s="5">
        <v>6299</v>
      </c>
    </row>
    <row r="62" spans="1:8" x14ac:dyDescent="0.3">
      <c r="A62" s="3">
        <v>44383</v>
      </c>
      <c r="B62" s="3" t="str">
        <f t="shared" si="2"/>
        <v>Tuesday</v>
      </c>
      <c r="C62" s="5">
        <v>1080.64087494977</v>
      </c>
      <c r="D62" s="4">
        <v>3.9264973387893698</v>
      </c>
      <c r="E62" s="5">
        <v>15.650493427988399</v>
      </c>
      <c r="F62" s="5">
        <v>2874.85633270071</v>
      </c>
      <c r="G62" s="5">
        <f t="shared" si="1"/>
        <v>3955.49720765048</v>
      </c>
      <c r="H62" s="5">
        <v>8538.4360989099696</v>
      </c>
    </row>
    <row r="63" spans="1:8" x14ac:dyDescent="0.3">
      <c r="A63" s="3">
        <v>44384</v>
      </c>
      <c r="B63" s="3" t="str">
        <f t="shared" si="2"/>
        <v>Wednesday</v>
      </c>
      <c r="C63" s="5">
        <v>1004.74712505023</v>
      </c>
      <c r="D63" s="4">
        <v>4.3847292719653401</v>
      </c>
      <c r="E63" s="5">
        <v>23</v>
      </c>
      <c r="F63" s="5">
        <v>2757.9072090736099</v>
      </c>
      <c r="G63" s="5">
        <f t="shared" si="1"/>
        <v>3762.6543341238398</v>
      </c>
      <c r="H63" s="5">
        <v>9814.9584280577601</v>
      </c>
    </row>
    <row r="64" spans="1:8" x14ac:dyDescent="0.3">
      <c r="A64" s="3">
        <v>44385</v>
      </c>
      <c r="B64" s="3" t="str">
        <f t="shared" si="2"/>
        <v>Thursday</v>
      </c>
      <c r="C64" s="5">
        <v>1282.511</v>
      </c>
      <c r="D64" s="4">
        <v>7.2059172053688298</v>
      </c>
      <c r="E64" s="5">
        <v>31.656890569582401</v>
      </c>
      <c r="F64" s="5">
        <v>2585.7516985595698</v>
      </c>
      <c r="G64" s="5">
        <f t="shared" si="1"/>
        <v>3868.2626985595698</v>
      </c>
      <c r="H64" s="5">
        <v>16401.831926772102</v>
      </c>
    </row>
    <row r="65" spans="1:8" x14ac:dyDescent="0.3">
      <c r="A65" s="3">
        <v>44386</v>
      </c>
      <c r="B65" s="3" t="str">
        <f t="shared" si="2"/>
        <v>Friday</v>
      </c>
      <c r="C65" s="5">
        <v>785.79786976265802</v>
      </c>
      <c r="D65" s="4">
        <v>2.7821171114454102</v>
      </c>
      <c r="E65" s="5">
        <v>8</v>
      </c>
      <c r="F65" s="5">
        <v>2846.7251272846702</v>
      </c>
      <c r="G65" s="5">
        <f t="shared" si="1"/>
        <v>3632.5229970473283</v>
      </c>
      <c r="H65" s="5">
        <v>6272</v>
      </c>
    </row>
    <row r="66" spans="1:8" x14ac:dyDescent="0.3">
      <c r="A66" s="3">
        <v>44387</v>
      </c>
      <c r="B66" s="3" t="str">
        <f t="shared" si="2"/>
        <v>Saturday</v>
      </c>
      <c r="C66" s="5">
        <v>1607.1431302373401</v>
      </c>
      <c r="D66" s="4">
        <v>8.6501773693816304</v>
      </c>
      <c r="E66" s="5">
        <v>33.324192392158899</v>
      </c>
      <c r="F66" s="5">
        <v>3028.8356444168599</v>
      </c>
      <c r="G66" s="5">
        <f t="shared" si="1"/>
        <v>4635.9787746541997</v>
      </c>
      <c r="H66" s="5">
        <v>19956</v>
      </c>
    </row>
    <row r="67" spans="1:8" x14ac:dyDescent="0.3">
      <c r="A67" s="3">
        <v>44388</v>
      </c>
      <c r="B67" s="3" t="str">
        <f t="shared" si="2"/>
        <v>Sunday</v>
      </c>
      <c r="C67" s="5">
        <v>943.50000000000102</v>
      </c>
      <c r="D67" s="4">
        <v>3.17175106399305</v>
      </c>
      <c r="E67" s="5">
        <v>11</v>
      </c>
      <c r="F67" s="5">
        <v>2938.5385956414498</v>
      </c>
      <c r="G67" s="5">
        <f t="shared" ref="G67:G69" si="3">SUM(F67,C67)</f>
        <v>3882.0385956414507</v>
      </c>
      <c r="H67" s="5">
        <v>7029</v>
      </c>
    </row>
    <row r="68" spans="1:8" x14ac:dyDescent="0.3">
      <c r="A68" s="3">
        <v>44389</v>
      </c>
      <c r="B68" s="3" t="str">
        <f t="shared" si="2"/>
        <v>Monday</v>
      </c>
      <c r="C68" s="5">
        <v>447.70400000000001</v>
      </c>
      <c r="D68" s="4">
        <v>1.7474145606240199</v>
      </c>
      <c r="E68" s="5">
        <v>12</v>
      </c>
      <c r="F68" s="5">
        <v>2625.8368607850598</v>
      </c>
      <c r="G68" s="5">
        <f t="shared" si="3"/>
        <v>3073.54086078506</v>
      </c>
      <c r="H68" s="5">
        <v>4119</v>
      </c>
    </row>
    <row r="69" spans="1:8" x14ac:dyDescent="0.3">
      <c r="A69" s="3">
        <v>44390</v>
      </c>
      <c r="B69" s="3" t="str">
        <f t="shared" si="2"/>
        <v>Tuesday</v>
      </c>
      <c r="C69" s="5">
        <v>438.24799999999999</v>
      </c>
      <c r="D69" s="4">
        <v>1.8549149640823599</v>
      </c>
      <c r="E69" s="5">
        <v>10</v>
      </c>
      <c r="F69" s="5">
        <v>1775.9514776573601</v>
      </c>
      <c r="G69" s="5">
        <f t="shared" si="3"/>
        <v>2214.1994776573601</v>
      </c>
      <c r="H69" s="5">
        <v>4231</v>
      </c>
    </row>
    <row r="70" spans="1:8" x14ac:dyDescent="0.3">
      <c r="B70" s="2" t="s">
        <v>7</v>
      </c>
    </row>
  </sheetData>
  <conditionalFormatting sqref="K6:L6 K5 K7:M7 K8:N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6B4B-6C17-4BBE-B100-37A8B46EAFBE}">
  <dimension ref="A1:K64"/>
  <sheetViews>
    <sheetView workbookViewId="0">
      <pane ySplit="1" topLeftCell="A26" activePane="bottomLeft" state="frozen"/>
      <selection pane="bottomLeft" activeCell="I18" sqref="I18"/>
    </sheetView>
  </sheetViews>
  <sheetFormatPr defaultRowHeight="14.4" x14ac:dyDescent="0.3"/>
  <cols>
    <col min="1" max="1" width="10.5546875" style="2" bestFit="1" customWidth="1"/>
    <col min="2" max="2" width="17.33203125" style="2" bestFit="1" customWidth="1"/>
    <col min="3" max="3" width="14.109375" style="2" bestFit="1" customWidth="1"/>
    <col min="4" max="5" width="14.6640625" style="2" bestFit="1" customWidth="1"/>
    <col min="6" max="6" width="14.6640625" style="2" customWidth="1"/>
    <col min="7" max="7" width="14.6640625" style="2" bestFit="1" customWidth="1"/>
    <col min="8" max="8" width="14.6640625" style="2" customWidth="1"/>
    <col min="9" max="16384" width="8.88671875" style="2"/>
  </cols>
  <sheetData>
    <row r="1" spans="1:11" s="1" customFormat="1" x14ac:dyDescent="0.3">
      <c r="A1" s="1" t="s">
        <v>0</v>
      </c>
      <c r="B1" s="1" t="s">
        <v>20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1" t="s">
        <v>30</v>
      </c>
    </row>
    <row r="2" spans="1:11" ht="15" thickBot="1" x14ac:dyDescent="0.35">
      <c r="A2" s="3">
        <v>44324</v>
      </c>
      <c r="B2" s="3" t="s">
        <v>11</v>
      </c>
      <c r="C2" s="2">
        <v>7.78</v>
      </c>
      <c r="D2" s="6">
        <v>44324.031238425923</v>
      </c>
      <c r="E2" s="7">
        <f t="shared" ref="E2:E33" si="0">TIME(HOUR(D2),MINUTE(D2),SECOND(D2))</f>
        <v>3.123842592592593E-2</v>
      </c>
      <c r="F2" s="5">
        <f>HOUR(E2)</f>
        <v>0</v>
      </c>
      <c r="G2" s="6">
        <v>44324.370821759258</v>
      </c>
      <c r="H2" s="7">
        <f>TIME(HOUR(G2),MINUTE(G2),SECOND(G2))</f>
        <v>0.37082175925925925</v>
      </c>
    </row>
    <row r="3" spans="1:11" x14ac:dyDescent="0.3">
      <c r="A3" s="3">
        <v>44326</v>
      </c>
      <c r="B3" s="3" t="s">
        <v>9</v>
      </c>
      <c r="C3" s="2">
        <v>7.85</v>
      </c>
      <c r="D3" s="6">
        <v>44326.034513888888</v>
      </c>
      <c r="E3" s="7">
        <f t="shared" si="0"/>
        <v>3.4513888888888893E-2</v>
      </c>
      <c r="F3" s="5">
        <f>HOUR(E3)</f>
        <v>0</v>
      </c>
      <c r="G3" s="6">
        <v>44326.387638888889</v>
      </c>
      <c r="H3" s="7">
        <f t="shared" ref="H3:H64" si="1">TIME(HOUR(G3),MINUTE(G3),SECOND(G3))</f>
        <v>0.38763888888888887</v>
      </c>
      <c r="J3" s="48" t="s">
        <v>34</v>
      </c>
      <c r="K3" s="48" t="s">
        <v>35</v>
      </c>
    </row>
    <row r="4" spans="1:11" x14ac:dyDescent="0.3">
      <c r="A4" s="3">
        <v>44327</v>
      </c>
      <c r="B4" s="3" t="s">
        <v>8</v>
      </c>
      <c r="C4" s="2">
        <v>6.61</v>
      </c>
      <c r="D4" s="6">
        <v>44327.063576388886</v>
      </c>
      <c r="E4" s="7">
        <f t="shared" si="0"/>
        <v>6.3576388888888891E-2</v>
      </c>
      <c r="F4" s="5">
        <f>HOUR(E4)</f>
        <v>1</v>
      </c>
      <c r="G4" s="6">
        <v>44327.387881944444</v>
      </c>
      <c r="H4" s="7">
        <f t="shared" si="1"/>
        <v>0.3878819444444444</v>
      </c>
      <c r="J4" s="46">
        <v>11</v>
      </c>
      <c r="K4" s="47">
        <v>4</v>
      </c>
    </row>
    <row r="5" spans="1:11" x14ac:dyDescent="0.3">
      <c r="A5" s="3">
        <v>44328</v>
      </c>
      <c r="B5" s="3" t="s">
        <v>14</v>
      </c>
      <c r="C5" s="2">
        <v>4.72</v>
      </c>
      <c r="D5" s="6">
        <v>44328.031284722223</v>
      </c>
      <c r="E5" s="7">
        <f t="shared" si="0"/>
        <v>3.1284722222222221E-2</v>
      </c>
      <c r="F5" s="5">
        <f>HOUR(E5)</f>
        <v>0</v>
      </c>
      <c r="G5" s="6">
        <v>44328.395520833335</v>
      </c>
      <c r="H5" s="7">
        <f t="shared" si="1"/>
        <v>0.39552083333333332</v>
      </c>
      <c r="J5" s="46">
        <v>0</v>
      </c>
      <c r="K5" s="47">
        <v>17</v>
      </c>
    </row>
    <row r="6" spans="1:11" x14ac:dyDescent="0.3">
      <c r="A6" s="3">
        <v>44329</v>
      </c>
      <c r="B6" s="3" t="s">
        <v>13</v>
      </c>
      <c r="C6" s="2">
        <v>8.52</v>
      </c>
      <c r="D6" s="6">
        <v>44328.963229166664</v>
      </c>
      <c r="E6" s="7">
        <f t="shared" si="0"/>
        <v>0.96322916666666669</v>
      </c>
      <c r="F6" s="5">
        <v>11</v>
      </c>
      <c r="G6" s="6">
        <v>44329.370868055557</v>
      </c>
      <c r="H6" s="7">
        <f t="shared" si="1"/>
        <v>0.37086805555555552</v>
      </c>
      <c r="J6" s="46">
        <v>1</v>
      </c>
      <c r="K6" s="47">
        <v>16</v>
      </c>
    </row>
    <row r="7" spans="1:11" x14ac:dyDescent="0.3">
      <c r="A7" s="3">
        <v>44330</v>
      </c>
      <c r="B7" s="3" t="s">
        <v>12</v>
      </c>
      <c r="C7" s="2">
        <v>6.48</v>
      </c>
      <c r="D7" s="6">
        <v>44330.064872685187</v>
      </c>
      <c r="E7" s="7">
        <f t="shared" si="0"/>
        <v>6.4872685185185186E-2</v>
      </c>
      <c r="F7" s="5">
        <f>HOUR(E7)</f>
        <v>1</v>
      </c>
      <c r="G7" s="6">
        <v>44330.408275462964</v>
      </c>
      <c r="H7" s="7">
        <f t="shared" si="1"/>
        <v>0.40827546296296297</v>
      </c>
      <c r="J7" s="46">
        <v>2</v>
      </c>
      <c r="K7" s="47">
        <v>9</v>
      </c>
    </row>
    <row r="8" spans="1:11" x14ac:dyDescent="0.3">
      <c r="A8" s="3">
        <v>44331</v>
      </c>
      <c r="B8" s="3" t="s">
        <v>11</v>
      </c>
      <c r="C8" s="2">
        <v>7.84</v>
      </c>
      <c r="D8" s="6">
        <v>44331.026666666665</v>
      </c>
      <c r="E8" s="7">
        <f t="shared" si="0"/>
        <v>2.6666666666666668E-2</v>
      </c>
      <c r="F8" s="5">
        <f>HOUR(E8)</f>
        <v>0</v>
      </c>
      <c r="G8" s="6">
        <v>44331.391250000001</v>
      </c>
      <c r="H8" s="7">
        <f t="shared" si="1"/>
        <v>0.39125000000000004</v>
      </c>
      <c r="J8" s="46">
        <v>3</v>
      </c>
      <c r="K8" s="47">
        <v>13</v>
      </c>
    </row>
    <row r="9" spans="1:11" x14ac:dyDescent="0.3">
      <c r="A9" s="3">
        <v>44332</v>
      </c>
      <c r="B9" s="3" t="s">
        <v>10</v>
      </c>
      <c r="C9" s="2">
        <v>3.65</v>
      </c>
      <c r="D9" s="6">
        <v>44332.157893518517</v>
      </c>
      <c r="E9" s="7">
        <f t="shared" si="0"/>
        <v>0.15789351851851852</v>
      </c>
      <c r="F9" s="5">
        <f>HOUR(E9)</f>
        <v>3</v>
      </c>
      <c r="G9" s="6">
        <v>44332.326990740738</v>
      </c>
      <c r="H9" s="7">
        <f t="shared" si="1"/>
        <v>0.32699074074074075</v>
      </c>
      <c r="J9" s="46">
        <v>4</v>
      </c>
      <c r="K9" s="47">
        <v>3</v>
      </c>
    </row>
    <row r="10" spans="1:11" x14ac:dyDescent="0.3">
      <c r="A10" s="3">
        <v>44333</v>
      </c>
      <c r="B10" s="3" t="s">
        <v>9</v>
      </c>
      <c r="C10" s="2">
        <v>9.7200000000000006</v>
      </c>
      <c r="D10" s="6">
        <v>44332.962881944448</v>
      </c>
      <c r="E10" s="7">
        <f t="shared" si="0"/>
        <v>0.96288194444444442</v>
      </c>
      <c r="F10" s="5">
        <v>11</v>
      </c>
      <c r="G10" s="6">
        <v>44333.394826388889</v>
      </c>
      <c r="H10" s="7">
        <f t="shared" si="1"/>
        <v>0.39482638888888894</v>
      </c>
      <c r="J10" s="46">
        <v>5</v>
      </c>
      <c r="K10" s="47">
        <v>1</v>
      </c>
    </row>
    <row r="11" spans="1:11" x14ac:dyDescent="0.3">
      <c r="A11" s="3">
        <v>44334</v>
      </c>
      <c r="B11" s="3" t="s">
        <v>8</v>
      </c>
      <c r="C11" s="2">
        <v>5.94</v>
      </c>
      <c r="D11" s="6">
        <v>44334.136493055557</v>
      </c>
      <c r="E11" s="7">
        <f t="shared" si="0"/>
        <v>0.13649305555555555</v>
      </c>
      <c r="F11" s="5">
        <f>HOUR(E11)</f>
        <v>3</v>
      </c>
      <c r="G11" s="6">
        <v>44334.393090277779</v>
      </c>
      <c r="H11" s="7">
        <f t="shared" si="1"/>
        <v>0.39309027777777777</v>
      </c>
    </row>
    <row r="12" spans="1:11" x14ac:dyDescent="0.3">
      <c r="A12" s="3">
        <v>44335</v>
      </c>
      <c r="B12" s="3" t="s">
        <v>14</v>
      </c>
      <c r="C12" s="2">
        <v>7.18</v>
      </c>
      <c r="D12" s="6">
        <v>44335.042824074073</v>
      </c>
      <c r="E12" s="7">
        <f t="shared" si="0"/>
        <v>4.282407407407407E-2</v>
      </c>
      <c r="F12" s="5">
        <f>HOUR(E12)</f>
        <v>1</v>
      </c>
      <c r="G12" s="6">
        <v>44335.394907407404</v>
      </c>
      <c r="H12" s="7">
        <f t="shared" si="1"/>
        <v>0.39490740740740743</v>
      </c>
    </row>
    <row r="13" spans="1:11" x14ac:dyDescent="0.3">
      <c r="A13" s="3">
        <v>44336</v>
      </c>
      <c r="B13" s="3" t="s">
        <v>13</v>
      </c>
      <c r="C13" s="2">
        <v>5.5</v>
      </c>
      <c r="D13" s="6">
        <v>44336.146180555559</v>
      </c>
      <c r="E13" s="7">
        <f t="shared" si="0"/>
        <v>0.14618055555555556</v>
      </c>
      <c r="F13" s="5">
        <f>HOUR(E13)</f>
        <v>3</v>
      </c>
      <c r="G13" s="6">
        <v>44336.392708333333</v>
      </c>
      <c r="H13" s="7">
        <f t="shared" si="1"/>
        <v>0.39270833333333338</v>
      </c>
    </row>
    <row r="14" spans="1:11" x14ac:dyDescent="0.3">
      <c r="A14" s="3">
        <v>44337</v>
      </c>
      <c r="B14" s="3" t="s">
        <v>12</v>
      </c>
      <c r="C14" s="2">
        <v>6.62</v>
      </c>
      <c r="D14" s="6">
        <v>44337.10564814815</v>
      </c>
      <c r="E14" s="7">
        <f t="shared" si="0"/>
        <v>0.10564814814814816</v>
      </c>
      <c r="F14" s="5">
        <f>HOUR(E14)</f>
        <v>2</v>
      </c>
      <c r="G14" s="6">
        <v>44337.394884259258</v>
      </c>
      <c r="H14" s="7">
        <f t="shared" si="1"/>
        <v>0.39488425925925924</v>
      </c>
    </row>
    <row r="15" spans="1:11" x14ac:dyDescent="0.3">
      <c r="A15" s="3">
        <v>44338</v>
      </c>
      <c r="B15" s="3" t="s">
        <v>11</v>
      </c>
      <c r="C15" s="2">
        <v>7.38</v>
      </c>
      <c r="D15" s="6">
        <v>44338.04650462963</v>
      </c>
      <c r="E15" s="7">
        <f t="shared" si="0"/>
        <v>4.6504629629629625E-2</v>
      </c>
      <c r="F15" s="5">
        <f>HOUR(E15)</f>
        <v>1</v>
      </c>
      <c r="G15" s="6">
        <v>44338.395462962966</v>
      </c>
      <c r="H15" s="7">
        <f t="shared" si="1"/>
        <v>0.39546296296296296</v>
      </c>
    </row>
    <row r="16" spans="1:11" x14ac:dyDescent="0.3">
      <c r="A16" s="3">
        <v>44339</v>
      </c>
      <c r="B16" s="3" t="s">
        <v>10</v>
      </c>
      <c r="C16" s="2">
        <v>8.06</v>
      </c>
      <c r="D16" s="6">
        <v>44339.996215277781</v>
      </c>
      <c r="E16" s="7">
        <f t="shared" si="0"/>
        <v>0.99621527777777785</v>
      </c>
      <c r="F16" s="5">
        <v>11</v>
      </c>
      <c r="G16" s="6">
        <v>44340.341354166667</v>
      </c>
      <c r="H16" s="7">
        <f t="shared" si="1"/>
        <v>0.34135416666666668</v>
      </c>
    </row>
    <row r="17" spans="1:8" x14ac:dyDescent="0.3">
      <c r="A17" s="3">
        <v>44341</v>
      </c>
      <c r="B17" s="3" t="s">
        <v>8</v>
      </c>
      <c r="C17" s="2">
        <v>8.1199999999999992</v>
      </c>
      <c r="D17" s="6">
        <v>44341.013969907406</v>
      </c>
      <c r="E17" s="7">
        <f t="shared" si="0"/>
        <v>1.3969907407407408E-2</v>
      </c>
      <c r="F17" s="5">
        <f t="shared" ref="F17:F59" si="2">HOUR(E17)</f>
        <v>0</v>
      </c>
      <c r="G17" s="6">
        <v>44341.372997685183</v>
      </c>
      <c r="H17" s="7">
        <f t="shared" si="1"/>
        <v>0.37299768518518522</v>
      </c>
    </row>
    <row r="18" spans="1:8" x14ac:dyDescent="0.3">
      <c r="A18" s="3">
        <v>44342</v>
      </c>
      <c r="B18" s="3" t="s">
        <v>14</v>
      </c>
      <c r="C18" s="2">
        <v>6.69</v>
      </c>
      <c r="D18" s="6">
        <v>44342.101435185185</v>
      </c>
      <c r="E18" s="7">
        <f t="shared" si="0"/>
        <v>0.10143518518518518</v>
      </c>
      <c r="F18" s="5">
        <f t="shared" si="2"/>
        <v>2</v>
      </c>
      <c r="G18" s="6">
        <v>44342.394143518519</v>
      </c>
      <c r="H18" s="7">
        <f t="shared" si="1"/>
        <v>0.39414351851851853</v>
      </c>
    </row>
    <row r="19" spans="1:8" x14ac:dyDescent="0.3">
      <c r="A19" s="3">
        <v>44343</v>
      </c>
      <c r="B19" s="3" t="s">
        <v>13</v>
      </c>
      <c r="C19" s="2">
        <v>4.43</v>
      </c>
      <c r="D19" s="6">
        <v>44343.197962962964</v>
      </c>
      <c r="E19" s="7">
        <f t="shared" si="0"/>
        <v>0.19796296296296298</v>
      </c>
      <c r="F19" s="5">
        <f t="shared" si="2"/>
        <v>4</v>
      </c>
      <c r="G19" s="6">
        <v>44343.384768518517</v>
      </c>
      <c r="H19" s="7">
        <f t="shared" si="1"/>
        <v>0.38476851851851851</v>
      </c>
    </row>
    <row r="20" spans="1:8" x14ac:dyDescent="0.3">
      <c r="A20" s="3">
        <v>44344</v>
      </c>
      <c r="B20" s="3" t="s">
        <v>12</v>
      </c>
      <c r="C20" s="2">
        <v>8.5299999999999994</v>
      </c>
      <c r="D20" s="6">
        <v>44344.013796296298</v>
      </c>
      <c r="E20" s="7">
        <f t="shared" si="0"/>
        <v>1.3796296296296298E-2</v>
      </c>
      <c r="F20" s="5">
        <f t="shared" si="2"/>
        <v>0</v>
      </c>
      <c r="G20" s="6">
        <v>44344.394699074073</v>
      </c>
      <c r="H20" s="7">
        <f t="shared" si="1"/>
        <v>0.39469907407407406</v>
      </c>
    </row>
    <row r="21" spans="1:8" x14ac:dyDescent="0.3">
      <c r="A21" s="3">
        <v>44345</v>
      </c>
      <c r="B21" s="3" t="s">
        <v>11</v>
      </c>
      <c r="C21" s="2">
        <v>4.33</v>
      </c>
      <c r="D21" s="6">
        <v>44345.165138888886</v>
      </c>
      <c r="E21" s="7">
        <f t="shared" si="0"/>
        <v>0.16513888888888889</v>
      </c>
      <c r="F21" s="5">
        <f t="shared" si="2"/>
        <v>3</v>
      </c>
      <c r="G21" s="6">
        <v>44345.394652777781</v>
      </c>
      <c r="H21" s="7">
        <f t="shared" si="1"/>
        <v>0.3946527777777778</v>
      </c>
    </row>
    <row r="22" spans="1:8" x14ac:dyDescent="0.3">
      <c r="A22" s="3">
        <v>44346</v>
      </c>
      <c r="B22" s="3" t="s">
        <v>10</v>
      </c>
      <c r="C22" s="2">
        <v>5.72</v>
      </c>
      <c r="D22" s="6">
        <v>44346.138321759259</v>
      </c>
      <c r="E22" s="7">
        <f t="shared" si="0"/>
        <v>0.13832175925925927</v>
      </c>
      <c r="F22" s="5">
        <f t="shared" si="2"/>
        <v>3</v>
      </c>
      <c r="G22" s="6">
        <v>44346.394918981481</v>
      </c>
      <c r="H22" s="7">
        <f t="shared" si="1"/>
        <v>0.39491898148148147</v>
      </c>
    </row>
    <row r="23" spans="1:8" x14ac:dyDescent="0.3">
      <c r="A23" s="3">
        <v>44347</v>
      </c>
      <c r="B23" s="3" t="s">
        <v>9</v>
      </c>
      <c r="C23" s="2">
        <v>5.13</v>
      </c>
      <c r="D23" s="6">
        <v>44347.158182870371</v>
      </c>
      <c r="E23" s="7">
        <f t="shared" si="0"/>
        <v>0.15818287037037038</v>
      </c>
      <c r="F23" s="5">
        <f t="shared" si="2"/>
        <v>3</v>
      </c>
      <c r="G23" s="6">
        <v>44347.394988425927</v>
      </c>
      <c r="H23" s="7">
        <f t="shared" si="1"/>
        <v>0.39498842592592592</v>
      </c>
    </row>
    <row r="24" spans="1:8" x14ac:dyDescent="0.3">
      <c r="A24" s="3">
        <v>44348</v>
      </c>
      <c r="B24" s="3" t="s">
        <v>8</v>
      </c>
      <c r="C24" s="2">
        <v>5.09</v>
      </c>
      <c r="D24" s="6">
        <v>44348.16505787037</v>
      </c>
      <c r="E24" s="7">
        <f t="shared" si="0"/>
        <v>0.16505787037037037</v>
      </c>
      <c r="F24" s="5">
        <f t="shared" si="2"/>
        <v>3</v>
      </c>
      <c r="G24" s="6">
        <v>44348.395266203705</v>
      </c>
      <c r="H24" s="7">
        <f t="shared" si="1"/>
        <v>0.39526620370370374</v>
      </c>
    </row>
    <row r="25" spans="1:8" x14ac:dyDescent="0.3">
      <c r="A25" s="3">
        <v>44349</v>
      </c>
      <c r="B25" s="3" t="s">
        <v>14</v>
      </c>
      <c r="C25" s="2">
        <v>7.36</v>
      </c>
      <c r="D25" s="6">
        <v>44349.071782407409</v>
      </c>
      <c r="E25" s="7">
        <f t="shared" si="0"/>
        <v>7.1782407407407406E-2</v>
      </c>
      <c r="F25" s="5">
        <f t="shared" si="2"/>
        <v>1</v>
      </c>
      <c r="G25" s="6">
        <v>44349.395046296297</v>
      </c>
      <c r="H25" s="7">
        <f t="shared" si="1"/>
        <v>0.39504629629629634</v>
      </c>
    </row>
    <row r="26" spans="1:8" x14ac:dyDescent="0.3">
      <c r="A26" s="3">
        <v>44350</v>
      </c>
      <c r="B26" s="3" t="s">
        <v>13</v>
      </c>
      <c r="C26" s="2">
        <v>6.65</v>
      </c>
      <c r="D26" s="6">
        <v>44350.100266203706</v>
      </c>
      <c r="E26" s="7">
        <f t="shared" si="0"/>
        <v>0.1002662037037037</v>
      </c>
      <c r="F26" s="5">
        <f t="shared" si="2"/>
        <v>2</v>
      </c>
      <c r="G26" s="6">
        <v>44350.39471064815</v>
      </c>
      <c r="H26" s="7">
        <f t="shared" si="1"/>
        <v>0.39471064814814816</v>
      </c>
    </row>
    <row r="27" spans="1:8" x14ac:dyDescent="0.3">
      <c r="A27" s="3">
        <v>44351</v>
      </c>
      <c r="B27" s="3" t="s">
        <v>12</v>
      </c>
      <c r="C27" s="2">
        <v>6.96</v>
      </c>
      <c r="D27" s="6">
        <v>44351.116319444445</v>
      </c>
      <c r="E27" s="7">
        <f t="shared" si="0"/>
        <v>0.11631944444444443</v>
      </c>
      <c r="F27" s="5">
        <f t="shared" si="2"/>
        <v>2</v>
      </c>
      <c r="G27" s="6">
        <v>44351.395983796298</v>
      </c>
      <c r="H27" s="7">
        <f t="shared" si="1"/>
        <v>0.39598379629629626</v>
      </c>
    </row>
    <row r="28" spans="1:8" x14ac:dyDescent="0.3">
      <c r="A28" s="3">
        <v>44352</v>
      </c>
      <c r="B28" s="3" t="s">
        <v>11</v>
      </c>
      <c r="C28" s="2">
        <v>6.52</v>
      </c>
      <c r="D28" s="6">
        <v>44352.09306712963</v>
      </c>
      <c r="E28" s="7">
        <f t="shared" si="0"/>
        <v>9.3067129629629639E-2</v>
      </c>
      <c r="F28" s="5">
        <f t="shared" si="2"/>
        <v>2</v>
      </c>
      <c r="G28" s="6">
        <v>44352.395497685182</v>
      </c>
      <c r="H28" s="7">
        <f t="shared" si="1"/>
        <v>0.39549768518518519</v>
      </c>
    </row>
    <row r="29" spans="1:8" x14ac:dyDescent="0.3">
      <c r="A29" s="3">
        <v>44353</v>
      </c>
      <c r="B29" s="3" t="s">
        <v>10</v>
      </c>
      <c r="C29" s="2">
        <v>7.19</v>
      </c>
      <c r="D29" s="6">
        <v>44353.004907407405</v>
      </c>
      <c r="E29" s="7">
        <f t="shared" si="0"/>
        <v>4.9074074074074072E-3</v>
      </c>
      <c r="F29" s="5">
        <f t="shared" si="2"/>
        <v>0</v>
      </c>
      <c r="G29" s="6">
        <v>44353.350393518522</v>
      </c>
      <c r="H29" s="7">
        <f t="shared" si="1"/>
        <v>0.35039351851851852</v>
      </c>
    </row>
    <row r="30" spans="1:8" x14ac:dyDescent="0.3">
      <c r="A30" s="3">
        <v>44354</v>
      </c>
      <c r="B30" s="3" t="s">
        <v>9</v>
      </c>
      <c r="C30" s="2">
        <v>5.24</v>
      </c>
      <c r="D30" s="6">
        <v>44354.165682870371</v>
      </c>
      <c r="E30" s="7">
        <f t="shared" si="0"/>
        <v>0.16568287037037036</v>
      </c>
      <c r="F30" s="5">
        <f t="shared" si="2"/>
        <v>3</v>
      </c>
      <c r="G30" s="6">
        <v>44354.394849537035</v>
      </c>
      <c r="H30" s="7">
        <f t="shared" si="1"/>
        <v>0.39484953703703707</v>
      </c>
    </row>
    <row r="31" spans="1:8" x14ac:dyDescent="0.3">
      <c r="A31" s="3">
        <v>44355</v>
      </c>
      <c r="B31" s="3" t="s">
        <v>8</v>
      </c>
      <c r="C31" s="2">
        <v>6.11</v>
      </c>
      <c r="D31" s="6">
        <v>44355.156018518515</v>
      </c>
      <c r="E31" s="7">
        <f t="shared" si="0"/>
        <v>0.15601851851851853</v>
      </c>
      <c r="F31" s="5">
        <f t="shared" si="2"/>
        <v>3</v>
      </c>
      <c r="G31" s="6">
        <v>44355.402303240742</v>
      </c>
      <c r="H31" s="7">
        <f t="shared" si="1"/>
        <v>0.40230324074074075</v>
      </c>
    </row>
    <row r="32" spans="1:8" x14ac:dyDescent="0.3">
      <c r="A32" s="3">
        <v>44356</v>
      </c>
      <c r="B32" s="3" t="s">
        <v>14</v>
      </c>
      <c r="C32" s="2">
        <v>7.65</v>
      </c>
      <c r="D32" s="6">
        <v>44356.08084490741</v>
      </c>
      <c r="E32" s="7">
        <f t="shared" si="0"/>
        <v>8.0844907407407407E-2</v>
      </c>
      <c r="F32" s="5">
        <f t="shared" si="2"/>
        <v>1</v>
      </c>
      <c r="G32" s="6">
        <v>44356.389189814814</v>
      </c>
      <c r="H32" s="7">
        <f t="shared" si="1"/>
        <v>0.38918981481481479</v>
      </c>
    </row>
    <row r="33" spans="1:8" x14ac:dyDescent="0.3">
      <c r="A33" s="3">
        <v>44357</v>
      </c>
      <c r="B33" s="3" t="s">
        <v>13</v>
      </c>
      <c r="C33" s="2">
        <v>8.1999999999999993</v>
      </c>
      <c r="D33" s="6">
        <v>44357.027118055557</v>
      </c>
      <c r="E33" s="7">
        <f t="shared" si="0"/>
        <v>2.7118055555555552E-2</v>
      </c>
      <c r="F33" s="5">
        <f t="shared" si="2"/>
        <v>0</v>
      </c>
      <c r="G33" s="6">
        <v>44357.391006944446</v>
      </c>
      <c r="H33" s="7">
        <f t="shared" si="1"/>
        <v>0.39100694444444445</v>
      </c>
    </row>
    <row r="34" spans="1:8" x14ac:dyDescent="0.3">
      <c r="A34" s="3">
        <v>44358</v>
      </c>
      <c r="B34" s="3" t="s">
        <v>12</v>
      </c>
      <c r="C34" s="2">
        <v>6.83</v>
      </c>
      <c r="D34" s="6">
        <v>44358.07885416667</v>
      </c>
      <c r="E34" s="7">
        <f t="shared" ref="E34:E64" si="3">TIME(HOUR(D34),MINUTE(D34),SECOND(D34))</f>
        <v>7.885416666666667E-2</v>
      </c>
      <c r="F34" s="5">
        <f t="shared" si="2"/>
        <v>1</v>
      </c>
      <c r="G34" s="6">
        <v>44358.384756944448</v>
      </c>
      <c r="H34" s="7">
        <f t="shared" si="1"/>
        <v>0.38475694444444447</v>
      </c>
    </row>
    <row r="35" spans="1:8" x14ac:dyDescent="0.3">
      <c r="A35" s="3">
        <v>44359</v>
      </c>
      <c r="B35" s="3" t="s">
        <v>11</v>
      </c>
      <c r="C35" s="2">
        <v>8.61</v>
      </c>
      <c r="D35" s="6">
        <v>44359.012928240743</v>
      </c>
      <c r="E35" s="7">
        <f t="shared" si="3"/>
        <v>1.292824074074074E-2</v>
      </c>
      <c r="F35" s="5">
        <f t="shared" si="2"/>
        <v>0</v>
      </c>
      <c r="G35" s="6">
        <v>44359.362638888888</v>
      </c>
      <c r="H35" s="7">
        <f t="shared" si="1"/>
        <v>0.3626388888888889</v>
      </c>
    </row>
    <row r="36" spans="1:8" x14ac:dyDescent="0.3">
      <c r="A36" s="3">
        <v>44360</v>
      </c>
      <c r="B36" s="3" t="s">
        <v>10</v>
      </c>
      <c r="C36" s="2">
        <v>6.92</v>
      </c>
      <c r="D36" s="6">
        <v>44360.051828703705</v>
      </c>
      <c r="E36" s="7">
        <f t="shared" si="3"/>
        <v>5.1828703703703703E-2</v>
      </c>
      <c r="F36" s="5">
        <f t="shared" si="2"/>
        <v>1</v>
      </c>
      <c r="G36" s="6">
        <v>44360.368148148147</v>
      </c>
      <c r="H36" s="7">
        <f t="shared" si="1"/>
        <v>0.36814814814814811</v>
      </c>
    </row>
    <row r="37" spans="1:8" x14ac:dyDescent="0.3">
      <c r="A37" s="3">
        <v>44361</v>
      </c>
      <c r="B37" s="3" t="s">
        <v>9</v>
      </c>
      <c r="C37" s="2">
        <v>7.09</v>
      </c>
      <c r="D37" s="6">
        <v>44361.006226851852</v>
      </c>
      <c r="E37" s="7">
        <f t="shared" si="3"/>
        <v>6.2268518518518515E-3</v>
      </c>
      <c r="F37" s="5">
        <f t="shared" si="2"/>
        <v>0</v>
      </c>
      <c r="G37" s="6">
        <v>44361.376712962963</v>
      </c>
      <c r="H37" s="7">
        <f t="shared" si="1"/>
        <v>0.37671296296296292</v>
      </c>
    </row>
    <row r="38" spans="1:8" x14ac:dyDescent="0.3">
      <c r="A38" s="3">
        <v>44362</v>
      </c>
      <c r="B38" s="3" t="s">
        <v>8</v>
      </c>
      <c r="C38" s="2">
        <v>9.1199999999999992</v>
      </c>
      <c r="D38" s="6">
        <v>44362.006284722222</v>
      </c>
      <c r="E38" s="7">
        <f t="shared" si="3"/>
        <v>6.2847222222222228E-3</v>
      </c>
      <c r="F38" s="5">
        <f t="shared" si="2"/>
        <v>0</v>
      </c>
      <c r="G38" s="6">
        <v>44362.375914351855</v>
      </c>
      <c r="H38" s="7">
        <f t="shared" si="1"/>
        <v>0.3759143518518519</v>
      </c>
    </row>
    <row r="39" spans="1:8" x14ac:dyDescent="0.3">
      <c r="A39" s="3">
        <v>44363</v>
      </c>
      <c r="B39" s="3" t="s">
        <v>14</v>
      </c>
      <c r="C39" s="2">
        <v>7.53</v>
      </c>
      <c r="D39" s="6">
        <v>44363.062048611115</v>
      </c>
      <c r="E39" s="7">
        <f t="shared" si="3"/>
        <v>6.2048611111111117E-2</v>
      </c>
      <c r="F39" s="5">
        <f t="shared" si="2"/>
        <v>1</v>
      </c>
      <c r="G39" s="6">
        <v>44363.387743055559</v>
      </c>
      <c r="H39" s="7">
        <f t="shared" si="1"/>
        <v>0.3877430555555556</v>
      </c>
    </row>
    <row r="40" spans="1:8" x14ac:dyDescent="0.3">
      <c r="A40" s="3">
        <v>44364</v>
      </c>
      <c r="B40" s="3" t="s">
        <v>13</v>
      </c>
      <c r="C40" s="2">
        <v>7.17</v>
      </c>
      <c r="D40" s="6">
        <v>44364.0934375</v>
      </c>
      <c r="E40" s="7">
        <f t="shared" si="3"/>
        <v>9.3437500000000007E-2</v>
      </c>
      <c r="F40" s="5">
        <f t="shared" si="2"/>
        <v>2</v>
      </c>
      <c r="G40" s="6">
        <v>44364.398298611108</v>
      </c>
      <c r="H40" s="7">
        <f t="shared" si="1"/>
        <v>0.39829861111111109</v>
      </c>
    </row>
    <row r="41" spans="1:8" x14ac:dyDescent="0.3">
      <c r="A41" s="3">
        <v>44365</v>
      </c>
      <c r="B41" s="3" t="s">
        <v>12</v>
      </c>
      <c r="C41" s="2">
        <v>6.9</v>
      </c>
      <c r="D41" s="6">
        <v>44365.069479166668</v>
      </c>
      <c r="E41" s="7">
        <f t="shared" si="3"/>
        <v>6.9479166666666661E-2</v>
      </c>
      <c r="F41" s="5">
        <f t="shared" si="2"/>
        <v>1</v>
      </c>
      <c r="G41" s="6">
        <v>44365.385798611111</v>
      </c>
      <c r="H41" s="7">
        <f t="shared" si="1"/>
        <v>0.38579861111111113</v>
      </c>
    </row>
    <row r="42" spans="1:8" x14ac:dyDescent="0.3">
      <c r="A42" s="3">
        <v>44366</v>
      </c>
      <c r="B42" s="3" t="s">
        <v>11</v>
      </c>
      <c r="C42" s="2">
        <v>7.63</v>
      </c>
      <c r="D42" s="6">
        <v>44366.055509259262</v>
      </c>
      <c r="E42" s="7">
        <f t="shared" si="3"/>
        <v>5.5509259259259258E-2</v>
      </c>
      <c r="F42" s="5">
        <f t="shared" si="2"/>
        <v>1</v>
      </c>
      <c r="G42" s="6">
        <v>44366.394745370373</v>
      </c>
      <c r="H42" s="7">
        <f t="shared" si="1"/>
        <v>0.39474537037037033</v>
      </c>
    </row>
    <row r="43" spans="1:8" x14ac:dyDescent="0.3">
      <c r="A43" s="3">
        <v>44367</v>
      </c>
      <c r="B43" s="3" t="s">
        <v>10</v>
      </c>
      <c r="C43" s="2">
        <v>4.96</v>
      </c>
      <c r="D43" s="6">
        <v>44367.199641203704</v>
      </c>
      <c r="E43" s="7">
        <f t="shared" si="3"/>
        <v>0.19964120370370372</v>
      </c>
      <c r="F43" s="5">
        <f t="shared" si="2"/>
        <v>4</v>
      </c>
      <c r="G43" s="6">
        <v>44367.395972222221</v>
      </c>
      <c r="H43" s="7">
        <f t="shared" si="1"/>
        <v>0.39597222222222223</v>
      </c>
    </row>
    <row r="44" spans="1:8" x14ac:dyDescent="0.3">
      <c r="A44" s="3">
        <v>44368</v>
      </c>
      <c r="B44" s="3" t="s">
        <v>9</v>
      </c>
      <c r="C44" s="2">
        <v>7.61</v>
      </c>
      <c r="D44" s="6">
        <v>44368.066134259258</v>
      </c>
      <c r="E44" s="7">
        <f t="shared" si="3"/>
        <v>6.6134259259259254E-2</v>
      </c>
      <c r="F44" s="5">
        <f t="shared" si="2"/>
        <v>1</v>
      </c>
      <c r="G44" s="6">
        <v>44368.393912037034</v>
      </c>
      <c r="H44" s="7">
        <f t="shared" si="1"/>
        <v>0.39391203703703703</v>
      </c>
    </row>
    <row r="45" spans="1:8" x14ac:dyDescent="0.3">
      <c r="A45" s="3">
        <v>44369</v>
      </c>
      <c r="B45" s="3" t="s">
        <v>8</v>
      </c>
      <c r="C45" s="2">
        <v>6.33</v>
      </c>
      <c r="D45" s="6">
        <v>44369.130127314813</v>
      </c>
      <c r="E45" s="7">
        <f t="shared" si="3"/>
        <v>0.13012731481481482</v>
      </c>
      <c r="F45" s="5">
        <f t="shared" si="2"/>
        <v>3</v>
      </c>
      <c r="G45" s="6">
        <v>44369.39471064815</v>
      </c>
      <c r="H45" s="7">
        <f t="shared" si="1"/>
        <v>0.39471064814814816</v>
      </c>
    </row>
    <row r="46" spans="1:8" x14ac:dyDescent="0.3">
      <c r="A46" s="3">
        <v>44370</v>
      </c>
      <c r="B46" s="3" t="s">
        <v>14</v>
      </c>
      <c r="C46" s="2">
        <v>8.85</v>
      </c>
      <c r="D46" s="6">
        <v>44370.040277777778</v>
      </c>
      <c r="E46" s="7">
        <f t="shared" si="3"/>
        <v>4.027777777777778E-2</v>
      </c>
      <c r="F46" s="5">
        <f t="shared" si="2"/>
        <v>0</v>
      </c>
      <c r="G46" s="6">
        <v>44370.398518518516</v>
      </c>
      <c r="H46" s="7">
        <f t="shared" si="1"/>
        <v>0.39851851851851849</v>
      </c>
    </row>
    <row r="47" spans="1:8" x14ac:dyDescent="0.3">
      <c r="A47" s="3">
        <v>44371</v>
      </c>
      <c r="B47" s="3" t="s">
        <v>13</v>
      </c>
      <c r="C47" s="2">
        <v>7.08</v>
      </c>
      <c r="D47" s="6">
        <v>44371.037881944445</v>
      </c>
      <c r="E47" s="7">
        <f t="shared" si="3"/>
        <v>3.788194444444444E-2</v>
      </c>
      <c r="F47" s="5">
        <f t="shared" si="2"/>
        <v>0</v>
      </c>
      <c r="G47" s="6">
        <v>44371.380937499998</v>
      </c>
      <c r="H47" s="7">
        <f t="shared" si="1"/>
        <v>0.38093749999999998</v>
      </c>
    </row>
    <row r="48" spans="1:8" x14ac:dyDescent="0.3">
      <c r="A48" s="3">
        <v>44372</v>
      </c>
      <c r="B48" s="3" t="s">
        <v>12</v>
      </c>
      <c r="C48" s="2">
        <v>6.82</v>
      </c>
      <c r="D48" s="6">
        <v>44372.083310185182</v>
      </c>
      <c r="E48" s="7">
        <f t="shared" si="3"/>
        <v>8.3310185185185182E-2</v>
      </c>
      <c r="F48" s="5">
        <f t="shared" si="2"/>
        <v>1</v>
      </c>
      <c r="G48" s="6">
        <v>44372.394768518519</v>
      </c>
      <c r="H48" s="7">
        <f t="shared" si="1"/>
        <v>0.39476851851851852</v>
      </c>
    </row>
    <row r="49" spans="1:8" x14ac:dyDescent="0.3">
      <c r="A49" s="3">
        <v>44375</v>
      </c>
      <c r="B49" s="3" t="s">
        <v>9</v>
      </c>
      <c r="C49" s="2">
        <v>9.9499999999999993</v>
      </c>
      <c r="D49" s="6">
        <v>44375.00099537037</v>
      </c>
      <c r="E49" s="7">
        <f t="shared" si="3"/>
        <v>9.9537037037037042E-4</v>
      </c>
      <c r="F49" s="5">
        <f t="shared" si="2"/>
        <v>0</v>
      </c>
      <c r="G49" s="6">
        <v>44375.405104166668</v>
      </c>
      <c r="H49" s="7">
        <f t="shared" si="1"/>
        <v>0.40510416666666665</v>
      </c>
    </row>
    <row r="50" spans="1:8" x14ac:dyDescent="0.3">
      <c r="A50" s="3">
        <v>44376</v>
      </c>
      <c r="B50" s="3" t="s">
        <v>8</v>
      </c>
      <c r="C50" s="2">
        <v>5.85</v>
      </c>
      <c r="D50" s="6">
        <v>44376.140115740738</v>
      </c>
      <c r="E50" s="7">
        <f t="shared" si="3"/>
        <v>0.14011574074074074</v>
      </c>
      <c r="F50" s="5">
        <f t="shared" si="2"/>
        <v>3</v>
      </c>
      <c r="G50" s="6">
        <v>44376.394976851851</v>
      </c>
      <c r="H50" s="7">
        <f t="shared" si="1"/>
        <v>0.39497685185185188</v>
      </c>
    </row>
    <row r="51" spans="1:8" x14ac:dyDescent="0.3">
      <c r="A51" s="3">
        <v>44377</v>
      </c>
      <c r="B51" s="3" t="s">
        <v>14</v>
      </c>
      <c r="C51" s="2">
        <v>8.39</v>
      </c>
      <c r="D51" s="6">
        <v>44377.041261574072</v>
      </c>
      <c r="E51" s="7">
        <f t="shared" si="3"/>
        <v>4.1261574074074069E-2</v>
      </c>
      <c r="F51" s="5">
        <f t="shared" si="2"/>
        <v>0</v>
      </c>
      <c r="G51" s="6">
        <v>44377.390914351854</v>
      </c>
      <c r="H51" s="7">
        <f t="shared" si="1"/>
        <v>0.39091435185185186</v>
      </c>
    </row>
    <row r="52" spans="1:8" x14ac:dyDescent="0.3">
      <c r="A52" s="3">
        <v>44378</v>
      </c>
      <c r="B52" s="3" t="s">
        <v>13</v>
      </c>
      <c r="C52" s="2">
        <v>7.68</v>
      </c>
      <c r="D52" s="6">
        <v>44378.067025462966</v>
      </c>
      <c r="E52" s="7">
        <f t="shared" si="3"/>
        <v>6.7025462962962967E-2</v>
      </c>
      <c r="F52" s="5">
        <f t="shared" si="2"/>
        <v>1</v>
      </c>
      <c r="G52" s="6">
        <v>44378.393761574072</v>
      </c>
      <c r="H52" s="7">
        <f t="shared" si="1"/>
        <v>0.39376157407407408</v>
      </c>
    </row>
    <row r="53" spans="1:8" x14ac:dyDescent="0.3">
      <c r="A53" s="3">
        <v>44379</v>
      </c>
      <c r="B53" s="3" t="s">
        <v>12</v>
      </c>
      <c r="C53" s="2">
        <v>7.32</v>
      </c>
      <c r="D53" s="6">
        <v>44379.085555555554</v>
      </c>
      <c r="E53" s="7">
        <f t="shared" si="3"/>
        <v>8.5555555555555551E-2</v>
      </c>
      <c r="F53" s="5">
        <f t="shared" si="2"/>
        <v>2</v>
      </c>
      <c r="G53" s="6">
        <v>44379.394583333335</v>
      </c>
      <c r="H53" s="7">
        <f t="shared" si="1"/>
        <v>0.39458333333333334</v>
      </c>
    </row>
    <row r="54" spans="1:8" x14ac:dyDescent="0.3">
      <c r="A54" s="3">
        <v>44380</v>
      </c>
      <c r="B54" s="3" t="s">
        <v>11</v>
      </c>
      <c r="C54" s="2">
        <v>7.46</v>
      </c>
      <c r="D54" s="6">
        <v>44380.095648148148</v>
      </c>
      <c r="E54" s="7">
        <f t="shared" si="3"/>
        <v>9.5648148148148149E-2</v>
      </c>
      <c r="F54" s="5">
        <f t="shared" si="2"/>
        <v>2</v>
      </c>
      <c r="G54" s="6">
        <v>44380.396122685182</v>
      </c>
      <c r="H54" s="7">
        <f t="shared" si="1"/>
        <v>0.39612268518518517</v>
      </c>
    </row>
    <row r="55" spans="1:8" x14ac:dyDescent="0.3">
      <c r="A55" s="3">
        <v>44381</v>
      </c>
      <c r="B55" s="3" t="s">
        <v>10</v>
      </c>
      <c r="C55" s="2">
        <v>7.32</v>
      </c>
      <c r="D55" s="6">
        <v>44381.146747685183</v>
      </c>
      <c r="E55" s="7">
        <f t="shared" si="3"/>
        <v>0.14674768518518519</v>
      </c>
      <c r="F55" s="5">
        <f t="shared" si="2"/>
        <v>3</v>
      </c>
      <c r="G55" s="6">
        <v>44381.527997685182</v>
      </c>
      <c r="H55" s="7">
        <f t="shared" si="1"/>
        <v>0.52799768518518519</v>
      </c>
    </row>
    <row r="56" spans="1:8" x14ac:dyDescent="0.3">
      <c r="A56" s="3">
        <v>44382</v>
      </c>
      <c r="B56" s="3" t="s">
        <v>9</v>
      </c>
      <c r="C56" s="2">
        <v>6.54</v>
      </c>
      <c r="D56" s="6">
        <v>44382.155590277776</v>
      </c>
      <c r="E56" s="7">
        <f t="shared" si="3"/>
        <v>0.15559027777777779</v>
      </c>
      <c r="F56" s="5">
        <f t="shared" si="2"/>
        <v>3</v>
      </c>
      <c r="G56" s="6">
        <v>44382.444131944445</v>
      </c>
      <c r="H56" s="7">
        <f t="shared" si="1"/>
        <v>0.44413194444444443</v>
      </c>
    </row>
    <row r="57" spans="1:8" x14ac:dyDescent="0.3">
      <c r="A57" s="3">
        <v>44383</v>
      </c>
      <c r="B57" s="3" t="s">
        <v>8</v>
      </c>
      <c r="C57" s="2">
        <v>6.62</v>
      </c>
      <c r="D57" s="6">
        <v>44383.122118055559</v>
      </c>
      <c r="E57" s="7">
        <f t="shared" si="3"/>
        <v>0.12211805555555555</v>
      </c>
      <c r="F57" s="5">
        <f t="shared" si="2"/>
        <v>2</v>
      </c>
      <c r="G57" s="6">
        <v>44383.404756944445</v>
      </c>
      <c r="H57" s="7">
        <f t="shared" si="1"/>
        <v>0.40475694444444449</v>
      </c>
    </row>
    <row r="58" spans="1:8" x14ac:dyDescent="0.3">
      <c r="A58" s="3">
        <v>44384</v>
      </c>
      <c r="B58" s="3" t="s">
        <v>14</v>
      </c>
      <c r="C58" s="2">
        <v>8.42</v>
      </c>
      <c r="D58" s="6">
        <v>44384.043680555558</v>
      </c>
      <c r="E58" s="7">
        <f t="shared" si="3"/>
        <v>4.3680555555555556E-2</v>
      </c>
      <c r="F58" s="5">
        <f t="shared" si="2"/>
        <v>1</v>
      </c>
      <c r="G58" s="6">
        <v>44384.399583333332</v>
      </c>
      <c r="H58" s="7">
        <f t="shared" si="1"/>
        <v>0.39958333333333335</v>
      </c>
    </row>
    <row r="59" spans="1:8" x14ac:dyDescent="0.3">
      <c r="A59" s="3">
        <v>44385</v>
      </c>
      <c r="B59" s="3" t="s">
        <v>13</v>
      </c>
      <c r="C59" s="2">
        <v>3.76</v>
      </c>
      <c r="D59" s="6">
        <v>44385.242928240739</v>
      </c>
      <c r="E59" s="7">
        <f t="shared" si="3"/>
        <v>0.24292824074074074</v>
      </c>
      <c r="F59" s="5">
        <f t="shared" si="2"/>
        <v>5</v>
      </c>
      <c r="G59" s="6">
        <v>44385.404733796298</v>
      </c>
      <c r="H59" s="7">
        <f t="shared" si="1"/>
        <v>0.4047337962962963</v>
      </c>
    </row>
    <row r="60" spans="1:8" x14ac:dyDescent="0.3">
      <c r="A60" s="3">
        <v>44386</v>
      </c>
      <c r="B60" s="3" t="s">
        <v>12</v>
      </c>
      <c r="C60" s="2">
        <v>10.39</v>
      </c>
      <c r="D60" s="6">
        <v>44385.96601851852</v>
      </c>
      <c r="E60" s="7">
        <f t="shared" si="3"/>
        <v>0.9660185185185185</v>
      </c>
      <c r="F60" s="5">
        <v>11</v>
      </c>
      <c r="G60" s="6">
        <v>44386.441018518519</v>
      </c>
      <c r="H60" s="7">
        <f t="shared" si="1"/>
        <v>0.44101851851851853</v>
      </c>
    </row>
    <row r="61" spans="1:8" x14ac:dyDescent="0.3">
      <c r="A61" s="3">
        <v>44387</v>
      </c>
      <c r="B61" s="3" t="s">
        <v>11</v>
      </c>
      <c r="C61" s="2">
        <v>4.04</v>
      </c>
      <c r="D61" s="6">
        <v>44387.028854166667</v>
      </c>
      <c r="E61" s="7">
        <f t="shared" si="3"/>
        <v>2.8854166666666667E-2</v>
      </c>
      <c r="F61" s="5">
        <f>HOUR(E61)</f>
        <v>0</v>
      </c>
      <c r="G61" s="6">
        <v>44387.207673611112</v>
      </c>
      <c r="H61" s="7">
        <f t="shared" si="1"/>
        <v>0.20767361111111113</v>
      </c>
    </row>
    <row r="62" spans="1:8" x14ac:dyDescent="0.3">
      <c r="A62" s="3">
        <v>44388</v>
      </c>
      <c r="B62" s="3" t="s">
        <v>10</v>
      </c>
      <c r="C62" s="2">
        <v>7.74</v>
      </c>
      <c r="D62" s="6">
        <v>44388.082662037035</v>
      </c>
      <c r="E62" s="7">
        <f t="shared" si="3"/>
        <v>8.2662037037037034E-2</v>
      </c>
      <c r="F62" s="5">
        <f>HOUR(E62)</f>
        <v>1</v>
      </c>
      <c r="G62" s="6">
        <v>44388.420856481483</v>
      </c>
      <c r="H62" s="7">
        <f t="shared" si="1"/>
        <v>0.42085648148148147</v>
      </c>
    </row>
    <row r="63" spans="1:8" x14ac:dyDescent="0.3">
      <c r="A63" s="3">
        <v>44389</v>
      </c>
      <c r="B63" s="3" t="s">
        <v>9</v>
      </c>
      <c r="C63" s="2">
        <v>5.15</v>
      </c>
      <c r="D63" s="6">
        <v>44389.169131944444</v>
      </c>
      <c r="E63" s="7">
        <f t="shared" si="3"/>
        <v>0.16913194444444446</v>
      </c>
      <c r="F63" s="5">
        <f>HOUR(E63)</f>
        <v>4</v>
      </c>
      <c r="G63" s="6">
        <v>44389.396909722222</v>
      </c>
      <c r="H63" s="7">
        <f t="shared" si="1"/>
        <v>0.39690972222222221</v>
      </c>
    </row>
    <row r="64" spans="1:8" x14ac:dyDescent="0.3">
      <c r="A64" s="3">
        <v>44390</v>
      </c>
      <c r="B64" s="3" t="s">
        <v>8</v>
      </c>
      <c r="C64" s="2">
        <v>8.58</v>
      </c>
      <c r="D64" s="6">
        <v>44390.018784722219</v>
      </c>
      <c r="E64" s="7">
        <f t="shared" si="3"/>
        <v>1.8784722222222223E-2</v>
      </c>
      <c r="F64" s="5">
        <f>HOUR(E64)</f>
        <v>0</v>
      </c>
      <c r="G64" s="6">
        <v>44390.394131944442</v>
      </c>
      <c r="H64" s="7">
        <f t="shared" si="1"/>
        <v>0.39413194444444444</v>
      </c>
    </row>
  </sheetData>
  <sortState xmlns:xlrd2="http://schemas.microsoft.com/office/spreadsheetml/2017/richdata2" ref="J4:J10">
    <sortCondition ref="J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BB7-E517-4ACF-9F69-4AAA31822560}">
  <dimension ref="A1:AD66"/>
  <sheetViews>
    <sheetView topLeftCell="E22" workbookViewId="0">
      <selection activeCell="J31" sqref="J31"/>
    </sheetView>
  </sheetViews>
  <sheetFormatPr defaultRowHeight="14.4" x14ac:dyDescent="0.3"/>
  <cols>
    <col min="1" max="1" width="10.5546875" style="2" bestFit="1" customWidth="1"/>
    <col min="2" max="2" width="15" style="2" bestFit="1" customWidth="1"/>
    <col min="3" max="3" width="15.21875" style="2" bestFit="1" customWidth="1"/>
    <col min="4" max="4" width="15.5546875" style="2" bestFit="1" customWidth="1"/>
    <col min="5" max="5" width="15.109375" style="2" bestFit="1" customWidth="1"/>
    <col min="6" max="6" width="8.88671875" style="2"/>
    <col min="7" max="7" width="24.109375" style="2" bestFit="1" customWidth="1"/>
    <col min="8" max="8" width="25" style="2" bestFit="1" customWidth="1"/>
    <col min="9" max="9" width="25.5546875" style="2" bestFit="1" customWidth="1"/>
    <col min="10" max="11" width="11.5546875" style="2" bestFit="1" customWidth="1"/>
    <col min="12" max="12" width="12.109375" style="2" bestFit="1" customWidth="1"/>
    <col min="13" max="13" width="11.5546875" style="2" bestFit="1" customWidth="1"/>
    <col min="14" max="15" width="12.109375" style="2" bestFit="1" customWidth="1"/>
    <col min="16" max="27" width="25.44140625" style="2" bestFit="1" customWidth="1"/>
    <col min="28" max="28" width="29.88671875" style="2" bestFit="1" customWidth="1"/>
    <col min="29" max="29" width="29.77734375" style="2" bestFit="1" customWidth="1"/>
    <col min="30" max="30" width="30.21875" style="2" bestFit="1" customWidth="1"/>
    <col min="31" max="16384" width="8.88671875" style="2"/>
  </cols>
  <sheetData>
    <row r="1" spans="1:5" x14ac:dyDescent="0.3">
      <c r="A1" s="1" t="s">
        <v>0</v>
      </c>
      <c r="B1" s="1" t="s">
        <v>1</v>
      </c>
      <c r="C1" s="1" t="s">
        <v>23</v>
      </c>
      <c r="D1" s="1" t="s">
        <v>22</v>
      </c>
      <c r="E1" s="1" t="s">
        <v>21</v>
      </c>
    </row>
    <row r="2" spans="1:5" x14ac:dyDescent="0.3">
      <c r="A2" s="3">
        <v>44323</v>
      </c>
      <c r="B2" s="3" t="s">
        <v>12</v>
      </c>
      <c r="C2" s="2">
        <v>60</v>
      </c>
      <c r="D2" s="2">
        <v>96</v>
      </c>
      <c r="E2" s="5">
        <v>73.95</v>
      </c>
    </row>
    <row r="3" spans="1:5" x14ac:dyDescent="0.3">
      <c r="A3" s="3">
        <v>44324</v>
      </c>
      <c r="B3" s="3" t="s">
        <v>11</v>
      </c>
      <c r="C3" s="2">
        <v>40</v>
      </c>
      <c r="D3" s="2">
        <v>131</v>
      </c>
      <c r="E3" s="5">
        <v>78.37</v>
      </c>
    </row>
    <row r="4" spans="1:5" x14ac:dyDescent="0.3">
      <c r="A4" s="3">
        <v>44325</v>
      </c>
      <c r="B4" s="3" t="s">
        <v>10</v>
      </c>
      <c r="C4" s="2">
        <v>58</v>
      </c>
      <c r="D4" s="2">
        <v>130</v>
      </c>
      <c r="E4" s="5">
        <v>80.78</v>
      </c>
    </row>
    <row r="5" spans="1:5" x14ac:dyDescent="0.3">
      <c r="A5" s="3">
        <v>44326</v>
      </c>
      <c r="B5" s="3" t="s">
        <v>9</v>
      </c>
      <c r="C5" s="2">
        <v>45</v>
      </c>
      <c r="D5" s="2">
        <v>121</v>
      </c>
      <c r="E5" s="5">
        <v>67.45</v>
      </c>
    </row>
    <row r="6" spans="1:5" x14ac:dyDescent="0.3">
      <c r="A6" s="3">
        <v>44327</v>
      </c>
      <c r="B6" s="3" t="s">
        <v>8</v>
      </c>
      <c r="C6" s="2">
        <v>47</v>
      </c>
      <c r="D6" s="2">
        <v>129</v>
      </c>
      <c r="E6" s="5">
        <v>74.3</v>
      </c>
    </row>
    <row r="7" spans="1:5" x14ac:dyDescent="0.3">
      <c r="A7" s="3">
        <v>44328</v>
      </c>
      <c r="B7" s="3" t="s">
        <v>14</v>
      </c>
      <c r="C7" s="2">
        <v>48</v>
      </c>
      <c r="D7" s="2">
        <v>130</v>
      </c>
      <c r="E7" s="5">
        <v>73.23</v>
      </c>
    </row>
    <row r="8" spans="1:5" x14ac:dyDescent="0.3">
      <c r="A8" s="3">
        <v>44329</v>
      </c>
      <c r="B8" s="3" t="s">
        <v>13</v>
      </c>
      <c r="C8" s="2">
        <v>40</v>
      </c>
      <c r="D8" s="2">
        <v>123</v>
      </c>
      <c r="E8" s="5">
        <v>73.239999999999995</v>
      </c>
    </row>
    <row r="9" spans="1:5" x14ac:dyDescent="0.3">
      <c r="A9" s="3">
        <v>44330</v>
      </c>
      <c r="B9" s="3" t="s">
        <v>12</v>
      </c>
      <c r="C9" s="2">
        <v>47</v>
      </c>
      <c r="D9" s="2">
        <v>122</v>
      </c>
      <c r="E9" s="5">
        <v>71.239999999999995</v>
      </c>
    </row>
    <row r="10" spans="1:5" x14ac:dyDescent="0.3">
      <c r="A10" s="3">
        <v>44331</v>
      </c>
      <c r="B10" s="3" t="s">
        <v>11</v>
      </c>
      <c r="C10" s="2">
        <v>47</v>
      </c>
      <c r="D10" s="2">
        <v>159</v>
      </c>
      <c r="E10" s="5">
        <v>73.430000000000007</v>
      </c>
    </row>
    <row r="11" spans="1:5" x14ac:dyDescent="0.3">
      <c r="A11" s="3">
        <v>44332</v>
      </c>
      <c r="B11" s="3" t="s">
        <v>10</v>
      </c>
      <c r="C11" s="2">
        <v>53</v>
      </c>
      <c r="D11" s="2">
        <v>133</v>
      </c>
      <c r="E11" s="5">
        <v>84.33</v>
      </c>
    </row>
    <row r="12" spans="1:5" x14ac:dyDescent="0.3">
      <c r="A12" s="3">
        <v>44333</v>
      </c>
      <c r="B12" s="3" t="s">
        <v>9</v>
      </c>
      <c r="C12" s="2">
        <v>49</v>
      </c>
      <c r="D12" s="2">
        <v>114</v>
      </c>
      <c r="E12" s="5">
        <v>68.73</v>
      </c>
    </row>
    <row r="13" spans="1:5" x14ac:dyDescent="0.3">
      <c r="A13" s="3">
        <v>44334</v>
      </c>
      <c r="B13" s="3" t="s">
        <v>8</v>
      </c>
      <c r="C13" s="2">
        <v>45</v>
      </c>
      <c r="D13" s="2">
        <v>136</v>
      </c>
      <c r="E13" s="5">
        <v>74.510000000000005</v>
      </c>
    </row>
    <row r="14" spans="1:5" x14ac:dyDescent="0.3">
      <c r="A14" s="3">
        <v>44335</v>
      </c>
      <c r="B14" s="3" t="s">
        <v>14</v>
      </c>
      <c r="C14" s="2">
        <v>47</v>
      </c>
      <c r="D14" s="2">
        <v>122</v>
      </c>
      <c r="E14" s="5">
        <v>70.400000000000006</v>
      </c>
    </row>
    <row r="15" spans="1:5" x14ac:dyDescent="0.3">
      <c r="A15" s="3">
        <v>44336</v>
      </c>
      <c r="B15" s="3" t="s">
        <v>13</v>
      </c>
      <c r="C15" s="2">
        <v>48</v>
      </c>
      <c r="D15" s="2">
        <v>125</v>
      </c>
      <c r="E15" s="5">
        <v>75.38</v>
      </c>
    </row>
    <row r="16" spans="1:5" x14ac:dyDescent="0.3">
      <c r="A16" s="3">
        <v>44337</v>
      </c>
      <c r="B16" s="3" t="s">
        <v>12</v>
      </c>
      <c r="C16" s="2">
        <v>44</v>
      </c>
      <c r="D16" s="2">
        <v>145</v>
      </c>
      <c r="E16" s="5">
        <v>77.27</v>
      </c>
    </row>
    <row r="17" spans="1:30" x14ac:dyDescent="0.3">
      <c r="A17" s="3">
        <v>44338</v>
      </c>
      <c r="B17" s="3" t="s">
        <v>11</v>
      </c>
      <c r="C17" s="2">
        <v>47</v>
      </c>
      <c r="D17" s="2">
        <v>115</v>
      </c>
      <c r="E17" s="5">
        <v>62.08</v>
      </c>
    </row>
    <row r="18" spans="1:30" x14ac:dyDescent="0.3">
      <c r="A18" s="3">
        <v>44339</v>
      </c>
      <c r="B18" s="3" t="s">
        <v>10</v>
      </c>
      <c r="C18" s="2">
        <v>58</v>
      </c>
      <c r="D18" s="2">
        <v>89</v>
      </c>
      <c r="E18" s="5">
        <v>67.34</v>
      </c>
    </row>
    <row r="19" spans="1:30" x14ac:dyDescent="0.3">
      <c r="A19" s="3">
        <v>44340</v>
      </c>
      <c r="B19" s="3" t="s">
        <v>9</v>
      </c>
      <c r="C19" s="2">
        <v>46</v>
      </c>
      <c r="D19" s="2">
        <v>113</v>
      </c>
      <c r="E19" s="5">
        <v>63.95</v>
      </c>
    </row>
    <row r="20" spans="1:30" x14ac:dyDescent="0.3">
      <c r="A20" s="3">
        <v>44341</v>
      </c>
      <c r="B20" s="3" t="s">
        <v>8</v>
      </c>
      <c r="C20" s="2">
        <v>45</v>
      </c>
      <c r="D20" s="2">
        <v>114</v>
      </c>
      <c r="E20" s="5">
        <v>63.93</v>
      </c>
    </row>
    <row r="21" spans="1:30" x14ac:dyDescent="0.3">
      <c r="A21" s="3">
        <v>44342</v>
      </c>
      <c r="B21" s="3" t="s">
        <v>14</v>
      </c>
      <c r="C21" s="2">
        <v>45</v>
      </c>
      <c r="D21" s="2">
        <v>127</v>
      </c>
      <c r="E21" s="5">
        <v>72.38</v>
      </c>
    </row>
    <row r="22" spans="1:30" x14ac:dyDescent="0.3">
      <c r="A22" s="3">
        <v>44343</v>
      </c>
      <c r="B22" s="3" t="s">
        <v>13</v>
      </c>
      <c r="C22" s="2">
        <v>48</v>
      </c>
      <c r="D22" s="2">
        <v>133</v>
      </c>
      <c r="E22" s="5">
        <v>70.62</v>
      </c>
    </row>
    <row r="23" spans="1:30" x14ac:dyDescent="0.3">
      <c r="A23" s="3">
        <v>44344</v>
      </c>
      <c r="B23" s="3" t="s">
        <v>12</v>
      </c>
      <c r="C23" s="2">
        <v>44</v>
      </c>
      <c r="D23" s="2">
        <v>143</v>
      </c>
      <c r="E23" s="5">
        <v>70.430000000000007</v>
      </c>
    </row>
    <row r="24" spans="1:30" x14ac:dyDescent="0.3">
      <c r="A24" s="3">
        <v>44345</v>
      </c>
      <c r="B24" s="3" t="s">
        <v>11</v>
      </c>
      <c r="C24" s="2">
        <v>48</v>
      </c>
      <c r="D24" s="2">
        <v>115</v>
      </c>
      <c r="E24" s="5">
        <v>70.28</v>
      </c>
      <c r="G24" s="50" t="s">
        <v>26</v>
      </c>
      <c r="H24" s="50" t="s">
        <v>28</v>
      </c>
      <c r="I24" s="50" t="s">
        <v>27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30" x14ac:dyDescent="0.3">
      <c r="A25" s="3">
        <v>44346</v>
      </c>
      <c r="B25" s="3" t="s">
        <v>10</v>
      </c>
      <c r="C25" s="2">
        <v>44</v>
      </c>
      <c r="D25" s="2">
        <v>120</v>
      </c>
      <c r="E25" s="5">
        <v>62.9</v>
      </c>
      <c r="G25" s="51">
        <v>48.553846153846152</v>
      </c>
      <c r="H25" s="51">
        <v>72.8716923076923</v>
      </c>
      <c r="I25" s="51">
        <v>125.9076923076923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30" x14ac:dyDescent="0.3">
      <c r="A26" s="3">
        <v>44347</v>
      </c>
      <c r="B26" s="3" t="s">
        <v>9</v>
      </c>
      <c r="C26" s="2">
        <v>56</v>
      </c>
      <c r="D26" s="2">
        <v>117</v>
      </c>
      <c r="E26" s="5">
        <v>81.12</v>
      </c>
      <c r="G26"/>
      <c r="H26"/>
      <c r="I26"/>
    </row>
    <row r="27" spans="1:30" x14ac:dyDescent="0.3">
      <c r="A27" s="3">
        <v>44348</v>
      </c>
      <c r="B27" s="3" t="s">
        <v>8</v>
      </c>
      <c r="C27" s="2">
        <v>46</v>
      </c>
      <c r="D27" s="2">
        <v>117</v>
      </c>
      <c r="E27" s="5">
        <v>65.900000000000006</v>
      </c>
      <c r="G27"/>
      <c r="H27"/>
      <c r="I27"/>
    </row>
    <row r="28" spans="1:30" x14ac:dyDescent="0.3">
      <c r="A28" s="3">
        <v>44349</v>
      </c>
      <c r="B28" s="3" t="s">
        <v>14</v>
      </c>
      <c r="C28" s="2">
        <v>48</v>
      </c>
      <c r="D28" s="2">
        <v>134</v>
      </c>
      <c r="E28" s="5">
        <v>72.02</v>
      </c>
      <c r="G28"/>
      <c r="H28"/>
      <c r="I28"/>
    </row>
    <row r="29" spans="1:30" x14ac:dyDescent="0.3">
      <c r="A29" s="3">
        <v>44350</v>
      </c>
      <c r="B29" s="3" t="s">
        <v>13</v>
      </c>
      <c r="C29" s="2">
        <v>52</v>
      </c>
      <c r="D29" s="2">
        <v>136</v>
      </c>
      <c r="E29" s="5">
        <v>83.36</v>
      </c>
      <c r="G29" s="54"/>
      <c r="H29" s="55" t="s">
        <v>25</v>
      </c>
      <c r="I29" s="56"/>
      <c r="J29" s="56"/>
      <c r="K29" s="56"/>
      <c r="L29" s="56"/>
      <c r="M29" s="56"/>
      <c r="N29" s="56"/>
      <c r="O29" s="57"/>
    </row>
    <row r="30" spans="1:30" x14ac:dyDescent="0.3">
      <c r="A30" s="3">
        <v>44351</v>
      </c>
      <c r="B30" s="3" t="s">
        <v>12</v>
      </c>
      <c r="C30" s="2">
        <v>68</v>
      </c>
      <c r="D30" s="2">
        <v>141</v>
      </c>
      <c r="E30" s="5">
        <v>103.75</v>
      </c>
      <c r="G30" s="52" t="s">
        <v>29</v>
      </c>
      <c r="H30" s="50" t="s">
        <v>10</v>
      </c>
      <c r="I30" s="50" t="s">
        <v>9</v>
      </c>
      <c r="J30" s="50" t="s">
        <v>8</v>
      </c>
      <c r="K30" s="50" t="s">
        <v>14</v>
      </c>
      <c r="L30" s="50" t="s">
        <v>13</v>
      </c>
      <c r="M30" s="50" t="s">
        <v>12</v>
      </c>
      <c r="N30" s="50" t="s">
        <v>11</v>
      </c>
      <c r="O30" s="50" t="s">
        <v>24</v>
      </c>
    </row>
    <row r="31" spans="1:30" x14ac:dyDescent="0.3">
      <c r="A31" s="3">
        <v>44352</v>
      </c>
      <c r="B31" s="3" t="s">
        <v>11</v>
      </c>
      <c r="C31" s="2">
        <v>58</v>
      </c>
      <c r="D31" s="2">
        <v>134</v>
      </c>
      <c r="E31" s="5">
        <v>91.84</v>
      </c>
      <c r="G31" s="53" t="s">
        <v>26</v>
      </c>
      <c r="H31" s="51">
        <v>52.333333333333336</v>
      </c>
      <c r="I31" s="51">
        <v>47.6</v>
      </c>
      <c r="J31" s="51">
        <v>46.5</v>
      </c>
      <c r="K31" s="51">
        <v>46.125</v>
      </c>
      <c r="L31" s="51">
        <v>47</v>
      </c>
      <c r="M31" s="51">
        <v>50</v>
      </c>
      <c r="N31" s="51">
        <v>50.222222222222221</v>
      </c>
      <c r="O31" s="51">
        <v>48.553846153846152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3">
      <c r="A32" s="3">
        <v>44353</v>
      </c>
      <c r="B32" s="3" t="s">
        <v>10</v>
      </c>
      <c r="C32" s="2">
        <v>53</v>
      </c>
      <c r="D32" s="2">
        <v>193</v>
      </c>
      <c r="E32" s="5">
        <v>78.680000000000007</v>
      </c>
      <c r="G32" s="53" t="s">
        <v>28</v>
      </c>
      <c r="H32" s="51">
        <v>73.971111111111114</v>
      </c>
      <c r="I32" s="51">
        <v>68.921999999999997</v>
      </c>
      <c r="J32" s="51">
        <v>68.385999999999996</v>
      </c>
      <c r="K32" s="51">
        <v>69.958749999999995</v>
      </c>
      <c r="L32" s="51">
        <v>75.183333333333337</v>
      </c>
      <c r="M32" s="51">
        <v>76.224999999999994</v>
      </c>
      <c r="N32" s="51">
        <v>77.696666666666673</v>
      </c>
      <c r="O32" s="51">
        <v>72.871692307692328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3">
      <c r="A33" s="3">
        <v>44354</v>
      </c>
      <c r="B33" s="3" t="s">
        <v>9</v>
      </c>
      <c r="C33" s="2">
        <v>49</v>
      </c>
      <c r="D33" s="2">
        <v>109</v>
      </c>
      <c r="E33" s="5">
        <v>72.63</v>
      </c>
      <c r="G33" s="53" t="s">
        <v>27</v>
      </c>
      <c r="H33" s="51">
        <v>131.22222222222223</v>
      </c>
      <c r="I33" s="51">
        <v>113.2</v>
      </c>
      <c r="J33" s="51">
        <v>122.9</v>
      </c>
      <c r="K33" s="51">
        <v>127</v>
      </c>
      <c r="L33" s="51">
        <v>126.44444444444444</v>
      </c>
      <c r="M33" s="51">
        <v>128.69999999999999</v>
      </c>
      <c r="N33" s="51">
        <v>133.44444444444446</v>
      </c>
      <c r="O33" s="51">
        <v>125.9076923076923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3">
      <c r="A34" s="3">
        <v>44355</v>
      </c>
      <c r="B34" s="3" t="s">
        <v>8</v>
      </c>
      <c r="C34" s="2">
        <v>54</v>
      </c>
      <c r="D34" s="2">
        <v>120</v>
      </c>
      <c r="E34" s="5">
        <v>68.599999999999994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3">
      <c r="A35" s="3">
        <v>44357</v>
      </c>
      <c r="B35" s="3" t="s">
        <v>13</v>
      </c>
      <c r="C35" s="2">
        <v>51</v>
      </c>
      <c r="D35" s="2">
        <v>127</v>
      </c>
      <c r="E35" s="5">
        <v>88.4</v>
      </c>
      <c r="P35"/>
      <c r="Q35"/>
      <c r="R35"/>
      <c r="S35"/>
      <c r="T35"/>
      <c r="U35"/>
      <c r="V35"/>
      <c r="W35"/>
      <c r="X35"/>
      <c r="Y35"/>
      <c r="Z35"/>
      <c r="AA35"/>
    </row>
    <row r="36" spans="1:30" x14ac:dyDescent="0.3">
      <c r="A36" s="3">
        <v>44358</v>
      </c>
      <c r="B36" s="3" t="s">
        <v>12</v>
      </c>
      <c r="C36" s="2">
        <v>46</v>
      </c>
      <c r="D36" s="2">
        <v>132</v>
      </c>
      <c r="E36" s="5">
        <v>85.47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30" x14ac:dyDescent="0.3">
      <c r="A37" s="3">
        <v>44359</v>
      </c>
      <c r="B37" s="3" t="s">
        <v>11</v>
      </c>
      <c r="C37" s="2">
        <v>57</v>
      </c>
      <c r="D37" s="2">
        <v>124</v>
      </c>
      <c r="E37" s="5">
        <v>76.31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30" x14ac:dyDescent="0.3">
      <c r="A38" s="3">
        <v>44360</v>
      </c>
      <c r="B38" s="3" t="s">
        <v>10</v>
      </c>
      <c r="C38" s="2">
        <v>46</v>
      </c>
      <c r="D38" s="2">
        <v>135</v>
      </c>
      <c r="E38" s="5">
        <v>66.63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30" x14ac:dyDescent="0.3">
      <c r="A39" s="3">
        <v>44361</v>
      </c>
      <c r="B39" s="3" t="s">
        <v>9</v>
      </c>
      <c r="C39" s="2">
        <v>48</v>
      </c>
      <c r="D39" s="2">
        <v>120</v>
      </c>
      <c r="E39" s="5">
        <v>68.66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30" x14ac:dyDescent="0.3">
      <c r="A40" s="3">
        <v>44362</v>
      </c>
      <c r="B40" s="3" t="s">
        <v>8</v>
      </c>
      <c r="C40" s="2">
        <v>51</v>
      </c>
      <c r="D40" s="2">
        <v>119</v>
      </c>
      <c r="E40" s="5">
        <v>75.27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30" x14ac:dyDescent="0.3">
      <c r="A41" s="3">
        <v>44363</v>
      </c>
      <c r="B41" s="3" t="s">
        <v>14</v>
      </c>
      <c r="C41" s="2">
        <v>47</v>
      </c>
      <c r="D41" s="2">
        <v>144</v>
      </c>
      <c r="E41" s="5">
        <v>67.459999999999994</v>
      </c>
      <c r="G41"/>
      <c r="H41"/>
      <c r="I41"/>
    </row>
    <row r="42" spans="1:30" x14ac:dyDescent="0.3">
      <c r="A42" s="3">
        <v>44364</v>
      </c>
      <c r="B42" s="3" t="s">
        <v>13</v>
      </c>
      <c r="C42" s="2">
        <v>48</v>
      </c>
      <c r="D42" s="2">
        <v>109</v>
      </c>
      <c r="E42" s="5">
        <v>62.07</v>
      </c>
    </row>
    <row r="43" spans="1:30" x14ac:dyDescent="0.3">
      <c r="A43" s="3">
        <v>44365</v>
      </c>
      <c r="B43" s="3" t="s">
        <v>12</v>
      </c>
      <c r="C43" s="2">
        <v>44</v>
      </c>
      <c r="D43" s="2">
        <v>144</v>
      </c>
      <c r="E43" s="5">
        <v>69.77</v>
      </c>
    </row>
    <row r="44" spans="1:30" x14ac:dyDescent="0.3">
      <c r="A44" s="3">
        <v>44366</v>
      </c>
      <c r="B44" s="3" t="s">
        <v>11</v>
      </c>
      <c r="C44" s="2">
        <v>51</v>
      </c>
      <c r="D44" s="2">
        <v>139</v>
      </c>
      <c r="E44" s="5">
        <v>69.3</v>
      </c>
    </row>
    <row r="45" spans="1:30" x14ac:dyDescent="0.3">
      <c r="A45" s="3">
        <v>44367</v>
      </c>
      <c r="B45" s="3" t="s">
        <v>10</v>
      </c>
      <c r="C45" s="2">
        <v>53</v>
      </c>
      <c r="D45" s="2">
        <v>151</v>
      </c>
      <c r="E45" s="5">
        <v>79.73</v>
      </c>
    </row>
    <row r="46" spans="1:30" x14ac:dyDescent="0.3">
      <c r="A46" s="3">
        <v>44368</v>
      </c>
      <c r="B46" s="3" t="s">
        <v>9</v>
      </c>
      <c r="C46" s="2">
        <v>43</v>
      </c>
      <c r="D46" s="2">
        <v>104</v>
      </c>
      <c r="E46" s="5">
        <v>63.66</v>
      </c>
    </row>
    <row r="47" spans="1:30" x14ac:dyDescent="0.3">
      <c r="A47" s="3">
        <v>44369</v>
      </c>
      <c r="B47" s="3" t="s">
        <v>8</v>
      </c>
      <c r="C47" s="2">
        <v>40</v>
      </c>
      <c r="D47" s="2">
        <v>113</v>
      </c>
      <c r="E47" s="5">
        <v>63.64</v>
      </c>
      <c r="G47"/>
      <c r="H47"/>
      <c r="I47"/>
    </row>
    <row r="48" spans="1:30" x14ac:dyDescent="0.3">
      <c r="A48" s="3">
        <v>44370</v>
      </c>
      <c r="B48" s="3" t="s">
        <v>14</v>
      </c>
      <c r="C48" s="2">
        <v>41</v>
      </c>
      <c r="D48" s="2">
        <v>120</v>
      </c>
      <c r="E48" s="5">
        <v>75.569999999999993</v>
      </c>
      <c r="G48"/>
      <c r="H48"/>
      <c r="I48"/>
    </row>
    <row r="49" spans="1:5" x14ac:dyDescent="0.3">
      <c r="A49" s="3">
        <v>44371</v>
      </c>
      <c r="B49" s="3" t="s">
        <v>13</v>
      </c>
      <c r="C49" s="2">
        <v>45</v>
      </c>
      <c r="D49" s="2">
        <v>125</v>
      </c>
      <c r="E49" s="5">
        <v>69.489999999999995</v>
      </c>
    </row>
    <row r="50" spans="1:5" x14ac:dyDescent="0.3">
      <c r="A50" s="3">
        <v>44372</v>
      </c>
      <c r="B50" s="3" t="s">
        <v>12</v>
      </c>
      <c r="C50" s="2">
        <v>53</v>
      </c>
      <c r="D50" s="2">
        <v>107</v>
      </c>
      <c r="E50" s="5">
        <v>74.84</v>
      </c>
    </row>
    <row r="51" spans="1:5" x14ac:dyDescent="0.3">
      <c r="A51" s="3">
        <v>44375</v>
      </c>
      <c r="B51" s="3" t="s">
        <v>9</v>
      </c>
      <c r="C51" s="2">
        <v>49</v>
      </c>
      <c r="D51" s="2">
        <v>123</v>
      </c>
      <c r="E51" s="5">
        <v>79.97</v>
      </c>
    </row>
    <row r="52" spans="1:5" x14ac:dyDescent="0.3">
      <c r="A52" s="3">
        <v>44376</v>
      </c>
      <c r="B52" s="3" t="s">
        <v>8</v>
      </c>
      <c r="C52" s="2">
        <v>49</v>
      </c>
      <c r="D52" s="2">
        <v>116</v>
      </c>
      <c r="E52" s="5">
        <v>68.94</v>
      </c>
    </row>
    <row r="53" spans="1:5" x14ac:dyDescent="0.3">
      <c r="A53" s="3">
        <v>44377</v>
      </c>
      <c r="B53" s="3" t="s">
        <v>14</v>
      </c>
      <c r="C53" s="2">
        <v>47</v>
      </c>
      <c r="D53" s="2">
        <v>116</v>
      </c>
      <c r="E53" s="5">
        <v>62.61</v>
      </c>
    </row>
    <row r="54" spans="1:5" x14ac:dyDescent="0.3">
      <c r="A54" s="3">
        <v>44378</v>
      </c>
      <c r="B54" s="3" t="s">
        <v>13</v>
      </c>
      <c r="C54" s="2">
        <v>47</v>
      </c>
      <c r="D54" s="2">
        <v>104</v>
      </c>
      <c r="E54" s="5">
        <v>65.489999999999995</v>
      </c>
    </row>
    <row r="55" spans="1:5" x14ac:dyDescent="0.3">
      <c r="A55" s="3">
        <v>44379</v>
      </c>
      <c r="B55" s="3" t="s">
        <v>12</v>
      </c>
      <c r="C55" s="2">
        <v>47</v>
      </c>
      <c r="D55" s="2">
        <v>127</v>
      </c>
      <c r="E55" s="5">
        <v>67.650000000000006</v>
      </c>
    </row>
    <row r="56" spans="1:5" x14ac:dyDescent="0.3">
      <c r="A56" s="3">
        <v>44380</v>
      </c>
      <c r="B56" s="3" t="s">
        <v>11</v>
      </c>
      <c r="C56" s="2">
        <v>46</v>
      </c>
      <c r="D56" s="2">
        <v>140</v>
      </c>
      <c r="E56" s="5">
        <v>91.81</v>
      </c>
    </row>
    <row r="57" spans="1:5" x14ac:dyDescent="0.3">
      <c r="A57" s="3">
        <v>44381</v>
      </c>
      <c r="B57" s="3" t="s">
        <v>10</v>
      </c>
      <c r="C57" s="2">
        <v>56</v>
      </c>
      <c r="D57" s="2">
        <v>115</v>
      </c>
      <c r="E57" s="5">
        <v>76.900000000000006</v>
      </c>
    </row>
    <row r="58" spans="1:5" x14ac:dyDescent="0.3">
      <c r="A58" s="3">
        <v>44382</v>
      </c>
      <c r="B58" s="3" t="s">
        <v>9</v>
      </c>
      <c r="C58" s="2">
        <v>45</v>
      </c>
      <c r="D58" s="2">
        <v>108</v>
      </c>
      <c r="E58" s="5">
        <v>61.24</v>
      </c>
    </row>
    <row r="59" spans="1:5" x14ac:dyDescent="0.3">
      <c r="A59" s="3">
        <v>44383</v>
      </c>
      <c r="B59" s="3" t="s">
        <v>8</v>
      </c>
      <c r="C59" s="2">
        <v>44</v>
      </c>
      <c r="D59" s="2">
        <v>152</v>
      </c>
      <c r="E59" s="5">
        <v>72.28</v>
      </c>
    </row>
    <row r="60" spans="1:5" x14ac:dyDescent="0.3">
      <c r="A60" s="3">
        <v>44384</v>
      </c>
      <c r="B60" s="3" t="s">
        <v>14</v>
      </c>
      <c r="C60" s="2">
        <v>46</v>
      </c>
      <c r="D60" s="2">
        <v>123</v>
      </c>
      <c r="E60" s="5">
        <v>66</v>
      </c>
    </row>
    <row r="61" spans="1:5" x14ac:dyDescent="0.3">
      <c r="A61" s="3">
        <v>44385</v>
      </c>
      <c r="B61" s="3" t="s">
        <v>13</v>
      </c>
      <c r="C61" s="2">
        <v>44</v>
      </c>
      <c r="D61" s="2">
        <v>156</v>
      </c>
      <c r="E61" s="5">
        <v>88.6</v>
      </c>
    </row>
    <row r="62" spans="1:5" x14ac:dyDescent="0.3">
      <c r="A62" s="3">
        <v>44386</v>
      </c>
      <c r="B62" s="3" t="s">
        <v>12</v>
      </c>
      <c r="C62" s="2">
        <v>47</v>
      </c>
      <c r="D62" s="2">
        <v>130</v>
      </c>
      <c r="E62" s="5">
        <v>67.88</v>
      </c>
    </row>
    <row r="63" spans="1:5" x14ac:dyDescent="0.3">
      <c r="A63" s="3">
        <v>44387</v>
      </c>
      <c r="B63" s="3" t="s">
        <v>11</v>
      </c>
      <c r="C63" s="2">
        <v>58</v>
      </c>
      <c r="D63" s="2">
        <v>144</v>
      </c>
      <c r="E63" s="5">
        <v>85.85</v>
      </c>
    </row>
    <row r="64" spans="1:5" x14ac:dyDescent="0.3">
      <c r="A64" s="3">
        <v>44388</v>
      </c>
      <c r="B64" s="3" t="s">
        <v>10</v>
      </c>
      <c r="C64" s="2">
        <v>50</v>
      </c>
      <c r="D64" s="2">
        <v>115</v>
      </c>
      <c r="E64" s="5">
        <v>68.45</v>
      </c>
    </row>
    <row r="65" spans="1:5" x14ac:dyDescent="0.3">
      <c r="A65" s="3">
        <v>44389</v>
      </c>
      <c r="B65" s="3" t="s">
        <v>9</v>
      </c>
      <c r="C65" s="2">
        <v>46</v>
      </c>
      <c r="D65" s="2">
        <v>103</v>
      </c>
      <c r="E65" s="5">
        <v>61.81</v>
      </c>
    </row>
    <row r="66" spans="1:5" x14ac:dyDescent="0.3">
      <c r="A66" s="3">
        <v>44390</v>
      </c>
      <c r="B66" s="3" t="s">
        <v>8</v>
      </c>
      <c r="C66" s="2">
        <v>44</v>
      </c>
      <c r="D66" s="2">
        <v>113</v>
      </c>
      <c r="E66" s="5">
        <v>56.49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0C8D-18C5-46C7-968C-9D4CAA8F6F1C}">
  <dimension ref="A1:N6"/>
  <sheetViews>
    <sheetView workbookViewId="0">
      <selection activeCell="D6" sqref="D6"/>
    </sheetView>
  </sheetViews>
  <sheetFormatPr defaultRowHeight="14.4" x14ac:dyDescent="0.3"/>
  <cols>
    <col min="1" max="1" width="8.88671875" style="2"/>
    <col min="2" max="2" width="9.88671875" style="2" customWidth="1"/>
    <col min="3" max="3" width="15" style="2" bestFit="1" customWidth="1"/>
    <col min="4" max="4" width="18.5546875" style="2" bestFit="1" customWidth="1"/>
    <col min="5" max="5" width="12" style="2" bestFit="1" customWidth="1"/>
    <col min="6" max="6" width="20.5546875" style="2" bestFit="1" customWidth="1"/>
    <col min="7" max="7" width="19.44140625" style="2" bestFit="1" customWidth="1"/>
    <col min="8" max="8" width="12.21875" style="2" bestFit="1" customWidth="1"/>
    <col min="9" max="9" width="15.21875" style="2" bestFit="1" customWidth="1"/>
    <col min="10" max="10" width="15.5546875" style="2" bestFit="1" customWidth="1"/>
    <col min="11" max="11" width="15.109375" style="2" bestFit="1" customWidth="1"/>
    <col min="12" max="12" width="14.77734375" style="2" bestFit="1" customWidth="1"/>
    <col min="13" max="13" width="14.6640625" style="2" bestFit="1" customWidth="1"/>
    <col min="14" max="14" width="13.88671875" style="2" bestFit="1" customWidth="1"/>
    <col min="15" max="16384" width="8.88671875" style="2"/>
  </cols>
  <sheetData>
    <row r="1" spans="1:14" x14ac:dyDescent="0.3">
      <c r="A1" s="18" t="s">
        <v>41</v>
      </c>
    </row>
    <row r="2" spans="1:14" x14ac:dyDescent="0.3">
      <c r="D2" s="43" t="s">
        <v>33</v>
      </c>
      <c r="E2" s="44"/>
      <c r="F2" s="44"/>
      <c r="G2" s="44"/>
      <c r="H2" s="45"/>
      <c r="I2" s="40" t="s">
        <v>32</v>
      </c>
      <c r="J2" s="41"/>
      <c r="K2" s="42"/>
      <c r="L2" s="37" t="s">
        <v>31</v>
      </c>
      <c r="M2" s="38"/>
      <c r="N2" s="39"/>
    </row>
    <row r="3" spans="1:14" x14ac:dyDescent="0.3">
      <c r="B3" s="19" t="s">
        <v>0</v>
      </c>
      <c r="C3" s="20" t="s">
        <v>1</v>
      </c>
      <c r="D3" s="21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3" t="s">
        <v>23</v>
      </c>
      <c r="J3" s="24" t="s">
        <v>21</v>
      </c>
      <c r="K3" s="24" t="s">
        <v>22</v>
      </c>
      <c r="L3" s="25" t="s">
        <v>19</v>
      </c>
      <c r="M3" s="26" t="s">
        <v>17</v>
      </c>
      <c r="N3" s="26" t="s">
        <v>30</v>
      </c>
    </row>
    <row r="4" spans="1:14" x14ac:dyDescent="0.3">
      <c r="B4" s="16">
        <v>44330</v>
      </c>
      <c r="C4" s="17" t="str">
        <f>VLOOKUP($B$4,Health!$A$2:$H$69,2,FALSE)</f>
        <v>Friday</v>
      </c>
      <c r="D4" s="8">
        <f>VLOOKUP($B$4,Health!$A$2:$H$69,3,FALSE)</f>
        <v>766.24922875500602</v>
      </c>
      <c r="E4" s="9">
        <f>VLOOKUP($B$4,Health!$A$2:$H$69,4,FALSE)</f>
        <v>2.9867885255536901</v>
      </c>
      <c r="F4" s="10">
        <f>VLOOKUP($B$4,Health!$A$2:$H$69,5,FALSE)</f>
        <v>23</v>
      </c>
      <c r="G4" s="11">
        <f>VLOOKUP($B$4,Health!$A$2:$H$69,6,FALSE)</f>
        <v>2735.4859952708198</v>
      </c>
      <c r="H4" s="10">
        <f>VLOOKUP($B$4,Health!$A$2:$H$69,7,FALSE)</f>
        <v>3501.735224025826</v>
      </c>
      <c r="I4" s="12">
        <f>VLOOKUP($B$4,'Heart Rate'!$A$2:$E$66,3,FALSE)</f>
        <v>47</v>
      </c>
      <c r="J4" s="13">
        <f>VLOOKUP($B$4,'Heart Rate'!$A$2:$E$66,5,FALSE)</f>
        <v>71.239999999999995</v>
      </c>
      <c r="K4" s="13">
        <f>VLOOKUP($B$4,'Heart Rate'!$A$2:$E$66,4,FALSE)</f>
        <v>122</v>
      </c>
      <c r="L4" s="14">
        <f>VLOOKUP($B$4,Sleep!$A$2:$H$64,3,FALSE)</f>
        <v>6.48</v>
      </c>
      <c r="M4" s="15">
        <f>VLOOKUP($B$4,Sleep!$A$2:$H$64,4,FALSE)</f>
        <v>44330.064872685187</v>
      </c>
      <c r="N4" s="15">
        <f>VLOOKUP($B$4,Sleep!$A$2:$H$64,8,FALSE)</f>
        <v>0.40827546296296297</v>
      </c>
    </row>
    <row r="6" spans="1:14" x14ac:dyDescent="0.3">
      <c r="D6" s="49"/>
      <c r="F6" s="49"/>
    </row>
  </sheetData>
  <mergeCells count="3">
    <mergeCell ref="L2:N2"/>
    <mergeCell ref="I2:K2"/>
    <mergeCell ref="D2:H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0F0AB3-2525-4D18-8B01-579ED9C82007}">
          <x14:formula1>
            <xm:f>Health!$A$2:$A$69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</vt:lpstr>
      <vt:lpstr>Sleep</vt:lpstr>
      <vt:lpstr>Heart Rate</vt:lpstr>
      <vt:lpstr>Daily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2021-08-02T20:35:51Z</dcterms:created>
  <dcterms:modified xsi:type="dcterms:W3CDTF">2021-08-03T18:46:23Z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92ce2256-65f1-4bd0-8c43-a7d1b11b942a</vt:lpwstr>
  </property>
</Properties>
</file>