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c. " sheetId="1" state="visible" r:id="rId2"/>
  </sheets>
  <definedNames>
    <definedName function="false" hidden="false" name="BoardQty" vbProcedure="false">'dac. '!$I$1</definedName>
    <definedName function="false" hidden="false" name="digikey_part_data" vbProcedure="false">'dac. '!$J$5:$N$75</definedName>
    <definedName function="false" hidden="false" name="farnell_part_data" vbProcedure="false">'dac. '!$O$5:$S$75</definedName>
    <definedName function="false" hidden="false" name="global_part_data" vbProcedure="false">'dac. '!$A$5:$I$75</definedName>
    <definedName function="false" hidden="false" name="mouser_part_data" vbProcedure="false">'dac. '!$T$5:$X$75</definedName>
    <definedName function="false" hidden="false" name="newark_part_data" vbProcedure="false">'dac. '!$Y$5:$AC$75</definedName>
    <definedName function="false" hidden="false" name="rs_part_data" vbProcedure="false">'dac. '!$AD$5:$AH$75</definedName>
    <definedName function="false" hidden="false" name="tme_part_data" vbProcedure="false">'dac. '!$AI$5:$AM$75</definedName>
    <definedName function="false" hidden="false" name="TotalCost" vbProcedure="false">'dac.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7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$0.20
   100   $0.01      $0.89
   500   $0.01      $3.18
  1000   $0.00      $4.99
  4000   $0.00     $16.72
  8000   $0.00     $30.48
 12000   $0.00     $43.56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$0.29      $0.29
    10   $0.20      $1.98
   100   $0.11     $11.22
   500   $0.08     $39.60
  1000   $0.07     $69.30
  2000   $0.07    $132.00
  3000   $0.06    $175.68
  4000   $0.06    $244.20
  6000   $0.05    $319.44
  9000   $0.05    $455.22
 40000   $0.05   $1810.00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$0.05      $0.46
   100   $0.02      $2.05
   500   $0.01      $7.32
  1000   $0.01     $11.50
  4000   $0.01     $38.48
  8000   $0.01     $70.24
 12000   $0.01    $100.32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$0.08      $0.84
   100   $0.04      $3.94
   500   $0.03     $13.82
  1000   $0.02     $22.89
  2000   $0.04     $77.44
  3000   $0.02     $63.90
  4000   $0.04    $140.80
  6000   $0.02    $116.94
  9000   $0.02    $163.17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$0.22
   100   $0.01      $1.00
   500   $0.01      $3.56
  1000   $0.01      $5.60
  4000   $0.00     $18.72
  8000   $0.00     $34.16
 12000   $0.00     $48.84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$0.06      $0.64
   100   $0.03      $2.86
   500   $0.02     $10.20
  1000   $0.02     $16.03
  4000   $0.01     $53.64
  8000   $0.01     $97.92
 12000   $0.01    $139.92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 10   $0.15      $1.49
   100   $0.08      $7.52
   500   $0.05     $25.74
  1000   $0.05     $45.54
  2000   $0.04     $87.12
  4000   $0.04    $158.40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10   $0.33      $3.30
   100   $0.22     $21.74
   500   $0.16     $80.51
  1000   $0.14    $136.87
  2000   $0.13    $257.64
  3000   $0.13    $386.22
  4000   $0.12    $483.04
  6000   $0.12    $724.20
  9000   $0.11   $1013.85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$0.06      $0.60
   100   $0.03      $2.67
   500   $0.02      $9.53
  1000   $0.01     $14.97
  2000   $0.01     $27.24
  3000   $0.01     $24.66
  4000   $0.01     $50.08
  6000   $0.01     $45.42
  9000   $0.01     $62.19
 40000   $0.01    $250.00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$0.05      $0.54
   100   $0.02      $2.41
   500   $0.02      $8.62
  1000   $0.01     $13.55
  4000   $0.01     $45.36
  8000   $0.01     $82.80
 12000   $0.01    $118.32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$0.05      $0.53
   100   $0.02      $2.35
   500   $0.02      $8.39
  1000   $0.01     $13.19
  4000   $0.01     $44.12
  8000   $0.01     $80.56
 12000   $0.01    $115.08</t>
        </r>
      </text>
    </comment>
    <comment ref="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$0.50      $0.50
    10   $0.47      $4.65
    25   $0.42     $10.46
    50   $0.37     $18.60
   100   $0.36     $35.65
   250   $0.33     $81.38
   500   $0.31    $155.00
  1000   $0.26    $255.75
  2500   $0.23    $581.25</t>
        </r>
      </text>
    </comment>
    <comment ref="L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$1.60      $1.60
    10   $1.44     $14.42
    25   $1.29     $32.19
   100   $1.16    $115.88
   250   $1.03    $257.50
   500   $0.90    $450.63
   750   $0.81    $610.28
  1000   $0.75    $746.75
  4000   $0.68   $2700.00
  8000   $0.65   $5200.00
 12000   $0.62   $7500.00</t>
        </r>
      </text>
    </comment>
    <comment ref="L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$0.30      $3.05
   100   $0.21     $20.76
   500   $0.16     $77.87
  1000   $0.12    $116.80
  2500   $0.10    $259.88
  5000   $0.10    $488.25
 12500   $0.09   $1141.88
 25000   $0.08   $2094.75
 62500   $0.08   $5040.00
125000   $0.08   $9686.25</t>
        </r>
      </text>
    </comment>
    <comment ref="L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$0.33      $3.26
   100   $0.22     $22.18
   500   $0.17     $83.16
  1000   $0.12    $124.74
  2500   $0.11    $284.62
  5000   $0.11    $534.75
 12500   $0.10   $1250.62
 25000   $0.09   $2294.25
 62500   $0.09   $5520.00</t>
        </r>
      </text>
    </comment>
    <comment ref="L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$1.54      $1.54
    10   $1.38     $13.81
   100   $1.11    $111.01
   250   $1.01    $253.00
   500   $0.86    $430.54
  1000   $0.68    $679.80
  1250   $0.73    $917.12
  3000   $0.62   $1848.00
  6000   $0.59   $3511.20
 15000   $0.56   $8448.00</t>
        </r>
      </text>
    </comment>
    <comment ref="L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$2.83      $2.83
    10   $2.52     $25.24
    25   $2.27     $56.78
   100   $2.07    $206.93
   250   $1.87    $466.85
   500   $1.68    $837.80
  1000   $1.42   $1421.00
  2000   $1.32   $2646.00
  5000   $1.27   $6370.00</t>
        </r>
      </text>
    </comment>
    <comment ref="L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$0.88      $0.88
    10   $0.79      $7.87
   100   $0.61     $61.36
   500   $0.51    $253.43
  1000   $0.40    $400.16
  2500   $0.36    $906.50
  5000   $0.34   $1722.35
 12500   $0.33   $4144.00</t>
        </r>
      </text>
    </comment>
    <comment ref="L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$5.03      $5.03
    10   $4.52     $45.18
   100   $3.70    $370.17
   500   $3.15   $1575.58
  1000   $2.66   $2657.61
  2500   $2.30   $5759.38</t>
        </r>
      </text>
    </comment>
    <comment ref="L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$5.53      $5.53
    10   $4.96     $49.64
   100   $4.07    $406.72
   500   $3.46   $1731.17
  1000   $2.92   $2920.05
  2000   $2.53   $5062.50</t>
        </r>
      </text>
    </comment>
    <comment ref="L6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$14.30     $14.30
    10  $13.00    $130.00
    25  $12.03    $300.63
   100  $11.05   $1105.00
   250  $10.07   $2518.75
   500   $9.43   $4712.50
  1000   $8.64   $8645.00</t>
        </r>
      </text>
    </comment>
    <comment ref="L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$0.41      $4.13
   100   $0.31     $30.86
   500   $0.24    $121.23
  1000   $0.19    $187.36
  3000   $0.17    $497.55
  6000   $0.16    $930.90
 15000   $0.14   $2166.75
 30000   $0.14   $4108.80</t>
        </r>
      </text>
    </comment>
    <comment ref="L7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$1.64      $1.64
    10   $1.47     $14.74
   100   $1.18    $118.47
   500   $0.97    $486.68
  1000   $0.81    $806.49
  3000   $0.68   $2025.00</t>
        </r>
      </text>
    </comment>
    <comment ref="L7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$3.93      $3.93
    10   $3.53     $35.30
   100   $2.89    $289.22
   180   $3.37    $606.53
   250   $3.06    $765.90
   500   $2.46   $1231.06
  1000   $2.08   $2076.48
  1250   $2.07   $2587.50
  2000   $1.80   $3600.00</t>
        </r>
      </text>
    </comment>
    <comment ref="L7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$0.29      $2.95
   100   $0.20     $20.11
   500   $0.15     $75.40
  1000   $0.11    $113.09
  2500   $0.10    $251.62
  5000   $0.09    $472.75
 12500   $0.09   $1105.62
 25000   $0.08   $2028.25
 62500   $0.08   $4880.00
125000   $0.08   $9378.75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O5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6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7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Q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100   $0.03      $2.95
   500   $0.02      $8.74
  1000   $0.01     $14.74
  2000   $0.01     $22.59</t>
        </r>
      </text>
    </comment>
    <comment ref="Q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$0.51      $0.51
    10   $0.39      $3.88
    25   $0.37      $9.36
    50   $0.35     $17.60
   100   $0.19     $18.91
   200   $0.19     $37.33
   400   $0.14     $56.12
  2000   $0.12    $242.56</t>
        </r>
      </text>
    </comment>
    <comment ref="Q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$2.44      $2.44
    10   $1.85     $18.55
   100   $1.34    $134.36
   250   $1.24    $309.14
   500   $1.14    $568.34
  1000   $0.85    $850.13</t>
        </r>
      </text>
    </comment>
    <comment ref="Q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2500   $0.39    $963.09
  7500   $0.37   $2773.34
 12500   $0.35   $4414.16</t>
        </r>
      </text>
    </comment>
    <comment ref="Q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$4.84      $4.84
    10   $4.84     $48.39
   100   $4.21    $420.91
   250   $3.94    $983.90
   500   $2.90   $1450.58</t>
        </r>
      </text>
    </comment>
    <comment ref="Q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$8.06      $8.06
    10   $6.56     $65.63
    25   $6.44    $161.11
    50   $6.27    $313.30
   100   $5.27    $526.73
   200   $5.01   $1001.14
   400   $3.71   $1483.87
  2000   $3.53   $7062.66</t>
        </r>
      </text>
    </comment>
    <comment ref="Q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100   $0.31     $31.27
   250   $0.27     $68.07
   500   $0.23    $116.52
   800   $0.19    $154.09</t>
        </r>
      </text>
    </comment>
    <comment ref="Q7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$1.55      $1.55
    10   $1.55     $15.46
    25   $1.39     $34.78
    50   $1.37     $68.37
   100   $1.17    $117.47
   250   $1.10    $275.55
   500   $1.08    $539.81
  2000   $1.06   $2116.42</t>
        </r>
      </text>
    </comment>
    <comment ref="Q7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  10   $4.24     $42.45
   100   $3.61    $361.46
   250   $3.44    $859.05
   500   $3.07   $1533.81
  1000   $2.41   $2413.67</t>
        </r>
      </text>
    </comment>
    <comment ref="Q7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50   $0.14      $7.02
   250   $0.13     $33.59
   500   $0.12     $61.23
  1000   $0.11    $110.58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6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7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V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10   $0.36      $3.58
    25   $0.32      $8.03
    50   $0.29     $14.30
   100   $0.27     $27.40
   250   $0.25     $62.50
   500   $0.24    $118.50
  1000   $0.20    $197.00
  2500   $0.18    $445.00</t>
        </r>
      </text>
    </comment>
    <comment ref="V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10   $0.98      $9.77
    25   $0.95     $23.77
    50   $0.95     $47.30
   100   $0.84     $84.50
   250   $0.84    $210.75
   500   $0.82    $409.00
  1000   $0.79    $794.00
  4000   $0.74   $2944.00</t>
        </r>
      </text>
    </comment>
    <comment ref="V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$0.29      $2.89
   100   $0.16     $15.70
  1000   $0.12    $117.00
  2500   $0.10    $252.50
 10000   $0.10    $960.00
 25000   $0.09   $2175.00
 50000   $0.09   $4250.00</t>
        </r>
      </text>
    </comment>
    <comment ref="V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$0.31      $3.08
   100   $0.17     $16.80
  1000   $0.12    $125.00
  2500   $0.11    $272.50
 10000   $0.10   $1010.00
 25000   $0.09   $2325.00
 50000   $0.09   $4550.00</t>
        </r>
      </text>
    </comment>
    <comment ref="V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$1.50      $1.50
    10   $1.27     $12.70
   100   $1.02    $102.00
   250   $1.02    $255.00
   500   $0.89    $444.50
  1000   $0.74    $736.00
  2500   $0.69   $1715.00
  5000   $0.66   $3300.00</t>
        </r>
      </text>
    </comment>
    <comment ref="V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$0.85      $0.85
    10   $0.73      $7.27
   100   $0.56     $55.80
   500   $0.49    $246.50
  1000   $0.39    $391.00
  2500   $0.34    $862.50
 10000   $0.34   $3370.00</t>
        </r>
      </text>
    </comment>
    <comment ref="V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$4.90      $4.90
    10   $4.39     $43.90
    25   $4.24    $106.00
   100   $3.60    $360.00
   250   $3.42    $855.00
   500   $3.06   $1530.00
  1000   $2.51   $2510.00
  2500   $2.51   $6275.00</t>
        </r>
      </text>
    </comment>
    <comment ref="V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$5.38      $5.38
    10   $4.83     $48.30
    25   $4.65    $116.25
   100   $3.95    $395.00
   250   $3.75    $937.50
   500   $3.37   $1685.00
  1000   $2.76   $2760.00
  2000   $2.76   $5520.00</t>
        </r>
      </text>
    </comment>
    <comment ref="V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10   $0.39      $3.88
   100   $0.24     $23.70
  1000   $0.18    $183.00
  3000   $0.16    $471.00
  9000   $0.14   $1305.00
 24000   $0.14   $3336.00</t>
        </r>
      </text>
    </comment>
    <comment ref="V7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$1.59      $1.59
    10   $1.44     $14.40
    25   $1.37     $34.25
   100   $1.15    $115.00
   250   $1.08    $270.00
   500   $0.95    $474.00
  1000   $0.74    $736.00</t>
        </r>
      </text>
    </comment>
    <comment ref="V7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$3.82      $3.82
    10   $3.43     $34.30
    25   $3.30     $82.50
   100   $2.81    $281.00
   250   $2.67    $667.50
   500   $2.40   $1200.00
  1000   $1.96   $1960.00
  2000   $1.96   $3920.00</t>
        </r>
      </text>
    </comment>
    <comment ref="V7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$0.27      $2.71
   100   $0.15     $14.80
  1000   $0.11    $111.00
  2500   $0.10    $240.00
 10000   $0.09    $900.00
 25000   $0.08   $2075.00
 50000   $0.08   $4000.00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Y6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6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6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7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A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$0.31      $3.06
    25   $0.26      $6.48
    50   $0.21     $10.65
   100   $0.17     $16.60
   250   $0.15     $38.00
   500   $0.14     $69.50
  1000   $0.12    $125.00</t>
        </r>
      </text>
    </comment>
    <comment ref="AA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$0.31      $3.07
   100   $0.17     $16.70
   500   $0.15     $73.00
  1000   $0.12    $125.00
  2500   $0.11    $270.00
 10000   $0.10   $1010.00
 25000   $0.09   $2325.00</t>
        </r>
      </text>
    </comment>
    <comment ref="AA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$1.66      $1.66
    10   $1.42     $14.20
   100   $1.09    $109.00
   500   $0.96    $481.00
  1000   $0.76    $759.00
  2500   $0.67   $1682.50
 10000   $0.65   $6480.00
 25000   $0.63  $15825.00</t>
        </r>
      </text>
    </comment>
    <comment ref="AA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$0.59      $0.59
   825   $0.59    $487.57
  1000   $0.47    $467.00
  2500   $0.41   $1012.50
 10000   $0.39   $3890.00
 25000   $0.39   $9725.00</t>
        </r>
      </text>
    </comment>
    <comment ref="AA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$2.31      $2.31
  2500   $2.31   $5775.00</t>
        </r>
      </text>
    </comment>
    <comment ref="AA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$3.64      $3.64
  2000   $3.64   $7280.00
  4000   $3.39  $13560.00
  8000   $3.18  $25440.00
 12000   $2.98  $35760.00
 20000   $2.90  $58000.00</t>
        </r>
      </text>
    </comment>
    <comment ref="AA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25   $0.39      $9.68
    50   $0.31     $15.60
   100   $0.24     $23.60
   250   $0.22     $54.50
   500   $0.20    $100.00
  1000   $0.18    $182.00</t>
        </r>
      </text>
    </comment>
    <comment ref="AA7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$1.59      $1.59
    10   $1.43     $14.30
    25   $1.36     $34.00
   100   $1.15    $115.00
   250   $1.08    $270.00
   500   $0.94    $470.00</t>
        </r>
      </text>
    </comment>
    <comment ref="AA7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10   $0.31      $3.12
    25   $0.26      $6.40
    50   $0.20     $10.00
   100   $0.14     $14.40
   250   $0.13     $33.25
   500   $0.12     $60.50
  1000   $0.11    $110.00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D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1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5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5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6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7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F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$41.31     $41.31
     3  $37.17    $111.50
     5  $33.04    $165.21
    10  $28.92    $289.16
    25  $22.72    $568.04</t>
        </r>
      </text>
    </comment>
    <comment ref="AF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$24.27     $24.27
     3  $21.84     $65.53
     5  $19.40     $97.02
    10  $16.97    $169.67
    25  $13.34    $333.51</t>
        </r>
      </text>
    </comment>
    <comment ref="AF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$29.49     $29.49
     3  $28.02     $84.07
     5  $26.54    $132.69
    10  $25.08    $250.76
    25  $23.59    $589.74</t>
        </r>
      </text>
    </comment>
    <comment ref="AF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$38.18     $38.18
     3  $36.26    $108.79
     5  $34.36    $171.81
    10  $32.45    $324.48
    25  $30.55    $763.64</t>
        </r>
      </text>
    </comment>
    <comment ref="AF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$27.10     $27.10
     3  $24.39     $73.16
     5  $21.69    $108.44
    10  $18.96    $189.65
    25  $14.92    $373.05</t>
        </r>
      </text>
    </comment>
    <comment ref="AF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$27.76     $27.76
     3  $24.98     $74.94
     5  $22.20    $110.99
    10  $19.43    $194.28
    25  $15.27    $381.67</t>
        </r>
      </text>
    </comment>
    <comment ref="AF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$16.71     $16.71
     3  $15.87     $47.62
     5  $15.04     $75.20
    10  $14.21    $142.09
    25  $13.36    $334.11</t>
        </r>
      </text>
    </comment>
    <comment ref="AF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$23.82     $23.82
     3  $21.45     $64.35
     5  $19.06     $95.30
    10  $16.68    $166.82
    25  $13.10    $327.57</t>
        </r>
      </text>
    </comment>
    <comment ref="AF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$1.48      $1.48
     5   $1.48      $7.40
    25   $1.26     $31.45</t>
        </r>
      </text>
    </comment>
    <comment ref="AF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$0.55      $0.55
    10   $0.55      $5.47
    20   $0.53     $10.51</t>
        </r>
      </text>
    </comment>
    <comment ref="AF6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25   $0.39      $9.87
    50   $0.32     $15.87</t>
        </r>
      </text>
    </comment>
    <comment ref="AF7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$1.58      $1.58
     5   $1.58      $7.92
    25   $1.43     $35.67</t>
        </r>
      </text>
    </comment>
    <comment ref="AF7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 20   $0.31      $6.18
   100   $0.14     $14.27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I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I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I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J7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$1.49
   300   $0.01      $2.82
  1000   $0.00      $4.79
  4000   $0.00     $11.56
 20000   $0.00     $54.60</t>
        </r>
      </text>
    </comment>
    <comment ref="AK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$1.11
   300   $0.01      $2.72
  1000   $0.01      $6.35
  4000   $0.00     $15.76</t>
        </r>
      </text>
    </comment>
    <comment ref="AK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$1.00
   300   $0.01      $2.31
  1000   $0.01      $5.00
  4000   $0.00     $14.92
 12000   $0.00     $41.76</t>
        </r>
      </text>
    </comment>
    <comment ref="AK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$0.95
   300   $0.01      $1.84
  1000   $0.00      $4.01
  4000   $0.00     $12.36
 12000   $0.00     $35.52</t>
        </r>
      </text>
    </comment>
    <comment ref="AK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$1.22
   300   $0.01      $2.63
  1000   $0.01      $6.02
  4000   $0.00     $18.08
 12000   $0.00     $45.96</t>
        </r>
      </text>
    </comment>
    <comment ref="AK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$0.86
   300   $0.01      $2.05
  1000   $0.00      $4.37
  4000   $0.00     $11.08
 12000   $0.00     $31.68</t>
        </r>
      </text>
    </comment>
    <comment ref="AK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100   $0.02      $1.65
   300   $0.01      $3.05
  1000   $0.01      $6.11
  4000   $0.00     $12.60
 12000   $0.00     $35.64</t>
        </r>
      </text>
    </comment>
    <comment ref="AK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$0.25      $0.25
     3   $0.25      $0.76
    10   $0.19      $1.92
    50   $0.16      $8.13
   250   $0.15     $37.10
  1000   $0.13    $125.80</t>
        </r>
      </text>
    </comment>
    <comment ref="AK6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$21.10     $21.10
     3  $19.40     $58.20
    10  $16.60    $166.00</t>
        </r>
      </text>
    </comment>
    <comment ref="AK7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$1.92      $1.92
     3   $1.65      $4.95
    10   $1.33     $13.30
   100   $1.15    $115.00</t>
        </r>
      </text>
    </comment>
    <comment ref="AK7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$0.17      $0.17
     5   $0.17      $0.85
    25   $0.11      $2.72
   100   $0.09      $8.72
   500   $0.08     $39.16
  2500   $0.07    $182.77</t>
        </r>
      </text>
    </comment>
    <comment ref="A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<sst xmlns="http://schemas.openxmlformats.org/spreadsheetml/2006/main" count="380" uniqueCount="267">
  <si>
    <t xml:space="preserve">Proj:</t>
  </si>
  <si>
    <t xml:space="preserve">None</t>
  </si>
  <si>
    <t xml:space="preserve">Board Qty:</t>
  </si>
  <si>
    <t xml:space="preserve">Co.:</t>
  </si>
  <si>
    <t xml:space="preserve">Total Cost:</t>
  </si>
  <si>
    <t xml:space="preserve">Date:</t>
  </si>
  <si>
    <t xml:space="preserve">2017-11-27 10:43:54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</si>
  <si>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</si>
  <si>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</si>
  <si>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</si>
  <si>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</si>
  <si>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</si>
  <si>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</si>
  <si>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</si>
  <si>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</si>
  <si>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</si>
  <si>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</si>
  <si>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</si>
  <si>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</si>
  <si>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</si>
  <si>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</si>
  <si>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</si>
  <si>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</si>
  <si>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</si>
  <si>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</si>
  <si>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</si>
  <si>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</si>
  <si>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C1,C3,C4,C6,C8-C12,C14,C15,C20,C25,C26,C31,C33,C34,C39-C42,C45,C46,C49,C51,C53</t>
  </si>
  <si>
    <t xml:space="preserve">100n</t>
  </si>
  <si>
    <t xml:space="preserve">Capacitors_SMD:C_0805_HandSoldering</t>
  </si>
  <si>
    <t xml:space="preserve">CL21B104MBCNNNC</t>
  </si>
  <si>
    <t xml:space="preserve">1276-2450-1-ND</t>
  </si>
  <si>
    <t xml:space="preserve">2627477</t>
  </si>
  <si>
    <t xml:space="preserve">NonStk</t>
  </si>
  <si>
    <t xml:space="preserve">Not Assigned</t>
  </si>
  <si>
    <t xml:space="preserve">766-6187</t>
  </si>
  <si>
    <t xml:space="preserve">C13</t>
  </si>
  <si>
    <t xml:space="preserve">10u</t>
  </si>
  <si>
    <t xml:space="preserve">CL21B106KPQNNNE</t>
  </si>
  <si>
    <t xml:space="preserve">1276-1764-1-ND</t>
  </si>
  <si>
    <t xml:space="preserve">766-5550</t>
  </si>
  <si>
    <t xml:space="preserve">C2,C35-C37,C50,C52</t>
  </si>
  <si>
    <t xml:space="preserve">C21</t>
  </si>
  <si>
    <t xml:space="preserve">100p</t>
  </si>
  <si>
    <t xml:space="preserve">CL21C101JBANNNC</t>
  </si>
  <si>
    <t xml:space="preserve">1276-1014-1-ND</t>
  </si>
  <si>
    <t xml:space="preserve">766-5875</t>
  </si>
  <si>
    <t xml:space="preserve">C22</t>
  </si>
  <si>
    <t xml:space="preserve">2u2</t>
  </si>
  <si>
    <t xml:space="preserve">CL21A225KAFNNNG</t>
  </si>
  <si>
    <t xml:space="preserve">1276-6458-1-ND</t>
  </si>
  <si>
    <t xml:space="preserve">766-5534</t>
  </si>
  <si>
    <t xml:space="preserve">C23</t>
  </si>
  <si>
    <t xml:space="preserve">1000u</t>
  </si>
  <si>
    <t xml:space="preserve">Capacitors_SMD:CP_Elec_5x5.7</t>
  </si>
  <si>
    <t xml:space="preserve">C24</t>
  </si>
  <si>
    <t xml:space="preserve">470n</t>
  </si>
  <si>
    <t xml:space="preserve">CL21F473ZBANNNC</t>
  </si>
  <si>
    <t xml:space="preserve">1276-2714-1-ND</t>
  </si>
  <si>
    <t xml:space="preserve">766-6149</t>
  </si>
  <si>
    <t xml:space="preserve">C27</t>
  </si>
  <si>
    <t xml:space="preserve">110p</t>
  </si>
  <si>
    <t xml:space="preserve">C28</t>
  </si>
  <si>
    <t xml:space="preserve">120p</t>
  </si>
  <si>
    <t xml:space="preserve">CL21C121JBANNNC</t>
  </si>
  <si>
    <t xml:space="preserve">1276-1768-1-ND</t>
  </si>
  <si>
    <t xml:space="preserve">766-5881</t>
  </si>
  <si>
    <t xml:space="preserve">C29,C30,C38</t>
  </si>
  <si>
    <t xml:space="preserve">4u7</t>
  </si>
  <si>
    <t xml:space="preserve">C32</t>
  </si>
  <si>
    <t xml:space="preserve">CL21A106KAFN3NE</t>
  </si>
  <si>
    <t xml:space="preserve">1276-2890-1-ND</t>
  </si>
  <si>
    <t xml:space="preserve">C43,C44,C47,C48</t>
  </si>
  <si>
    <t xml:space="preserve">47u</t>
  </si>
  <si>
    <t xml:space="preserve">CL21A476MQYNNNE</t>
  </si>
  <si>
    <t xml:space="preserve">1276-1852-1-ND</t>
  </si>
  <si>
    <t xml:space="preserve">C5,C7,C16-C19</t>
  </si>
  <si>
    <t xml:space="preserve">18p</t>
  </si>
  <si>
    <t xml:space="preserve">CL21C180JBANNNC</t>
  </si>
  <si>
    <t xml:space="preserve">1276-1107-1-ND</t>
  </si>
  <si>
    <t xml:space="preserve">766-5809</t>
  </si>
  <si>
    <t xml:space="preserve">C54</t>
  </si>
  <si>
    <t xml:space="preserve">1u</t>
  </si>
  <si>
    <t xml:space="preserve">CL21F105ZAFNNNG</t>
  </si>
  <si>
    <t xml:space="preserve">1276-3009-1-ND</t>
  </si>
  <si>
    <t xml:space="preserve">C55,C56</t>
  </si>
  <si>
    <t xml:space="preserve">3n9</t>
  </si>
  <si>
    <t xml:space="preserve">CL21B392KBANNNC</t>
  </si>
  <si>
    <t xml:space="preserve">1276-2512-1-ND</t>
  </si>
  <si>
    <t xml:space="preserve">766-6051</t>
  </si>
  <si>
    <t xml:space="preserve">C57-C60</t>
  </si>
  <si>
    <t xml:space="preserve">470p</t>
  </si>
  <si>
    <t xml:space="preserve">CL21B471KBANNNC</t>
  </si>
  <si>
    <t xml:space="preserve">1276-1300-1-ND</t>
  </si>
  <si>
    <t xml:space="preserve">766-5950</t>
  </si>
  <si>
    <t xml:space="preserve">C61,C62</t>
  </si>
  <si>
    <t xml:space="preserve">22p</t>
  </si>
  <si>
    <t xml:space="preserve">CL21C220JBANNNC</t>
  </si>
  <si>
    <t xml:space="preserve">1276-1047-1-ND</t>
  </si>
  <si>
    <t xml:space="preserve">766-5819</t>
  </si>
  <si>
    <t xml:space="preserve">C63-C66</t>
  </si>
  <si>
    <t xml:space="preserve">0.1u</t>
  </si>
  <si>
    <t xml:space="preserve">D1</t>
  </si>
  <si>
    <t xml:space="preserve">D</t>
  </si>
  <si>
    <t xml:space="preserve">D2</t>
  </si>
  <si>
    <t xml:space="preserve">D_Schottky</t>
  </si>
  <si>
    <t xml:space="preserve">F1</t>
  </si>
  <si>
    <t xml:space="preserve">2A</t>
  </si>
  <si>
    <t xml:space="preserve">J1</t>
  </si>
  <si>
    <t xml:space="preserve">USB_B</t>
  </si>
  <si>
    <t xml:space="preserve">Connectors:USB_B</t>
  </si>
  <si>
    <t xml:space="preserve">E8144-B02022-L</t>
  </si>
  <si>
    <t xml:space="preserve">553-2272-ND</t>
  </si>
  <si>
    <t xml:space="preserve">673-E8144B02022L</t>
  </si>
  <si>
    <t xml:space="preserve">J2</t>
  </si>
  <si>
    <t xml:space="preserve">SPDIF OUT</t>
  </si>
  <si>
    <t xml:space="preserve">J3</t>
  </si>
  <si>
    <t xml:space="preserve">BARREL_JACK</t>
  </si>
  <si>
    <t xml:space="preserve">J4,J5</t>
  </si>
  <si>
    <t xml:space="preserve">XLR3</t>
  </si>
  <si>
    <t xml:space="preserve">J6</t>
  </si>
  <si>
    <t xml:space="preserve">JACK_TRS_6PINS</t>
  </si>
  <si>
    <t xml:space="preserve">L1</t>
  </si>
  <si>
    <t xml:space="preserve">L2</t>
  </si>
  <si>
    <t xml:space="preserve">56u</t>
  </si>
  <si>
    <t xml:space="preserve">L3,L4</t>
  </si>
  <si>
    <t xml:space="preserve">R1</t>
  </si>
  <si>
    <t xml:space="preserve">10K</t>
  </si>
  <si>
    <t xml:space="preserve">R13,R15</t>
  </si>
  <si>
    <t xml:space="preserve">13K7</t>
  </si>
  <si>
    <t xml:space="preserve">Resistors_SMD:R_0805_HandSoldering</t>
  </si>
  <si>
    <t xml:space="preserve">R14</t>
  </si>
  <si>
    <t xml:space="preserve">60K4</t>
  </si>
  <si>
    <t xml:space="preserve">R16</t>
  </si>
  <si>
    <t xml:space="preserve">187K</t>
  </si>
  <si>
    <t xml:space="preserve">R18</t>
  </si>
  <si>
    <t xml:space="preserve">33K2</t>
  </si>
  <si>
    <t xml:space="preserve">R19</t>
  </si>
  <si>
    <t xml:space="preserve">10K2</t>
  </si>
  <si>
    <t xml:space="preserve">R2</t>
  </si>
  <si>
    <t xml:space="preserve">43.2</t>
  </si>
  <si>
    <t xml:space="preserve">R20</t>
  </si>
  <si>
    <t xml:space="preserve">3K74</t>
  </si>
  <si>
    <t xml:space="preserve">R21</t>
  </si>
  <si>
    <t xml:space="preserve">R22-R25</t>
  </si>
  <si>
    <t xml:space="preserve">3K9</t>
  </si>
  <si>
    <t xml:space="preserve">R26,R27,R32,R33</t>
  </si>
  <si>
    <t xml:space="preserve">4K7</t>
  </si>
  <si>
    <t xml:space="preserve">R28-R31</t>
  </si>
  <si>
    <t xml:space="preserve">150</t>
  </si>
  <si>
    <t xml:space="preserve">R3</t>
  </si>
  <si>
    <t xml:space="preserve">1M</t>
  </si>
  <si>
    <t xml:space="preserve">R34,R36</t>
  </si>
  <si>
    <t xml:space="preserve">50</t>
  </si>
  <si>
    <t xml:space="preserve">R4</t>
  </si>
  <si>
    <t xml:space="preserve">220</t>
  </si>
  <si>
    <t xml:space="preserve">R40,R41</t>
  </si>
  <si>
    <t xml:space="preserve">39.2</t>
  </si>
  <si>
    <t xml:space="preserve">R5</t>
  </si>
  <si>
    <t xml:space="preserve">4.7</t>
  </si>
  <si>
    <t xml:space="preserve">R6,R35,R37-R39</t>
  </si>
  <si>
    <t xml:space="preserve">1K</t>
  </si>
  <si>
    <t xml:space="preserve">R7,R8,R17</t>
  </si>
  <si>
    <t xml:space="preserve">R9-R12</t>
  </si>
  <si>
    <t xml:space="preserve">RV1</t>
  </si>
  <si>
    <t xml:space="preserve">POT_Dual</t>
  </si>
  <si>
    <t xml:space="preserve">U1</t>
  </si>
  <si>
    <t xml:space="preserve">S25FL116K0XNFA013</t>
  </si>
  <si>
    <t xml:space="preserve">428-4343-1-ND</t>
  </si>
  <si>
    <t xml:space="preserve">727-25FL116K0XNFA013</t>
  </si>
  <si>
    <t xml:space="preserve">U10</t>
  </si>
  <si>
    <t xml:space="preserve">L78L15_SO8</t>
  </si>
  <si>
    <t xml:space="preserve">Housings_SOIC:SOIC-8_3.9x4.9mm_Pitch1.27mm</t>
  </si>
  <si>
    <t xml:space="preserve">L78L15CD-TR</t>
  </si>
  <si>
    <t xml:space="preserve">497-1198-1-ND</t>
  </si>
  <si>
    <t xml:space="preserve">511-L78L15CD-TR</t>
  </si>
  <si>
    <t xml:space="preserve">84K8789</t>
  </si>
  <si>
    <t xml:space="preserve">686-9495</t>
  </si>
  <si>
    <t xml:space="preserve">U11</t>
  </si>
  <si>
    <t xml:space="preserve">L79L15_SO8</t>
  </si>
  <si>
    <t xml:space="preserve">MC79L15ACDG</t>
  </si>
  <si>
    <t xml:space="preserve">MC79L15ACDGOS-ND</t>
  </si>
  <si>
    <t xml:space="preserve">1211126</t>
  </si>
  <si>
    <t xml:space="preserve">863-MC79L15ACDG</t>
  </si>
  <si>
    <t xml:space="preserve">26K4415</t>
  </si>
  <si>
    <t xml:space="preserve">516-4682</t>
  </si>
  <si>
    <t xml:space="preserve">U12,U13</t>
  </si>
  <si>
    <t xml:space="preserve">TPS563209</t>
  </si>
  <si>
    <t xml:space="preserve">TPS563209DDCT</t>
  </si>
  <si>
    <t xml:space="preserve">296-38511-1-ND</t>
  </si>
  <si>
    <t xml:space="preserve">2455147</t>
  </si>
  <si>
    <t xml:space="preserve">595-TPS563209DDCT</t>
  </si>
  <si>
    <t xml:space="preserve">93X6778</t>
  </si>
  <si>
    <t xml:space="preserve">900-9851</t>
  </si>
  <si>
    <t xml:space="preserve">U14</t>
  </si>
  <si>
    <t xml:space="preserve">AK4452</t>
  </si>
  <si>
    <t xml:space="preserve">AK4452VN</t>
  </si>
  <si>
    <t xml:space="preserve">974-1079-1-ND</t>
  </si>
  <si>
    <t xml:space="preserve">U15,U16</t>
  </si>
  <si>
    <t xml:space="preserve">NE5534</t>
  </si>
  <si>
    <t xml:space="preserve">NE5534DR</t>
  </si>
  <si>
    <t xml:space="preserve">296-26239-1-ND</t>
  </si>
  <si>
    <t xml:space="preserve">2436597</t>
  </si>
  <si>
    <t xml:space="preserve">595-NE5534DR</t>
  </si>
  <si>
    <t xml:space="preserve">08F2510</t>
  </si>
  <si>
    <t xml:space="preserve">660-9694</t>
  </si>
  <si>
    <t xml:space="preserve">U17,U18</t>
  </si>
  <si>
    <t xml:space="preserve">DRV135</t>
  </si>
  <si>
    <t xml:space="preserve">DRV135UA/2K5</t>
  </si>
  <si>
    <t xml:space="preserve">296-37145-1-ND</t>
  </si>
  <si>
    <t xml:space="preserve">2769191</t>
  </si>
  <si>
    <t xml:space="preserve">595-DRV135UA/2K5</t>
  </si>
  <si>
    <t xml:space="preserve">74C9528</t>
  </si>
  <si>
    <t xml:space="preserve">U19</t>
  </si>
  <si>
    <t xml:space="preserve">TPA6120A2</t>
  </si>
  <si>
    <t xml:space="preserve">TPA6120A2DWPR</t>
  </si>
  <si>
    <t xml:space="preserve">296-39339-1-ND</t>
  </si>
  <si>
    <t xml:space="preserve">1207315</t>
  </si>
  <si>
    <t xml:space="preserve">595-TPA6120A2DWPR</t>
  </si>
  <si>
    <t xml:space="preserve">01J0949</t>
  </si>
  <si>
    <t xml:space="preserve">U2</t>
  </si>
  <si>
    <t xml:space="preserve">74LV14</t>
  </si>
  <si>
    <t xml:space="preserve">U3</t>
  </si>
  <si>
    <t xml:space="preserve">XHRA-2HPA</t>
  </si>
  <si>
    <t xml:space="preserve">Housings_QFP:TQFP-64_10x10mm_Pitch0.5mm</t>
  </si>
  <si>
    <t xml:space="preserve">XHRA-2HPA-TQ64-C</t>
  </si>
  <si>
    <t xml:space="preserve">880-1114-ND</t>
  </si>
  <si>
    <t xml:space="preserve">U4</t>
  </si>
  <si>
    <t xml:space="preserve">NCP303LSN09T1G</t>
  </si>
  <si>
    <t xml:space="preserve">NCP303LSN09T1GOSCT-ND</t>
  </si>
  <si>
    <t xml:space="preserve">2318561</t>
  </si>
  <si>
    <t xml:space="preserve">863-NCP303LSN09T1G</t>
  </si>
  <si>
    <t xml:space="preserve">45J1883</t>
  </si>
  <si>
    <t xml:space="preserve">805-2043</t>
  </si>
  <si>
    <t xml:space="preserve">U5</t>
  </si>
  <si>
    <t xml:space="preserve">74LS74</t>
  </si>
  <si>
    <t xml:space="preserve">U6</t>
  </si>
  <si>
    <t xml:space="preserve">74LS157</t>
  </si>
  <si>
    <t xml:space="preserve">U7</t>
  </si>
  <si>
    <t xml:space="preserve">LM27313</t>
  </si>
  <si>
    <t xml:space="preserve">LM27313XMF/NOPB</t>
  </si>
  <si>
    <t xml:space="preserve">LM27313XMF/NOPBCT-ND</t>
  </si>
  <si>
    <t xml:space="preserve">1564771</t>
  </si>
  <si>
    <t xml:space="preserve">926-LM27313XMF/NOPB</t>
  </si>
  <si>
    <t xml:space="preserve">32M1011</t>
  </si>
  <si>
    <t xml:space="preserve">761-5567</t>
  </si>
  <si>
    <t xml:space="preserve">U8</t>
  </si>
  <si>
    <t xml:space="preserve">LM43601</t>
  </si>
  <si>
    <t xml:space="preserve">LM43601PWPR</t>
  </si>
  <si>
    <t xml:space="preserve">296-40221-1-ND</t>
  </si>
  <si>
    <t xml:space="preserve">2450167</t>
  </si>
  <si>
    <t xml:space="preserve">595-LM43601PWPR</t>
  </si>
  <si>
    <t xml:space="preserve">U9</t>
  </si>
  <si>
    <t xml:space="preserve">L78L05_SO8</t>
  </si>
  <si>
    <t xml:space="preserve">L78L05ABD13TR</t>
  </si>
  <si>
    <t xml:space="preserve">497-1180-1-ND</t>
  </si>
  <si>
    <t xml:space="preserve">2382522</t>
  </si>
  <si>
    <t xml:space="preserve">511-L78L05ABD-TR</t>
  </si>
  <si>
    <t xml:space="preserve">89K1336</t>
  </si>
  <si>
    <t xml:space="preserve">714-0672</t>
  </si>
  <si>
    <t xml:space="preserve">Y1</t>
  </si>
  <si>
    <t xml:space="preserve">24</t>
  </si>
  <si>
    <t xml:space="preserve">Crystals:Crystal_SMD_HC49-SD_HandSoldering</t>
  </si>
  <si>
    <t xml:space="preserve">Y2</t>
  </si>
  <si>
    <t xml:space="preserve">24.576</t>
  </si>
  <si>
    <t xml:space="preserve">Y3</t>
  </si>
  <si>
    <t xml:space="preserve">22.5792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</si>
</sst>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samsung-electro-mechanics/CL21B104MBCNNNC/1276-2450-1-ND/3890536" TargetMode="External"/><Relationship Id="rId3" Type="http://schemas.openxmlformats.org/officeDocument/2006/relationships/hyperlink" Target="http://it.farnell.com/webapp/wcs/stores/servlet/Search?catalogId=15001&amp;langId=-4&amp;storeId=10165&amp;gs=true&amp;st=CL21B104MBCNNNC%20" TargetMode="External"/><Relationship Id="rId4" Type="http://schemas.openxmlformats.org/officeDocument/2006/relationships/hyperlink" Target="http://www.mouser.com/Search/Refine.aspx?Keyword=CL21B104MBCNNNC%20" TargetMode="External"/><Relationship Id="rId5" Type="http://schemas.openxmlformats.org/officeDocument/2006/relationships/hyperlink" Target="http://it.rs-online.com/web/c/?searchTerm=CL21B104MBCNNNC%20" TargetMode="External"/><Relationship Id="rId6" Type="http://schemas.openxmlformats.org/officeDocument/2006/relationships/hyperlink" Target="http://www.digikey.com/product-detail/en/samsung-electro-mechanics/CL21B106KPQNNNE/1276-1764-1-ND/3889850" TargetMode="External"/><Relationship Id="rId7" Type="http://schemas.openxmlformats.org/officeDocument/2006/relationships/hyperlink" Target="http://www.mouser.com/Search/Refine.aspx?Keyword=CL21B106KPQNNNE%20" TargetMode="External"/><Relationship Id="rId8" Type="http://schemas.openxmlformats.org/officeDocument/2006/relationships/hyperlink" Target="http://it.rs-online.com/web/c/?searchTerm=CL21B106KPQNNNE%20" TargetMode="External"/><Relationship Id="rId9" Type="http://schemas.openxmlformats.org/officeDocument/2006/relationships/hyperlink" Target="http://www.digikey.com/product-detail/en/samsung-electro-mechanics/CL21C101JBANNNC/1276-1014-1-ND/3889100" TargetMode="External"/><Relationship Id="rId10" Type="http://schemas.openxmlformats.org/officeDocument/2006/relationships/hyperlink" Target="http://it.rs-online.com/web/c/?searchTerm=CL21C101JBANNNC%20" TargetMode="External"/><Relationship Id="rId11" Type="http://schemas.openxmlformats.org/officeDocument/2006/relationships/hyperlink" Target="https://www.tme.eu/en/details/cl21c101jbannnc/0805-mlcc-smd-capacitors/samsung/" TargetMode="External"/><Relationship Id="rId12" Type="http://schemas.openxmlformats.org/officeDocument/2006/relationships/hyperlink" Target="http://www.digikey.com/product-detail/en/samsung-electro-mechanics/CL21A225KAFNNNG/1276-6458-1-ND/5958086" TargetMode="External"/><Relationship Id="rId13" Type="http://schemas.openxmlformats.org/officeDocument/2006/relationships/hyperlink" Target="http://www.mouser.com/Search/Refine.aspx?Keyword=CL21A225KAFNNNG%20" TargetMode="External"/><Relationship Id="rId14" Type="http://schemas.openxmlformats.org/officeDocument/2006/relationships/hyperlink" Target="http://it.rs-online.com/web/c/?searchTerm=CL21A225KAFNNNG%20" TargetMode="External"/><Relationship Id="rId15" Type="http://schemas.openxmlformats.org/officeDocument/2006/relationships/hyperlink" Target="http://www.digikey.com/product-detail/en/samsung-electro-mechanics/CL21F473ZBANNNC/1276-2714-1-ND/3890800" TargetMode="External"/><Relationship Id="rId16" Type="http://schemas.openxmlformats.org/officeDocument/2006/relationships/hyperlink" Target="http://www.mouser.com/Search/Refine.aspx?Keyword=CL21F473ZBANNNC%20" TargetMode="External"/><Relationship Id="rId17" Type="http://schemas.openxmlformats.org/officeDocument/2006/relationships/hyperlink" Target="http://it.rs-online.com/web/c/?searchTerm=CL21F473ZBANNNC%20" TargetMode="External"/><Relationship Id="rId18" Type="http://schemas.openxmlformats.org/officeDocument/2006/relationships/hyperlink" Target="https://www.tme.eu/en/details/cl21f473zbannnc/0805-mlcc-smd-capacitors/samsung/" TargetMode="External"/><Relationship Id="rId19" Type="http://schemas.openxmlformats.org/officeDocument/2006/relationships/hyperlink" Target="http://www.digikey.com/product-detail/en/samsung-electro-mechanics/CL21C121JBANNNC/1276-1768-1-ND/3889854" TargetMode="External"/><Relationship Id="rId20" Type="http://schemas.openxmlformats.org/officeDocument/2006/relationships/hyperlink" Target="http://it.rs-online.com/web/c/?searchTerm=CL21C121JBANNNC%20" TargetMode="External"/><Relationship Id="rId21" Type="http://schemas.openxmlformats.org/officeDocument/2006/relationships/hyperlink" Target="https://www.tme.eu/en/details/cl21c121jbannnc/0805-mlcc-smd-capacitors/samsung/" TargetMode="External"/><Relationship Id="rId22" Type="http://schemas.openxmlformats.org/officeDocument/2006/relationships/hyperlink" Target="http://www.digikey.com/product-detail/en/samsung-electro-mechanics/CL21A106KAFN3NE/1276-2890-1-ND/3890976" TargetMode="External"/><Relationship Id="rId23" Type="http://schemas.openxmlformats.org/officeDocument/2006/relationships/hyperlink" Target="http://www.mouser.com/Search/Refine.aspx?Keyword=CL21A106KAFN3NE%20" TargetMode="External"/><Relationship Id="rId24" Type="http://schemas.openxmlformats.org/officeDocument/2006/relationships/hyperlink" Target="http://www.digikey.com/product-detail/en/samsung-electro-mechanics/CL21A476MQYNNNE/1276-1852-1-ND/3889938" TargetMode="External"/><Relationship Id="rId25" Type="http://schemas.openxmlformats.org/officeDocument/2006/relationships/hyperlink" Target="http://www.mouser.com/Search/Refine.aspx?Keyword=CL21A476MQYNNNE%20" TargetMode="External"/><Relationship Id="rId26" Type="http://schemas.openxmlformats.org/officeDocument/2006/relationships/hyperlink" Target="http://www.digikey.com/product-detail/en/samsung-electro-mechanics/CL21C180JBANNNC/1276-1107-1-ND/3889193" TargetMode="External"/><Relationship Id="rId27" Type="http://schemas.openxmlformats.org/officeDocument/2006/relationships/hyperlink" Target="http://it.rs-online.com/web/c/?searchTerm=CL21C180JBANNNC%20" TargetMode="External"/><Relationship Id="rId28" Type="http://schemas.openxmlformats.org/officeDocument/2006/relationships/hyperlink" Target="https://www.tme.eu/en/details/cl21c180jbannnc/0805-mlcc-smd-capacitors/samsung/" TargetMode="External"/><Relationship Id="rId29" Type="http://schemas.openxmlformats.org/officeDocument/2006/relationships/hyperlink" Target="http://www.digikey.com/product-detail/en/samsung-electro-mechanics/CL21F105ZAFNNNE/1276-3009-1-ND/3891095" TargetMode="External"/><Relationship Id="rId30" Type="http://schemas.openxmlformats.org/officeDocument/2006/relationships/hyperlink" Target="http://www.mouser.com/Search/Refine.aspx?Keyword=CL21F105ZAFNNNG%20" TargetMode="External"/><Relationship Id="rId31" Type="http://schemas.openxmlformats.org/officeDocument/2006/relationships/hyperlink" Target="http://www.digikey.com/product-detail/en/samsung-electro-mechanics/CL21B392KBANNNC/1276-2512-1-ND/3890598" TargetMode="External"/><Relationship Id="rId32" Type="http://schemas.openxmlformats.org/officeDocument/2006/relationships/hyperlink" Target="http://www.mouser.com/Search/Refine.aspx?Keyword=CL21B392KBANNNC%20" TargetMode="External"/><Relationship Id="rId33" Type="http://schemas.openxmlformats.org/officeDocument/2006/relationships/hyperlink" Target="http://it.rs-online.com/web/c/?searchTerm=CL21B392KBANNNC%20" TargetMode="External"/><Relationship Id="rId34" Type="http://schemas.openxmlformats.org/officeDocument/2006/relationships/hyperlink" Target="https://www.tme.eu/en/details/cl21b392kbannnc/0805-mlcc-smd-capacitors/samsung/" TargetMode="External"/><Relationship Id="rId35" Type="http://schemas.openxmlformats.org/officeDocument/2006/relationships/hyperlink" Target="http://www.digikey.com/product-detail/en/samsung-electro-mechanics/CL21B471KBANNNC/1276-1300-1-ND/3889386" TargetMode="External"/><Relationship Id="rId36" Type="http://schemas.openxmlformats.org/officeDocument/2006/relationships/hyperlink" Target="http://it.rs-online.com/web/c/?searchTerm=CL21B471KBANNNC%20" TargetMode="External"/><Relationship Id="rId37" Type="http://schemas.openxmlformats.org/officeDocument/2006/relationships/hyperlink" Target="https://www.tme.eu/en/details/cl21b471kbannnc/0805-mlcc-smd-capacitors/samsung/" TargetMode="External"/><Relationship Id="rId38" Type="http://schemas.openxmlformats.org/officeDocument/2006/relationships/hyperlink" Target="http://www.digikey.com/product-detail/en/samsung-electro-mechanics/CL21C220JBANNNC/1276-1047-1-ND/3889133" TargetMode="External"/><Relationship Id="rId39" Type="http://schemas.openxmlformats.org/officeDocument/2006/relationships/hyperlink" Target="http://it.rs-online.com/web/c/?searchTerm=CL21C220JBANNNC%20" TargetMode="External"/><Relationship Id="rId40" Type="http://schemas.openxmlformats.org/officeDocument/2006/relationships/hyperlink" Target="https://www.tme.eu/en/details/cl21c220jbannnc/0805-mlcc-smd-capacitors/samsung/" TargetMode="External"/><Relationship Id="rId41" Type="http://schemas.openxmlformats.org/officeDocument/2006/relationships/hyperlink" Target="http://www.digikey.com/scripts/DkSearch/dksus.dll?WT.z_header=search_go&amp;lang=en&amp;keywords=E8144-B02022-L%20" TargetMode="External"/><Relationship Id="rId42" Type="http://schemas.openxmlformats.org/officeDocument/2006/relationships/hyperlink" Target="http://www.mouser.com/Search/Refine.aspx?Keyword=E8144-B02022-L%20" TargetMode="External"/><Relationship Id="rId43" Type="http://schemas.openxmlformats.org/officeDocument/2006/relationships/hyperlink" Target="http://www.digikey.com/product-detail/en/cypress-semiconductor-corp/S25FL116K0XNFA013/428-4343-1-ND/7650555" TargetMode="External"/><Relationship Id="rId44" Type="http://schemas.openxmlformats.org/officeDocument/2006/relationships/hyperlink" Target="http://www.mouser.com/Search/Refine.aspx?Keyword=S25FL116K0XNFA013%20" TargetMode="External"/><Relationship Id="rId45" Type="http://schemas.openxmlformats.org/officeDocument/2006/relationships/hyperlink" Target="http://www.digikey.com/product-detail/en/stmicroelectronics/L78L15CD-TR/497-1198-1-ND/586198" TargetMode="External"/><Relationship Id="rId46" Type="http://schemas.openxmlformats.org/officeDocument/2006/relationships/hyperlink" Target="http://www.mouser.com/Search/Refine.aspx?Keyword=L78L15CD-TR%20" TargetMode="External"/><Relationship Id="rId47" Type="http://schemas.openxmlformats.org/officeDocument/2006/relationships/hyperlink" Target="http://www.newark.com/on-semiconductor/mc78l15acdr2g/ldo-voltage-regulator-15v-0-1a/dp/84K8789?rpsku=rel3%3AL78L15CDTR" TargetMode="External"/><Relationship Id="rId48" Type="http://schemas.openxmlformats.org/officeDocument/2006/relationships/hyperlink" Target="https://it.rs-online.com/web/p/regolatori-di-tensione-lineari/6869495/" TargetMode="External"/><Relationship Id="rId49" Type="http://schemas.openxmlformats.org/officeDocument/2006/relationships/hyperlink" Target="http://www.digikey.com/scripts/DkSearch/dksus.dll?WT.z_header=search_go&amp;lang=en&amp;keywords=MC79L15ACDG%20" TargetMode="External"/><Relationship Id="rId50" Type="http://schemas.openxmlformats.org/officeDocument/2006/relationships/hyperlink" Target="http://it.farnell.com/webapp/wcs/stores/servlet/Search?catalogId=15001&amp;langId=-4&amp;storeId=10165&amp;gs=true&amp;st=MC79L15ACDG%20" TargetMode="External"/><Relationship Id="rId51" Type="http://schemas.openxmlformats.org/officeDocument/2006/relationships/hyperlink" Target="http://www.mouser.com/ProductDetail/ON-Semiconductor/MC79L15ACDG/?qs=sGAEpiMZZMtUqDgmOWBjgFMGuATcbJe5KNdeBgJN%252bM8%3D" TargetMode="External"/><Relationship Id="rId52" Type="http://schemas.openxmlformats.org/officeDocument/2006/relationships/hyperlink" Target="http://www.newark.com/webapp/wcs/stores/servlet/Search?catalogId=15003&amp;langId=-1&amp;storeId=10194&amp;gs=true&amp;st=MC79L15ACDG%20" TargetMode="External"/><Relationship Id="rId53" Type="http://schemas.openxmlformats.org/officeDocument/2006/relationships/hyperlink" Target="http://it.rs-online.com/web/c/?searchTerm=MC79L15ACDG%20" TargetMode="External"/><Relationship Id="rId54" Type="http://schemas.openxmlformats.org/officeDocument/2006/relationships/hyperlink" Target="https://www.tme.eu/en/details/mc79l15acdg/unregulated-voltage-regulators/on-semiconductor/" TargetMode="External"/><Relationship Id="rId55" Type="http://schemas.openxmlformats.org/officeDocument/2006/relationships/hyperlink" Target="http://www.digikey.com/product-detail/en/texas-instruments/TPS563209DDCT/296-38511-1-ND/5031898" TargetMode="External"/><Relationship Id="rId56" Type="http://schemas.openxmlformats.org/officeDocument/2006/relationships/hyperlink" Target="http://it.farnell.com/webapp/wcs/stores/servlet/Search?catalogId=15001&amp;langId=-4&amp;storeId=10165&amp;gs=true&amp;st=TPS563209DDCT%20" TargetMode="External"/><Relationship Id="rId57" Type="http://schemas.openxmlformats.org/officeDocument/2006/relationships/hyperlink" Target="http://www.mouser.com/ProductDetail/Texas-Instruments/TPS563209DDCT/?qs=sGAEpiMZZMtitjHzVIkrqU99irDpZcy8qVOEBziE6U4QV9VU2AKSdA%3D%3D" TargetMode="External"/><Relationship Id="rId58" Type="http://schemas.openxmlformats.org/officeDocument/2006/relationships/hyperlink" Target="http://www.newark.com/webapp/wcs/stores/servlet/Search?catalogId=15003&amp;langId=-1&amp;storeId=10194&amp;gs=true&amp;st=TPS563209DDCT%20" TargetMode="External"/><Relationship Id="rId59" Type="http://schemas.openxmlformats.org/officeDocument/2006/relationships/hyperlink" Target="http://it.rs-online.com/web/c/?searchTerm=TPS563209DDCT%20" TargetMode="External"/><Relationship Id="rId60" Type="http://schemas.openxmlformats.org/officeDocument/2006/relationships/hyperlink" Target="http://www.digikey.com/product-detail/en/akm-semiconductor-inc/AK4452VN/974-1079-1-ND/5287008" TargetMode="External"/><Relationship Id="rId61" Type="http://schemas.openxmlformats.org/officeDocument/2006/relationships/hyperlink" Target="http://www.digikey.com/product-detail/en/texas-instruments/NE5534DR/296-26239-1-ND/2254904" TargetMode="External"/><Relationship Id="rId62" Type="http://schemas.openxmlformats.org/officeDocument/2006/relationships/hyperlink" Target="http://it.farnell.com/webapp/wcs/stores/servlet/Search?catalogId=15001&amp;langId=-4&amp;storeId=10165&amp;gs=true&amp;st=NE5534DR%20" TargetMode="External"/><Relationship Id="rId63" Type="http://schemas.openxmlformats.org/officeDocument/2006/relationships/hyperlink" Target="http://www.mouser.com/ProductDetail/Texas-Instruments/NE5534DR/?qs=sGAEpiMZZMtCHixnSjNA6Mrdwin7F8A2yVUSSpLzDF4%3D" TargetMode="External"/><Relationship Id="rId64" Type="http://schemas.openxmlformats.org/officeDocument/2006/relationships/hyperlink" Target="http://www.newark.com/texas-instruments/ne5534d/ic-op-amp-10mhz-13v-us-soic-8/dp/08F2510?rpsku=rel1%3ANE5534DR" TargetMode="External"/><Relationship Id="rId65" Type="http://schemas.openxmlformats.org/officeDocument/2006/relationships/hyperlink" Target="https://it.rs-online.com/web/p/amplificatori-operazionali/6609694/" TargetMode="External"/><Relationship Id="rId66" Type="http://schemas.openxmlformats.org/officeDocument/2006/relationships/hyperlink" Target="http://www.digikey.com/product-detail/en/texas-instruments/DRV135UA-2K5/296-37145-1-ND/4505902" TargetMode="External"/><Relationship Id="rId67" Type="http://schemas.openxmlformats.org/officeDocument/2006/relationships/hyperlink" Target="http://it.farnell.com/texas-instruments/drv135ua-2k5/driver-di-linea-1-canale-soic/dp/2769191" TargetMode="External"/><Relationship Id="rId68" Type="http://schemas.openxmlformats.org/officeDocument/2006/relationships/hyperlink" Target="http://www.mouser.com/ProductDetail/Texas-Instruments/DRV135UA-2K5/?qs=sGAEpiMZZMtxdzBvM0rKceXED%252brsehkXLTeS5SCaU0U%3D" TargetMode="External"/><Relationship Id="rId69" Type="http://schemas.openxmlformats.org/officeDocument/2006/relationships/hyperlink" Target="http://www.newark.com/texas-instruments/drv135ua-2k5/balanced-line-driver-soic-8-full/dp/74C9528" TargetMode="External"/><Relationship Id="rId70" Type="http://schemas.openxmlformats.org/officeDocument/2006/relationships/hyperlink" Target="http://www.digikey.com/product-detail/en/texas-instruments/TPA6120A2DWPR/296-39339-1-ND/5143291" TargetMode="External"/><Relationship Id="rId71" Type="http://schemas.openxmlformats.org/officeDocument/2006/relationships/hyperlink" Target="http://it.farnell.com/texas-instruments/tpa6120a2dwpg4/amp-power-audio-smd-6120-hsop20/dp/1207315?rpsku=rel1%3ATPA6120A2DWPR" TargetMode="External"/><Relationship Id="rId72" Type="http://schemas.openxmlformats.org/officeDocument/2006/relationships/hyperlink" Target="http://www.mouser.com/ProductDetail/Texas-Instruments/TPA6120A2DWPR/?qs=sGAEpiMZZMtxdzBvM0rKcQtQ77oRj7Z2uBfW28CVYU8%3D" TargetMode="External"/><Relationship Id="rId73" Type="http://schemas.openxmlformats.org/officeDocument/2006/relationships/hyperlink" Target="http://www.newark.com/webapp/wcs/stores/servlet/Search?catalogId=15003&amp;langId=-1&amp;storeId=10194&amp;gs=true&amp;st=TPA6120A2DWPR%20" TargetMode="External"/><Relationship Id="rId74" Type="http://schemas.openxmlformats.org/officeDocument/2006/relationships/hyperlink" Target="http://www.digikey.com/scripts/DkSearch/dksus.dll?WT.z_header=search_go&amp;lang=en&amp;keywords=XHRA-2HPA-TQ64-C%20" TargetMode="External"/><Relationship Id="rId75" Type="http://schemas.openxmlformats.org/officeDocument/2006/relationships/hyperlink" Target="https://www.tme.eu/en/details/xhra-2hpa-tq64-c/rtv-audio-integrated-circuits/xmos/" TargetMode="External"/><Relationship Id="rId76" Type="http://schemas.openxmlformats.org/officeDocument/2006/relationships/hyperlink" Target="http://www.digikey.com/product-detail/en/on-semiconductor/NCP303LSN09T1G/NCP303LSN09T1GOSCT-ND/2121413" TargetMode="External"/><Relationship Id="rId77" Type="http://schemas.openxmlformats.org/officeDocument/2006/relationships/hyperlink" Target="http://it.farnell.com/on-semiconductor/ncp303lsn09t1g/v-detectr-0-9vth-op-drn-act-lw/dp/2318561" TargetMode="External"/><Relationship Id="rId78" Type="http://schemas.openxmlformats.org/officeDocument/2006/relationships/hyperlink" Target="http://www.mouser.com/Search/Refine.aspx?Keyword=NCP303LSN09T1G%20" TargetMode="External"/><Relationship Id="rId79" Type="http://schemas.openxmlformats.org/officeDocument/2006/relationships/hyperlink" Target="http://www.newark.com/on-semiconductor/ncp303lsn09t1g/voltage-detector-0-45-ua-10v-tsop/dp/45J1883" TargetMode="External"/><Relationship Id="rId80" Type="http://schemas.openxmlformats.org/officeDocument/2006/relationships/hyperlink" Target="http://it.rs-online.com/web/c/?searchTerm=NCP303LSN09T1G%20" TargetMode="External"/><Relationship Id="rId81" Type="http://schemas.openxmlformats.org/officeDocument/2006/relationships/hyperlink" Target="http://www.digikey.com/product-detail/en/texas-instruments/LM27313XMF-NOPB/LM27313XMF-NOPBCT-ND/1590175" TargetMode="External"/><Relationship Id="rId82" Type="http://schemas.openxmlformats.org/officeDocument/2006/relationships/hyperlink" Target="http://it.farnell.com/texas-instruments/lm27313xnopb/ic-boost-converter-5-sot-23/dp/1564771" TargetMode="External"/><Relationship Id="rId83" Type="http://schemas.openxmlformats.org/officeDocument/2006/relationships/hyperlink" Target="http://www.mouser.com/ProductDetail/Texas-Instruments/LM27313XMF-NOPB/?qs=sGAEpiMZZMtitjHzVIkrqaeIqJaO9bXJpA4YrL7F5z4%3D" TargetMode="External"/><Relationship Id="rId84" Type="http://schemas.openxmlformats.org/officeDocument/2006/relationships/hyperlink" Target="http://www.newark.com/texas-instruments/lm27313xnopb/boost-converter-5-sot-23/dp/32M1011" TargetMode="External"/><Relationship Id="rId85" Type="http://schemas.openxmlformats.org/officeDocument/2006/relationships/hyperlink" Target="https://it.rs-online.com/web/p/convertitori-cc-cc/7615567/" TargetMode="External"/><Relationship Id="rId86" Type="http://schemas.openxmlformats.org/officeDocument/2006/relationships/hyperlink" Target="https://www.tme.eu/en/details/lm27313xmf_nopb/voltage-regulators-dc-dc-circuits/texas-instruments/" TargetMode="External"/><Relationship Id="rId87" Type="http://schemas.openxmlformats.org/officeDocument/2006/relationships/hyperlink" Target="http://www.digikey.com/product-detail/en/texas-instruments/LM43601PWPR/296-40221-1-ND/5178098" TargetMode="External"/><Relationship Id="rId88" Type="http://schemas.openxmlformats.org/officeDocument/2006/relationships/hyperlink" Target="http://it.farnell.com/webapp/wcs/stores/servlet/Search?catalogId=15001&amp;langId=-4&amp;storeId=10165&amp;gs=true&amp;st=LM43601PWPR%20" TargetMode="External"/><Relationship Id="rId89" Type="http://schemas.openxmlformats.org/officeDocument/2006/relationships/hyperlink" Target="http://www.mouser.com/ProductDetail/Texas-Instruments/LM43601PWPR/?qs=sGAEpiMZZMtitjHzVIkrqbioL%252blBPgsTHoKvh%252bryGqOJteaujPoucQ%3D%3D" TargetMode="External"/><Relationship Id="rId90" Type="http://schemas.openxmlformats.org/officeDocument/2006/relationships/hyperlink" Target="http://www.digikey.com/product-detail/en/stmicroelectronics/L78L05ABD13TR/497-1180-1-ND/586180" TargetMode="External"/><Relationship Id="rId91" Type="http://schemas.openxmlformats.org/officeDocument/2006/relationships/hyperlink" Target="http://it.farnell.com/stmicroelectronics/l78l05abd13tr/voltage-reg-fixed-5v-0-1a-soic/dp/2382522" TargetMode="External"/><Relationship Id="rId92" Type="http://schemas.openxmlformats.org/officeDocument/2006/relationships/hyperlink" Target="http://www.mouser.com/Search/Refine.aspx?Keyword=L78L05ABD13TR%20" TargetMode="External"/><Relationship Id="rId93" Type="http://schemas.openxmlformats.org/officeDocument/2006/relationships/hyperlink" Target="http://www.newark.com/stmicroelectronics/l78l05abd13tr/linear-voltage-regulator-5v-8/dp/89K1336" TargetMode="External"/><Relationship Id="rId94" Type="http://schemas.openxmlformats.org/officeDocument/2006/relationships/hyperlink" Target="http://it.rs-online.com/web/c/?searchTerm=L78L05ABD13TR%20" TargetMode="External"/><Relationship Id="rId95" Type="http://schemas.openxmlformats.org/officeDocument/2006/relationships/hyperlink" Target="https://www.tme.eu/en/details/l78l05abd13tr/unregulated-voltage-regulators/st-microelectronics/" TargetMode="External"/><Relationship Id="rId9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13" activeCellId="0" sqref="I13"/>
    </sheetView>
  </sheetViews>
  <sheetFormatPr defaultRowHeight="15" zeroHeight="false" outlineLevelRow="0" outlineLevelCol="2"/>
  <cols>
    <col collapsed="false" customWidth="true" hidden="false" outlineLevel="0" max="3" min="1" style="0" width="9.14"/>
    <col collapsed="false" customWidth="true" hidden="false" outlineLevel="0" max="4" min="4" style="0" width="25.01"/>
    <col collapsed="false" customWidth="true" hidden="false" outlineLevel="0" max="5" min="5" style="0" width="9.14"/>
    <col collapsed="false" customWidth="true" hidden="false" outlineLevel="0" max="6" min="6" style="0" width="12.64"/>
    <col collapsed="false" customWidth="true" hidden="false" outlineLevel="0" max="8" min="7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1" max="35" min="35" style="0" width="9.14"/>
    <col collapsed="false" customWidth="true" hidden="false" outlineLevel="2" max="37" min="36" style="0" width="9.14"/>
    <col collapsed="false" customWidth="true" hidden="false" outlineLevel="0" max="38" min="38" style="0" width="15.71"/>
    <col collapsed="false" customWidth="true" hidden="false" outlineLevel="2" max="39" min="39" style="0" width="15.71"/>
    <col collapsed="false" customWidth="true" hidden="false" outlineLevel="0" max="1025" min="40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10</v>
      </c>
    </row>
    <row r="2" customFormat="false" ht="15" hidden="false" customHeight="false" outlineLevel="0" collapsed="false">
      <c r="A2" s="1" t="s">
        <v>3</v>
      </c>
      <c r="B2" s="2" t="s">
        <v>1</v>
      </c>
      <c r="H2" s="1" t="s">
        <v>4</v>
      </c>
      <c r="I2" s="4" t="n">
        <f aca="false">SUM(I7:I75)</f>
        <v>363.50641</v>
      </c>
      <c r="M2" s="4" t="n">
        <f aca="false">SUM(M7:M75)</f>
        <v>449.884</v>
      </c>
      <c r="R2" s="4" t="n">
        <f aca="false">SUM(R7:R75)</f>
        <v>281.196122</v>
      </c>
      <c r="W2" s="4" t="n">
        <f aca="false">SUM(W7:W75)</f>
        <v>250.65</v>
      </c>
      <c r="AB2" s="4" t="n">
        <f aca="false">SUM(AB7:AB75)</f>
        <v>151.07</v>
      </c>
      <c r="AG2" s="4" t="n">
        <f aca="false">SUM(AG7:AG75)</f>
        <v>8867.63334</v>
      </c>
      <c r="AL2" s="4" t="n">
        <f aca="false">SUM(AL7:AL75)</f>
        <v>184.76</v>
      </c>
    </row>
    <row r="3" customFormat="false" ht="15" hidden="false" customHeight="false" outlineLevel="0" collapsed="false">
      <c r="A3" s="1" t="s">
        <v>5</v>
      </c>
      <c r="B3" s="2" t="s">
        <v>6</v>
      </c>
      <c r="H3" s="1" t="s">
        <v>7</v>
      </c>
      <c r="I3" s="5" t="n">
        <f aca="false">TotalCost/BoardQty</f>
        <v>36.350641</v>
      </c>
      <c r="M3" s="6" t="str">
        <f aca="false">(ROWS(M7:M75)-COUNTBLANK(M7:M75))&amp;" of "&amp;ROWS(M7:M75)&amp;" parts found"</f>
        <v>27 of 69 parts found</v>
      </c>
      <c r="R3" s="6" t="str">
        <f aca="false">(ROWS(R7:R75)-COUNTBLANK(R7:R75))&amp;" of "&amp;ROWS(R7:R75)&amp;" parts found"</f>
        <v>10 of 69 parts found</v>
      </c>
      <c r="W3" s="6" t="str">
        <f aca="false">(ROWS(W7:W75)-COUNTBLANK(W7:W75))&amp;" of "&amp;ROWS(W7:W75)&amp;" parts found"</f>
        <v>12 of 69 parts found</v>
      </c>
      <c r="AB3" s="6" t="str">
        <f aca="false">(ROWS(AB7:AB75)-COUNTBLANK(AB7:AB75))&amp;" of "&amp;ROWS(AB7:AB75)&amp;" parts found"</f>
        <v>9 of 69 parts found</v>
      </c>
      <c r="AG3" s="6" t="str">
        <f aca="false">(ROWS(AG7:AG75)-COUNTBLANK(AG7:AG75))&amp;" of "&amp;ROWS(AG7:AG75)&amp;" parts found"</f>
        <v>13 of 69 parts found</v>
      </c>
      <c r="AL3" s="6" t="str">
        <f aca="false">(ROWS(AL7:AL75)-COUNTBLANK(AL7:AL75))&amp;" of "&amp;ROWS(AL7:AL75)&amp;" parts found"</f>
        <v>11 of 69 parts found</v>
      </c>
    </row>
    <row r="5" customFormat="false" ht="15" hidden="false" customHeight="false" outlineLevel="0" collapsed="false">
      <c r="A5" s="7" t="s">
        <v>8</v>
      </c>
      <c r="B5" s="7"/>
      <c r="C5" s="7"/>
      <c r="D5" s="7"/>
      <c r="E5" s="7"/>
      <c r="F5" s="7"/>
      <c r="G5" s="7"/>
      <c r="H5" s="7"/>
      <c r="I5" s="7"/>
      <c r="J5" s="8" t="s">
        <v>9</v>
      </c>
      <c r="K5" s="8"/>
      <c r="L5" s="8"/>
      <c r="M5" s="8"/>
      <c r="N5" s="8"/>
      <c r="O5" s="9" t="s">
        <v>10</v>
      </c>
      <c r="P5" s="9"/>
      <c r="Q5" s="9"/>
      <c r="R5" s="9"/>
      <c r="S5" s="9"/>
      <c r="T5" s="10" t="s">
        <v>11</v>
      </c>
      <c r="U5" s="10"/>
      <c r="V5" s="10"/>
      <c r="W5" s="10"/>
      <c r="X5" s="10"/>
      <c r="Y5" s="11" t="s">
        <v>12</v>
      </c>
      <c r="Z5" s="11"/>
      <c r="AA5" s="11"/>
      <c r="AB5" s="11"/>
      <c r="AC5" s="11"/>
      <c r="AD5" s="12" t="s">
        <v>13</v>
      </c>
      <c r="AE5" s="12"/>
      <c r="AF5" s="12"/>
      <c r="AG5" s="12"/>
      <c r="AH5" s="12"/>
      <c r="AI5" s="13" t="s">
        <v>14</v>
      </c>
      <c r="AJ5" s="13"/>
      <c r="AK5" s="13"/>
      <c r="AL5" s="13"/>
      <c r="AM5" s="13"/>
    </row>
    <row r="6" customFormat="false" ht="15" hidden="false" customHeight="false" outlineLevel="0" collapsed="false">
      <c r="A6" s="14" t="s">
        <v>15</v>
      </c>
      <c r="B6" s="14" t="s">
        <v>16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21</v>
      </c>
      <c r="H6" s="14" t="s">
        <v>22</v>
      </c>
      <c r="I6" s="14" t="s">
        <v>23</v>
      </c>
      <c r="J6" s="14" t="s">
        <v>24</v>
      </c>
      <c r="K6" s="14" t="s">
        <v>25</v>
      </c>
      <c r="L6" s="14" t="s">
        <v>22</v>
      </c>
      <c r="M6" s="14" t="s">
        <v>23</v>
      </c>
      <c r="N6" s="14" t="s">
        <v>26</v>
      </c>
      <c r="O6" s="14" t="s">
        <v>24</v>
      </c>
      <c r="P6" s="14" t="s">
        <v>25</v>
      </c>
      <c r="Q6" s="14" t="s">
        <v>22</v>
      </c>
      <c r="R6" s="14" t="s">
        <v>23</v>
      </c>
      <c r="S6" s="14" t="s">
        <v>26</v>
      </c>
      <c r="T6" s="14" t="s">
        <v>24</v>
      </c>
      <c r="U6" s="14" t="s">
        <v>25</v>
      </c>
      <c r="V6" s="14" t="s">
        <v>22</v>
      </c>
      <c r="W6" s="14" t="s">
        <v>23</v>
      </c>
      <c r="X6" s="14" t="s">
        <v>26</v>
      </c>
      <c r="Y6" s="14" t="s">
        <v>24</v>
      </c>
      <c r="Z6" s="14" t="s">
        <v>25</v>
      </c>
      <c r="AA6" s="14" t="s">
        <v>22</v>
      </c>
      <c r="AB6" s="14" t="s">
        <v>23</v>
      </c>
      <c r="AC6" s="14" t="s">
        <v>26</v>
      </c>
      <c r="AD6" s="14" t="s">
        <v>24</v>
      </c>
      <c r="AE6" s="14" t="s">
        <v>25</v>
      </c>
      <c r="AF6" s="14" t="s">
        <v>22</v>
      </c>
      <c r="AG6" s="14" t="s">
        <v>23</v>
      </c>
      <c r="AH6" s="14" t="s">
        <v>26</v>
      </c>
      <c r="AI6" s="14" t="s">
        <v>24</v>
      </c>
      <c r="AJ6" s="14" t="s">
        <v>25</v>
      </c>
      <c r="AK6" s="14" t="s">
        <v>22</v>
      </c>
      <c r="AL6" s="14" t="s">
        <v>23</v>
      </c>
      <c r="AM6" s="14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29</v>
      </c>
      <c r="F7" s="0" t="s">
        <v>30</v>
      </c>
      <c r="G7" s="0" t="n">
        <f aca="false">BoardQty*26</f>
        <v>260</v>
      </c>
      <c r="H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0.0089</v>
      </c>
      <c r="I7" s="15" t="n">
        <f aca="false">IFERROR(G7*H7,"")</f>
        <v>2.314</v>
      </c>
      <c r="J7" s="0" t="n">
        <v>123527</v>
      </c>
      <c r="L7" s="15" t="n">
        <f aca="false">IFERROR(LOOKUP(IF(K7="",G7,K7),{0,1,10,100,500,1000,4000,8000,12000},{0,0.1,0.02,0.0089,0.00636,0.00499,0.00418,0.00381,0.00363}),"")</f>
        <v>0.0089</v>
      </c>
      <c r="M7" s="15" t="n">
        <f aca="false">IFERROR(IF(K7="",G7,K7)*L7,"")</f>
        <v>2.314</v>
      </c>
      <c r="N7" s="16" t="s">
        <v>31</v>
      </c>
      <c r="O7" s="0" t="n">
        <v>9511</v>
      </c>
      <c r="Q7" s="15" t="n">
        <f aca="false">IFERROR(LOOKUP(IF(P7="",G7,P7),{0,1,100,500,1000,2000},{0,0.0294872,0.0294872,0.0174783,0.0147436,0.0112955}),"")</f>
        <v>0.0294872</v>
      </c>
      <c r="R7" s="15" t="n">
        <f aca="false">IFERROR(IF(P7="",G7,P7)*Q7,"")</f>
        <v>7.666672</v>
      </c>
      <c r="S7" s="16" t="s">
        <v>32</v>
      </c>
      <c r="T7" s="17" t="s">
        <v>33</v>
      </c>
      <c r="X7" s="16" t="s">
        <v>34</v>
      </c>
      <c r="AD7" s="0" t="n">
        <v>5</v>
      </c>
      <c r="AF7" s="15" t="n">
        <f aca="false">IFERROR(LOOKUP(IF(AE7="",G7,AE7),{0,1,3,5,10,25},{0,41.30586,37.16814,33.04231,28.91648,22.72179}),"")</f>
        <v>22.72179</v>
      </c>
      <c r="AG7" s="15" t="n">
        <f aca="false">IFERROR(IF(AE7="",G7,AE7)*AF7,"")</f>
        <v>5907.6654</v>
      </c>
      <c r="AH7" s="16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D8" s="0" t="s">
        <v>29</v>
      </c>
      <c r="F8" s="0" t="s">
        <v>38</v>
      </c>
      <c r="G8" s="0" t="n">
        <f aca="false">BoardQty*1</f>
        <v>10</v>
      </c>
      <c r="H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0.198</v>
      </c>
      <c r="I8" s="15" t="n">
        <f aca="false">IFERROR(G8*H8,"")</f>
        <v>1.98</v>
      </c>
      <c r="J8" s="0" t="n">
        <v>76716</v>
      </c>
      <c r="L8" s="15" t="n">
        <f aca="false">IFERROR(LOOKUP(IF(K8="",G8,K8),{0,1,10,100,500,1000,2000,3000,4000,6000,9000,40000},{0,0.29,0.198,0.1122,0.0792,0.0693,0.066,0.05856,0.06105,0.05324,0.05058,0.04525}),"")</f>
        <v>0.198</v>
      </c>
      <c r="M8" s="15" t="n">
        <f aca="false">IFERROR(IF(K8="",G8,K8)*L8,"")</f>
        <v>1.98</v>
      </c>
      <c r="N8" s="16" t="s">
        <v>39</v>
      </c>
      <c r="T8" s="17" t="s">
        <v>33</v>
      </c>
      <c r="X8" s="16" t="s">
        <v>34</v>
      </c>
      <c r="AD8" s="17" t="s">
        <v>33</v>
      </c>
      <c r="AH8" s="16" t="s">
        <v>40</v>
      </c>
    </row>
    <row r="9" customFormat="false" ht="15" hidden="false" customHeight="false" outlineLevel="0" collapsed="false">
      <c r="A9" s="0" t="s">
        <v>41</v>
      </c>
      <c r="B9" s="0" t="s">
        <v>37</v>
      </c>
      <c r="D9" s="0" t="s">
        <v>29</v>
      </c>
      <c r="G9" s="0" t="n">
        <f aca="false">BoardQty*6</f>
        <v>60</v>
      </c>
      <c r="H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5" t="n">
        <f aca="false">IFERROR(G9*H9,"")</f>
        <v>0</v>
      </c>
    </row>
    <row r="10" customFormat="false" ht="15" hidden="false" customHeight="false" outlineLevel="0" collapsed="false">
      <c r="A10" s="0" t="s">
        <v>42</v>
      </c>
      <c r="B10" s="0" t="s">
        <v>43</v>
      </c>
      <c r="D10" s="0" t="s">
        <v>29</v>
      </c>
      <c r="F10" s="0" t="s">
        <v>44</v>
      </c>
      <c r="G10" s="0" t="n">
        <f aca="false">BoardQty*1</f>
        <v>10</v>
      </c>
      <c r="H1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0.01487</v>
      </c>
      <c r="I10" s="15" t="n">
        <f aca="false">IFERROR(G10*H10,"")</f>
        <v>0.1487</v>
      </c>
      <c r="J10" s="0" t="n">
        <v>189058</v>
      </c>
      <c r="L10" s="15" t="n">
        <f aca="false">IFERROR(LOOKUP(IF(K10="",G10,K10),{0,1,10,100,500,1000,4000,8000,12000},{0,0.1,0.046,0.0205,0.01464,0.0115,0.00962,0.00878,0.00836}),"")</f>
        <v>0.046</v>
      </c>
      <c r="M10" s="15" t="n">
        <f aca="false">IFERROR(IF(K10="",G10,K10)*L10,"")</f>
        <v>0.46</v>
      </c>
      <c r="N10" s="16" t="s">
        <v>45</v>
      </c>
      <c r="AD10" s="0" t="n">
        <v>4</v>
      </c>
      <c r="AF10" s="15" t="n">
        <f aca="false">IFERROR(LOOKUP(IF(AE10="",G10,AE10),{0,1,3,5,10,25},{0,24.26749,21.84193,19.40448,16.96703,13.34058}),"")</f>
        <v>16.96703</v>
      </c>
      <c r="AG10" s="15" t="n">
        <f aca="false">IFERROR(IF(AE10="",G10,AE10)*AF10,"")</f>
        <v>169.6703</v>
      </c>
      <c r="AH10" s="16" t="s">
        <v>46</v>
      </c>
      <c r="AI10" s="17" t="s">
        <v>33</v>
      </c>
      <c r="AK10" s="15" t="n">
        <f aca="false">IFERROR(LOOKUP(IF(AJ10="",G10,AJ10),{0,1,100,300,1000,4000,20000},{0,0.01487,0.01487,0.00941,0.00479,0.00289,0.00273}),"")</f>
        <v>0.01487</v>
      </c>
      <c r="AL10" s="15" t="n">
        <f aca="false">IFERROR(IF(AJ10="",G10,AJ10)*AK10,"")</f>
        <v>0.1487</v>
      </c>
      <c r="AM10" s="16" t="s">
        <v>44</v>
      </c>
    </row>
    <row r="11" customFormat="false" ht="15" hidden="false" customHeight="false" outlineLevel="0" collapsed="false">
      <c r="A11" s="0" t="s">
        <v>47</v>
      </c>
      <c r="B11" s="0" t="s">
        <v>48</v>
      </c>
      <c r="D11" s="0" t="s">
        <v>29</v>
      </c>
      <c r="F11" s="0" t="s">
        <v>49</v>
      </c>
      <c r="G11" s="0" t="n">
        <f aca="false">BoardQty*1</f>
        <v>10</v>
      </c>
      <c r="H1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0.084</v>
      </c>
      <c r="I11" s="15" t="n">
        <f aca="false">IFERROR(G11*H11,"")</f>
        <v>0.84</v>
      </c>
      <c r="J11" s="0" t="n">
        <v>127300</v>
      </c>
      <c r="L11" s="15" t="n">
        <f aca="false">IFERROR(LOOKUP(IF(K11="",G11,K11),{0,1,10,100,500,1000,2000,3000,4000,6000,9000},{0,0.12,0.084,0.0394,0.02764,0.02289,0.03872,0.0213,0.0352,0.01949,0.01813}),"")</f>
        <v>0.084</v>
      </c>
      <c r="M11" s="15" t="n">
        <f aca="false">IFERROR(IF(K11="",G11,K11)*L11,"")</f>
        <v>0.84</v>
      </c>
      <c r="N11" s="16" t="s">
        <v>50</v>
      </c>
      <c r="T11" s="17" t="s">
        <v>33</v>
      </c>
      <c r="X11" s="16" t="s">
        <v>34</v>
      </c>
      <c r="AD11" s="17" t="s">
        <v>33</v>
      </c>
      <c r="AH11" s="16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D12" s="0" t="s">
        <v>54</v>
      </c>
      <c r="G12" s="0" t="n">
        <f aca="false">BoardQty*1</f>
        <v>10</v>
      </c>
      <c r="H1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5" t="n">
        <f aca="false">IFERROR(G12*H12,"")</f>
        <v>0</v>
      </c>
    </row>
    <row r="13" customFormat="false" ht="15" hidden="false" customHeight="false" outlineLevel="0" collapsed="false">
      <c r="A13" s="0" t="s">
        <v>55</v>
      </c>
      <c r="B13" s="0" t="s">
        <v>56</v>
      </c>
      <c r="D13" s="0" t="s">
        <v>29</v>
      </c>
      <c r="F13" s="0" t="s">
        <v>57</v>
      </c>
      <c r="G13" s="0" t="n">
        <f aca="false">BoardQty*1</f>
        <v>10</v>
      </c>
      <c r="H1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0.01111</v>
      </c>
      <c r="I13" s="15" t="n">
        <f aca="false">IFERROR(G13*H13,"")</f>
        <v>0.1111</v>
      </c>
      <c r="J13" s="0" t="n">
        <v>9903</v>
      </c>
      <c r="L13" s="15" t="n">
        <f aca="false">IFERROR(LOOKUP(IF(K13="",G13,K13),{0,1,10,100,500,1000,4000,8000,12000},{0,0.1,0.022,0.01,0.00712,0.0056,0.00468,0.00427,0.00407}),"")</f>
        <v>0.022</v>
      </c>
      <c r="M13" s="15" t="n">
        <f aca="false">IFERROR(IF(K13="",G13,K13)*L13,"")</f>
        <v>0.22</v>
      </c>
      <c r="N13" s="16" t="s">
        <v>58</v>
      </c>
      <c r="T13" s="17" t="s">
        <v>33</v>
      </c>
      <c r="X13" s="16" t="s">
        <v>34</v>
      </c>
      <c r="AD13" s="0" t="n">
        <v>1</v>
      </c>
      <c r="AF13" s="15" t="n">
        <f aca="false">IFERROR(LOOKUP(IF(AE13="",G13,AE13),{0,1,3,5,10,25},{0,29.4872,28.02473,26.53848,25.07601,23.58976}),"")</f>
        <v>25.07601</v>
      </c>
      <c r="AG13" s="15" t="n">
        <f aca="false">IFERROR(IF(AE13="",G13,AE13)*AF13,"")</f>
        <v>250.7601</v>
      </c>
      <c r="AH13" s="16" t="s">
        <v>59</v>
      </c>
      <c r="AI13" s="17" t="s">
        <v>33</v>
      </c>
      <c r="AK13" s="15" t="n">
        <f aca="false">IFERROR(LOOKUP(IF(AJ13="",G13,AJ13),{0,1,100,300,1000,4000},{0,0.01111,0.01111,0.00907,0.00635,0.00394}),"")</f>
        <v>0.01111</v>
      </c>
      <c r="AL13" s="15" t="n">
        <f aca="false">IFERROR(IF(AJ13="",G13,AJ13)*AK13,"")</f>
        <v>0.1111</v>
      </c>
      <c r="AM13" s="16" t="s">
        <v>57</v>
      </c>
    </row>
    <row r="14" customFormat="false" ht="15" hidden="false" customHeight="false" outlineLevel="0" collapsed="false">
      <c r="A14" s="0" t="s">
        <v>60</v>
      </c>
      <c r="B14" s="0" t="s">
        <v>61</v>
      </c>
      <c r="D14" s="0" t="s">
        <v>29</v>
      </c>
      <c r="G14" s="0" t="n">
        <f aca="false">BoardQty*1</f>
        <v>10</v>
      </c>
      <c r="H1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5" t="n">
        <f aca="false">IFERROR(G14*H14,"")</f>
        <v>0</v>
      </c>
    </row>
    <row r="15" customFormat="false" ht="15" hidden="false" customHeight="false" outlineLevel="0" collapsed="false">
      <c r="A15" s="0" t="s">
        <v>62</v>
      </c>
      <c r="B15" s="0" t="s">
        <v>63</v>
      </c>
      <c r="D15" s="0" t="s">
        <v>29</v>
      </c>
      <c r="F15" s="0" t="s">
        <v>64</v>
      </c>
      <c r="G15" s="0" t="n">
        <f aca="false">BoardQty*1</f>
        <v>10</v>
      </c>
      <c r="H1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0.00996</v>
      </c>
      <c r="I15" s="15" t="n">
        <f aca="false">IFERROR(G15*H15,"")</f>
        <v>0.0996</v>
      </c>
      <c r="J15" s="0" t="n">
        <v>4823</v>
      </c>
      <c r="L15" s="15" t="n">
        <f aca="false">IFERROR(LOOKUP(IF(K15="",G15,K15),{0,1,10,100,500,1000,4000,8000,12000},{0,0.1,0.064,0.0286,0.0204,0.01603,0.01341,0.01224,0.01166}),"")</f>
        <v>0.064</v>
      </c>
      <c r="M15" s="15" t="n">
        <f aca="false">IFERROR(IF(K15="",G15,K15)*L15,"")</f>
        <v>0.64</v>
      </c>
      <c r="N15" s="16" t="s">
        <v>65</v>
      </c>
      <c r="AD15" s="0" t="n">
        <v>2</v>
      </c>
      <c r="AF15" s="15" t="n">
        <f aca="false">IFERROR(LOOKUP(IF(AE15="",G15,AE15),{0,1,3,5,10,25},{0,38.17879,36.2645,34.3621,32.44781,30.54541}),"")</f>
        <v>32.44781</v>
      </c>
      <c r="AG15" s="15" t="n">
        <f aca="false">IFERROR(IF(AE15="",G15,AE15)*AF15,"")</f>
        <v>324.4781</v>
      </c>
      <c r="AH15" s="16" t="s">
        <v>66</v>
      </c>
      <c r="AI15" s="0" t="n">
        <v>22000</v>
      </c>
      <c r="AK15" s="15" t="n">
        <f aca="false">IFERROR(LOOKUP(IF(AJ15="",G15,AJ15),{0,1,100,300,1000,4000,12000},{0,0.00996,0.00996,0.0077,0.005,0.00373,0.00348}),"")</f>
        <v>0.00996</v>
      </c>
      <c r="AL15" s="15" t="n">
        <f aca="false">IFERROR(IF(AJ15="",G15,AJ15)*AK15,"")</f>
        <v>0.0996</v>
      </c>
      <c r="AM15" s="16" t="s">
        <v>64</v>
      </c>
    </row>
    <row r="16" customFormat="false" ht="15" hidden="false" customHeight="false" outlineLevel="0" collapsed="false">
      <c r="A16" s="0" t="s">
        <v>67</v>
      </c>
      <c r="B16" s="0" t="s">
        <v>68</v>
      </c>
      <c r="D16" s="0" t="s">
        <v>29</v>
      </c>
      <c r="G16" s="0" t="n">
        <f aca="false">BoardQty*3</f>
        <v>30</v>
      </c>
      <c r="H1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5" t="n">
        <f aca="false">IFERROR(G16*H16,"")</f>
        <v>0</v>
      </c>
    </row>
    <row r="17" customFormat="false" ht="15" hidden="false" customHeight="false" outlineLevel="0" collapsed="false">
      <c r="A17" s="0" t="s">
        <v>69</v>
      </c>
      <c r="B17" s="0" t="s">
        <v>37</v>
      </c>
      <c r="D17" s="0" t="s">
        <v>29</v>
      </c>
      <c r="F17" s="0" t="s">
        <v>70</v>
      </c>
      <c r="G17" s="0" t="n">
        <f aca="false">BoardQty*1</f>
        <v>10</v>
      </c>
      <c r="H1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0.149</v>
      </c>
      <c r="I17" s="15" t="n">
        <f aca="false">IFERROR(G17*H17,"")</f>
        <v>1.49</v>
      </c>
      <c r="J17" s="0" t="n">
        <v>685</v>
      </c>
      <c r="L17" s="15" t="n">
        <f aca="false">IFERROR(LOOKUP(IF(K17="",G17,K17),{0,1,10,100,500,1000,2000,4000},{0,0.22,0.149,0.0752,0.05148,0.04554,0.04356,0.0396}),"")</f>
        <v>0.149</v>
      </c>
      <c r="M17" s="15" t="n">
        <f aca="false">IFERROR(IF(K17="",G17,K17)*L17,"")</f>
        <v>1.49</v>
      </c>
      <c r="N17" s="16" t="s">
        <v>71</v>
      </c>
      <c r="T17" s="17" t="s">
        <v>33</v>
      </c>
      <c r="X17" s="16" t="s">
        <v>34</v>
      </c>
    </row>
    <row r="18" customFormat="false" ht="15" hidden="false" customHeight="false" outlineLevel="0" collapsed="false">
      <c r="A18" s="0" t="s">
        <v>72</v>
      </c>
      <c r="B18" s="0" t="s">
        <v>73</v>
      </c>
      <c r="D18" s="0" t="s">
        <v>29</v>
      </c>
      <c r="F18" s="0" t="s">
        <v>74</v>
      </c>
      <c r="G18" s="0" t="n">
        <f aca="false">BoardQty*4</f>
        <v>40</v>
      </c>
      <c r="H1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0.33</v>
      </c>
      <c r="I18" s="15" t="n">
        <f aca="false">IFERROR(G18*H18,"")</f>
        <v>13.2</v>
      </c>
      <c r="J18" s="0" t="n">
        <v>218953</v>
      </c>
      <c r="L18" s="15" t="n">
        <f aca="false">IFERROR(LOOKUP(IF(K18="",G18,K18),{0,1,10,100,500,1000,2000,3000,4000,6000,9000},{0,0.47,0.33,0.2174,0.16102,0.13687,0.12882,0.12874,0.12076,0.1207,0.11265}),"")</f>
        <v>0.33</v>
      </c>
      <c r="M18" s="15" t="n">
        <f aca="false">IFERROR(IF(K18="",G18,K18)*L18,"")</f>
        <v>13.2</v>
      </c>
      <c r="N18" s="16" t="s">
        <v>75</v>
      </c>
      <c r="T18" s="17" t="s">
        <v>33</v>
      </c>
      <c r="X18" s="16" t="s">
        <v>34</v>
      </c>
    </row>
    <row r="19" customFormat="false" ht="15" hidden="false" customHeight="false" outlineLevel="0" collapsed="false">
      <c r="A19" s="0" t="s">
        <v>76</v>
      </c>
      <c r="B19" s="0" t="s">
        <v>77</v>
      </c>
      <c r="D19" s="0" t="s">
        <v>29</v>
      </c>
      <c r="F19" s="0" t="s">
        <v>78</v>
      </c>
      <c r="G19" s="0" t="n">
        <f aca="false">BoardQty*6</f>
        <v>60</v>
      </c>
      <c r="H1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0.00951</v>
      </c>
      <c r="I19" s="15" t="n">
        <f aca="false">IFERROR(G19*H19,"")</f>
        <v>0.5706</v>
      </c>
      <c r="J19" s="0" t="n">
        <v>195462</v>
      </c>
      <c r="L19" s="15" t="n">
        <f aca="false">IFERROR(LOOKUP(IF(K19="",G19,K19),{0,1,10,100,500,1000,4000,8000,12000},{0,0.1,0.048,0.0216,0.0154,0.0121,0.01012,0.00924,0.0088}),"")</f>
        <v>0.048</v>
      </c>
      <c r="M19" s="15" t="n">
        <f aca="false">IFERROR(IF(K19="",G19,K19)*L19,"")</f>
        <v>2.88</v>
      </c>
      <c r="N19" s="16" t="s">
        <v>79</v>
      </c>
      <c r="AD19" s="0" t="n">
        <v>2</v>
      </c>
      <c r="AF19" s="15" t="n">
        <f aca="false">IFERROR(LOOKUP(IF(AE19="",G19,AE19),{0,1,3,5,10,25},{0,27.09731,24.38639,21.68736,18.96455,14.92195}),"")</f>
        <v>14.92195</v>
      </c>
      <c r="AG19" s="15" t="n">
        <f aca="false">IFERROR(IF(AE19="",G19,AE19)*AF19,"")</f>
        <v>895.317</v>
      </c>
      <c r="AH19" s="16" t="s">
        <v>80</v>
      </c>
      <c r="AI19" s="0" t="n">
        <v>81600</v>
      </c>
      <c r="AK19" s="15" t="n">
        <f aca="false">IFERROR(LOOKUP(IF(AJ19="",G19,AJ19),{0,1,100,300,1000,4000,12000},{0,0.00951,0.00951,0.00612,0.00401,0.00309,0.00296}),"")</f>
        <v>0.00951</v>
      </c>
      <c r="AL19" s="15" t="n">
        <f aca="false">IFERROR(IF(AJ19="",G19,AJ19)*AK19,"")</f>
        <v>0.5706</v>
      </c>
      <c r="AM19" s="16" t="s">
        <v>78</v>
      </c>
    </row>
    <row r="20" customFormat="false" ht="15" hidden="false" customHeight="false" outlineLevel="0" collapsed="false">
      <c r="A20" s="0" t="s">
        <v>81</v>
      </c>
      <c r="B20" s="0" t="s">
        <v>82</v>
      </c>
      <c r="D20" s="0" t="s">
        <v>29</v>
      </c>
      <c r="F20" s="0" t="s">
        <v>83</v>
      </c>
      <c r="G20" s="0" t="n">
        <f aca="false">BoardQty*1</f>
        <v>10</v>
      </c>
      <c r="H2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0.06</v>
      </c>
      <c r="I20" s="15" t="n">
        <f aca="false">IFERROR(G20*H20,"")</f>
        <v>0.6</v>
      </c>
      <c r="J20" s="0" t="n">
        <v>44699</v>
      </c>
      <c r="L20" s="15" t="n">
        <f aca="false">IFERROR(LOOKUP(IF(K20="",G20,K20),{0,1,10,100,500,1000,2000,3000,4000,6000,9000,40000},{0,0.1,0.06,0.0267,0.01906,0.01497,0.01362,0.00822,0.01252,0.00757,0.00691,0.00625}),"")</f>
        <v>0.06</v>
      </c>
      <c r="M20" s="15" t="n">
        <f aca="false">IFERROR(IF(K20="",G20,K20)*L20,"")</f>
        <v>0.6</v>
      </c>
      <c r="N20" s="16" t="s">
        <v>84</v>
      </c>
      <c r="T20" s="17" t="s">
        <v>33</v>
      </c>
      <c r="X20" s="16" t="s">
        <v>34</v>
      </c>
    </row>
    <row r="21" customFormat="false" ht="15" hidden="false" customHeight="false" outlineLevel="0" collapsed="false">
      <c r="A21" s="0" t="s">
        <v>85</v>
      </c>
      <c r="B21" s="0" t="s">
        <v>86</v>
      </c>
      <c r="D21" s="0" t="s">
        <v>29</v>
      </c>
      <c r="F21" s="0" t="s">
        <v>87</v>
      </c>
      <c r="G21" s="0" t="n">
        <f aca="false">BoardQty*2</f>
        <v>20</v>
      </c>
      <c r="H2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0.01217</v>
      </c>
      <c r="I21" s="15" t="n">
        <f aca="false">IFERROR(G21*H21,"")</f>
        <v>0.2434</v>
      </c>
      <c r="J21" s="0" t="n">
        <v>4566</v>
      </c>
      <c r="L21" s="15" t="n">
        <f aca="false">IFERROR(LOOKUP(IF(K21="",G21,K21),{0,1,10,100,500,1000,4000,8000,12000},{0,0.1,0.054,0.0241,0.01724,0.01355,0.01134,0.01035,0.00986}),"")</f>
        <v>0.054</v>
      </c>
      <c r="M21" s="15" t="n">
        <f aca="false">IFERROR(IF(K21="",G21,K21)*L21,"")</f>
        <v>1.08</v>
      </c>
      <c r="N21" s="16" t="s">
        <v>88</v>
      </c>
      <c r="T21" s="17" t="s">
        <v>33</v>
      </c>
      <c r="X21" s="16" t="s">
        <v>34</v>
      </c>
      <c r="AD21" s="0" t="n">
        <v>1</v>
      </c>
      <c r="AF21" s="15" t="n">
        <f aca="false">IFERROR(LOOKUP(IF(AE21="",G21,AE21),{0,1,3,5,10,25},{0,27.76315,24.98089,22.19863,19.42826,15.26676}),"")</f>
        <v>19.42826</v>
      </c>
      <c r="AG21" s="15" t="n">
        <f aca="false">IFERROR(IF(AE21="",G21,AE21)*AF21,"")</f>
        <v>388.5652</v>
      </c>
      <c r="AH21" s="16" t="s">
        <v>89</v>
      </c>
      <c r="AI21" s="17" t="s">
        <v>33</v>
      </c>
      <c r="AK21" s="15" t="n">
        <f aca="false">IFERROR(LOOKUP(IF(AJ21="",G21,AJ21),{0,1,100,300,1000,4000,12000},{0,0.01217,0.01217,0.00875,0.00602,0.00452,0.00383}),"")</f>
        <v>0.01217</v>
      </c>
      <c r="AL21" s="15" t="n">
        <f aca="false">IFERROR(IF(AJ21="",G21,AJ21)*AK21,"")</f>
        <v>0.2434</v>
      </c>
      <c r="AM21" s="16" t="s">
        <v>87</v>
      </c>
    </row>
    <row r="22" customFormat="false" ht="15" hidden="false" customHeight="false" outlineLevel="0" collapsed="false">
      <c r="A22" s="0" t="s">
        <v>90</v>
      </c>
      <c r="B22" s="0" t="s">
        <v>91</v>
      </c>
      <c r="D22" s="0" t="s">
        <v>29</v>
      </c>
      <c r="F22" s="0" t="s">
        <v>92</v>
      </c>
      <c r="G22" s="0" t="n">
        <f aca="false">BoardQty*4</f>
        <v>40</v>
      </c>
      <c r="H2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0.00865</v>
      </c>
      <c r="I22" s="15" t="n">
        <f aca="false">IFERROR(G22*H22,"")</f>
        <v>0.346</v>
      </c>
      <c r="J22" s="0" t="n">
        <v>160326</v>
      </c>
      <c r="L22" s="15" t="n">
        <f aca="false">IFERROR(LOOKUP(IF(K22="",G22,K22),{0,1,10,100,500,1000,4000,8000,12000},{0,0.1,0.053,0.0235,0.01678,0.01319,0.01103,0.01007,0.00959}),"")</f>
        <v>0.053</v>
      </c>
      <c r="M22" s="15" t="n">
        <f aca="false">IFERROR(IF(K22="",G22,K22)*L22,"")</f>
        <v>2.12</v>
      </c>
      <c r="N22" s="16" t="s">
        <v>93</v>
      </c>
      <c r="AD22" s="0" t="n">
        <v>8</v>
      </c>
      <c r="AF22" s="15" t="n">
        <f aca="false">IFERROR(LOOKUP(IF(AE22="",G22,AE22),{0,1,3,5,10,25},{0,16.70545,15.87315,15.04085,14.20855,13.36436}),"")</f>
        <v>13.36436</v>
      </c>
      <c r="AG22" s="15" t="n">
        <f aca="false">IFERROR(IF(AE22="",G22,AE22)*AF22,"")</f>
        <v>534.5744</v>
      </c>
      <c r="AH22" s="16" t="s">
        <v>94</v>
      </c>
      <c r="AI22" s="0" t="n">
        <v>2100</v>
      </c>
      <c r="AK22" s="15" t="n">
        <f aca="false">IFERROR(LOOKUP(IF(AJ22="",G22,AJ22),{0,1,100,300,1000,4000,12000},{0,0.00865,0.00865,0.00684,0.00437,0.00277,0.00264}),"")</f>
        <v>0.00865</v>
      </c>
      <c r="AL22" s="15" t="n">
        <f aca="false">IFERROR(IF(AJ22="",G22,AJ22)*AK22,"")</f>
        <v>0.346</v>
      </c>
      <c r="AM22" s="16" t="s">
        <v>92</v>
      </c>
    </row>
    <row r="23" customFormat="false" ht="15" hidden="false" customHeight="false" outlineLevel="0" collapsed="false">
      <c r="A23" s="0" t="s">
        <v>95</v>
      </c>
      <c r="B23" s="0" t="s">
        <v>96</v>
      </c>
      <c r="D23" s="0" t="s">
        <v>29</v>
      </c>
      <c r="F23" s="0" t="s">
        <v>97</v>
      </c>
      <c r="G23" s="0" t="n">
        <f aca="false">BoardQty*2</f>
        <v>20</v>
      </c>
      <c r="H2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0.01646</v>
      </c>
      <c r="I23" s="15" t="n">
        <f aca="false">IFERROR(G23*H23,"")</f>
        <v>0.3292</v>
      </c>
      <c r="J23" s="0" t="n">
        <v>207963</v>
      </c>
      <c r="L23" s="15" t="n">
        <f aca="false">IFERROR(LOOKUP(IF(K23="",G23,K23),{0,1,10,100,500,1000,4000,8000,12000},{0,0.1,0.048,0.0216,0.0154,0.0121,0.01012,0.00924,0.0088}),"")</f>
        <v>0.048</v>
      </c>
      <c r="M23" s="15" t="n">
        <f aca="false">IFERROR(IF(K23="",G23,K23)*L23,"")</f>
        <v>0.96</v>
      </c>
      <c r="N23" s="16" t="s">
        <v>98</v>
      </c>
      <c r="AD23" s="0" t="n">
        <v>3</v>
      </c>
      <c r="AF23" s="15" t="n">
        <f aca="false">IFERROR(LOOKUP(IF(AE23="",G23,AE23),{0,1,3,5,10,25},{0,23.81567,21.44956,19.05967,16.68167,13.10278}),"")</f>
        <v>16.68167</v>
      </c>
      <c r="AG23" s="15" t="n">
        <f aca="false">IFERROR(IF(AE23="",G23,AE23)*AF23,"")</f>
        <v>333.6334</v>
      </c>
      <c r="AH23" s="16" t="s">
        <v>99</v>
      </c>
      <c r="AI23" s="0" t="n">
        <v>267200</v>
      </c>
      <c r="AK23" s="15" t="n">
        <f aca="false">IFERROR(LOOKUP(IF(AJ23="",G23,AJ23),{0,1,100,300,1000,4000,12000},{0,0.01646,0.01646,0.01018,0.00611,0.00315,0.00297}),"")</f>
        <v>0.01646</v>
      </c>
      <c r="AL23" s="15" t="n">
        <f aca="false">IFERROR(IF(AJ23="",G23,AJ23)*AK23,"")</f>
        <v>0.3292</v>
      </c>
      <c r="AM23" s="16" t="s">
        <v>97</v>
      </c>
    </row>
    <row r="24" customFormat="false" ht="15" hidden="false" customHeight="false" outlineLevel="0" collapsed="false">
      <c r="A24" s="0" t="s">
        <v>100</v>
      </c>
      <c r="B24" s="0" t="s">
        <v>101</v>
      </c>
      <c r="D24" s="0" t="s">
        <v>29</v>
      </c>
      <c r="G24" s="0" t="n">
        <f aca="false">BoardQty*4</f>
        <v>40</v>
      </c>
      <c r="H2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5" t="n">
        <f aca="false">IFERROR(G24*H24,"")</f>
        <v>0</v>
      </c>
    </row>
    <row r="25" customFormat="false" ht="15" hidden="false" customHeight="false" outlineLevel="0" collapsed="false">
      <c r="A25" s="0" t="s">
        <v>102</v>
      </c>
      <c r="B25" s="0" t="s">
        <v>103</v>
      </c>
      <c r="G25" s="0" t="n">
        <f aca="false">BoardQty*1</f>
        <v>10</v>
      </c>
      <c r="H2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5" t="n">
        <f aca="false">IFERROR(G25*H25,"")</f>
        <v>0</v>
      </c>
    </row>
    <row r="26" customFormat="false" ht="15" hidden="false" customHeight="false" outlineLevel="0" collapsed="false">
      <c r="A26" s="0" t="s">
        <v>104</v>
      </c>
      <c r="B26" s="0" t="s">
        <v>105</v>
      </c>
      <c r="G26" s="0" t="n">
        <f aca="false">BoardQty*1</f>
        <v>10</v>
      </c>
      <c r="H2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5" t="n">
        <f aca="false">IFERROR(G26*H26,"")</f>
        <v>0</v>
      </c>
    </row>
    <row r="27" customFormat="false" ht="15" hidden="false" customHeight="false" outlineLevel="0" collapsed="false">
      <c r="A27" s="0" t="s">
        <v>106</v>
      </c>
      <c r="B27" s="0" t="s">
        <v>107</v>
      </c>
      <c r="G27" s="0" t="n">
        <f aca="false">BoardQty*1</f>
        <v>10</v>
      </c>
      <c r="H2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5" t="n">
        <f aca="false">IFERROR(G27*H27,"")</f>
        <v>0</v>
      </c>
    </row>
    <row r="28" customFormat="false" ht="15" hidden="false" customHeight="false" outlineLevel="0" collapsed="false">
      <c r="A28" s="0" t="s">
        <v>108</v>
      </c>
      <c r="B28" s="0" t="s">
        <v>109</v>
      </c>
      <c r="D28" s="0" t="s">
        <v>110</v>
      </c>
      <c r="F28" s="0" t="s">
        <v>111</v>
      </c>
      <c r="G28" s="0" t="n">
        <f aca="false">BoardQty*1</f>
        <v>10</v>
      </c>
      <c r="H2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0.358</v>
      </c>
      <c r="I28" s="15" t="n">
        <f aca="false">IFERROR(G28*H28,"")</f>
        <v>3.58</v>
      </c>
      <c r="J28" s="0" t="n">
        <v>3084</v>
      </c>
      <c r="L28" s="15" t="n">
        <f aca="false">IFERROR(LOOKUP(IF(K28="",G28,K28),{0,1,10,25,50,100,250,500,1000,2500},{0,0.5,0.465,0.4184,0.372,0.3565,0.32552,0.31,0.25575,0.2325}),"")</f>
        <v>0.465</v>
      </c>
      <c r="M28" s="15" t="n">
        <f aca="false">IFERROR(IF(K28="",G28,K28)*L28,"")</f>
        <v>4.65</v>
      </c>
      <c r="N28" s="16" t="s">
        <v>112</v>
      </c>
      <c r="T28" s="17" t="s">
        <v>33</v>
      </c>
      <c r="V28" s="15" t="n">
        <f aca="false">IFERROR(LOOKUP(IF(U28="",G28,U28),{0,1,10,25,50,100,250,500,1000,2500},{0,0.392,0.358,0.321,0.286,0.274,0.25,0.237,0.197,0.178}),"")</f>
        <v>0.358</v>
      </c>
      <c r="W28" s="15" t="n">
        <f aca="false">IFERROR(IF(U28="",G28,U28)*V28,"")</f>
        <v>3.58</v>
      </c>
      <c r="X28" s="16" t="s">
        <v>113</v>
      </c>
    </row>
    <row r="29" customFormat="false" ht="15" hidden="false" customHeight="false" outlineLevel="0" collapsed="false">
      <c r="A29" s="0" t="s">
        <v>114</v>
      </c>
      <c r="B29" s="0" t="s">
        <v>115</v>
      </c>
      <c r="G29" s="0" t="n">
        <f aca="false">BoardQty*1</f>
        <v>10</v>
      </c>
      <c r="H2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5" t="n">
        <f aca="false">IFERROR(G29*H29,"")</f>
        <v>0</v>
      </c>
    </row>
    <row r="30" customFormat="false" ht="15" hidden="false" customHeight="false" outlineLevel="0" collapsed="false">
      <c r="A30" s="0" t="s">
        <v>116</v>
      </c>
      <c r="B30" s="0" t="s">
        <v>117</v>
      </c>
      <c r="G30" s="0" t="n">
        <f aca="false">BoardQty*1</f>
        <v>10</v>
      </c>
      <c r="H3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5" t="n">
        <f aca="false">IFERROR(G30*H30,"")</f>
        <v>0</v>
      </c>
    </row>
    <row r="31" customFormat="false" ht="15" hidden="false" customHeight="false" outlineLevel="0" collapsed="false">
      <c r="A31" s="0" t="s">
        <v>118</v>
      </c>
      <c r="B31" s="0" t="s">
        <v>119</v>
      </c>
      <c r="G31" s="0" t="n">
        <f aca="false">BoardQty*2</f>
        <v>20</v>
      </c>
      <c r="H3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5" t="n">
        <f aca="false">IFERROR(G31*H31,"")</f>
        <v>0</v>
      </c>
    </row>
    <row r="32" customFormat="false" ht="15" hidden="false" customHeight="false" outlineLevel="0" collapsed="false">
      <c r="A32" s="0" t="s">
        <v>120</v>
      </c>
      <c r="B32" s="0" t="s">
        <v>121</v>
      </c>
      <c r="G32" s="0" t="n">
        <f aca="false">BoardQty*1</f>
        <v>10</v>
      </c>
      <c r="H3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5" t="n">
        <f aca="false">IFERROR(G32*H32,"")</f>
        <v>0</v>
      </c>
    </row>
    <row r="33" customFormat="false" ht="15" hidden="false" customHeight="false" outlineLevel="0" collapsed="false">
      <c r="A33" s="0" t="s">
        <v>122</v>
      </c>
      <c r="B33" s="0" t="s">
        <v>37</v>
      </c>
      <c r="G33" s="0" t="n">
        <f aca="false">BoardQty*1</f>
        <v>10</v>
      </c>
      <c r="H3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3" s="15" t="n">
        <f aca="false">IFERROR(G33*H33,"")</f>
        <v>0</v>
      </c>
    </row>
    <row r="34" customFormat="false" ht="15" hidden="false" customHeight="false" outlineLevel="0" collapsed="false">
      <c r="A34" s="0" t="s">
        <v>123</v>
      </c>
      <c r="B34" s="0" t="s">
        <v>124</v>
      </c>
      <c r="G34" s="0" t="n">
        <f aca="false">BoardQty*1</f>
        <v>10</v>
      </c>
      <c r="H3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4" s="15" t="n">
        <f aca="false">IFERROR(G34*H34,"")</f>
        <v>0</v>
      </c>
    </row>
    <row r="35" customFormat="false" ht="15" hidden="false" customHeight="false" outlineLevel="0" collapsed="false">
      <c r="A35" s="0" t="s">
        <v>125</v>
      </c>
      <c r="B35" s="0" t="s">
        <v>48</v>
      </c>
      <c r="G35" s="0" t="n">
        <f aca="false">BoardQty*2</f>
        <v>20</v>
      </c>
      <c r="H3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5" s="15" t="n">
        <f aca="false">IFERROR(G35*H35,"")</f>
        <v>0</v>
      </c>
    </row>
    <row r="36" customFormat="false" ht="15" hidden="false" customHeight="false" outlineLevel="0" collapsed="false">
      <c r="A36" s="0" t="s">
        <v>126</v>
      </c>
      <c r="B36" s="0" t="s">
        <v>127</v>
      </c>
      <c r="G36" s="0" t="n">
        <f aca="false">BoardQty*1</f>
        <v>10</v>
      </c>
      <c r="H3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6" s="15" t="n">
        <f aca="false">IFERROR(G36*H36,"")</f>
        <v>0</v>
      </c>
    </row>
    <row r="37" customFormat="false" ht="15" hidden="false" customHeight="false" outlineLevel="0" collapsed="false">
      <c r="A37" s="0" t="s">
        <v>128</v>
      </c>
      <c r="B37" s="0" t="s">
        <v>129</v>
      </c>
      <c r="D37" s="0" t="s">
        <v>130</v>
      </c>
      <c r="G37" s="0" t="n">
        <f aca="false">BoardQty*2</f>
        <v>20</v>
      </c>
      <c r="H3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7" s="15" t="n">
        <f aca="false">IFERROR(G37*H37,"")</f>
        <v>0</v>
      </c>
    </row>
    <row r="38" customFormat="false" ht="15" hidden="false" customHeight="false" outlineLevel="0" collapsed="false">
      <c r="A38" s="0" t="s">
        <v>131</v>
      </c>
      <c r="B38" s="0" t="s">
        <v>132</v>
      </c>
      <c r="D38" s="0" t="s">
        <v>130</v>
      </c>
      <c r="G38" s="0" t="n">
        <f aca="false">BoardQty*1</f>
        <v>10</v>
      </c>
      <c r="H3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8" s="15" t="n">
        <f aca="false">IFERROR(G38*H38,"")</f>
        <v>0</v>
      </c>
    </row>
    <row r="39" customFormat="false" ht="15" hidden="false" customHeight="false" outlineLevel="0" collapsed="false">
      <c r="A39" s="0" t="s">
        <v>133</v>
      </c>
      <c r="B39" s="0" t="s">
        <v>134</v>
      </c>
      <c r="D39" s="0" t="s">
        <v>130</v>
      </c>
      <c r="G39" s="0" t="n">
        <f aca="false">BoardQty*1</f>
        <v>10</v>
      </c>
      <c r="H3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9" s="15" t="n">
        <f aca="false">IFERROR(G39*H39,"")</f>
        <v>0</v>
      </c>
    </row>
    <row r="40" customFormat="false" ht="15" hidden="false" customHeight="false" outlineLevel="0" collapsed="false">
      <c r="A40" s="0" t="s">
        <v>135</v>
      </c>
      <c r="B40" s="0" t="s">
        <v>136</v>
      </c>
      <c r="D40" s="0" t="s">
        <v>130</v>
      </c>
      <c r="G40" s="0" t="n">
        <f aca="false">BoardQty*1</f>
        <v>10</v>
      </c>
      <c r="H4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0" s="15" t="n">
        <f aca="false">IFERROR(G40*H40,"")</f>
        <v>0</v>
      </c>
    </row>
    <row r="41" customFormat="false" ht="15" hidden="false" customHeight="false" outlineLevel="0" collapsed="false">
      <c r="A41" s="0" t="s">
        <v>137</v>
      </c>
      <c r="B41" s="0" t="s">
        <v>138</v>
      </c>
      <c r="D41" s="0" t="s">
        <v>130</v>
      </c>
      <c r="G41" s="0" t="n">
        <f aca="false">BoardQty*1</f>
        <v>10</v>
      </c>
      <c r="H4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1" s="15" t="n">
        <f aca="false">IFERROR(G41*H41,"")</f>
        <v>0</v>
      </c>
    </row>
    <row r="42" customFormat="false" ht="15" hidden="false" customHeight="false" outlineLevel="0" collapsed="false">
      <c r="A42" s="0" t="s">
        <v>139</v>
      </c>
      <c r="B42" s="0" t="s">
        <v>140</v>
      </c>
      <c r="G42" s="0" t="n">
        <f aca="false">BoardQty*1</f>
        <v>10</v>
      </c>
      <c r="H4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2" s="15" t="n">
        <f aca="false">IFERROR(G42*H42,"")</f>
        <v>0</v>
      </c>
    </row>
    <row r="43" customFormat="false" ht="15" hidden="false" customHeight="false" outlineLevel="0" collapsed="false">
      <c r="A43" s="0" t="s">
        <v>141</v>
      </c>
      <c r="B43" s="0" t="s">
        <v>142</v>
      </c>
      <c r="D43" s="0" t="s">
        <v>130</v>
      </c>
      <c r="G43" s="0" t="n">
        <f aca="false">BoardQty*1</f>
        <v>10</v>
      </c>
      <c r="H4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3" s="15" t="n">
        <f aca="false">IFERROR(G43*H43,"")</f>
        <v>0</v>
      </c>
    </row>
    <row r="44" customFormat="false" ht="15" hidden="false" customHeight="false" outlineLevel="0" collapsed="false">
      <c r="A44" s="0" t="s">
        <v>143</v>
      </c>
      <c r="B44" s="0" t="s">
        <v>127</v>
      </c>
      <c r="D44" s="0" t="s">
        <v>130</v>
      </c>
      <c r="G44" s="0" t="n">
        <f aca="false">BoardQty*1</f>
        <v>10</v>
      </c>
      <c r="H4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4" s="15" t="n">
        <f aca="false">IFERROR(G44*H44,"")</f>
        <v>0</v>
      </c>
    </row>
    <row r="45" customFormat="false" ht="15" hidden="false" customHeight="false" outlineLevel="0" collapsed="false">
      <c r="A45" s="0" t="s">
        <v>144</v>
      </c>
      <c r="B45" s="0" t="s">
        <v>145</v>
      </c>
      <c r="D45" s="0" t="s">
        <v>130</v>
      </c>
      <c r="G45" s="0" t="n">
        <f aca="false">BoardQty*4</f>
        <v>40</v>
      </c>
      <c r="H4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5" s="15" t="n">
        <f aca="false">IFERROR(G45*H45,"")</f>
        <v>0</v>
      </c>
    </row>
    <row r="46" customFormat="false" ht="15" hidden="false" customHeight="false" outlineLevel="0" collapsed="false">
      <c r="A46" s="0" t="s">
        <v>146</v>
      </c>
      <c r="B46" s="0" t="s">
        <v>147</v>
      </c>
      <c r="D46" s="0" t="s">
        <v>130</v>
      </c>
      <c r="G46" s="0" t="n">
        <f aca="false">BoardQty*4</f>
        <v>40</v>
      </c>
      <c r="H4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6" s="15" t="n">
        <f aca="false">IFERROR(G46*H46,"")</f>
        <v>0</v>
      </c>
    </row>
    <row r="47" customFormat="false" ht="15" hidden="false" customHeight="false" outlineLevel="0" collapsed="false">
      <c r="A47" s="0" t="s">
        <v>148</v>
      </c>
      <c r="B47" s="0" t="s">
        <v>149</v>
      </c>
      <c r="D47" s="0" t="s">
        <v>130</v>
      </c>
      <c r="G47" s="0" t="n">
        <f aca="false">BoardQty*4</f>
        <v>40</v>
      </c>
      <c r="H4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7" s="15" t="n">
        <f aca="false">IFERROR(G47*H47,"")</f>
        <v>0</v>
      </c>
    </row>
    <row r="48" customFormat="false" ht="15" hidden="false" customHeight="false" outlineLevel="0" collapsed="false">
      <c r="A48" s="0" t="s">
        <v>150</v>
      </c>
      <c r="B48" s="0" t="s">
        <v>151</v>
      </c>
      <c r="G48" s="0" t="n">
        <f aca="false">BoardQty*1</f>
        <v>10</v>
      </c>
      <c r="H4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8" s="15" t="n">
        <f aca="false">IFERROR(G48*H48,"")</f>
        <v>0</v>
      </c>
    </row>
    <row r="49" customFormat="false" ht="15" hidden="false" customHeight="false" outlineLevel="0" collapsed="false">
      <c r="A49" s="0" t="s">
        <v>152</v>
      </c>
      <c r="B49" s="0" t="s">
        <v>153</v>
      </c>
      <c r="D49" s="0" t="s">
        <v>130</v>
      </c>
      <c r="G49" s="0" t="n">
        <f aca="false">BoardQty*2</f>
        <v>20</v>
      </c>
      <c r="H4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49" s="15" t="n">
        <f aca="false">IFERROR(G49*H49,"")</f>
        <v>0</v>
      </c>
    </row>
    <row r="50" customFormat="false" ht="15" hidden="false" customHeight="false" outlineLevel="0" collapsed="false">
      <c r="A50" s="0" t="s">
        <v>154</v>
      </c>
      <c r="B50" s="0" t="s">
        <v>155</v>
      </c>
      <c r="G50" s="0" t="n">
        <f aca="false">BoardQty*1</f>
        <v>10</v>
      </c>
      <c r="H5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0" s="15" t="n">
        <f aca="false">IFERROR(G50*H50,"")</f>
        <v>0</v>
      </c>
    </row>
    <row r="51" customFormat="false" ht="15" hidden="false" customHeight="false" outlineLevel="0" collapsed="false">
      <c r="A51" s="0" t="s">
        <v>156</v>
      </c>
      <c r="B51" s="0" t="s">
        <v>157</v>
      </c>
      <c r="D51" s="0" t="s">
        <v>130</v>
      </c>
      <c r="G51" s="0" t="n">
        <f aca="false">BoardQty*2</f>
        <v>20</v>
      </c>
      <c r="H5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1" s="15" t="n">
        <f aca="false">IFERROR(G51*H51,"")</f>
        <v>0</v>
      </c>
    </row>
    <row r="52" customFormat="false" ht="15" hidden="false" customHeight="false" outlineLevel="0" collapsed="false">
      <c r="A52" s="0" t="s">
        <v>158</v>
      </c>
      <c r="B52" s="0" t="s">
        <v>159</v>
      </c>
      <c r="G52" s="0" t="n">
        <f aca="false">BoardQty*1</f>
        <v>10</v>
      </c>
      <c r="H5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2" s="15" t="n">
        <f aca="false">IFERROR(G52*H52,"")</f>
        <v>0</v>
      </c>
    </row>
    <row r="53" customFormat="false" ht="15" hidden="false" customHeight="false" outlineLevel="0" collapsed="false">
      <c r="A53" s="0" t="s">
        <v>160</v>
      </c>
      <c r="B53" s="0" t="s">
        <v>161</v>
      </c>
      <c r="D53" s="0" t="s">
        <v>130</v>
      </c>
      <c r="G53" s="0" t="n">
        <f aca="false">BoardQty*5</f>
        <v>50</v>
      </c>
      <c r="H5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3" s="15" t="n">
        <f aca="false">IFERROR(G53*H53,"")</f>
        <v>0</v>
      </c>
    </row>
    <row r="54" customFormat="false" ht="15" hidden="false" customHeight="false" outlineLevel="0" collapsed="false">
      <c r="A54" s="0" t="s">
        <v>162</v>
      </c>
      <c r="B54" s="0" t="s">
        <v>151</v>
      </c>
      <c r="D54" s="0" t="s">
        <v>130</v>
      </c>
      <c r="G54" s="0" t="n">
        <f aca="false">BoardQty*3</f>
        <v>30</v>
      </c>
      <c r="H5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4" s="15" t="n">
        <f aca="false">IFERROR(G54*H54,"")</f>
        <v>0</v>
      </c>
    </row>
    <row r="55" customFormat="false" ht="15" hidden="false" customHeight="false" outlineLevel="0" collapsed="false">
      <c r="A55" s="0" t="s">
        <v>163</v>
      </c>
      <c r="B55" s="0" t="s">
        <v>155</v>
      </c>
      <c r="D55" s="0" t="s">
        <v>130</v>
      </c>
      <c r="G55" s="0" t="n">
        <f aca="false">BoardQty*4</f>
        <v>40</v>
      </c>
      <c r="H5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5" s="15" t="n">
        <f aca="false">IFERROR(G55*H55,"")</f>
        <v>0</v>
      </c>
    </row>
    <row r="56" customFormat="false" ht="15" hidden="false" customHeight="false" outlineLevel="0" collapsed="false">
      <c r="A56" s="0" t="s">
        <v>164</v>
      </c>
      <c r="B56" s="0" t="s">
        <v>165</v>
      </c>
      <c r="G56" s="0" t="n">
        <f aca="false">BoardQty*1</f>
        <v>10</v>
      </c>
      <c r="H5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56" s="15" t="n">
        <f aca="false">IFERROR(G56*H56,"")</f>
        <v>0</v>
      </c>
    </row>
    <row r="57" customFormat="false" ht="15" hidden="false" customHeight="false" outlineLevel="0" collapsed="false">
      <c r="A57" s="0" t="s">
        <v>166</v>
      </c>
      <c r="B57" s="0" t="s">
        <v>167</v>
      </c>
      <c r="F57" s="0" t="s">
        <v>167</v>
      </c>
      <c r="G57" s="0" t="n">
        <f aca="false">BoardQty*1</f>
        <v>10</v>
      </c>
      <c r="H5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0.977</v>
      </c>
      <c r="I57" s="15" t="n">
        <f aca="false">IFERROR(G57*H57,"")</f>
        <v>9.77</v>
      </c>
      <c r="J57" s="0" t="n">
        <v>1308</v>
      </c>
      <c r="L57" s="15" t="n">
        <f aca="false">IFERROR(LOOKUP(IF(K57="",G57,K57),{0,1,10,25,100,250,500,750,1000,4000,8000,12000},{0,1.6,1.442,1.2876,1.1588,1.03,0.90126,0.81371,0.74675,0.675,0.65,0.625}),"")</f>
        <v>1.442</v>
      </c>
      <c r="M57" s="15" t="n">
        <f aca="false">IFERROR(IF(K57="",G57,K57)*L57,"")</f>
        <v>14.42</v>
      </c>
      <c r="N57" s="16" t="s">
        <v>168</v>
      </c>
      <c r="T57" s="0" t="n">
        <v>15960</v>
      </c>
      <c r="V57" s="15" t="n">
        <f aca="false">IFERROR(LOOKUP(IF(U57="",G57,U57),{0,1,10,25,50,100,250,500,1000,4000},{0,1.06,0.977,0.951,0.946,0.845,0.843,0.818,0.794,0.736}),"")</f>
        <v>0.977</v>
      </c>
      <c r="W57" s="15" t="n">
        <f aca="false">IFERROR(IF(U57="",G57,U57)*V57,"")</f>
        <v>9.77</v>
      </c>
      <c r="X57" s="16" t="s">
        <v>169</v>
      </c>
    </row>
    <row r="58" customFormat="false" ht="15" hidden="false" customHeight="false" outlineLevel="0" collapsed="false">
      <c r="A58" s="0" t="s">
        <v>170</v>
      </c>
      <c r="B58" s="0" t="s">
        <v>171</v>
      </c>
      <c r="D58" s="0" t="s">
        <v>172</v>
      </c>
      <c r="F58" s="0" t="s">
        <v>173</v>
      </c>
      <c r="G58" s="0" t="n">
        <f aca="false">BoardQty*1</f>
        <v>10</v>
      </c>
      <c r="H5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0.289</v>
      </c>
      <c r="I58" s="15" t="n">
        <f aca="false">IFERROR(G58*H58,"")</f>
        <v>2.89</v>
      </c>
      <c r="J58" s="0" t="n">
        <v>14334</v>
      </c>
      <c r="L58" s="15" t="n">
        <f aca="false">IFERROR(LOOKUP(IF(K58="",G58,K58),{0,1,10,100,500,1000,2500,5000,12500,25000,62500,125000},{0,0.38,0.305,0.2076,0.15574,0.1168,0.10395,0.09765,0.09135,0.08379,0.08064,0.07749}),"")</f>
        <v>0.305</v>
      </c>
      <c r="M58" s="15" t="n">
        <f aca="false">IFERROR(IF(K58="",G58,K58)*L58,"")</f>
        <v>3.05</v>
      </c>
      <c r="N58" s="16" t="s">
        <v>174</v>
      </c>
      <c r="T58" s="0" t="n">
        <v>9334</v>
      </c>
      <c r="V58" s="15" t="n">
        <f aca="false">IFERROR(LOOKUP(IF(U58="",G58,U58),{0,1,10,100,1000,2500,10000,25000,50000},{0,0.381,0.289,0.157,0.117,0.101,0.096,0.087,0.085}),"")</f>
        <v>0.289</v>
      </c>
      <c r="W58" s="15" t="n">
        <f aca="false">IFERROR(IF(U58="",G58,U58)*V58,"")</f>
        <v>2.89</v>
      </c>
      <c r="X58" s="16" t="s">
        <v>175</v>
      </c>
      <c r="Y58" s="0" t="n">
        <v>1273</v>
      </c>
      <c r="AA58" s="15" t="n">
        <f aca="false">IFERROR(LOOKUP(IF(Z58="",G58,Z58),{0,1,10,25,50,100,250,500,1000},{0,0.41,0.306,0.259,0.213,0.166,0.152,0.139,0.125}),"")</f>
        <v>0.306</v>
      </c>
      <c r="AB58" s="15" t="n">
        <f aca="false">IFERROR(IF(Z58="",G58,Z58)*AA58,"")</f>
        <v>3.06</v>
      </c>
      <c r="AC58" s="16" t="s">
        <v>176</v>
      </c>
      <c r="AD58" s="17" t="s">
        <v>33</v>
      </c>
      <c r="AH58" s="16" t="s">
        <v>177</v>
      </c>
    </row>
    <row r="59" customFormat="false" ht="15" hidden="false" customHeight="false" outlineLevel="0" collapsed="false">
      <c r="A59" s="0" t="s">
        <v>178</v>
      </c>
      <c r="B59" s="0" t="s">
        <v>179</v>
      </c>
      <c r="D59" s="0" t="s">
        <v>172</v>
      </c>
      <c r="F59" s="0" t="s">
        <v>180</v>
      </c>
      <c r="G59" s="0" t="n">
        <f aca="false">BoardQty*1</f>
        <v>10</v>
      </c>
      <c r="H5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0.1919</v>
      </c>
      <c r="I59" s="15" t="n">
        <f aca="false">IFERROR(G59*H59,"")</f>
        <v>1.919</v>
      </c>
      <c r="J59" s="0" t="n">
        <v>8907</v>
      </c>
      <c r="L59" s="15" t="n">
        <f aca="false">IFERROR(LOOKUP(IF(K59="",G59,K59),{0,1,10,100,500,1000,2500,5000,12500,25000,62500},{0,0.4,0.326,0.2218,0.16632,0.12474,0.11385,0.10695,0.10005,0.09177,0.08832}),"")</f>
        <v>0.326</v>
      </c>
      <c r="M59" s="15" t="n">
        <f aca="false">IFERROR(IF(K59="",G59,K59)*L59,"")</f>
        <v>3.26</v>
      </c>
      <c r="N59" s="16" t="s">
        <v>181</v>
      </c>
      <c r="O59" s="17" t="s">
        <v>33</v>
      </c>
      <c r="Q59" s="15" t="n">
        <f aca="false">IFERROR(LOOKUP(IF(P59="",G59,P59),{0,1,10,25,50,100,200,400,2000},{0,0.513648,0.387614,0.374535,0.351944,0.189051,0.186673,0.140302,0.121278}),"")</f>
        <v>0.387614</v>
      </c>
      <c r="R59" s="15" t="n">
        <f aca="false">IFERROR(IF(P59="",G59,P59)*Q59,"")</f>
        <v>3.87614</v>
      </c>
      <c r="S59" s="16" t="s">
        <v>182</v>
      </c>
      <c r="T59" s="0" t="n">
        <v>4576</v>
      </c>
      <c r="V59" s="15" t="n">
        <f aca="false">IFERROR(LOOKUP(IF(U59="",G59,U59),{0,1,10,100,1000,2500,10000,25000,50000},{0,0.412,0.308,0.168,0.125,0.109,0.101,0.093,0.091}),"")</f>
        <v>0.308</v>
      </c>
      <c r="W59" s="15" t="n">
        <f aca="false">IFERROR(IF(U59="",G59,U59)*V59,"")</f>
        <v>3.08</v>
      </c>
      <c r="X59" s="16" t="s">
        <v>183</v>
      </c>
      <c r="Y59" s="0" t="n">
        <v>3609</v>
      </c>
      <c r="AA59" s="15" t="n">
        <f aca="false">IFERROR(LOOKUP(IF(Z59="",G59,Z59),{0,1,10,100,500,1000,2500,10000,25000},{0,0.41,0.307,0.167,0.146,0.125,0.108,0.101,0.093}),"")</f>
        <v>0.307</v>
      </c>
      <c r="AB59" s="15" t="n">
        <f aca="false">IFERROR(IF(Z59="",G59,Z59)*AA59,"")</f>
        <v>3.07</v>
      </c>
      <c r="AC59" s="16" t="s">
        <v>184</v>
      </c>
      <c r="AD59" s="17" t="s">
        <v>33</v>
      </c>
      <c r="AH59" s="16" t="s">
        <v>185</v>
      </c>
      <c r="AI59" s="0" t="n">
        <v>1013</v>
      </c>
      <c r="AK59" s="15" t="n">
        <f aca="false">IFERROR(LOOKUP(IF(AJ59="",G59,AJ59),{0,1,3,10,50,250,1000},{0,0.2539,0.2539,0.1919,0.1626,0.1484,0.1258}),"")</f>
        <v>0.1919</v>
      </c>
      <c r="AL59" s="15" t="n">
        <f aca="false">IFERROR(IF(AJ59="",G59,AJ59)*AK59,"")</f>
        <v>1.919</v>
      </c>
      <c r="AM59" s="16" t="s">
        <v>180</v>
      </c>
    </row>
    <row r="60" customFormat="false" ht="15" hidden="false" customHeight="false" outlineLevel="0" collapsed="false">
      <c r="A60" s="0" t="s">
        <v>186</v>
      </c>
      <c r="B60" s="0" t="s">
        <v>187</v>
      </c>
      <c r="F60" s="0" t="s">
        <v>188</v>
      </c>
      <c r="G60" s="0" t="n">
        <f aca="false">BoardQty*2</f>
        <v>20</v>
      </c>
      <c r="H6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1.27</v>
      </c>
      <c r="I60" s="15" t="n">
        <f aca="false">IFERROR(G60*H60,"")</f>
        <v>25.4</v>
      </c>
      <c r="J60" s="0" t="n">
        <v>3195</v>
      </c>
      <c r="L60" s="15" t="n">
        <f aca="false">IFERROR(LOOKUP(IF(K60="",G60,K60),{0,1,10,100,250,500,1000,1250,3000,6000,15000},{0,1.54,1.381,1.1101,1.012,0.86108,0.6798,0.7337,0.616,0.5852,0.5632}),"")</f>
        <v>1.381</v>
      </c>
      <c r="M60" s="15" t="n">
        <f aca="false">IFERROR(IF(K60="",G60,K60)*L60,"")</f>
        <v>27.62</v>
      </c>
      <c r="N60" s="16" t="s">
        <v>189</v>
      </c>
      <c r="O60" s="0" t="n">
        <v>73</v>
      </c>
      <c r="Q60" s="15" t="n">
        <f aca="false">IFERROR(LOOKUP(IF(P60="",G60,P60),{0,1,10,100,250,500,1000},{0,2.43745,1.85484,1.34357,1.23656,1.136684,0.850135}),"")</f>
        <v>1.85484</v>
      </c>
      <c r="R60" s="15" t="n">
        <f aca="false">IFERROR(IF(P60="",G60,P60)*Q60,"")</f>
        <v>37.0968</v>
      </c>
      <c r="S60" s="16" t="s">
        <v>190</v>
      </c>
      <c r="T60" s="17" t="s">
        <v>33</v>
      </c>
      <c r="V60" s="15" t="n">
        <f aca="false">IFERROR(LOOKUP(IF(U60="",G60,U60),{0,1,10,100,250,500,1000,2500,5000},{0,1.5,1.27,1.02,1.02,0.889,0.736,0.686,0.66}),"")</f>
        <v>1.27</v>
      </c>
      <c r="W60" s="15" t="n">
        <f aca="false">IFERROR(IF(U60="",G60,U60)*V60,"")</f>
        <v>25.4</v>
      </c>
      <c r="X60" s="16" t="s">
        <v>191</v>
      </c>
      <c r="Y60" s="0" t="n">
        <v>75</v>
      </c>
      <c r="AA60" s="15" t="n">
        <f aca="false">IFERROR(LOOKUP(IF(Z60="",G60,Z60),{0,1,10,100,500,1000,2500,10000,25000},{0,1.66,1.42,1.09,0.962,0.759,0.673,0.648,0.633}),"")</f>
        <v>1.42</v>
      </c>
      <c r="AB60" s="15" t="n">
        <f aca="false">IFERROR(IF(Z60="",G60,Z60)*AA60,"")</f>
        <v>28.4</v>
      </c>
      <c r="AC60" s="16" t="s">
        <v>192</v>
      </c>
      <c r="AD60" s="17" t="s">
        <v>33</v>
      </c>
      <c r="AF60" s="15" t="n">
        <f aca="false">IFERROR(LOOKUP(IF(AE60="",G60,AE60),{0,1,5,25},{0,1.479116,1.479116,1.257962}),"")</f>
        <v>1.479116</v>
      </c>
      <c r="AG60" s="15" t="n">
        <f aca="false">IFERROR(IF(AE60="",G60,AE60)*AF60,"")</f>
        <v>29.58232</v>
      </c>
      <c r="AH60" s="16" t="s">
        <v>193</v>
      </c>
    </row>
    <row r="61" customFormat="false" ht="15" hidden="false" customHeight="false" outlineLevel="0" collapsed="false">
      <c r="A61" s="0" t="s">
        <v>194</v>
      </c>
      <c r="B61" s="0" t="s">
        <v>195</v>
      </c>
      <c r="F61" s="0" t="s">
        <v>196</v>
      </c>
      <c r="G61" s="0" t="n">
        <f aca="false">BoardQty*1</f>
        <v>10</v>
      </c>
      <c r="H6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2.524</v>
      </c>
      <c r="I61" s="15" t="n">
        <f aca="false">IFERROR(G61*H61,"")</f>
        <v>25.24</v>
      </c>
      <c r="J61" s="0" t="n">
        <v>16878</v>
      </c>
      <c r="L61" s="15" t="n">
        <f aca="false">IFERROR(LOOKUP(IF(K61="",G61,K61),{0,1,10,25,100,250,500,1000,2000,5000},{0,2.83,2.524,2.2712,2.0693,1.8674,1.6756,1.421,1.323,1.274}),"")</f>
        <v>2.524</v>
      </c>
      <c r="M61" s="15" t="n">
        <f aca="false">IFERROR(IF(K61="",G61,K61)*L61,"")</f>
        <v>25.24</v>
      </c>
      <c r="N61" s="16" t="s">
        <v>197</v>
      </c>
    </row>
    <row r="62" customFormat="false" ht="15" hidden="false" customHeight="false" outlineLevel="0" collapsed="false">
      <c r="A62" s="0" t="s">
        <v>198</v>
      </c>
      <c r="B62" s="0" t="s">
        <v>199</v>
      </c>
      <c r="D62" s="0" t="s">
        <v>172</v>
      </c>
      <c r="F62" s="0" t="s">
        <v>200</v>
      </c>
      <c r="G62" s="0" t="n">
        <f aca="false">BoardQty*2</f>
        <v>20</v>
      </c>
      <c r="H6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0.385236</v>
      </c>
      <c r="I62" s="15" t="n">
        <f aca="false">IFERROR(G62*H62,"")</f>
        <v>7.70472</v>
      </c>
      <c r="J62" s="0" t="n">
        <v>4287</v>
      </c>
      <c r="L62" s="15" t="n">
        <f aca="false">IFERROR(LOOKUP(IF(K62="",G62,K62),{0,1,10,100,500,1000,2500,5000,12500},{0,0.88,0.787,0.6136,0.50686,0.40016,0.3626,0.34447,0.33152}),"")</f>
        <v>0.787</v>
      </c>
      <c r="M62" s="15" t="n">
        <f aca="false">IFERROR(IF(K62="",G62,K62)*L62,"")</f>
        <v>15.74</v>
      </c>
      <c r="N62" s="16" t="s">
        <v>201</v>
      </c>
      <c r="O62" s="17" t="s">
        <v>33</v>
      </c>
      <c r="Q62" s="15" t="n">
        <f aca="false">IFERROR(LOOKUP(IF(P62="",G62,P62),{0,1,2500,7500,12500},{0,0.385236,0.385236,0.369779,0.353133}),"")</f>
        <v>0.385236</v>
      </c>
      <c r="R62" s="15" t="n">
        <f aca="false">IFERROR(IF(P62="",G62,P62)*Q62,"")</f>
        <v>7.70472</v>
      </c>
      <c r="S62" s="16" t="s">
        <v>202</v>
      </c>
      <c r="T62" s="0" t="n">
        <v>3264</v>
      </c>
      <c r="V62" s="15" t="n">
        <f aca="false">IFERROR(LOOKUP(IF(U62="",G62,U62),{0,1,10,100,500,1000,2500,10000},{0,0.853,0.727,0.558,0.493,0.391,0.345,0.337}),"")</f>
        <v>0.727</v>
      </c>
      <c r="W62" s="15" t="n">
        <f aca="false">IFERROR(IF(U62="",G62,U62)*V62,"")</f>
        <v>14.54</v>
      </c>
      <c r="X62" s="16" t="s">
        <v>203</v>
      </c>
      <c r="Y62" s="17" t="s">
        <v>33</v>
      </c>
      <c r="AA62" s="15" t="n">
        <f aca="false">IFERROR(LOOKUP(IF(Z62="",G62,Z62),{0,1,825,1000,2500,10000,25000},{0,0.591,0.591,0.467,0.405,0.389,0.389}),"")</f>
        <v>0.591</v>
      </c>
      <c r="AB62" s="15" t="n">
        <f aca="false">IFERROR(IF(Z62="",G62,Z62)*AA62,"")</f>
        <v>11.82</v>
      </c>
      <c r="AC62" s="16" t="s">
        <v>204</v>
      </c>
      <c r="AD62" s="0" t="n">
        <v>60</v>
      </c>
      <c r="AF62" s="15" t="n">
        <f aca="false">IFERROR(LOOKUP(IF(AE62="",G62,AE62),{0,1,10,20},{0,0.54694,0.54694,0.525538}),"")</f>
        <v>0.525538</v>
      </c>
      <c r="AG62" s="15" t="n">
        <f aca="false">IFERROR(IF(AE62="",G62,AE62)*AF62,"")</f>
        <v>10.51076</v>
      </c>
      <c r="AH62" s="16" t="s">
        <v>205</v>
      </c>
    </row>
    <row r="63" customFormat="false" ht="15" hidden="false" customHeight="false" outlineLevel="0" collapsed="false">
      <c r="A63" s="0" t="s">
        <v>206</v>
      </c>
      <c r="B63" s="0" t="s">
        <v>207</v>
      </c>
      <c r="D63" s="0" t="s">
        <v>172</v>
      </c>
      <c r="F63" s="0" t="s">
        <v>208</v>
      </c>
      <c r="G63" s="0" t="n">
        <f aca="false">BoardQty*2</f>
        <v>20</v>
      </c>
      <c r="H6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2.31</v>
      </c>
      <c r="I63" s="15" t="n">
        <f aca="false">IFERROR(G63*H63,"")</f>
        <v>46.2</v>
      </c>
      <c r="J63" s="0" t="n">
        <v>5388</v>
      </c>
      <c r="L63" s="15" t="n">
        <f aca="false">IFERROR(LOOKUP(IF(K63="",G63,K63),{0,1,10,100,500,1000,2500},{0,5.03,4.518,3.7017,3.15116,2.65761,2.30375}),"")</f>
        <v>4.518</v>
      </c>
      <c r="M63" s="15" t="n">
        <f aca="false">IFERROR(IF(K63="",G63,K63)*L63,"")</f>
        <v>90.36</v>
      </c>
      <c r="N63" s="16" t="s">
        <v>209</v>
      </c>
      <c r="O63" s="0" t="n">
        <v>1278</v>
      </c>
      <c r="Q63" s="15" t="n">
        <f aca="false">IFERROR(LOOKUP(IF(P63="",G63,P63),{0,1,10,100,250,500},{0,4.83923,4.83923,4.20906,3.93559,2.90116}),"")</f>
        <v>4.83923</v>
      </c>
      <c r="R63" s="15" t="n">
        <f aca="false">IFERROR(IF(P63="",G63,P63)*Q63,"")</f>
        <v>96.7846</v>
      </c>
      <c r="S63" s="16" t="s">
        <v>210</v>
      </c>
      <c r="T63" s="0" t="n">
        <v>3412</v>
      </c>
      <c r="V63" s="15" t="n">
        <f aca="false">IFERROR(LOOKUP(IF(U63="",G63,U63),{0,1,10,25,100,250,500,1000,2500},{0,4.9,4.39,4.24,3.6,3.42,3.06,2.51,2.51}),"")</f>
        <v>4.39</v>
      </c>
      <c r="W63" s="15" t="n">
        <f aca="false">IFERROR(IF(U63="",G63,U63)*V63,"")</f>
        <v>87.8</v>
      </c>
      <c r="X63" s="16" t="s">
        <v>211</v>
      </c>
      <c r="Y63" s="17" t="s">
        <v>33</v>
      </c>
      <c r="AA63" s="15" t="n">
        <f aca="false">IFERROR(LOOKUP(IF(Z63="",G63,Z63),{0,1,2500},{0,2.31,2.31}),"")</f>
        <v>2.31</v>
      </c>
      <c r="AB63" s="15" t="n">
        <f aca="false">IFERROR(IF(Z63="",G63,Z63)*AA63,"")</f>
        <v>46.2</v>
      </c>
      <c r="AC63" s="16" t="s">
        <v>212</v>
      </c>
    </row>
    <row r="64" customFormat="false" ht="15" hidden="false" customHeight="false" outlineLevel="0" collapsed="false">
      <c r="A64" s="0" t="s">
        <v>213</v>
      </c>
      <c r="B64" s="0" t="s">
        <v>214</v>
      </c>
      <c r="F64" s="0" t="s">
        <v>215</v>
      </c>
      <c r="G64" s="0" t="n">
        <f aca="false">BoardQty*1</f>
        <v>10</v>
      </c>
      <c r="H6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3.64</v>
      </c>
      <c r="I64" s="15" t="n">
        <f aca="false">IFERROR(G64*H64,"")</f>
        <v>36.4</v>
      </c>
      <c r="J64" s="0" t="n">
        <v>4343</v>
      </c>
      <c r="L64" s="15" t="n">
        <f aca="false">IFERROR(LOOKUP(IF(K64="",G64,K64),{0,1,10,100,500,1000,2000},{0,5.53,4.964,4.0672,3.46234,2.92005,2.53125}),"")</f>
        <v>4.964</v>
      </c>
      <c r="M64" s="15" t="n">
        <f aca="false">IFERROR(IF(K64="",G64,K64)*L64,"")</f>
        <v>49.64</v>
      </c>
      <c r="N64" s="16" t="s">
        <v>216</v>
      </c>
      <c r="O64" s="0" t="n">
        <v>94</v>
      </c>
      <c r="Q64" s="15" t="n">
        <f aca="false">IFERROR(LOOKUP(IF(P64="",G64,P64),{0,1,10,25,50,100,200,400,2000},{0,8.06142,6.56328,6.44438,6.26603,5.26727,5.00569,3.70968,3.53133}),"")</f>
        <v>6.56328</v>
      </c>
      <c r="R64" s="15" t="n">
        <f aca="false">IFERROR(IF(P64="",G64,P64)*Q64,"")</f>
        <v>65.6328</v>
      </c>
      <c r="S64" s="16" t="s">
        <v>217</v>
      </c>
      <c r="T64" s="0" t="n">
        <v>2222</v>
      </c>
      <c r="V64" s="15" t="n">
        <f aca="false">IFERROR(LOOKUP(IF(U64="",G64,U64),{0,1,10,25,100,250,500,1000,2000},{0,5.38,4.83,4.65,3.95,3.75,3.37,2.76,2.76}),"")</f>
        <v>4.83</v>
      </c>
      <c r="W64" s="15" t="n">
        <f aca="false">IFERROR(IF(U64="",G64,U64)*V64,"")</f>
        <v>48.3</v>
      </c>
      <c r="X64" s="16" t="s">
        <v>218</v>
      </c>
      <c r="Y64" s="17" t="s">
        <v>33</v>
      </c>
      <c r="AA64" s="15" t="n">
        <f aca="false">IFERROR(LOOKUP(IF(Z64="",G64,Z64),{0,1,2000,4000,8000,12000,20000},{0,3.64,3.64,3.39,3.18,2.98,2.9}),"")</f>
        <v>3.64</v>
      </c>
      <c r="AB64" s="15" t="n">
        <f aca="false">IFERROR(IF(Z64="",G64,Z64)*AA64,"")</f>
        <v>36.4</v>
      </c>
      <c r="AC64" s="16" t="s">
        <v>219</v>
      </c>
    </row>
    <row r="65" customFormat="false" ht="15" hidden="false" customHeight="false" outlineLevel="0" collapsed="false">
      <c r="A65" s="0" t="s">
        <v>220</v>
      </c>
      <c r="B65" s="0" t="s">
        <v>221</v>
      </c>
      <c r="G65" s="0" t="n">
        <f aca="false">BoardQty*1</f>
        <v>10</v>
      </c>
      <c r="H6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65" s="15" t="n">
        <f aca="false">IFERROR(G65*H65,"")</f>
        <v>0</v>
      </c>
    </row>
    <row r="66" customFormat="false" ht="15" hidden="false" customHeight="false" outlineLevel="0" collapsed="false">
      <c r="A66" s="0" t="s">
        <v>222</v>
      </c>
      <c r="B66" s="0" t="s">
        <v>223</v>
      </c>
      <c r="D66" s="0" t="s">
        <v>224</v>
      </c>
      <c r="F66" s="0" t="s">
        <v>225</v>
      </c>
      <c r="G66" s="0" t="n">
        <f aca="false">BoardQty*1</f>
        <v>10</v>
      </c>
      <c r="H66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13</v>
      </c>
      <c r="I66" s="15" t="n">
        <f aca="false">IFERROR(G66*H66,"")</f>
        <v>130</v>
      </c>
      <c r="J66" s="0" t="n">
        <v>903</v>
      </c>
      <c r="L66" s="15" t="n">
        <f aca="false">IFERROR(LOOKUP(IF(K66="",G66,K66),{0,1,10,25,100,250,500,1000},{0,14.3,13,12.0252,11.05,10.075,9.425,8.645}),"")</f>
        <v>13</v>
      </c>
      <c r="M66" s="15" t="n">
        <f aca="false">IFERROR(IF(K66="",G66,K66)*L66,"")</f>
        <v>130</v>
      </c>
      <c r="N66" s="16" t="s">
        <v>226</v>
      </c>
      <c r="AI66" s="0" t="n">
        <v>14</v>
      </c>
      <c r="AK66" s="15" t="n">
        <f aca="false">IFERROR(LOOKUP(IF(AJ66="",G66,AJ66),{0,1,3,10},{0,21.1,19.4,16.6}),"")</f>
        <v>16.6</v>
      </c>
      <c r="AL66" s="15" t="n">
        <f aca="false">IFERROR(IF(AJ66="",G66,AJ66)*AK66,"")</f>
        <v>166</v>
      </c>
      <c r="AM66" s="16" t="s">
        <v>225</v>
      </c>
    </row>
    <row r="67" customFormat="false" ht="15" hidden="false" customHeight="false" outlineLevel="0" collapsed="false">
      <c r="A67" s="0" t="s">
        <v>227</v>
      </c>
      <c r="B67" s="0" t="s">
        <v>228</v>
      </c>
      <c r="F67" s="0" t="s">
        <v>228</v>
      </c>
      <c r="G67" s="0" t="n">
        <f aca="false">BoardQty*1</f>
        <v>10</v>
      </c>
      <c r="H67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0.312707</v>
      </c>
      <c r="I67" s="15" t="n">
        <f aca="false">IFERROR(G67*H67,"")</f>
        <v>3.12707</v>
      </c>
      <c r="J67" s="0" t="n">
        <v>14848</v>
      </c>
      <c r="L67" s="15" t="n">
        <f aca="false">IFERROR(LOOKUP(IF(K67="",G67,K67),{0,1,10,100,500,1000,3000,6000,15000,30000},{0,0.48,0.413,0.3086,0.24246,0.18736,0.16585,0.15515,0.14445,0.13696}),"")</f>
        <v>0.413</v>
      </c>
      <c r="M67" s="15" t="n">
        <f aca="false">IFERROR(IF(K67="",G67,K67)*L67,"")</f>
        <v>4.13</v>
      </c>
      <c r="N67" s="16" t="s">
        <v>229</v>
      </c>
      <c r="O67" s="0" t="n">
        <v>4610</v>
      </c>
      <c r="Q67" s="15" t="n">
        <f aca="false">IFERROR(LOOKUP(IF(P67="",G67,P67),{0,1,100,250,500,800},{0,0.312707,0.312707,0.272281,0.233044,0.192618}),"")</f>
        <v>0.312707</v>
      </c>
      <c r="R67" s="15" t="n">
        <f aca="false">IFERROR(IF(P67="",G67,P67)*Q67,"")</f>
        <v>3.12707</v>
      </c>
      <c r="S67" s="16" t="s">
        <v>230</v>
      </c>
      <c r="T67" s="0" t="n">
        <v>6515</v>
      </c>
      <c r="V67" s="15" t="n">
        <f aca="false">IFERROR(LOOKUP(IF(U67="",G67,U67),{0,1,10,100,1000,3000,9000,24000},{0,0.472,0.388,0.237,0.183,0.157,0.145,0.139}),"")</f>
        <v>0.388</v>
      </c>
      <c r="W67" s="15" t="n">
        <f aca="false">IFERROR(IF(U67="",G67,U67)*V67,"")</f>
        <v>3.88</v>
      </c>
      <c r="X67" s="16" t="s">
        <v>231</v>
      </c>
      <c r="Y67" s="0" t="n">
        <v>2648</v>
      </c>
      <c r="AA67" s="15" t="n">
        <f aca="false">IFERROR(LOOKUP(IF(Z67="",G67,Z67),{0,1,25,50,100,250,500,1000},{0,0.47,0.387,0.312,0.236,0.218,0.2,0.182}),"")</f>
        <v>0.47</v>
      </c>
      <c r="AB67" s="15" t="n">
        <f aca="false">IFERROR(IF(Z67="",G67,Z67)*AA67,"")</f>
        <v>4.7</v>
      </c>
      <c r="AC67" s="16" t="s">
        <v>232</v>
      </c>
      <c r="AD67" s="0" t="n">
        <v>2450</v>
      </c>
      <c r="AF67" s="15" t="n">
        <f aca="false">IFERROR(LOOKUP(IF(AE67="",G67,AE67),{0,1,25,50},{0,0.394748,0.394748,0.317463}),"")</f>
        <v>0.394748</v>
      </c>
      <c r="AG67" s="15" t="n">
        <f aca="false">IFERROR(IF(AE67="",G67,AE67)*AF67,"")</f>
        <v>3.94748</v>
      </c>
      <c r="AH67" s="16" t="s">
        <v>233</v>
      </c>
    </row>
    <row r="68" customFormat="false" ht="15" hidden="false" customHeight="false" outlineLevel="0" collapsed="false">
      <c r="A68" s="0" t="s">
        <v>234</v>
      </c>
      <c r="B68" s="0" t="s">
        <v>235</v>
      </c>
      <c r="G68" s="0" t="n">
        <f aca="false">BoardQty*1</f>
        <v>10</v>
      </c>
      <c r="H68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68" s="15" t="n">
        <f aca="false">IFERROR(G68*H68,"")</f>
        <v>0</v>
      </c>
    </row>
    <row r="69" customFormat="false" ht="15" hidden="false" customHeight="false" outlineLevel="0" collapsed="false">
      <c r="A69" s="0" t="s">
        <v>236</v>
      </c>
      <c r="B69" s="0" t="s">
        <v>237</v>
      </c>
      <c r="G69" s="0" t="n">
        <f aca="false">BoardQty*1</f>
        <v>10</v>
      </c>
      <c r="H69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69" s="15" t="n">
        <f aca="false">IFERROR(G69*H69,"")</f>
        <v>0</v>
      </c>
    </row>
    <row r="70" customFormat="false" ht="15" hidden="false" customHeight="false" outlineLevel="0" collapsed="false">
      <c r="A70" s="0" t="s">
        <v>238</v>
      </c>
      <c r="B70" s="0" t="s">
        <v>239</v>
      </c>
      <c r="F70" s="0" t="s">
        <v>240</v>
      </c>
      <c r="G70" s="0" t="n">
        <f aca="false">BoardQty*1</f>
        <v>10</v>
      </c>
      <c r="H70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1.33</v>
      </c>
      <c r="I70" s="15" t="n">
        <f aca="false">IFERROR(G70*H70,"")</f>
        <v>13.3</v>
      </c>
      <c r="J70" s="0" t="n">
        <v>18153</v>
      </c>
      <c r="L70" s="15" t="n">
        <f aca="false">IFERROR(LOOKUP(IF(K70="",G70,K70),{0,1,10,100,500,1000,3000},{0,1.64,1.474,1.1847,0.97336,0.80649,0.675}),"")</f>
        <v>1.474</v>
      </c>
      <c r="M70" s="15" t="n">
        <f aca="false">IFERROR(IF(K70="",G70,K70)*L70,"")</f>
        <v>14.74</v>
      </c>
      <c r="N70" s="16" t="s">
        <v>241</v>
      </c>
      <c r="O70" s="0" t="n">
        <v>8014</v>
      </c>
      <c r="Q70" s="15" t="n">
        <f aca="false">IFERROR(LOOKUP(IF(P70="",G70,P70),{0,1,10,25,50,100,250,500,2000},{0,1.5457,1.5457,1.39113,1.36735,1.174732,1.102203,1.079612,1.05821}),"")</f>
        <v>1.5457</v>
      </c>
      <c r="R70" s="15" t="n">
        <f aca="false">IFERROR(IF(P70="",G70,P70)*Q70,"")</f>
        <v>15.457</v>
      </c>
      <c r="S70" s="16" t="s">
        <v>242</v>
      </c>
      <c r="T70" s="0" t="n">
        <v>12359</v>
      </c>
      <c r="V70" s="15" t="n">
        <f aca="false">IFERROR(LOOKUP(IF(U70="",G70,U70),{0,1,10,25,100,250,500,1000},{0,1.59,1.44,1.37,1.15,1.08,0.948,0.736}),"")</f>
        <v>1.44</v>
      </c>
      <c r="W70" s="15" t="n">
        <f aca="false">IFERROR(IF(U70="",G70,U70)*V70,"")</f>
        <v>14.4</v>
      </c>
      <c r="X70" s="16" t="s">
        <v>243</v>
      </c>
      <c r="Y70" s="0" t="n">
        <v>410</v>
      </c>
      <c r="AA70" s="15" t="n">
        <f aca="false">IFERROR(LOOKUP(IF(Z70="",G70,Z70),{0,1,10,25,100,250,500},{0,1.59,1.43,1.36,1.15,1.08,0.94}),"")</f>
        <v>1.43</v>
      </c>
      <c r="AB70" s="15" t="n">
        <f aca="false">IFERROR(IF(Z70="",G70,Z70)*AA70,"")</f>
        <v>14.3</v>
      </c>
      <c r="AC70" s="16" t="s">
        <v>244</v>
      </c>
      <c r="AD70" s="0" t="n">
        <v>5</v>
      </c>
      <c r="AF70" s="15" t="n">
        <f aca="false">IFERROR(LOOKUP(IF(AE70="",G70,AE70),{0,1,5,25},{0,1.583748,1.583748,1.4268}),"")</f>
        <v>1.583748</v>
      </c>
      <c r="AG70" s="15" t="n">
        <f aca="false">IFERROR(IF(AE70="",G70,AE70)*AF70,"")</f>
        <v>15.83748</v>
      </c>
      <c r="AH70" s="16" t="s">
        <v>245</v>
      </c>
      <c r="AI70" s="0" t="n">
        <v>915</v>
      </c>
      <c r="AK70" s="15" t="n">
        <f aca="false">IFERROR(LOOKUP(IF(AJ70="",G70,AJ70),{0,1,3,10,100},{0,1.92,1.65,1.33,1.15}),"")</f>
        <v>1.33</v>
      </c>
      <c r="AL70" s="15" t="n">
        <f aca="false">IFERROR(IF(AJ70="",G70,AJ70)*AK70,"")</f>
        <v>13.3</v>
      </c>
      <c r="AM70" s="16" t="s">
        <v>240</v>
      </c>
    </row>
    <row r="71" customFormat="false" ht="15" hidden="false" customHeight="false" outlineLevel="0" collapsed="false">
      <c r="A71" s="0" t="s">
        <v>246</v>
      </c>
      <c r="B71" s="0" t="s">
        <v>247</v>
      </c>
      <c r="F71" s="0" t="s">
        <v>248</v>
      </c>
      <c r="G71" s="0" t="n">
        <f aca="false">BoardQty*1</f>
        <v>10</v>
      </c>
      <c r="H71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3.43</v>
      </c>
      <c r="I71" s="15" t="n">
        <f aca="false">IFERROR(G71*H71,"")</f>
        <v>34.3</v>
      </c>
      <c r="J71" s="0" t="n">
        <v>192</v>
      </c>
      <c r="L71" s="15" t="n">
        <f aca="false">IFERROR(LOOKUP(IF(K71="",G71,K71),{0,1,10,100,180,250,500,1000,1250,2000},{0,3.93,3.53,2.8922,3.36961,3.0636,2.46212,2.07648,2.07,1.8}),"")</f>
        <v>3.53</v>
      </c>
      <c r="M71" s="15" t="n">
        <f aca="false">IFERROR(IF(K71="",G71,K71)*L71,"")</f>
        <v>35.3</v>
      </c>
      <c r="N71" s="16" t="s">
        <v>249</v>
      </c>
      <c r="O71" s="0" t="n">
        <v>39</v>
      </c>
      <c r="Q71" s="15" t="n">
        <f aca="false">IFERROR(LOOKUP(IF(P71="",G71,P71),{0,1,10,100,250,500,1000},{0,5.49318,4.24473,3.61456,3.43621,3.06762,2.41367}),"")</f>
        <v>4.24473</v>
      </c>
      <c r="R71" s="15" t="n">
        <f aca="false">IFERROR(IF(P71="",G71,P71)*Q71,"")</f>
        <v>42.4473</v>
      </c>
      <c r="S71" s="16" t="s">
        <v>250</v>
      </c>
      <c r="T71" s="0" t="n">
        <v>396</v>
      </c>
      <c r="V71" s="15" t="n">
        <f aca="false">IFERROR(LOOKUP(IF(U71="",G71,U71),{0,1,10,25,100,250,500,1000,2000},{0,3.82,3.43,3.3,2.81,2.67,2.4,1.96,1.96}),"")</f>
        <v>3.43</v>
      </c>
      <c r="W71" s="15" t="n">
        <f aca="false">IFERROR(IF(U71="",G71,U71)*V71,"")</f>
        <v>34.3</v>
      </c>
      <c r="X71" s="16" t="s">
        <v>251</v>
      </c>
    </row>
    <row r="72" customFormat="false" ht="15" hidden="false" customHeight="false" outlineLevel="0" collapsed="false">
      <c r="A72" s="0" t="s">
        <v>252</v>
      </c>
      <c r="B72" s="0" t="s">
        <v>253</v>
      </c>
      <c r="D72" s="0" t="s">
        <v>172</v>
      </c>
      <c r="F72" s="0" t="s">
        <v>254</v>
      </c>
      <c r="G72" s="0" t="n">
        <f aca="false">BoardQty*1</f>
        <v>10</v>
      </c>
      <c r="H72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0.140302</v>
      </c>
      <c r="I72" s="15" t="n">
        <f aca="false">IFERROR(G72*H72,"")</f>
        <v>1.40302</v>
      </c>
      <c r="J72" s="0" t="n">
        <v>874</v>
      </c>
      <c r="L72" s="15" t="n">
        <f aca="false">IFERROR(LOOKUP(IF(K72="",G72,K72),{0,1,10,100,500,1000,2500,5000,12500,25000,62500,125000},{0,0.36,0.295,0.2011,0.1508,0.11309,0.10065,0.09455,0.08845,0.08113,0.07808,0.07503}),"")</f>
        <v>0.295</v>
      </c>
      <c r="M72" s="15" t="n">
        <f aca="false">IFERROR(IF(K72="",G72,K72)*L72,"")</f>
        <v>2.95</v>
      </c>
      <c r="N72" s="16" t="s">
        <v>255</v>
      </c>
      <c r="O72" s="0" t="n">
        <v>4595</v>
      </c>
      <c r="Q72" s="15" t="n">
        <f aca="false">IFERROR(LOOKUP(IF(P72="",G72,P72),{0,1,50,250,500,1000},{0,0.140302,0.140302,0.134357,0.122467,0.110577}),"")</f>
        <v>0.140302</v>
      </c>
      <c r="R72" s="15" t="n">
        <f aca="false">IFERROR(IF(P72="",G72,P72)*Q72,"")</f>
        <v>1.40302</v>
      </c>
      <c r="S72" s="16" t="s">
        <v>256</v>
      </c>
      <c r="T72" s="0" t="n">
        <v>3323</v>
      </c>
      <c r="V72" s="15" t="n">
        <f aca="false">IFERROR(LOOKUP(IF(U72="",G72,U72),{0,1,10,100,1000,2500,10000,25000,50000},{0,0.361,0.271,0.148,0.111,0.096,0.09,0.083,0.08}),"")</f>
        <v>0.271</v>
      </c>
      <c r="W72" s="15" t="n">
        <f aca="false">IFERROR(IF(U72="",G72,U72)*V72,"")</f>
        <v>2.71</v>
      </c>
      <c r="X72" s="16" t="s">
        <v>257</v>
      </c>
      <c r="Y72" s="0" t="n">
        <v>29207</v>
      </c>
      <c r="AA72" s="15" t="n">
        <f aca="false">IFERROR(LOOKUP(IF(Z72="",G72,Z72),{0,1,10,25,50,100,250,500,1000},{0,0.45,0.312,0.256,0.2,0.144,0.133,0.121,0.11}),"")</f>
        <v>0.312</v>
      </c>
      <c r="AB72" s="15" t="n">
        <f aca="false">IFERROR(IF(Z72="",G72,Z72)*AA72,"")</f>
        <v>3.12</v>
      </c>
      <c r="AC72" s="16" t="s">
        <v>258</v>
      </c>
      <c r="AD72" s="0" t="n">
        <v>40</v>
      </c>
      <c r="AF72" s="15" t="n">
        <f aca="false">IFERROR(LOOKUP(IF(AE72="",G72,AE72),{0,1,20,100},{0,0.30914,0.30914,0.14268}),"")</f>
        <v>0.30914</v>
      </c>
      <c r="AG72" s="15" t="n">
        <f aca="false">IFERROR(IF(AE72="",G72,AE72)*AF72,"")</f>
        <v>3.0914</v>
      </c>
      <c r="AH72" s="16" t="s">
        <v>259</v>
      </c>
      <c r="AI72" s="0" t="n">
        <v>10027</v>
      </c>
      <c r="AK72" s="15" t="n">
        <f aca="false">IFERROR(LOOKUP(IF(AJ72="",G72,AJ72),{0,1,5,25,100,500,2500},{0,0.16924,0.16924,0.10862,0.08723,0.07833,0.07311}),"")</f>
        <v>0.16924</v>
      </c>
      <c r="AL72" s="15" t="n">
        <f aca="false">IFERROR(IF(AJ72="",G72,AJ72)*AK72,"")</f>
        <v>1.6924</v>
      </c>
      <c r="AM72" s="16" t="s">
        <v>254</v>
      </c>
    </row>
    <row r="73" customFormat="false" ht="15" hidden="false" customHeight="false" outlineLevel="0" collapsed="false">
      <c r="A73" s="0" t="s">
        <v>260</v>
      </c>
      <c r="B73" s="0" t="s">
        <v>261</v>
      </c>
      <c r="D73" s="0" t="s">
        <v>262</v>
      </c>
      <c r="G73" s="0" t="n">
        <f aca="false">BoardQty*1</f>
        <v>10</v>
      </c>
      <c r="H73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3" s="15" t="n">
        <f aca="false">IFERROR(G73*H73,"")</f>
        <v>0</v>
      </c>
    </row>
    <row r="74" customFormat="false" ht="15" hidden="false" customHeight="false" outlineLevel="0" collapsed="false">
      <c r="A74" s="0" t="s">
        <v>263</v>
      </c>
      <c r="B74" s="0" t="s">
        <v>264</v>
      </c>
      <c r="D74" s="0" t="s">
        <v>262</v>
      </c>
      <c r="G74" s="0" t="n">
        <f aca="false">BoardQty*1</f>
        <v>10</v>
      </c>
      <c r="H74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4" s="15" t="n">
        <f aca="false">IFERROR(G74*H74,"")</f>
        <v>0</v>
      </c>
    </row>
    <row r="75" customFormat="false" ht="15" hidden="false" customHeight="false" outlineLevel="0" collapsed="false">
      <c r="A75" s="0" t="s">
        <v>265</v>
      </c>
      <c r="B75" s="0" t="s">
        <v>266</v>
      </c>
      <c r="D75" s="0" t="s">
        <v>262</v>
      </c>
      <c r="G75" s="0" t="n">
        <f aca="false">BoardQty*1</f>
        <v>10</v>
      </c>
      <c r="H75" s="15" t="n">
        <f aca="true"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5" s="15" t="n">
        <f aca="false">IFERROR(G75*H75,"")</f>
        <v>0</v>
      </c>
    </row>
    <row r="77" customFormat="false" ht="15" hidden="false" customHeight="false" outlineLevel="0" collapsed="false">
      <c r="K77" s="6" t="n">
        <f aca="false">IFERROR(IF(OR(K7:K75),COUNTIF(K7:K75,"&gt;0")&amp;" of "&amp;ROWS(K7:K75)&amp;" parts purchased",""),"")</f>
        <v>0</v>
      </c>
      <c r="P77" s="6" t="n">
        <f aca="false">IFERROR(IF(OR(P7:P75),COUNTIF(P7:P75,"&gt;0")&amp;" of "&amp;ROWS(P7:P75)&amp;" parts purchased",""),"")</f>
        <v>0</v>
      </c>
      <c r="U77" s="6" t="n">
        <f aca="false">IFERROR(IF(OR(U7:U75),COUNTIF(U7:U75,"&gt;0")&amp;" of "&amp;ROWS(U7:U75)&amp;" parts purchased",""),"")</f>
        <v>0</v>
      </c>
      <c r="Z77" s="6" t="n">
        <f aca="false">IFERROR(IF(OR(Z7:Z75),COUNTIF(Z7:Z75,"&gt;0")&amp;" of "&amp;ROWS(Z7:Z75)&amp;" parts purchased",""),"")</f>
        <v>0</v>
      </c>
      <c r="AE77" s="6" t="n">
        <f aca="false">IFERROR(IF(OR(AE7:AE75),COUNTIF(AE7:AE75,"&gt;0")&amp;" of "&amp;ROWS(AE7:AE75)&amp;" parts purchased",""),"")</f>
        <v>0</v>
      </c>
      <c r="AJ77" s="6" t="n">
        <f aca="false">IFERROR(IF(OR(AJ7:AJ75),COUNTIF(AJ7:AJ75,"&gt;0")&amp;" of "&amp;ROWS(AJ7:AJ75)&amp;" parts purchased",""),"")</f>
        <v>0</v>
      </c>
    </row>
    <row r="78" customFormat="false" ht="15" hidden="false" customHeight="false" outlineLevel="0" collapsed="false">
      <c r="K78" s="0" t="str">
        <f aca="false" t="array" ref="K78:K78">IFERROR(CONCATENATE(TEXT(INDEX($K$7:$K$75,SMALL(IF($N$7:$N$75&lt;&gt;"",IF($K$7:$K$75&lt;&gt;"",ROW($K$7:$K$75)-MIN(ROW($K$7:$K$75))+1,""),""),ROW()-ROW(A$78)+1)),"##0"),","),"")</f>
        <v/>
      </c>
      <c r="L78" s="0" t="str">
        <f aca="false" t="array" ref="L78:L78">IFERROR(CONCATENATE((INDEX($N$7:$N$75,SMALL(IF($N$7:$N$75&lt;&gt;"",IF($K$7:$K$75&lt;&gt;"",ROW($K$7:$K$75)-MIN(ROW($K$7:$K$75))+1,""),""),ROW()-ROW(A$78)+1))),","),"")</f>
        <v/>
      </c>
      <c r="M78" s="0" t="str">
        <f aca="false" t="array" ref="M78:M78">IFERROR(CONCATENATE((INDEX($A$7:$A$75,SMALL(IF($N$7:$N$75&lt;&gt;"",IF($K$7:$K$75&lt;&gt;"",ROW($K$7:$K$75)-MIN(ROW($K$7:$K$75))+1,""),""),ROW()-ROW(A$78)+1))),),"")</f>
        <v/>
      </c>
      <c r="P78" s="0" t="str">
        <f aca="false" t="array" ref="P78:P78">IFERROR(CONCATENATE((INDEX($S$7:$S$75,SMALL(IF($S$7:$S$75&lt;&gt;"",IF($P$7:$P$75&lt;&gt;"",ROW($P$7:$P$75)-MIN(ROW($P$7:$P$75))+1,""),""),ROW()-ROW(A$78)+1)))," "),"")</f>
        <v/>
      </c>
      <c r="Q78" s="0" t="str">
        <f aca="false" t="array" ref="Q78:Q78">IFERROR(CONCATENATE(TEXT(INDEX($P$7:$P$75,SMALL(IF($S$7:$S$75&lt;&gt;"",IF($P$7:$P$75&lt;&gt;"",ROW($P$7:$P$75)-MIN(ROW($P$7:$P$75))+1,""),""),ROW()-ROW(A$78)+1)),"##0")," "),"")</f>
        <v/>
      </c>
      <c r="R78" s="0" t="str">
        <f aca="false" t="array" ref="R78:R78">IFERROR(CONCATENATE((INDEX($A$7:$A$75,SMALL(IF($S$7:$S$75&lt;&gt;"",IF($P$7:$P$75&lt;&gt;"",ROW($P$7:$P$75)-MIN(ROW($P$7:$P$75))+1,""),""),ROW()-ROW(A$78)+1))),),"")</f>
        <v/>
      </c>
      <c r="U78" s="0" t="str">
        <f aca="false" t="array" ref="U78:U78">IFERROR(CONCATENATE((INDEX($X$7:$X$75,SMALL(IF($X$7:$X$75&lt;&gt;"",IF($U$7:$U$75&lt;&gt;"",ROW($U$7:$U$75)-MIN(ROW($U$7:$U$75))+1,""),""),ROW()-ROW(A$78)+1)))," "),"")</f>
        <v/>
      </c>
      <c r="V78" s="0" t="str">
        <f aca="false" t="array" ref="V78:V78">IFERROR(CONCATENATE(TEXT(INDEX($U$7:$U$75,SMALL(IF($X$7:$X$75&lt;&gt;"",IF($U$7:$U$75&lt;&gt;"",ROW($U$7:$U$75)-MIN(ROW($U$7:$U$75))+1,""),""),ROW()-ROW(A$78)+1)),"##0")," "),"")</f>
        <v/>
      </c>
      <c r="W78" s="0" t="str">
        <f aca="false" t="array" ref="W78:W78">IFERROR(CONCATENATE((INDEX($A$7:$A$75,SMALL(IF($X$7:$X$75&lt;&gt;"",IF($U$7:$U$75&lt;&gt;"",ROW($U$7:$U$75)-MIN(ROW($U$7:$U$75))+1,""),""),ROW()-ROW(A$78)+1))),),"")</f>
        <v/>
      </c>
      <c r="Z78" s="0" t="str">
        <f aca="false" t="array" ref="Z78:Z78">IFERROR(CONCATENATE((INDEX($AC$7:$AC$75,SMALL(IF($AC$7:$AC$75&lt;&gt;"",IF($Z$7:$Z$75&lt;&gt;"",ROW($Z$7:$Z$75)-MIN(ROW($Z$7:$Z$75))+1,""),""),ROW()-ROW(A$78)+1))),","),"")</f>
        <v/>
      </c>
      <c r="AA78" s="0" t="str">
        <f aca="false" t="array" ref="AA78:AA78">IFERROR(CONCATENATE(TEXT(INDEX($Z$7:$Z$75,SMALL(IF($AC$7:$AC$75&lt;&gt;"",IF($Z$7:$Z$75&lt;&gt;"",ROW($Z$7:$Z$75)-MIN(ROW($Z$7:$Z$75))+1,""),""),ROW()-ROW(A$78)+1)),"##0"),","),"")</f>
        <v/>
      </c>
      <c r="AB78" s="0" t="str">
        <f aca="false" t="array" ref="AB78:AB78">IFERROR(CONCATENATE((INDEX($A$7:$A$75,SMALL(IF($AC$7:$AC$75&lt;&gt;"",IF($Z$7:$Z$75&lt;&gt;"",ROW($Z$7:$Z$75)-MIN(ROW($Z$7:$Z$75))+1,""),""),ROW()-ROW(A$78)+1))),),"")</f>
        <v/>
      </c>
      <c r="AE78" s="0" t="str">
        <f aca="false" t="array" ref="AE78:AE78">IFERROR(CONCATENATE((INDEX($AH$7:$AH$75,SMALL(IF($AH$7:$AH$75&lt;&gt;"",IF($AE$7:$AE$75&lt;&gt;"",ROW($AE$7:$AE$75)-MIN(ROW($AE$7:$AE$75))+1,""),""),ROW()-ROW(A$78)+1)))," "),"")</f>
        <v/>
      </c>
      <c r="AF78" s="0" t="str">
        <f aca="false" t="array" ref="AF78:AF78">IFERROR(CONCATENATE(TEXT(INDEX($AE$7:$AE$75,SMALL(IF($AH$7:$AH$75&lt;&gt;"",IF($AE$7:$AE$75&lt;&gt;"",ROW($AE$7:$AE$75)-MIN(ROW($AE$7:$AE$75))+1,""),""),ROW()-ROW(A$78)+1)),"##0")," "),"")</f>
        <v/>
      </c>
      <c r="AG78" s="0" t="str">
        <f aca="false" t="array" ref="AG78:AG78">IFERROR(CONCATENATE((INDEX($A$7:$A$75,SMALL(IF($AH$7:$AH$75&lt;&gt;"",IF($AE$7:$AE$75&lt;&gt;"",ROW($AE$7:$AE$75)-MIN(ROW($AE$7:$AE$75))+1,""),""),ROW()-ROW(A$78)+1))),),"")</f>
        <v/>
      </c>
      <c r="AJ78" s="0" t="str">
        <f aca="false" t="array" ref="AJ78:AJ78">IFERROR(CONCATENATE((INDEX($AM$7:$AM$75,SMALL(IF($AM$7:$AM$75&lt;&gt;"",IF($AJ$7:$AJ$75&lt;&gt;"",ROW($AJ$7:$AJ$75)-MIN(ROW($AJ$7:$AJ$75))+1,""),""),ROW()-ROW(A$78)+1)))," "),"")</f>
        <v/>
      </c>
      <c r="AK78" s="0" t="str">
        <f aca="false" t="array" ref="AK78:AK78">IFERROR(CONCATENATE(TEXT(INDEX($AJ$7:$AJ$75,SMALL(IF($AM$7:$AM$75&lt;&gt;"",IF($AJ$7:$AJ$75&lt;&gt;"",ROW($AJ$7:$AJ$75)-MIN(ROW($AJ$7:$AJ$75))+1,""),""),ROW()-ROW(A$78)+1)),"##0")," "),"")</f>
        <v/>
      </c>
      <c r="AL78" s="0" t="str">
        <f aca="false" t="array" ref="AL78:AL78">IFERROR(CONCATENATE((INDEX($A$7:$A$75,SMALL(IF($AM$7:$AM$75&lt;&gt;"",IF($AJ$7:$AJ$75&lt;&gt;"",ROW($AJ$7:$AJ$75)-MIN(ROW($AJ$7:$AJ$75))+1,""),""),ROW()-ROW(A$78)+1))),),"")</f>
        <v/>
      </c>
    </row>
    <row r="79" customFormat="false" ht="15" hidden="false" customHeight="false" outlineLevel="0" collapsed="false">
      <c r="K79" s="0" t="str">
        <f aca="false" t="array" ref="K79:K79">IFERROR(CONCATENATE(TEXT(INDEX($K$7:$K$75,SMALL(IF($N$7:$N$75&lt;&gt;"",IF($K$7:$K$75&lt;&gt;"",ROW($K$7:$K$75)-MIN(ROW($K$7:$K$75))+1,""),""),ROW()-ROW(A$78)+1)),"##0"),","),"")</f>
        <v/>
      </c>
      <c r="L79" s="0" t="str">
        <f aca="false" t="array" ref="L79:L79">IFERROR(CONCATENATE((INDEX($N$7:$N$75,SMALL(IF($N$7:$N$75&lt;&gt;"",IF($K$7:$K$75&lt;&gt;"",ROW($K$7:$K$75)-MIN(ROW($K$7:$K$75))+1,""),""),ROW()-ROW(A$78)+1))),","),"")</f>
        <v/>
      </c>
      <c r="M79" s="0" t="str">
        <f aca="false" t="array" ref="M79:M79">IFERROR(CONCATENATE((INDEX($A$7:$A$75,SMALL(IF($N$7:$N$75&lt;&gt;"",IF($K$7:$K$75&lt;&gt;"",ROW($K$7:$K$75)-MIN(ROW($K$7:$K$75))+1,""),""),ROW()-ROW(A$78)+1))),),"")</f>
        <v/>
      </c>
      <c r="P79" s="0" t="str">
        <f aca="false" t="array" ref="P79:P79">IFERROR(CONCATENATE((INDEX($S$7:$S$75,SMALL(IF($S$7:$S$75&lt;&gt;"",IF($P$7:$P$75&lt;&gt;"",ROW($P$7:$P$75)-MIN(ROW($P$7:$P$75))+1,""),""),ROW()-ROW(A$78)+1)))," "),"")</f>
        <v/>
      </c>
      <c r="Q79" s="0" t="str">
        <f aca="false" t="array" ref="Q79:Q79">IFERROR(CONCATENATE(TEXT(INDEX($P$7:$P$75,SMALL(IF($S$7:$S$75&lt;&gt;"",IF($P$7:$P$75&lt;&gt;"",ROW($P$7:$P$75)-MIN(ROW($P$7:$P$75))+1,""),""),ROW()-ROW(A$78)+1)),"##0")," "),"")</f>
        <v/>
      </c>
      <c r="R79" s="0" t="str">
        <f aca="false" t="array" ref="R79:R79">IFERROR(CONCATENATE((INDEX($A$7:$A$75,SMALL(IF($S$7:$S$75&lt;&gt;"",IF($P$7:$P$75&lt;&gt;"",ROW($P$7:$P$75)-MIN(ROW($P$7:$P$75))+1,""),""),ROW()-ROW(A$78)+1))),),"")</f>
        <v/>
      </c>
      <c r="U79" s="0" t="str">
        <f aca="false" t="array" ref="U79:U79">IFERROR(CONCATENATE((INDEX($X$7:$X$75,SMALL(IF($X$7:$X$75&lt;&gt;"",IF($U$7:$U$75&lt;&gt;"",ROW($U$7:$U$75)-MIN(ROW($U$7:$U$75))+1,""),""),ROW()-ROW(A$78)+1)))," "),"")</f>
        <v/>
      </c>
      <c r="V79" s="0" t="str">
        <f aca="false" t="array" ref="V79:V79">IFERROR(CONCATENATE(TEXT(INDEX($U$7:$U$75,SMALL(IF($X$7:$X$75&lt;&gt;"",IF($U$7:$U$75&lt;&gt;"",ROW($U$7:$U$75)-MIN(ROW($U$7:$U$75))+1,""),""),ROW()-ROW(A$78)+1)),"##0")," "),"")</f>
        <v/>
      </c>
      <c r="W79" s="0" t="str">
        <f aca="false" t="array" ref="W79:W79">IFERROR(CONCATENATE((INDEX($A$7:$A$75,SMALL(IF($X$7:$X$75&lt;&gt;"",IF($U$7:$U$75&lt;&gt;"",ROW($U$7:$U$75)-MIN(ROW($U$7:$U$75))+1,""),""),ROW()-ROW(A$78)+1))),),"")</f>
        <v/>
      </c>
      <c r="Z79" s="0" t="str">
        <f aca="false" t="array" ref="Z79:Z79">IFERROR(CONCATENATE((INDEX($AC$7:$AC$75,SMALL(IF($AC$7:$AC$75&lt;&gt;"",IF($Z$7:$Z$75&lt;&gt;"",ROW($Z$7:$Z$75)-MIN(ROW($Z$7:$Z$75))+1,""),""),ROW()-ROW(A$78)+1))),","),"")</f>
        <v/>
      </c>
      <c r="AA79" s="0" t="str">
        <f aca="false" t="array" ref="AA79:AA79">IFERROR(CONCATENATE(TEXT(INDEX($Z$7:$Z$75,SMALL(IF($AC$7:$AC$75&lt;&gt;"",IF($Z$7:$Z$75&lt;&gt;"",ROW($Z$7:$Z$75)-MIN(ROW($Z$7:$Z$75))+1,""),""),ROW()-ROW(A$78)+1)),"##0"),","),"")</f>
        <v/>
      </c>
      <c r="AB79" s="0" t="str">
        <f aca="false" t="array" ref="AB79:AB79">IFERROR(CONCATENATE((INDEX($A$7:$A$75,SMALL(IF($AC$7:$AC$75&lt;&gt;"",IF($Z$7:$Z$75&lt;&gt;"",ROW($Z$7:$Z$75)-MIN(ROW($Z$7:$Z$75))+1,""),""),ROW()-ROW(A$78)+1))),),"")</f>
        <v/>
      </c>
      <c r="AE79" s="0" t="str">
        <f aca="false" t="array" ref="AE79:AE79">IFERROR(CONCATENATE((INDEX($AH$7:$AH$75,SMALL(IF($AH$7:$AH$75&lt;&gt;"",IF($AE$7:$AE$75&lt;&gt;"",ROW($AE$7:$AE$75)-MIN(ROW($AE$7:$AE$75))+1,""),""),ROW()-ROW(A$78)+1)))," "),"")</f>
        <v/>
      </c>
      <c r="AF79" s="0" t="str">
        <f aca="false" t="array" ref="AF79:AF79">IFERROR(CONCATENATE(TEXT(INDEX($AE$7:$AE$75,SMALL(IF($AH$7:$AH$75&lt;&gt;"",IF($AE$7:$AE$75&lt;&gt;"",ROW($AE$7:$AE$75)-MIN(ROW($AE$7:$AE$75))+1,""),""),ROW()-ROW(A$78)+1)),"##0")," "),"")</f>
        <v/>
      </c>
      <c r="AG79" s="0" t="str">
        <f aca="false" t="array" ref="AG79:AG79">IFERROR(CONCATENATE((INDEX($A$7:$A$75,SMALL(IF($AH$7:$AH$75&lt;&gt;"",IF($AE$7:$AE$75&lt;&gt;"",ROW($AE$7:$AE$75)-MIN(ROW($AE$7:$AE$75))+1,""),""),ROW()-ROW(A$78)+1))),),"")</f>
        <v/>
      </c>
      <c r="AJ79" s="0" t="str">
        <f aca="false" t="array" ref="AJ79:AJ79">IFERROR(CONCATENATE((INDEX($AM$7:$AM$75,SMALL(IF($AM$7:$AM$75&lt;&gt;"",IF($AJ$7:$AJ$75&lt;&gt;"",ROW($AJ$7:$AJ$75)-MIN(ROW($AJ$7:$AJ$75))+1,""),""),ROW()-ROW(A$78)+1)))," "),"")</f>
        <v/>
      </c>
      <c r="AK79" s="0" t="str">
        <f aca="false" t="array" ref="AK79:AK79">IFERROR(CONCATENATE(TEXT(INDEX($AJ$7:$AJ$75,SMALL(IF($AM$7:$AM$75&lt;&gt;"",IF($AJ$7:$AJ$75&lt;&gt;"",ROW($AJ$7:$AJ$75)-MIN(ROW($AJ$7:$AJ$75))+1,""),""),ROW()-ROW(A$78)+1)),"##0")," "),"")</f>
        <v/>
      </c>
      <c r="AL79" s="0" t="str">
        <f aca="false" t="array" ref="AL79:AL79">IFERROR(CONCATENATE((INDEX($A$7:$A$75,SMALL(IF($AM$7:$AM$75&lt;&gt;"",IF($AJ$7:$AJ$75&lt;&gt;"",ROW($AJ$7:$AJ$75)-MIN(ROW($AJ$7:$AJ$75))+1,""),""),ROW()-ROW(A$78)+1))),),"")</f>
        <v/>
      </c>
    </row>
    <row r="80" customFormat="false" ht="15" hidden="false" customHeight="false" outlineLevel="0" collapsed="false">
      <c r="K80" s="0" t="str">
        <f aca="false" t="array" ref="K80:K80">IFERROR(CONCATENATE(TEXT(INDEX($K$7:$K$75,SMALL(IF($N$7:$N$75&lt;&gt;"",IF($K$7:$K$75&lt;&gt;"",ROW($K$7:$K$75)-MIN(ROW($K$7:$K$75))+1,""),""),ROW()-ROW(A$78)+1)),"##0"),","),"")</f>
        <v/>
      </c>
      <c r="L80" s="0" t="str">
        <f aca="false" t="array" ref="L80:L80">IFERROR(CONCATENATE((INDEX($N$7:$N$75,SMALL(IF($N$7:$N$75&lt;&gt;"",IF($K$7:$K$75&lt;&gt;"",ROW($K$7:$K$75)-MIN(ROW($K$7:$K$75))+1,""),""),ROW()-ROW(A$78)+1))),","),"")</f>
        <v/>
      </c>
      <c r="M80" s="0" t="str">
        <f aca="false" t="array" ref="M80:M80">IFERROR(CONCATENATE((INDEX($A$7:$A$75,SMALL(IF($N$7:$N$75&lt;&gt;"",IF($K$7:$K$75&lt;&gt;"",ROW($K$7:$K$75)-MIN(ROW($K$7:$K$75))+1,""),""),ROW()-ROW(A$78)+1))),),"")</f>
        <v/>
      </c>
      <c r="P80" s="0" t="str">
        <f aca="false" t="array" ref="P80:P80">IFERROR(CONCATENATE((INDEX($S$7:$S$75,SMALL(IF($S$7:$S$75&lt;&gt;"",IF($P$7:$P$75&lt;&gt;"",ROW($P$7:$P$75)-MIN(ROW($P$7:$P$75))+1,""),""),ROW()-ROW(A$78)+1)))," "),"")</f>
        <v/>
      </c>
      <c r="Q80" s="0" t="str">
        <f aca="false" t="array" ref="Q80:Q80">IFERROR(CONCATENATE(TEXT(INDEX($P$7:$P$75,SMALL(IF($S$7:$S$75&lt;&gt;"",IF($P$7:$P$75&lt;&gt;"",ROW($P$7:$P$75)-MIN(ROW($P$7:$P$75))+1,""),""),ROW()-ROW(A$78)+1)),"##0")," "),"")</f>
        <v/>
      </c>
      <c r="R80" s="0" t="str">
        <f aca="false" t="array" ref="R80:R80">IFERROR(CONCATENATE((INDEX($A$7:$A$75,SMALL(IF($S$7:$S$75&lt;&gt;"",IF($P$7:$P$75&lt;&gt;"",ROW($P$7:$P$75)-MIN(ROW($P$7:$P$75))+1,""),""),ROW()-ROW(A$78)+1))),),"")</f>
        <v/>
      </c>
      <c r="U80" s="0" t="str">
        <f aca="false" t="array" ref="U80:U80">IFERROR(CONCATENATE((INDEX($X$7:$X$75,SMALL(IF($X$7:$X$75&lt;&gt;"",IF($U$7:$U$75&lt;&gt;"",ROW($U$7:$U$75)-MIN(ROW($U$7:$U$75))+1,""),""),ROW()-ROW(A$78)+1)))," "),"")</f>
        <v/>
      </c>
      <c r="V80" s="0" t="str">
        <f aca="false" t="array" ref="V80:V80">IFERROR(CONCATENATE(TEXT(INDEX($U$7:$U$75,SMALL(IF($X$7:$X$75&lt;&gt;"",IF($U$7:$U$75&lt;&gt;"",ROW($U$7:$U$75)-MIN(ROW($U$7:$U$75))+1,""),""),ROW()-ROW(A$78)+1)),"##0")," "),"")</f>
        <v/>
      </c>
      <c r="W80" s="0" t="str">
        <f aca="false" t="array" ref="W80:W80">IFERROR(CONCATENATE((INDEX($A$7:$A$75,SMALL(IF($X$7:$X$75&lt;&gt;"",IF($U$7:$U$75&lt;&gt;"",ROW($U$7:$U$75)-MIN(ROW($U$7:$U$75))+1,""),""),ROW()-ROW(A$78)+1))),),"")</f>
        <v/>
      </c>
      <c r="Z80" s="0" t="str">
        <f aca="false" t="array" ref="Z80:Z80">IFERROR(CONCATENATE((INDEX($AC$7:$AC$75,SMALL(IF($AC$7:$AC$75&lt;&gt;"",IF($Z$7:$Z$75&lt;&gt;"",ROW($Z$7:$Z$75)-MIN(ROW($Z$7:$Z$75))+1,""),""),ROW()-ROW(A$78)+1))),","),"")</f>
        <v/>
      </c>
      <c r="AA80" s="0" t="str">
        <f aca="false" t="array" ref="AA80:AA80">IFERROR(CONCATENATE(TEXT(INDEX($Z$7:$Z$75,SMALL(IF($AC$7:$AC$75&lt;&gt;"",IF($Z$7:$Z$75&lt;&gt;"",ROW($Z$7:$Z$75)-MIN(ROW($Z$7:$Z$75))+1,""),""),ROW()-ROW(A$78)+1)),"##0"),","),"")</f>
        <v/>
      </c>
      <c r="AB80" s="0" t="str">
        <f aca="false" t="array" ref="AB80:AB80">IFERROR(CONCATENATE((INDEX($A$7:$A$75,SMALL(IF($AC$7:$AC$75&lt;&gt;"",IF($Z$7:$Z$75&lt;&gt;"",ROW($Z$7:$Z$75)-MIN(ROW($Z$7:$Z$75))+1,""),""),ROW()-ROW(A$78)+1))),),"")</f>
        <v/>
      </c>
      <c r="AE80" s="0" t="str">
        <f aca="false" t="array" ref="AE80:AE80">IFERROR(CONCATENATE((INDEX($AH$7:$AH$75,SMALL(IF($AH$7:$AH$75&lt;&gt;"",IF($AE$7:$AE$75&lt;&gt;"",ROW($AE$7:$AE$75)-MIN(ROW($AE$7:$AE$75))+1,""),""),ROW()-ROW(A$78)+1)))," "),"")</f>
        <v/>
      </c>
      <c r="AF80" s="0" t="str">
        <f aca="false" t="array" ref="AF80:AF80">IFERROR(CONCATENATE(TEXT(INDEX($AE$7:$AE$75,SMALL(IF($AH$7:$AH$75&lt;&gt;"",IF($AE$7:$AE$75&lt;&gt;"",ROW($AE$7:$AE$75)-MIN(ROW($AE$7:$AE$75))+1,""),""),ROW()-ROW(A$78)+1)),"##0")," "),"")</f>
        <v/>
      </c>
      <c r="AG80" s="0" t="str">
        <f aca="false" t="array" ref="AG80:AG80">IFERROR(CONCATENATE((INDEX($A$7:$A$75,SMALL(IF($AH$7:$AH$75&lt;&gt;"",IF($AE$7:$AE$75&lt;&gt;"",ROW($AE$7:$AE$75)-MIN(ROW($AE$7:$AE$75))+1,""),""),ROW()-ROW(A$78)+1))),),"")</f>
        <v/>
      </c>
      <c r="AJ80" s="0" t="str">
        <f aca="false" t="array" ref="AJ80:AJ80">IFERROR(CONCATENATE((INDEX($AM$7:$AM$75,SMALL(IF($AM$7:$AM$75&lt;&gt;"",IF($AJ$7:$AJ$75&lt;&gt;"",ROW($AJ$7:$AJ$75)-MIN(ROW($AJ$7:$AJ$75))+1,""),""),ROW()-ROW(A$78)+1)))," "),"")</f>
        <v/>
      </c>
      <c r="AK80" s="0" t="str">
        <f aca="false" t="array" ref="AK80:AK80">IFERROR(CONCATENATE(TEXT(INDEX($AJ$7:$AJ$75,SMALL(IF($AM$7:$AM$75&lt;&gt;"",IF($AJ$7:$AJ$75&lt;&gt;"",ROW($AJ$7:$AJ$75)-MIN(ROW($AJ$7:$AJ$75))+1,""),""),ROW()-ROW(A$78)+1)),"##0")," "),"")</f>
        <v/>
      </c>
      <c r="AL80" s="0" t="str">
        <f aca="false" t="array" ref="AL80:AL80">IFERROR(CONCATENATE((INDEX($A$7:$A$75,SMALL(IF($AM$7:$AM$75&lt;&gt;"",IF($AJ$7:$AJ$75&lt;&gt;"",ROW($AJ$7:$AJ$75)-MIN(ROW($AJ$7:$AJ$75))+1,""),""),ROW()-ROW(A$78)+1))),),"")</f>
        <v/>
      </c>
    </row>
    <row r="81" customFormat="false" ht="15" hidden="false" customHeight="false" outlineLevel="0" collapsed="false">
      <c r="K81" s="0" t="str">
        <f aca="false" t="array" ref="K81:K81">IFERROR(CONCATENATE(TEXT(INDEX($K$7:$K$75,SMALL(IF($N$7:$N$75&lt;&gt;"",IF($K$7:$K$75&lt;&gt;"",ROW($K$7:$K$75)-MIN(ROW($K$7:$K$75))+1,""),""),ROW()-ROW(A$78)+1)),"##0"),","),"")</f>
        <v/>
      </c>
      <c r="L81" s="0" t="str">
        <f aca="false" t="array" ref="L81:L81">IFERROR(CONCATENATE((INDEX($N$7:$N$75,SMALL(IF($N$7:$N$75&lt;&gt;"",IF($K$7:$K$75&lt;&gt;"",ROW($K$7:$K$75)-MIN(ROW($K$7:$K$75))+1,""),""),ROW()-ROW(A$78)+1))),","),"")</f>
        <v/>
      </c>
      <c r="M81" s="0" t="str">
        <f aca="false" t="array" ref="M81:M81">IFERROR(CONCATENATE((INDEX($A$7:$A$75,SMALL(IF($N$7:$N$75&lt;&gt;"",IF($K$7:$K$75&lt;&gt;"",ROW($K$7:$K$75)-MIN(ROW($K$7:$K$75))+1,""),""),ROW()-ROW(A$78)+1))),),"")</f>
        <v/>
      </c>
      <c r="P81" s="0" t="str">
        <f aca="false" t="array" ref="P81:P81">IFERROR(CONCATENATE((INDEX($S$7:$S$75,SMALL(IF($S$7:$S$75&lt;&gt;"",IF($P$7:$P$75&lt;&gt;"",ROW($P$7:$P$75)-MIN(ROW($P$7:$P$75))+1,""),""),ROW()-ROW(A$78)+1)))," "),"")</f>
        <v/>
      </c>
      <c r="Q81" s="0" t="str">
        <f aca="false" t="array" ref="Q81:Q81">IFERROR(CONCATENATE(TEXT(INDEX($P$7:$P$75,SMALL(IF($S$7:$S$75&lt;&gt;"",IF($P$7:$P$75&lt;&gt;"",ROW($P$7:$P$75)-MIN(ROW($P$7:$P$75))+1,""),""),ROW()-ROW(A$78)+1)),"##0")," "),"")</f>
        <v/>
      </c>
      <c r="R81" s="0" t="str">
        <f aca="false" t="array" ref="R81:R81">IFERROR(CONCATENATE((INDEX($A$7:$A$75,SMALL(IF($S$7:$S$75&lt;&gt;"",IF($P$7:$P$75&lt;&gt;"",ROW($P$7:$P$75)-MIN(ROW($P$7:$P$75))+1,""),""),ROW()-ROW(A$78)+1))),),"")</f>
        <v/>
      </c>
      <c r="U81" s="0" t="str">
        <f aca="false" t="array" ref="U81:U81">IFERROR(CONCATENATE((INDEX($X$7:$X$75,SMALL(IF($X$7:$X$75&lt;&gt;"",IF($U$7:$U$75&lt;&gt;"",ROW($U$7:$U$75)-MIN(ROW($U$7:$U$75))+1,""),""),ROW()-ROW(A$78)+1)))," "),"")</f>
        <v/>
      </c>
      <c r="V81" s="0" t="str">
        <f aca="false" t="array" ref="V81:V81">IFERROR(CONCATENATE(TEXT(INDEX($U$7:$U$75,SMALL(IF($X$7:$X$75&lt;&gt;"",IF($U$7:$U$75&lt;&gt;"",ROW($U$7:$U$75)-MIN(ROW($U$7:$U$75))+1,""),""),ROW()-ROW(A$78)+1)),"##0")," "),"")</f>
        <v/>
      </c>
      <c r="W81" s="0" t="str">
        <f aca="false" t="array" ref="W81:W81">IFERROR(CONCATENATE((INDEX($A$7:$A$75,SMALL(IF($X$7:$X$75&lt;&gt;"",IF($U$7:$U$75&lt;&gt;"",ROW($U$7:$U$75)-MIN(ROW($U$7:$U$75))+1,""),""),ROW()-ROW(A$78)+1))),),"")</f>
        <v/>
      </c>
      <c r="Z81" s="0" t="str">
        <f aca="false" t="array" ref="Z81:Z81">IFERROR(CONCATENATE((INDEX($AC$7:$AC$75,SMALL(IF($AC$7:$AC$75&lt;&gt;"",IF($Z$7:$Z$75&lt;&gt;"",ROW($Z$7:$Z$75)-MIN(ROW($Z$7:$Z$75))+1,""),""),ROW()-ROW(A$78)+1))),","),"")</f>
        <v/>
      </c>
      <c r="AA81" s="0" t="str">
        <f aca="false" t="array" ref="AA81:AA81">IFERROR(CONCATENATE(TEXT(INDEX($Z$7:$Z$75,SMALL(IF($AC$7:$AC$75&lt;&gt;"",IF($Z$7:$Z$75&lt;&gt;"",ROW($Z$7:$Z$75)-MIN(ROW($Z$7:$Z$75))+1,""),""),ROW()-ROW(A$78)+1)),"##0"),","),"")</f>
        <v/>
      </c>
      <c r="AB81" s="0" t="str">
        <f aca="false" t="array" ref="AB81:AB81">IFERROR(CONCATENATE((INDEX($A$7:$A$75,SMALL(IF($AC$7:$AC$75&lt;&gt;"",IF($Z$7:$Z$75&lt;&gt;"",ROW($Z$7:$Z$75)-MIN(ROW($Z$7:$Z$75))+1,""),""),ROW()-ROW(A$78)+1))),),"")</f>
        <v/>
      </c>
      <c r="AE81" s="0" t="str">
        <f aca="false" t="array" ref="AE81:AE81">IFERROR(CONCATENATE((INDEX($AH$7:$AH$75,SMALL(IF($AH$7:$AH$75&lt;&gt;"",IF($AE$7:$AE$75&lt;&gt;"",ROW($AE$7:$AE$75)-MIN(ROW($AE$7:$AE$75))+1,""),""),ROW()-ROW(A$78)+1)))," "),"")</f>
        <v/>
      </c>
      <c r="AF81" s="0" t="str">
        <f aca="false" t="array" ref="AF81:AF81">IFERROR(CONCATENATE(TEXT(INDEX($AE$7:$AE$75,SMALL(IF($AH$7:$AH$75&lt;&gt;"",IF($AE$7:$AE$75&lt;&gt;"",ROW($AE$7:$AE$75)-MIN(ROW($AE$7:$AE$75))+1,""),""),ROW()-ROW(A$78)+1)),"##0")," "),"")</f>
        <v/>
      </c>
      <c r="AG81" s="0" t="str">
        <f aca="false" t="array" ref="AG81:AG81">IFERROR(CONCATENATE((INDEX($A$7:$A$75,SMALL(IF($AH$7:$AH$75&lt;&gt;"",IF($AE$7:$AE$75&lt;&gt;"",ROW($AE$7:$AE$75)-MIN(ROW($AE$7:$AE$75))+1,""),""),ROW()-ROW(A$78)+1))),),"")</f>
        <v/>
      </c>
      <c r="AJ81" s="0" t="str">
        <f aca="false" t="array" ref="AJ81:AJ81">IFERROR(CONCATENATE((INDEX($AM$7:$AM$75,SMALL(IF($AM$7:$AM$75&lt;&gt;"",IF($AJ$7:$AJ$75&lt;&gt;"",ROW($AJ$7:$AJ$75)-MIN(ROW($AJ$7:$AJ$75))+1,""),""),ROW()-ROW(A$78)+1)))," "),"")</f>
        <v/>
      </c>
      <c r="AK81" s="0" t="str">
        <f aca="false" t="array" ref="AK81:AK81">IFERROR(CONCATENATE(TEXT(INDEX($AJ$7:$AJ$75,SMALL(IF($AM$7:$AM$75&lt;&gt;"",IF($AJ$7:$AJ$75&lt;&gt;"",ROW($AJ$7:$AJ$75)-MIN(ROW($AJ$7:$AJ$75))+1,""),""),ROW()-ROW(A$78)+1)),"##0")," "),"")</f>
        <v/>
      </c>
      <c r="AL81" s="0" t="str">
        <f aca="false" t="array" ref="AL81:AL81">IFERROR(CONCATENATE((INDEX($A$7:$A$75,SMALL(IF($AM$7:$AM$75&lt;&gt;"",IF($AJ$7:$AJ$75&lt;&gt;"",ROW($AJ$7:$AJ$75)-MIN(ROW($AJ$7:$AJ$75))+1,""),""),ROW()-ROW(A$78)+1))),),"")</f>
        <v/>
      </c>
    </row>
    <row r="82" customFormat="false" ht="15" hidden="false" customHeight="false" outlineLevel="0" collapsed="false">
      <c r="K82" s="0" t="str">
        <f aca="false" t="array" ref="K82:K82">IFERROR(CONCATENATE(TEXT(INDEX($K$7:$K$75,SMALL(IF($N$7:$N$75&lt;&gt;"",IF($K$7:$K$75&lt;&gt;"",ROW($K$7:$K$75)-MIN(ROW($K$7:$K$75))+1,""),""),ROW()-ROW(A$78)+1)),"##0"),","),"")</f>
        <v/>
      </c>
      <c r="L82" s="0" t="str">
        <f aca="false" t="array" ref="L82:L82">IFERROR(CONCATENATE((INDEX($N$7:$N$75,SMALL(IF($N$7:$N$75&lt;&gt;"",IF($K$7:$K$75&lt;&gt;"",ROW($K$7:$K$75)-MIN(ROW($K$7:$K$75))+1,""),""),ROW()-ROW(A$78)+1))),","),"")</f>
        <v/>
      </c>
      <c r="M82" s="0" t="str">
        <f aca="false" t="array" ref="M82:M82">IFERROR(CONCATENATE((INDEX($A$7:$A$75,SMALL(IF($N$7:$N$75&lt;&gt;"",IF($K$7:$K$75&lt;&gt;"",ROW($K$7:$K$75)-MIN(ROW($K$7:$K$75))+1,""),""),ROW()-ROW(A$78)+1))),),"")</f>
        <v/>
      </c>
      <c r="P82" s="0" t="str">
        <f aca="false" t="array" ref="P82:P82">IFERROR(CONCATENATE((INDEX($S$7:$S$75,SMALL(IF($S$7:$S$75&lt;&gt;"",IF($P$7:$P$75&lt;&gt;"",ROW($P$7:$P$75)-MIN(ROW($P$7:$P$75))+1,""),""),ROW()-ROW(A$78)+1)))," "),"")</f>
        <v/>
      </c>
      <c r="Q82" s="0" t="str">
        <f aca="false" t="array" ref="Q82:Q82">IFERROR(CONCATENATE(TEXT(INDEX($P$7:$P$75,SMALL(IF($S$7:$S$75&lt;&gt;"",IF($P$7:$P$75&lt;&gt;"",ROW($P$7:$P$75)-MIN(ROW($P$7:$P$75))+1,""),""),ROW()-ROW(A$78)+1)),"##0")," "),"")</f>
        <v/>
      </c>
      <c r="R82" s="0" t="str">
        <f aca="false" t="array" ref="R82:R82">IFERROR(CONCATENATE((INDEX($A$7:$A$75,SMALL(IF($S$7:$S$75&lt;&gt;"",IF($P$7:$P$75&lt;&gt;"",ROW($P$7:$P$75)-MIN(ROW($P$7:$P$75))+1,""),""),ROW()-ROW(A$78)+1))),),"")</f>
        <v/>
      </c>
      <c r="U82" s="0" t="str">
        <f aca="false" t="array" ref="U82:U82">IFERROR(CONCATENATE((INDEX($X$7:$X$75,SMALL(IF($X$7:$X$75&lt;&gt;"",IF($U$7:$U$75&lt;&gt;"",ROW($U$7:$U$75)-MIN(ROW($U$7:$U$75))+1,""),""),ROW()-ROW(A$78)+1)))," "),"")</f>
        <v/>
      </c>
      <c r="V82" s="0" t="str">
        <f aca="false" t="array" ref="V82:V82">IFERROR(CONCATENATE(TEXT(INDEX($U$7:$U$75,SMALL(IF($X$7:$X$75&lt;&gt;"",IF($U$7:$U$75&lt;&gt;"",ROW($U$7:$U$75)-MIN(ROW($U$7:$U$75))+1,""),""),ROW()-ROW(A$78)+1)),"##0")," "),"")</f>
        <v/>
      </c>
      <c r="W82" s="0" t="str">
        <f aca="false" t="array" ref="W82:W82">IFERROR(CONCATENATE((INDEX($A$7:$A$75,SMALL(IF($X$7:$X$75&lt;&gt;"",IF($U$7:$U$75&lt;&gt;"",ROW($U$7:$U$75)-MIN(ROW($U$7:$U$75))+1,""),""),ROW()-ROW(A$78)+1))),),"")</f>
        <v/>
      </c>
      <c r="Z82" s="0" t="str">
        <f aca="false" t="array" ref="Z82:Z82">IFERROR(CONCATENATE((INDEX($AC$7:$AC$75,SMALL(IF($AC$7:$AC$75&lt;&gt;"",IF($Z$7:$Z$75&lt;&gt;"",ROW($Z$7:$Z$75)-MIN(ROW($Z$7:$Z$75))+1,""),""),ROW()-ROW(A$78)+1))),","),"")</f>
        <v/>
      </c>
      <c r="AA82" s="0" t="str">
        <f aca="false" t="array" ref="AA82:AA82">IFERROR(CONCATENATE(TEXT(INDEX($Z$7:$Z$75,SMALL(IF($AC$7:$AC$75&lt;&gt;"",IF($Z$7:$Z$75&lt;&gt;"",ROW($Z$7:$Z$75)-MIN(ROW($Z$7:$Z$75))+1,""),""),ROW()-ROW(A$78)+1)),"##0"),","),"")</f>
        <v/>
      </c>
      <c r="AB82" s="0" t="str">
        <f aca="false" t="array" ref="AB82:AB82">IFERROR(CONCATENATE((INDEX($A$7:$A$75,SMALL(IF($AC$7:$AC$75&lt;&gt;"",IF($Z$7:$Z$75&lt;&gt;"",ROW($Z$7:$Z$75)-MIN(ROW($Z$7:$Z$75))+1,""),""),ROW()-ROW(A$78)+1))),),"")</f>
        <v/>
      </c>
      <c r="AE82" s="0" t="str">
        <f aca="false" t="array" ref="AE82:AE82">IFERROR(CONCATENATE((INDEX($AH$7:$AH$75,SMALL(IF($AH$7:$AH$75&lt;&gt;"",IF($AE$7:$AE$75&lt;&gt;"",ROW($AE$7:$AE$75)-MIN(ROW($AE$7:$AE$75))+1,""),""),ROW()-ROW(A$78)+1)))," "),"")</f>
        <v/>
      </c>
      <c r="AF82" s="0" t="str">
        <f aca="false" t="array" ref="AF82:AF82">IFERROR(CONCATENATE(TEXT(INDEX($AE$7:$AE$75,SMALL(IF($AH$7:$AH$75&lt;&gt;"",IF($AE$7:$AE$75&lt;&gt;"",ROW($AE$7:$AE$75)-MIN(ROW($AE$7:$AE$75))+1,""),""),ROW()-ROW(A$78)+1)),"##0")," "),"")</f>
        <v/>
      </c>
      <c r="AG82" s="0" t="str">
        <f aca="false" t="array" ref="AG82:AG82">IFERROR(CONCATENATE((INDEX($A$7:$A$75,SMALL(IF($AH$7:$AH$75&lt;&gt;"",IF($AE$7:$AE$75&lt;&gt;"",ROW($AE$7:$AE$75)-MIN(ROW($AE$7:$AE$75))+1,""),""),ROW()-ROW(A$78)+1))),),"")</f>
        <v/>
      </c>
      <c r="AJ82" s="0" t="str">
        <f aca="false" t="array" ref="AJ82:AJ82">IFERROR(CONCATENATE((INDEX($AM$7:$AM$75,SMALL(IF($AM$7:$AM$75&lt;&gt;"",IF($AJ$7:$AJ$75&lt;&gt;"",ROW($AJ$7:$AJ$75)-MIN(ROW($AJ$7:$AJ$75))+1,""),""),ROW()-ROW(A$78)+1)))," "),"")</f>
        <v/>
      </c>
      <c r="AK82" s="0" t="str">
        <f aca="false" t="array" ref="AK82:AK82">IFERROR(CONCATENATE(TEXT(INDEX($AJ$7:$AJ$75,SMALL(IF($AM$7:$AM$75&lt;&gt;"",IF($AJ$7:$AJ$75&lt;&gt;"",ROW($AJ$7:$AJ$75)-MIN(ROW($AJ$7:$AJ$75))+1,""),""),ROW()-ROW(A$78)+1)),"##0")," "),"")</f>
        <v/>
      </c>
      <c r="AL82" s="0" t="str">
        <f aca="false" t="array" ref="AL82:AL82">IFERROR(CONCATENATE((INDEX($A$7:$A$75,SMALL(IF($AM$7:$AM$75&lt;&gt;"",IF($AJ$7:$AJ$75&lt;&gt;"",ROW($AJ$7:$AJ$75)-MIN(ROW($AJ$7:$AJ$75))+1,""),""),ROW()-ROW(A$78)+1))),),"")</f>
        <v/>
      </c>
    </row>
    <row r="83" customFormat="false" ht="15" hidden="false" customHeight="false" outlineLevel="0" collapsed="false">
      <c r="K83" s="0" t="str">
        <f aca="false" t="array" ref="K83:K83">IFERROR(CONCATENATE(TEXT(INDEX($K$7:$K$75,SMALL(IF($N$7:$N$75&lt;&gt;"",IF($K$7:$K$75&lt;&gt;"",ROW($K$7:$K$75)-MIN(ROW($K$7:$K$75))+1,""),""),ROW()-ROW(A$78)+1)),"##0"),","),"")</f>
        <v/>
      </c>
      <c r="L83" s="0" t="str">
        <f aca="false" t="array" ref="L83:L83">IFERROR(CONCATENATE((INDEX($N$7:$N$75,SMALL(IF($N$7:$N$75&lt;&gt;"",IF($K$7:$K$75&lt;&gt;"",ROW($K$7:$K$75)-MIN(ROW($K$7:$K$75))+1,""),""),ROW()-ROW(A$78)+1))),","),"")</f>
        <v/>
      </c>
      <c r="M83" s="0" t="str">
        <f aca="false" t="array" ref="M83:M83">IFERROR(CONCATENATE((INDEX($A$7:$A$75,SMALL(IF($N$7:$N$75&lt;&gt;"",IF($K$7:$K$75&lt;&gt;"",ROW($K$7:$K$75)-MIN(ROW($K$7:$K$75))+1,""),""),ROW()-ROW(A$78)+1))),),"")</f>
        <v/>
      </c>
      <c r="P83" s="0" t="str">
        <f aca="false" t="array" ref="P83:P83">IFERROR(CONCATENATE((INDEX($S$7:$S$75,SMALL(IF($S$7:$S$75&lt;&gt;"",IF($P$7:$P$75&lt;&gt;"",ROW($P$7:$P$75)-MIN(ROW($P$7:$P$75))+1,""),""),ROW()-ROW(A$78)+1)))," "),"")</f>
        <v/>
      </c>
      <c r="Q83" s="0" t="str">
        <f aca="false" t="array" ref="Q83:Q83">IFERROR(CONCATENATE(TEXT(INDEX($P$7:$P$75,SMALL(IF($S$7:$S$75&lt;&gt;"",IF($P$7:$P$75&lt;&gt;"",ROW($P$7:$P$75)-MIN(ROW($P$7:$P$75))+1,""),""),ROW()-ROW(A$78)+1)),"##0")," "),"")</f>
        <v/>
      </c>
      <c r="R83" s="0" t="str">
        <f aca="false" t="array" ref="R83:R83">IFERROR(CONCATENATE((INDEX($A$7:$A$75,SMALL(IF($S$7:$S$75&lt;&gt;"",IF($P$7:$P$75&lt;&gt;"",ROW($P$7:$P$75)-MIN(ROW($P$7:$P$75))+1,""),""),ROW()-ROW(A$78)+1))),),"")</f>
        <v/>
      </c>
      <c r="U83" s="0" t="str">
        <f aca="false" t="array" ref="U83:U83">IFERROR(CONCATENATE((INDEX($X$7:$X$75,SMALL(IF($X$7:$X$75&lt;&gt;"",IF($U$7:$U$75&lt;&gt;"",ROW($U$7:$U$75)-MIN(ROW($U$7:$U$75))+1,""),""),ROW()-ROW(A$78)+1)))," "),"")</f>
        <v/>
      </c>
      <c r="V83" s="0" t="str">
        <f aca="false" t="array" ref="V83:V83">IFERROR(CONCATENATE(TEXT(INDEX($U$7:$U$75,SMALL(IF($X$7:$X$75&lt;&gt;"",IF($U$7:$U$75&lt;&gt;"",ROW($U$7:$U$75)-MIN(ROW($U$7:$U$75))+1,""),""),ROW()-ROW(A$78)+1)),"##0")," "),"")</f>
        <v/>
      </c>
      <c r="W83" s="0" t="str">
        <f aca="false" t="array" ref="W83:W83">IFERROR(CONCATENATE((INDEX($A$7:$A$75,SMALL(IF($X$7:$X$75&lt;&gt;"",IF($U$7:$U$75&lt;&gt;"",ROW($U$7:$U$75)-MIN(ROW($U$7:$U$75))+1,""),""),ROW()-ROW(A$78)+1))),),"")</f>
        <v/>
      </c>
      <c r="Z83" s="0" t="str">
        <f aca="false" t="array" ref="Z83:Z83">IFERROR(CONCATENATE((INDEX($AC$7:$AC$75,SMALL(IF($AC$7:$AC$75&lt;&gt;"",IF($Z$7:$Z$75&lt;&gt;"",ROW($Z$7:$Z$75)-MIN(ROW($Z$7:$Z$75))+1,""),""),ROW()-ROW(A$78)+1))),","),"")</f>
        <v/>
      </c>
      <c r="AA83" s="0" t="str">
        <f aca="false" t="array" ref="AA83:AA83">IFERROR(CONCATENATE(TEXT(INDEX($Z$7:$Z$75,SMALL(IF($AC$7:$AC$75&lt;&gt;"",IF($Z$7:$Z$75&lt;&gt;"",ROW($Z$7:$Z$75)-MIN(ROW($Z$7:$Z$75))+1,""),""),ROW()-ROW(A$78)+1)),"##0"),","),"")</f>
        <v/>
      </c>
      <c r="AB83" s="0" t="str">
        <f aca="false" t="array" ref="AB83:AB83">IFERROR(CONCATENATE((INDEX($A$7:$A$75,SMALL(IF($AC$7:$AC$75&lt;&gt;"",IF($Z$7:$Z$75&lt;&gt;"",ROW($Z$7:$Z$75)-MIN(ROW($Z$7:$Z$75))+1,""),""),ROW()-ROW(A$78)+1))),),"")</f>
        <v/>
      </c>
      <c r="AE83" s="0" t="str">
        <f aca="false" t="array" ref="AE83:AE83">IFERROR(CONCATENATE((INDEX($AH$7:$AH$75,SMALL(IF($AH$7:$AH$75&lt;&gt;"",IF($AE$7:$AE$75&lt;&gt;"",ROW($AE$7:$AE$75)-MIN(ROW($AE$7:$AE$75))+1,""),""),ROW()-ROW(A$78)+1)))," "),"")</f>
        <v/>
      </c>
      <c r="AF83" s="0" t="str">
        <f aca="false" t="array" ref="AF83:AF83">IFERROR(CONCATENATE(TEXT(INDEX($AE$7:$AE$75,SMALL(IF($AH$7:$AH$75&lt;&gt;"",IF($AE$7:$AE$75&lt;&gt;"",ROW($AE$7:$AE$75)-MIN(ROW($AE$7:$AE$75))+1,""),""),ROW()-ROW(A$78)+1)),"##0")," "),"")</f>
        <v/>
      </c>
      <c r="AG83" s="0" t="str">
        <f aca="false" t="array" ref="AG83:AG83">IFERROR(CONCATENATE((INDEX($A$7:$A$75,SMALL(IF($AH$7:$AH$75&lt;&gt;"",IF($AE$7:$AE$75&lt;&gt;"",ROW($AE$7:$AE$75)-MIN(ROW($AE$7:$AE$75))+1,""),""),ROW()-ROW(A$78)+1))),),"")</f>
        <v/>
      </c>
      <c r="AJ83" s="0" t="str">
        <f aca="false" t="array" ref="AJ83:AJ83">IFERROR(CONCATENATE((INDEX($AM$7:$AM$75,SMALL(IF($AM$7:$AM$75&lt;&gt;"",IF($AJ$7:$AJ$75&lt;&gt;"",ROW($AJ$7:$AJ$75)-MIN(ROW($AJ$7:$AJ$75))+1,""),""),ROW()-ROW(A$78)+1)))," "),"")</f>
        <v/>
      </c>
      <c r="AK83" s="0" t="str">
        <f aca="false" t="array" ref="AK83:AK83">IFERROR(CONCATENATE(TEXT(INDEX($AJ$7:$AJ$75,SMALL(IF($AM$7:$AM$75&lt;&gt;"",IF($AJ$7:$AJ$75&lt;&gt;"",ROW($AJ$7:$AJ$75)-MIN(ROW($AJ$7:$AJ$75))+1,""),""),ROW()-ROW(A$78)+1)),"##0")," "),"")</f>
        <v/>
      </c>
      <c r="AL83" s="0" t="str">
        <f aca="false" t="array" ref="AL83:AL83">IFERROR(CONCATENATE((INDEX($A$7:$A$75,SMALL(IF($AM$7:$AM$75&lt;&gt;"",IF($AJ$7:$AJ$75&lt;&gt;"",ROW($AJ$7:$AJ$75)-MIN(ROW($AJ$7:$AJ$75))+1,""),""),ROW()-ROW(A$78)+1))),),"")</f>
        <v/>
      </c>
    </row>
    <row r="84" customFormat="false" ht="15" hidden="false" customHeight="false" outlineLevel="0" collapsed="false">
      <c r="K84" s="0" t="str">
        <f aca="false" t="array" ref="K84:K84">IFERROR(CONCATENATE(TEXT(INDEX($K$7:$K$75,SMALL(IF($N$7:$N$75&lt;&gt;"",IF($K$7:$K$75&lt;&gt;"",ROW($K$7:$K$75)-MIN(ROW($K$7:$K$75))+1,""),""),ROW()-ROW(A$78)+1)),"##0"),","),"")</f>
        <v/>
      </c>
      <c r="L84" s="0" t="str">
        <f aca="false" t="array" ref="L84:L84">IFERROR(CONCATENATE((INDEX($N$7:$N$75,SMALL(IF($N$7:$N$75&lt;&gt;"",IF($K$7:$K$75&lt;&gt;"",ROW($K$7:$K$75)-MIN(ROW($K$7:$K$75))+1,""),""),ROW()-ROW(A$78)+1))),","),"")</f>
        <v/>
      </c>
      <c r="M84" s="0" t="str">
        <f aca="false" t="array" ref="M84:M84">IFERROR(CONCATENATE((INDEX($A$7:$A$75,SMALL(IF($N$7:$N$75&lt;&gt;"",IF($K$7:$K$75&lt;&gt;"",ROW($K$7:$K$75)-MIN(ROW($K$7:$K$75))+1,""),""),ROW()-ROW(A$78)+1))),),"")</f>
        <v/>
      </c>
      <c r="P84" s="0" t="str">
        <f aca="false" t="array" ref="P84:P84">IFERROR(CONCATENATE((INDEX($S$7:$S$75,SMALL(IF($S$7:$S$75&lt;&gt;"",IF($P$7:$P$75&lt;&gt;"",ROW($P$7:$P$75)-MIN(ROW($P$7:$P$75))+1,""),""),ROW()-ROW(A$78)+1)))," "),"")</f>
        <v/>
      </c>
      <c r="Q84" s="0" t="str">
        <f aca="false" t="array" ref="Q84:Q84">IFERROR(CONCATENATE(TEXT(INDEX($P$7:$P$75,SMALL(IF($S$7:$S$75&lt;&gt;"",IF($P$7:$P$75&lt;&gt;"",ROW($P$7:$P$75)-MIN(ROW($P$7:$P$75))+1,""),""),ROW()-ROW(A$78)+1)),"##0")," "),"")</f>
        <v/>
      </c>
      <c r="R84" s="0" t="str">
        <f aca="false" t="array" ref="R84:R84">IFERROR(CONCATENATE((INDEX($A$7:$A$75,SMALL(IF($S$7:$S$75&lt;&gt;"",IF($P$7:$P$75&lt;&gt;"",ROW($P$7:$P$75)-MIN(ROW($P$7:$P$75))+1,""),""),ROW()-ROW(A$78)+1))),),"")</f>
        <v/>
      </c>
      <c r="U84" s="0" t="str">
        <f aca="false" t="array" ref="U84:U84">IFERROR(CONCATENATE((INDEX($X$7:$X$75,SMALL(IF($X$7:$X$75&lt;&gt;"",IF($U$7:$U$75&lt;&gt;"",ROW($U$7:$U$75)-MIN(ROW($U$7:$U$75))+1,""),""),ROW()-ROW(A$78)+1)))," "),"")</f>
        <v/>
      </c>
      <c r="V84" s="0" t="str">
        <f aca="false" t="array" ref="V84:V84">IFERROR(CONCATENATE(TEXT(INDEX($U$7:$U$75,SMALL(IF($X$7:$X$75&lt;&gt;"",IF($U$7:$U$75&lt;&gt;"",ROW($U$7:$U$75)-MIN(ROW($U$7:$U$75))+1,""),""),ROW()-ROW(A$78)+1)),"##0")," "),"")</f>
        <v/>
      </c>
      <c r="W84" s="0" t="str">
        <f aca="false" t="array" ref="W84:W84">IFERROR(CONCATENATE((INDEX($A$7:$A$75,SMALL(IF($X$7:$X$75&lt;&gt;"",IF($U$7:$U$75&lt;&gt;"",ROW($U$7:$U$75)-MIN(ROW($U$7:$U$75))+1,""),""),ROW()-ROW(A$78)+1))),),"")</f>
        <v/>
      </c>
      <c r="Z84" s="0" t="str">
        <f aca="false" t="array" ref="Z84:Z84">IFERROR(CONCATENATE((INDEX($AC$7:$AC$75,SMALL(IF($AC$7:$AC$75&lt;&gt;"",IF($Z$7:$Z$75&lt;&gt;"",ROW($Z$7:$Z$75)-MIN(ROW($Z$7:$Z$75))+1,""),""),ROW()-ROW(A$78)+1))),","),"")</f>
        <v/>
      </c>
      <c r="AA84" s="0" t="str">
        <f aca="false" t="array" ref="AA84:AA84">IFERROR(CONCATENATE(TEXT(INDEX($Z$7:$Z$75,SMALL(IF($AC$7:$AC$75&lt;&gt;"",IF($Z$7:$Z$75&lt;&gt;"",ROW($Z$7:$Z$75)-MIN(ROW($Z$7:$Z$75))+1,""),""),ROW()-ROW(A$78)+1)),"##0"),","),"")</f>
        <v/>
      </c>
      <c r="AB84" s="0" t="str">
        <f aca="false" t="array" ref="AB84:AB84">IFERROR(CONCATENATE((INDEX($A$7:$A$75,SMALL(IF($AC$7:$AC$75&lt;&gt;"",IF($Z$7:$Z$75&lt;&gt;"",ROW($Z$7:$Z$75)-MIN(ROW($Z$7:$Z$75))+1,""),""),ROW()-ROW(A$78)+1))),),"")</f>
        <v/>
      </c>
      <c r="AE84" s="0" t="str">
        <f aca="false" t="array" ref="AE84:AE84">IFERROR(CONCATENATE((INDEX($AH$7:$AH$75,SMALL(IF($AH$7:$AH$75&lt;&gt;"",IF($AE$7:$AE$75&lt;&gt;"",ROW($AE$7:$AE$75)-MIN(ROW($AE$7:$AE$75))+1,""),""),ROW()-ROW(A$78)+1)))," "),"")</f>
        <v/>
      </c>
      <c r="AF84" s="0" t="str">
        <f aca="false" t="array" ref="AF84:AF84">IFERROR(CONCATENATE(TEXT(INDEX($AE$7:$AE$75,SMALL(IF($AH$7:$AH$75&lt;&gt;"",IF($AE$7:$AE$75&lt;&gt;"",ROW($AE$7:$AE$75)-MIN(ROW($AE$7:$AE$75))+1,""),""),ROW()-ROW(A$78)+1)),"##0")," "),"")</f>
        <v/>
      </c>
      <c r="AG84" s="0" t="str">
        <f aca="false" t="array" ref="AG84:AG84">IFERROR(CONCATENATE((INDEX($A$7:$A$75,SMALL(IF($AH$7:$AH$75&lt;&gt;"",IF($AE$7:$AE$75&lt;&gt;"",ROW($AE$7:$AE$75)-MIN(ROW($AE$7:$AE$75))+1,""),""),ROW()-ROW(A$78)+1))),),"")</f>
        <v/>
      </c>
      <c r="AJ84" s="0" t="str">
        <f aca="false" t="array" ref="AJ84:AJ84">IFERROR(CONCATENATE((INDEX($AM$7:$AM$75,SMALL(IF($AM$7:$AM$75&lt;&gt;"",IF($AJ$7:$AJ$75&lt;&gt;"",ROW($AJ$7:$AJ$75)-MIN(ROW($AJ$7:$AJ$75))+1,""),""),ROW()-ROW(A$78)+1)))," "),"")</f>
        <v/>
      </c>
      <c r="AK84" s="0" t="str">
        <f aca="false" t="array" ref="AK84:AK84">IFERROR(CONCATENATE(TEXT(INDEX($AJ$7:$AJ$75,SMALL(IF($AM$7:$AM$75&lt;&gt;"",IF($AJ$7:$AJ$75&lt;&gt;"",ROW($AJ$7:$AJ$75)-MIN(ROW($AJ$7:$AJ$75))+1,""),""),ROW()-ROW(A$78)+1)),"##0")," "),"")</f>
        <v/>
      </c>
      <c r="AL84" s="0" t="str">
        <f aca="false" t="array" ref="AL84:AL84">IFERROR(CONCATENATE((INDEX($A$7:$A$75,SMALL(IF($AM$7:$AM$75&lt;&gt;"",IF($AJ$7:$AJ$75&lt;&gt;"",ROW($AJ$7:$AJ$75)-MIN(ROW($AJ$7:$AJ$75))+1,""),""),ROW()-ROW(A$78)+1))),),"")</f>
        <v/>
      </c>
    </row>
    <row r="85" customFormat="false" ht="15" hidden="false" customHeight="false" outlineLevel="0" collapsed="false">
      <c r="K85" s="0" t="str">
        <f aca="false" t="array" ref="K85:K85">IFERROR(CONCATENATE(TEXT(INDEX($K$7:$K$75,SMALL(IF($N$7:$N$75&lt;&gt;"",IF($K$7:$K$75&lt;&gt;"",ROW($K$7:$K$75)-MIN(ROW($K$7:$K$75))+1,""),""),ROW()-ROW(A$78)+1)),"##0"),","),"")</f>
        <v/>
      </c>
      <c r="L85" s="0" t="str">
        <f aca="false" t="array" ref="L85:L85">IFERROR(CONCATENATE((INDEX($N$7:$N$75,SMALL(IF($N$7:$N$75&lt;&gt;"",IF($K$7:$K$75&lt;&gt;"",ROW($K$7:$K$75)-MIN(ROW($K$7:$K$75))+1,""),""),ROW()-ROW(A$78)+1))),","),"")</f>
        <v/>
      </c>
      <c r="M85" s="0" t="str">
        <f aca="false" t="array" ref="M85:M85">IFERROR(CONCATENATE((INDEX($A$7:$A$75,SMALL(IF($N$7:$N$75&lt;&gt;"",IF($K$7:$K$75&lt;&gt;"",ROW($K$7:$K$75)-MIN(ROW($K$7:$K$75))+1,""),""),ROW()-ROW(A$78)+1))),),"")</f>
        <v/>
      </c>
      <c r="P85" s="0" t="str">
        <f aca="false" t="array" ref="P85:P85">IFERROR(CONCATENATE((INDEX($S$7:$S$75,SMALL(IF($S$7:$S$75&lt;&gt;"",IF($P$7:$P$75&lt;&gt;"",ROW($P$7:$P$75)-MIN(ROW($P$7:$P$75))+1,""),""),ROW()-ROW(A$78)+1)))," "),"")</f>
        <v/>
      </c>
      <c r="Q85" s="0" t="str">
        <f aca="false" t="array" ref="Q85:Q85">IFERROR(CONCATENATE(TEXT(INDEX($P$7:$P$75,SMALL(IF($S$7:$S$75&lt;&gt;"",IF($P$7:$P$75&lt;&gt;"",ROW($P$7:$P$75)-MIN(ROW($P$7:$P$75))+1,""),""),ROW()-ROW(A$78)+1)),"##0")," "),"")</f>
        <v/>
      </c>
      <c r="R85" s="0" t="str">
        <f aca="false" t="array" ref="R85:R85">IFERROR(CONCATENATE((INDEX($A$7:$A$75,SMALL(IF($S$7:$S$75&lt;&gt;"",IF($P$7:$P$75&lt;&gt;"",ROW($P$7:$P$75)-MIN(ROW($P$7:$P$75))+1,""),""),ROW()-ROW(A$78)+1))),),"")</f>
        <v/>
      </c>
      <c r="U85" s="0" t="str">
        <f aca="false" t="array" ref="U85:U85">IFERROR(CONCATENATE((INDEX($X$7:$X$75,SMALL(IF($X$7:$X$75&lt;&gt;"",IF($U$7:$U$75&lt;&gt;"",ROW($U$7:$U$75)-MIN(ROW($U$7:$U$75))+1,""),""),ROW()-ROW(A$78)+1)))," "),"")</f>
        <v/>
      </c>
      <c r="V85" s="0" t="str">
        <f aca="false" t="array" ref="V85:V85">IFERROR(CONCATENATE(TEXT(INDEX($U$7:$U$75,SMALL(IF($X$7:$X$75&lt;&gt;"",IF($U$7:$U$75&lt;&gt;"",ROW($U$7:$U$75)-MIN(ROW($U$7:$U$75))+1,""),""),ROW()-ROW(A$78)+1)),"##0")," "),"")</f>
        <v/>
      </c>
      <c r="W85" s="0" t="str">
        <f aca="false" t="array" ref="W85:W85">IFERROR(CONCATENATE((INDEX($A$7:$A$75,SMALL(IF($X$7:$X$75&lt;&gt;"",IF($U$7:$U$75&lt;&gt;"",ROW($U$7:$U$75)-MIN(ROW($U$7:$U$75))+1,""),""),ROW()-ROW(A$78)+1))),),"")</f>
        <v/>
      </c>
      <c r="Z85" s="0" t="str">
        <f aca="false" t="array" ref="Z85:Z85">IFERROR(CONCATENATE((INDEX($AC$7:$AC$75,SMALL(IF($AC$7:$AC$75&lt;&gt;"",IF($Z$7:$Z$75&lt;&gt;"",ROW($Z$7:$Z$75)-MIN(ROW($Z$7:$Z$75))+1,""),""),ROW()-ROW(A$78)+1))),","),"")</f>
        <v/>
      </c>
      <c r="AA85" s="0" t="str">
        <f aca="false" t="array" ref="AA85:AA85">IFERROR(CONCATENATE(TEXT(INDEX($Z$7:$Z$75,SMALL(IF($AC$7:$AC$75&lt;&gt;"",IF($Z$7:$Z$75&lt;&gt;"",ROW($Z$7:$Z$75)-MIN(ROW($Z$7:$Z$75))+1,""),""),ROW()-ROW(A$78)+1)),"##0"),","),"")</f>
        <v/>
      </c>
      <c r="AB85" s="0" t="str">
        <f aca="false" t="array" ref="AB85:AB85">IFERROR(CONCATENATE((INDEX($A$7:$A$75,SMALL(IF($AC$7:$AC$75&lt;&gt;"",IF($Z$7:$Z$75&lt;&gt;"",ROW($Z$7:$Z$75)-MIN(ROW($Z$7:$Z$75))+1,""),""),ROW()-ROW(A$78)+1))),),"")</f>
        <v/>
      </c>
      <c r="AE85" s="0" t="str">
        <f aca="false" t="array" ref="AE85:AE85">IFERROR(CONCATENATE((INDEX($AH$7:$AH$75,SMALL(IF($AH$7:$AH$75&lt;&gt;"",IF($AE$7:$AE$75&lt;&gt;"",ROW($AE$7:$AE$75)-MIN(ROW($AE$7:$AE$75))+1,""),""),ROW()-ROW(A$78)+1)))," "),"")</f>
        <v/>
      </c>
      <c r="AF85" s="0" t="str">
        <f aca="false" t="array" ref="AF85:AF85">IFERROR(CONCATENATE(TEXT(INDEX($AE$7:$AE$75,SMALL(IF($AH$7:$AH$75&lt;&gt;"",IF($AE$7:$AE$75&lt;&gt;"",ROW($AE$7:$AE$75)-MIN(ROW($AE$7:$AE$75))+1,""),""),ROW()-ROW(A$78)+1)),"##0")," "),"")</f>
        <v/>
      </c>
      <c r="AG85" s="0" t="str">
        <f aca="false" t="array" ref="AG85:AG85">IFERROR(CONCATENATE((INDEX($A$7:$A$75,SMALL(IF($AH$7:$AH$75&lt;&gt;"",IF($AE$7:$AE$75&lt;&gt;"",ROW($AE$7:$AE$75)-MIN(ROW($AE$7:$AE$75))+1,""),""),ROW()-ROW(A$78)+1))),),"")</f>
        <v/>
      </c>
      <c r="AJ85" s="0" t="str">
        <f aca="false" t="array" ref="AJ85:AJ85">IFERROR(CONCATENATE((INDEX($AM$7:$AM$75,SMALL(IF($AM$7:$AM$75&lt;&gt;"",IF($AJ$7:$AJ$75&lt;&gt;"",ROW($AJ$7:$AJ$75)-MIN(ROW($AJ$7:$AJ$75))+1,""),""),ROW()-ROW(A$78)+1)))," "),"")</f>
        <v/>
      </c>
      <c r="AK85" s="0" t="str">
        <f aca="false" t="array" ref="AK85:AK85">IFERROR(CONCATENATE(TEXT(INDEX($AJ$7:$AJ$75,SMALL(IF($AM$7:$AM$75&lt;&gt;"",IF($AJ$7:$AJ$75&lt;&gt;"",ROW($AJ$7:$AJ$75)-MIN(ROW($AJ$7:$AJ$75))+1,""),""),ROW()-ROW(A$78)+1)),"##0")," "),"")</f>
        <v/>
      </c>
      <c r="AL85" s="0" t="str">
        <f aca="false" t="array" ref="AL85:AL85">IFERROR(CONCATENATE((INDEX($A$7:$A$75,SMALL(IF($AM$7:$AM$75&lt;&gt;"",IF($AJ$7:$AJ$75&lt;&gt;"",ROW($AJ$7:$AJ$75)-MIN(ROW($AJ$7:$AJ$75))+1,""),""),ROW()-ROW(A$78)+1))),),"")</f>
        <v/>
      </c>
    </row>
    <row r="86" customFormat="false" ht="15" hidden="false" customHeight="false" outlineLevel="0" collapsed="false">
      <c r="K86" s="0" t="str">
        <f aca="false" t="array" ref="K86:K86">IFERROR(CONCATENATE(TEXT(INDEX($K$7:$K$75,SMALL(IF($N$7:$N$75&lt;&gt;"",IF($K$7:$K$75&lt;&gt;"",ROW($K$7:$K$75)-MIN(ROW($K$7:$K$75))+1,""),""),ROW()-ROW(A$78)+1)),"##0"),","),"")</f>
        <v/>
      </c>
      <c r="L86" s="0" t="str">
        <f aca="false" t="array" ref="L86:L86">IFERROR(CONCATENATE((INDEX($N$7:$N$75,SMALL(IF($N$7:$N$75&lt;&gt;"",IF($K$7:$K$75&lt;&gt;"",ROW($K$7:$K$75)-MIN(ROW($K$7:$K$75))+1,""),""),ROW()-ROW(A$78)+1))),","),"")</f>
        <v/>
      </c>
      <c r="M86" s="0" t="str">
        <f aca="false" t="array" ref="M86:M86">IFERROR(CONCATENATE((INDEX($A$7:$A$75,SMALL(IF($N$7:$N$75&lt;&gt;"",IF($K$7:$K$75&lt;&gt;"",ROW($K$7:$K$75)-MIN(ROW($K$7:$K$75))+1,""),""),ROW()-ROW(A$78)+1))),),"")</f>
        <v/>
      </c>
      <c r="P86" s="0" t="str">
        <f aca="false" t="array" ref="P86:P86">IFERROR(CONCATENATE((INDEX($S$7:$S$75,SMALL(IF($S$7:$S$75&lt;&gt;"",IF($P$7:$P$75&lt;&gt;"",ROW($P$7:$P$75)-MIN(ROW($P$7:$P$75))+1,""),""),ROW()-ROW(A$78)+1)))," "),"")</f>
        <v/>
      </c>
      <c r="Q86" s="0" t="str">
        <f aca="false" t="array" ref="Q86:Q86">IFERROR(CONCATENATE(TEXT(INDEX($P$7:$P$75,SMALL(IF($S$7:$S$75&lt;&gt;"",IF($P$7:$P$75&lt;&gt;"",ROW($P$7:$P$75)-MIN(ROW($P$7:$P$75))+1,""),""),ROW()-ROW(A$78)+1)),"##0")," "),"")</f>
        <v/>
      </c>
      <c r="R86" s="0" t="str">
        <f aca="false" t="array" ref="R86:R86">IFERROR(CONCATENATE((INDEX($A$7:$A$75,SMALL(IF($S$7:$S$75&lt;&gt;"",IF($P$7:$P$75&lt;&gt;"",ROW($P$7:$P$75)-MIN(ROW($P$7:$P$75))+1,""),""),ROW()-ROW(A$78)+1))),),"")</f>
        <v/>
      </c>
      <c r="U86" s="0" t="str">
        <f aca="false" t="array" ref="U86:U86">IFERROR(CONCATENATE((INDEX($X$7:$X$75,SMALL(IF($X$7:$X$75&lt;&gt;"",IF($U$7:$U$75&lt;&gt;"",ROW($U$7:$U$75)-MIN(ROW($U$7:$U$75))+1,""),""),ROW()-ROW(A$78)+1)))," "),"")</f>
        <v/>
      </c>
      <c r="V86" s="0" t="str">
        <f aca="false" t="array" ref="V86:V86">IFERROR(CONCATENATE(TEXT(INDEX($U$7:$U$75,SMALL(IF($X$7:$X$75&lt;&gt;"",IF($U$7:$U$75&lt;&gt;"",ROW($U$7:$U$75)-MIN(ROW($U$7:$U$75))+1,""),""),ROW()-ROW(A$78)+1)),"##0")," "),"")</f>
        <v/>
      </c>
      <c r="W86" s="0" t="str">
        <f aca="false" t="array" ref="W86:W86">IFERROR(CONCATENATE((INDEX($A$7:$A$75,SMALL(IF($X$7:$X$75&lt;&gt;"",IF($U$7:$U$75&lt;&gt;"",ROW($U$7:$U$75)-MIN(ROW($U$7:$U$75))+1,""),""),ROW()-ROW(A$78)+1))),),"")</f>
        <v/>
      </c>
      <c r="Z86" s="0" t="str">
        <f aca="false" t="array" ref="Z86:Z86">IFERROR(CONCATENATE((INDEX($AC$7:$AC$75,SMALL(IF($AC$7:$AC$75&lt;&gt;"",IF($Z$7:$Z$75&lt;&gt;"",ROW($Z$7:$Z$75)-MIN(ROW($Z$7:$Z$75))+1,""),""),ROW()-ROW(A$78)+1))),","),"")</f>
        <v/>
      </c>
      <c r="AA86" s="0" t="str">
        <f aca="false" t="array" ref="AA86:AA86">IFERROR(CONCATENATE(TEXT(INDEX($Z$7:$Z$75,SMALL(IF($AC$7:$AC$75&lt;&gt;"",IF($Z$7:$Z$75&lt;&gt;"",ROW($Z$7:$Z$75)-MIN(ROW($Z$7:$Z$75))+1,""),""),ROW()-ROW(A$78)+1)),"##0"),","),"")</f>
        <v/>
      </c>
      <c r="AB86" s="0" t="str">
        <f aca="false" t="array" ref="AB86:AB86">IFERROR(CONCATENATE((INDEX($A$7:$A$75,SMALL(IF($AC$7:$AC$75&lt;&gt;"",IF($Z$7:$Z$75&lt;&gt;"",ROW($Z$7:$Z$75)-MIN(ROW($Z$7:$Z$75))+1,""),""),ROW()-ROW(A$78)+1))),),"")</f>
        <v/>
      </c>
      <c r="AE86" s="0" t="str">
        <f aca="false" t="array" ref="AE86:AE86">IFERROR(CONCATENATE((INDEX($AH$7:$AH$75,SMALL(IF($AH$7:$AH$75&lt;&gt;"",IF($AE$7:$AE$75&lt;&gt;"",ROW($AE$7:$AE$75)-MIN(ROW($AE$7:$AE$75))+1,""),""),ROW()-ROW(A$78)+1)))," "),"")</f>
        <v/>
      </c>
      <c r="AF86" s="0" t="str">
        <f aca="false" t="array" ref="AF86:AF86">IFERROR(CONCATENATE(TEXT(INDEX($AE$7:$AE$75,SMALL(IF($AH$7:$AH$75&lt;&gt;"",IF($AE$7:$AE$75&lt;&gt;"",ROW($AE$7:$AE$75)-MIN(ROW($AE$7:$AE$75))+1,""),""),ROW()-ROW(A$78)+1)),"##0")," "),"")</f>
        <v/>
      </c>
      <c r="AG86" s="0" t="str">
        <f aca="false" t="array" ref="AG86:AG86">IFERROR(CONCATENATE((INDEX($A$7:$A$75,SMALL(IF($AH$7:$AH$75&lt;&gt;"",IF($AE$7:$AE$75&lt;&gt;"",ROW($AE$7:$AE$75)-MIN(ROW($AE$7:$AE$75))+1,""),""),ROW()-ROW(A$78)+1))),),"")</f>
        <v/>
      </c>
      <c r="AJ86" s="0" t="str">
        <f aca="false" t="array" ref="AJ86:AJ86">IFERROR(CONCATENATE((INDEX($AM$7:$AM$75,SMALL(IF($AM$7:$AM$75&lt;&gt;"",IF($AJ$7:$AJ$75&lt;&gt;"",ROW($AJ$7:$AJ$75)-MIN(ROW($AJ$7:$AJ$75))+1,""),""),ROW()-ROW(A$78)+1)))," "),"")</f>
        <v/>
      </c>
      <c r="AK86" s="0" t="str">
        <f aca="false" t="array" ref="AK86:AK86">IFERROR(CONCATENATE(TEXT(INDEX($AJ$7:$AJ$75,SMALL(IF($AM$7:$AM$75&lt;&gt;"",IF($AJ$7:$AJ$75&lt;&gt;"",ROW($AJ$7:$AJ$75)-MIN(ROW($AJ$7:$AJ$75))+1,""),""),ROW()-ROW(A$78)+1)),"##0")," "),"")</f>
        <v/>
      </c>
      <c r="AL86" s="0" t="str">
        <f aca="false" t="array" ref="AL86:AL86">IFERROR(CONCATENATE((INDEX($A$7:$A$75,SMALL(IF($AM$7:$AM$75&lt;&gt;"",IF($AJ$7:$AJ$75&lt;&gt;"",ROW($AJ$7:$AJ$75)-MIN(ROW($AJ$7:$AJ$75))+1,""),""),ROW()-ROW(A$78)+1))),),"")</f>
        <v/>
      </c>
    </row>
    <row r="87" customFormat="false" ht="15" hidden="false" customHeight="false" outlineLevel="0" collapsed="false">
      <c r="K87" s="0" t="str">
        <f aca="false" t="array" ref="K87:K87">IFERROR(CONCATENATE(TEXT(INDEX($K$7:$K$75,SMALL(IF($N$7:$N$75&lt;&gt;"",IF($K$7:$K$75&lt;&gt;"",ROW($K$7:$K$75)-MIN(ROW($K$7:$K$75))+1,""),""),ROW()-ROW(A$78)+1)),"##0"),","),"")</f>
        <v/>
      </c>
      <c r="L87" s="0" t="str">
        <f aca="false" t="array" ref="L87:L87">IFERROR(CONCATENATE((INDEX($N$7:$N$75,SMALL(IF($N$7:$N$75&lt;&gt;"",IF($K$7:$K$75&lt;&gt;"",ROW($K$7:$K$75)-MIN(ROW($K$7:$K$75))+1,""),""),ROW()-ROW(A$78)+1))),","),"")</f>
        <v/>
      </c>
      <c r="M87" s="0" t="str">
        <f aca="false" t="array" ref="M87:M87">IFERROR(CONCATENATE((INDEX($A$7:$A$75,SMALL(IF($N$7:$N$75&lt;&gt;"",IF($K$7:$K$75&lt;&gt;"",ROW($K$7:$K$75)-MIN(ROW($K$7:$K$75))+1,""),""),ROW()-ROW(A$78)+1))),),"")</f>
        <v/>
      </c>
      <c r="P87" s="0" t="str">
        <f aca="false" t="array" ref="P87:P87">IFERROR(CONCATENATE((INDEX($S$7:$S$75,SMALL(IF($S$7:$S$75&lt;&gt;"",IF($P$7:$P$75&lt;&gt;"",ROW($P$7:$P$75)-MIN(ROW($P$7:$P$75))+1,""),""),ROW()-ROW(A$78)+1)))," "),"")</f>
        <v/>
      </c>
      <c r="Q87" s="0" t="str">
        <f aca="false" t="array" ref="Q87:Q87">IFERROR(CONCATENATE(TEXT(INDEX($P$7:$P$75,SMALL(IF($S$7:$S$75&lt;&gt;"",IF($P$7:$P$75&lt;&gt;"",ROW($P$7:$P$75)-MIN(ROW($P$7:$P$75))+1,""),""),ROW()-ROW(A$78)+1)),"##0")," "),"")</f>
        <v/>
      </c>
      <c r="R87" s="0" t="str">
        <f aca="false" t="array" ref="R87:R87">IFERROR(CONCATENATE((INDEX($A$7:$A$75,SMALL(IF($S$7:$S$75&lt;&gt;"",IF($P$7:$P$75&lt;&gt;"",ROW($P$7:$P$75)-MIN(ROW($P$7:$P$75))+1,""),""),ROW()-ROW(A$78)+1))),),"")</f>
        <v/>
      </c>
      <c r="U87" s="0" t="str">
        <f aca="false" t="array" ref="U87:U87">IFERROR(CONCATENATE((INDEX($X$7:$X$75,SMALL(IF($X$7:$X$75&lt;&gt;"",IF($U$7:$U$75&lt;&gt;"",ROW($U$7:$U$75)-MIN(ROW($U$7:$U$75))+1,""),""),ROW()-ROW(A$78)+1)))," "),"")</f>
        <v/>
      </c>
      <c r="V87" s="0" t="str">
        <f aca="false" t="array" ref="V87:V87">IFERROR(CONCATENATE(TEXT(INDEX($U$7:$U$75,SMALL(IF($X$7:$X$75&lt;&gt;"",IF($U$7:$U$75&lt;&gt;"",ROW($U$7:$U$75)-MIN(ROW($U$7:$U$75))+1,""),""),ROW()-ROW(A$78)+1)),"##0")," "),"")</f>
        <v/>
      </c>
      <c r="W87" s="0" t="str">
        <f aca="false" t="array" ref="W87:W87">IFERROR(CONCATENATE((INDEX($A$7:$A$75,SMALL(IF($X$7:$X$75&lt;&gt;"",IF($U$7:$U$75&lt;&gt;"",ROW($U$7:$U$75)-MIN(ROW($U$7:$U$75))+1,""),""),ROW()-ROW(A$78)+1))),),"")</f>
        <v/>
      </c>
      <c r="Z87" s="0" t="str">
        <f aca="false" t="array" ref="Z87:Z87">IFERROR(CONCATENATE((INDEX($AC$7:$AC$75,SMALL(IF($AC$7:$AC$75&lt;&gt;"",IF($Z$7:$Z$75&lt;&gt;"",ROW($Z$7:$Z$75)-MIN(ROW($Z$7:$Z$75))+1,""),""),ROW()-ROW(A$78)+1))),","),"")</f>
        <v/>
      </c>
      <c r="AA87" s="0" t="str">
        <f aca="false" t="array" ref="AA87:AA87">IFERROR(CONCATENATE(TEXT(INDEX($Z$7:$Z$75,SMALL(IF($AC$7:$AC$75&lt;&gt;"",IF($Z$7:$Z$75&lt;&gt;"",ROW($Z$7:$Z$75)-MIN(ROW($Z$7:$Z$75))+1,""),""),ROW()-ROW(A$78)+1)),"##0"),","),"")</f>
        <v/>
      </c>
      <c r="AB87" s="0" t="str">
        <f aca="false" t="array" ref="AB87:AB87">IFERROR(CONCATENATE((INDEX($A$7:$A$75,SMALL(IF($AC$7:$AC$75&lt;&gt;"",IF($Z$7:$Z$75&lt;&gt;"",ROW($Z$7:$Z$75)-MIN(ROW($Z$7:$Z$75))+1,""),""),ROW()-ROW(A$78)+1))),),"")</f>
        <v/>
      </c>
      <c r="AE87" s="0" t="str">
        <f aca="false" t="array" ref="AE87:AE87">IFERROR(CONCATENATE((INDEX($AH$7:$AH$75,SMALL(IF($AH$7:$AH$75&lt;&gt;"",IF($AE$7:$AE$75&lt;&gt;"",ROW($AE$7:$AE$75)-MIN(ROW($AE$7:$AE$75))+1,""),""),ROW()-ROW(A$78)+1)))," "),"")</f>
        <v/>
      </c>
      <c r="AF87" s="0" t="str">
        <f aca="false" t="array" ref="AF87:AF87">IFERROR(CONCATENATE(TEXT(INDEX($AE$7:$AE$75,SMALL(IF($AH$7:$AH$75&lt;&gt;"",IF($AE$7:$AE$75&lt;&gt;"",ROW($AE$7:$AE$75)-MIN(ROW($AE$7:$AE$75))+1,""),""),ROW()-ROW(A$78)+1)),"##0")," "),"")</f>
        <v/>
      </c>
      <c r="AG87" s="0" t="str">
        <f aca="false" t="array" ref="AG87:AG87">IFERROR(CONCATENATE((INDEX($A$7:$A$75,SMALL(IF($AH$7:$AH$75&lt;&gt;"",IF($AE$7:$AE$75&lt;&gt;"",ROW($AE$7:$AE$75)-MIN(ROW($AE$7:$AE$75))+1,""),""),ROW()-ROW(A$78)+1))),),"")</f>
        <v/>
      </c>
      <c r="AJ87" s="0" t="str">
        <f aca="false" t="array" ref="AJ87:AJ87">IFERROR(CONCATENATE((INDEX($AM$7:$AM$75,SMALL(IF($AM$7:$AM$75&lt;&gt;"",IF($AJ$7:$AJ$75&lt;&gt;"",ROW($AJ$7:$AJ$75)-MIN(ROW($AJ$7:$AJ$75))+1,""),""),ROW()-ROW(A$78)+1)))," "),"")</f>
        <v/>
      </c>
      <c r="AK87" s="0" t="str">
        <f aca="false" t="array" ref="AK87:AK87">IFERROR(CONCATENATE(TEXT(INDEX($AJ$7:$AJ$75,SMALL(IF($AM$7:$AM$75&lt;&gt;"",IF($AJ$7:$AJ$75&lt;&gt;"",ROW($AJ$7:$AJ$75)-MIN(ROW($AJ$7:$AJ$75))+1,""),""),ROW()-ROW(A$78)+1)),"##0")," "),"")</f>
        <v/>
      </c>
      <c r="AL87" s="0" t="str">
        <f aca="false" t="array" ref="AL87:AL87">IFERROR(CONCATENATE((INDEX($A$7:$A$75,SMALL(IF($AM$7:$AM$75&lt;&gt;"",IF($AJ$7:$AJ$75&lt;&gt;"",ROW($AJ$7:$AJ$75)-MIN(ROW($AJ$7:$AJ$75))+1,""),""),ROW()-ROW(A$78)+1))),),"")</f>
        <v/>
      </c>
    </row>
    <row r="88" customFormat="false" ht="15" hidden="false" customHeight="false" outlineLevel="0" collapsed="false">
      <c r="K88" s="0" t="str">
        <f aca="false" t="array" ref="K88:K88">IFERROR(CONCATENATE(TEXT(INDEX($K$7:$K$75,SMALL(IF($N$7:$N$75&lt;&gt;"",IF($K$7:$K$75&lt;&gt;"",ROW($K$7:$K$75)-MIN(ROW($K$7:$K$75))+1,""),""),ROW()-ROW(A$78)+1)),"##0"),","),"")</f>
        <v/>
      </c>
      <c r="L88" s="0" t="str">
        <f aca="false" t="array" ref="L88:L88">IFERROR(CONCATENATE((INDEX($N$7:$N$75,SMALL(IF($N$7:$N$75&lt;&gt;"",IF($K$7:$K$75&lt;&gt;"",ROW($K$7:$K$75)-MIN(ROW($K$7:$K$75))+1,""),""),ROW()-ROW(A$78)+1))),","),"")</f>
        <v/>
      </c>
      <c r="M88" s="0" t="str">
        <f aca="false" t="array" ref="M88:M88">IFERROR(CONCATENATE((INDEX($A$7:$A$75,SMALL(IF($N$7:$N$75&lt;&gt;"",IF($K$7:$K$75&lt;&gt;"",ROW($K$7:$K$75)-MIN(ROW($K$7:$K$75))+1,""),""),ROW()-ROW(A$78)+1))),),"")</f>
        <v/>
      </c>
      <c r="P88" s="0" t="str">
        <f aca="false" t="array" ref="P88:P88">IFERROR(CONCATENATE((INDEX($S$7:$S$75,SMALL(IF($S$7:$S$75&lt;&gt;"",IF($P$7:$P$75&lt;&gt;"",ROW($P$7:$P$75)-MIN(ROW($P$7:$P$75))+1,""),""),ROW()-ROW(A$78)+1)))," "),"")</f>
        <v/>
      </c>
      <c r="Q88" s="0" t="str">
        <f aca="false" t="array" ref="Q88:Q88">IFERROR(CONCATENATE(TEXT(INDEX($P$7:$P$75,SMALL(IF($S$7:$S$75&lt;&gt;"",IF($P$7:$P$75&lt;&gt;"",ROW($P$7:$P$75)-MIN(ROW($P$7:$P$75))+1,""),""),ROW()-ROW(A$78)+1)),"##0")," "),"")</f>
        <v/>
      </c>
      <c r="R88" s="0" t="str">
        <f aca="false" t="array" ref="R88:R88">IFERROR(CONCATENATE((INDEX($A$7:$A$75,SMALL(IF($S$7:$S$75&lt;&gt;"",IF($P$7:$P$75&lt;&gt;"",ROW($P$7:$P$75)-MIN(ROW($P$7:$P$75))+1,""),""),ROW()-ROW(A$78)+1))),),"")</f>
        <v/>
      </c>
      <c r="U88" s="0" t="str">
        <f aca="false" t="array" ref="U88:U88">IFERROR(CONCATENATE((INDEX($X$7:$X$75,SMALL(IF($X$7:$X$75&lt;&gt;"",IF($U$7:$U$75&lt;&gt;"",ROW($U$7:$U$75)-MIN(ROW($U$7:$U$75))+1,""),""),ROW()-ROW(A$78)+1)))," "),"")</f>
        <v/>
      </c>
      <c r="V88" s="0" t="str">
        <f aca="false" t="array" ref="V88:V88">IFERROR(CONCATENATE(TEXT(INDEX($U$7:$U$75,SMALL(IF($X$7:$X$75&lt;&gt;"",IF($U$7:$U$75&lt;&gt;"",ROW($U$7:$U$75)-MIN(ROW($U$7:$U$75))+1,""),""),ROW()-ROW(A$78)+1)),"##0")," "),"")</f>
        <v/>
      </c>
      <c r="W88" s="0" t="str">
        <f aca="false" t="array" ref="W88:W88">IFERROR(CONCATENATE((INDEX($A$7:$A$75,SMALL(IF($X$7:$X$75&lt;&gt;"",IF($U$7:$U$75&lt;&gt;"",ROW($U$7:$U$75)-MIN(ROW($U$7:$U$75))+1,""),""),ROW()-ROW(A$78)+1))),),"")</f>
        <v/>
      </c>
      <c r="Z88" s="0" t="str">
        <f aca="false" t="array" ref="Z88:Z88">IFERROR(CONCATENATE((INDEX($AC$7:$AC$75,SMALL(IF($AC$7:$AC$75&lt;&gt;"",IF($Z$7:$Z$75&lt;&gt;"",ROW($Z$7:$Z$75)-MIN(ROW($Z$7:$Z$75))+1,""),""),ROW()-ROW(A$78)+1))),","),"")</f>
        <v/>
      </c>
      <c r="AA88" s="0" t="str">
        <f aca="false" t="array" ref="AA88:AA88">IFERROR(CONCATENATE(TEXT(INDEX($Z$7:$Z$75,SMALL(IF($AC$7:$AC$75&lt;&gt;"",IF($Z$7:$Z$75&lt;&gt;"",ROW($Z$7:$Z$75)-MIN(ROW($Z$7:$Z$75))+1,""),""),ROW()-ROW(A$78)+1)),"##0"),","),"")</f>
        <v/>
      </c>
      <c r="AB88" s="0" t="str">
        <f aca="false" t="array" ref="AB88:AB88">IFERROR(CONCATENATE((INDEX($A$7:$A$75,SMALL(IF($AC$7:$AC$75&lt;&gt;"",IF($Z$7:$Z$75&lt;&gt;"",ROW($Z$7:$Z$75)-MIN(ROW($Z$7:$Z$75))+1,""),""),ROW()-ROW(A$78)+1))),),"")</f>
        <v/>
      </c>
      <c r="AE88" s="0" t="str">
        <f aca="false" t="array" ref="AE88:AE88">IFERROR(CONCATENATE((INDEX($AH$7:$AH$75,SMALL(IF($AH$7:$AH$75&lt;&gt;"",IF($AE$7:$AE$75&lt;&gt;"",ROW($AE$7:$AE$75)-MIN(ROW($AE$7:$AE$75))+1,""),""),ROW()-ROW(A$78)+1)))," "),"")</f>
        <v/>
      </c>
      <c r="AF88" s="0" t="str">
        <f aca="false" t="array" ref="AF88:AF88">IFERROR(CONCATENATE(TEXT(INDEX($AE$7:$AE$75,SMALL(IF($AH$7:$AH$75&lt;&gt;"",IF($AE$7:$AE$75&lt;&gt;"",ROW($AE$7:$AE$75)-MIN(ROW($AE$7:$AE$75))+1,""),""),ROW()-ROW(A$78)+1)),"##0")," "),"")</f>
        <v/>
      </c>
      <c r="AG88" s="0" t="str">
        <f aca="false" t="array" ref="AG88:AG88">IFERROR(CONCATENATE((INDEX($A$7:$A$75,SMALL(IF($AH$7:$AH$75&lt;&gt;"",IF($AE$7:$AE$75&lt;&gt;"",ROW($AE$7:$AE$75)-MIN(ROW($AE$7:$AE$75))+1,""),""),ROW()-ROW(A$78)+1))),),"")</f>
        <v/>
      </c>
      <c r="AJ88" s="0" t="str">
        <f aca="false" t="array" ref="AJ88:AJ88">IFERROR(CONCATENATE((INDEX($AM$7:$AM$75,SMALL(IF($AM$7:$AM$75&lt;&gt;"",IF($AJ$7:$AJ$75&lt;&gt;"",ROW($AJ$7:$AJ$75)-MIN(ROW($AJ$7:$AJ$75))+1,""),""),ROW()-ROW(A$78)+1)))," "),"")</f>
        <v/>
      </c>
      <c r="AK88" s="0" t="str">
        <f aca="false" t="array" ref="AK88:AK88">IFERROR(CONCATENATE(TEXT(INDEX($AJ$7:$AJ$75,SMALL(IF($AM$7:$AM$75&lt;&gt;"",IF($AJ$7:$AJ$75&lt;&gt;"",ROW($AJ$7:$AJ$75)-MIN(ROW($AJ$7:$AJ$75))+1,""),""),ROW()-ROW(A$78)+1)),"##0")," "),"")</f>
        <v/>
      </c>
      <c r="AL88" s="0" t="str">
        <f aca="false" t="array" ref="AL88:AL88">IFERROR(CONCATENATE((INDEX($A$7:$A$75,SMALL(IF($AM$7:$AM$75&lt;&gt;"",IF($AJ$7:$AJ$75&lt;&gt;"",ROW($AJ$7:$AJ$75)-MIN(ROW($AJ$7:$AJ$75))+1,""),""),ROW()-ROW(A$78)+1))),),"")</f>
        <v/>
      </c>
    </row>
    <row r="89" customFormat="false" ht="15" hidden="false" customHeight="false" outlineLevel="0" collapsed="false">
      <c r="K89" s="0" t="str">
        <f aca="false" t="array" ref="K89:K89">IFERROR(CONCATENATE(TEXT(INDEX($K$7:$K$75,SMALL(IF($N$7:$N$75&lt;&gt;"",IF($K$7:$K$75&lt;&gt;"",ROW($K$7:$K$75)-MIN(ROW($K$7:$K$75))+1,""),""),ROW()-ROW(A$78)+1)),"##0"),","),"")</f>
        <v/>
      </c>
      <c r="L89" s="0" t="str">
        <f aca="false" t="array" ref="L89:L89">IFERROR(CONCATENATE((INDEX($N$7:$N$75,SMALL(IF($N$7:$N$75&lt;&gt;"",IF($K$7:$K$75&lt;&gt;"",ROW($K$7:$K$75)-MIN(ROW($K$7:$K$75))+1,""),""),ROW()-ROW(A$78)+1))),","),"")</f>
        <v/>
      </c>
      <c r="M89" s="0" t="str">
        <f aca="false" t="array" ref="M89:M89">IFERROR(CONCATENATE((INDEX($A$7:$A$75,SMALL(IF($N$7:$N$75&lt;&gt;"",IF($K$7:$K$75&lt;&gt;"",ROW($K$7:$K$75)-MIN(ROW($K$7:$K$75))+1,""),""),ROW()-ROW(A$78)+1))),),"")</f>
        <v/>
      </c>
      <c r="P89" s="0" t="str">
        <f aca="false" t="array" ref="P89:P89">IFERROR(CONCATENATE((INDEX($S$7:$S$75,SMALL(IF($S$7:$S$75&lt;&gt;"",IF($P$7:$P$75&lt;&gt;"",ROW($P$7:$P$75)-MIN(ROW($P$7:$P$75))+1,""),""),ROW()-ROW(A$78)+1)))," "),"")</f>
        <v/>
      </c>
      <c r="Q89" s="0" t="str">
        <f aca="false" t="array" ref="Q89:Q89">IFERROR(CONCATENATE(TEXT(INDEX($P$7:$P$75,SMALL(IF($S$7:$S$75&lt;&gt;"",IF($P$7:$P$75&lt;&gt;"",ROW($P$7:$P$75)-MIN(ROW($P$7:$P$75))+1,""),""),ROW()-ROW(A$78)+1)),"##0")," "),"")</f>
        <v/>
      </c>
      <c r="R89" s="0" t="str">
        <f aca="false" t="array" ref="R89:R89">IFERROR(CONCATENATE((INDEX($A$7:$A$75,SMALL(IF($S$7:$S$75&lt;&gt;"",IF($P$7:$P$75&lt;&gt;"",ROW($P$7:$P$75)-MIN(ROW($P$7:$P$75))+1,""),""),ROW()-ROW(A$78)+1))),),"")</f>
        <v/>
      </c>
      <c r="U89" s="0" t="str">
        <f aca="false" t="array" ref="U89:U89">IFERROR(CONCATENATE((INDEX($X$7:$X$75,SMALL(IF($X$7:$X$75&lt;&gt;"",IF($U$7:$U$75&lt;&gt;"",ROW($U$7:$U$75)-MIN(ROW($U$7:$U$75))+1,""),""),ROW()-ROW(A$78)+1)))," "),"")</f>
        <v/>
      </c>
      <c r="V89" s="0" t="str">
        <f aca="false" t="array" ref="V89:V89">IFERROR(CONCATENATE(TEXT(INDEX($U$7:$U$75,SMALL(IF($X$7:$X$75&lt;&gt;"",IF($U$7:$U$75&lt;&gt;"",ROW($U$7:$U$75)-MIN(ROW($U$7:$U$75))+1,""),""),ROW()-ROW(A$78)+1)),"##0")," "),"")</f>
        <v/>
      </c>
      <c r="W89" s="0" t="str">
        <f aca="false" t="array" ref="W89:W89">IFERROR(CONCATENATE((INDEX($A$7:$A$75,SMALL(IF($X$7:$X$75&lt;&gt;"",IF($U$7:$U$75&lt;&gt;"",ROW($U$7:$U$75)-MIN(ROW($U$7:$U$75))+1,""),""),ROW()-ROW(A$78)+1))),),"")</f>
        <v/>
      </c>
      <c r="Z89" s="0" t="str">
        <f aca="false" t="array" ref="Z89:Z89">IFERROR(CONCATENATE((INDEX($AC$7:$AC$75,SMALL(IF($AC$7:$AC$75&lt;&gt;"",IF($Z$7:$Z$75&lt;&gt;"",ROW($Z$7:$Z$75)-MIN(ROW($Z$7:$Z$75))+1,""),""),ROW()-ROW(A$78)+1))),","),"")</f>
        <v/>
      </c>
      <c r="AA89" s="0" t="str">
        <f aca="false" t="array" ref="AA89:AA89">IFERROR(CONCATENATE(TEXT(INDEX($Z$7:$Z$75,SMALL(IF($AC$7:$AC$75&lt;&gt;"",IF($Z$7:$Z$75&lt;&gt;"",ROW($Z$7:$Z$75)-MIN(ROW($Z$7:$Z$75))+1,""),""),ROW()-ROW(A$78)+1)),"##0"),","),"")</f>
        <v/>
      </c>
      <c r="AB89" s="0" t="str">
        <f aca="false" t="array" ref="AB89:AB89">IFERROR(CONCATENATE((INDEX($A$7:$A$75,SMALL(IF($AC$7:$AC$75&lt;&gt;"",IF($Z$7:$Z$75&lt;&gt;"",ROW($Z$7:$Z$75)-MIN(ROW($Z$7:$Z$75))+1,""),""),ROW()-ROW(A$78)+1))),),"")</f>
        <v/>
      </c>
      <c r="AE89" s="0" t="str">
        <f aca="false" t="array" ref="AE89:AE89">IFERROR(CONCATENATE((INDEX($AH$7:$AH$75,SMALL(IF($AH$7:$AH$75&lt;&gt;"",IF($AE$7:$AE$75&lt;&gt;"",ROW($AE$7:$AE$75)-MIN(ROW($AE$7:$AE$75))+1,""),""),ROW()-ROW(A$78)+1)))," "),"")</f>
        <v/>
      </c>
      <c r="AF89" s="0" t="str">
        <f aca="false" t="array" ref="AF89:AF89">IFERROR(CONCATENATE(TEXT(INDEX($AE$7:$AE$75,SMALL(IF($AH$7:$AH$75&lt;&gt;"",IF($AE$7:$AE$75&lt;&gt;"",ROW($AE$7:$AE$75)-MIN(ROW($AE$7:$AE$75))+1,""),""),ROW()-ROW(A$78)+1)),"##0")," "),"")</f>
        <v/>
      </c>
      <c r="AG89" s="0" t="str">
        <f aca="false" t="array" ref="AG89:AG89">IFERROR(CONCATENATE((INDEX($A$7:$A$75,SMALL(IF($AH$7:$AH$75&lt;&gt;"",IF($AE$7:$AE$75&lt;&gt;"",ROW($AE$7:$AE$75)-MIN(ROW($AE$7:$AE$75))+1,""),""),ROW()-ROW(A$78)+1))),),"")</f>
        <v/>
      </c>
      <c r="AJ89" s="0" t="str">
        <f aca="false" t="array" ref="AJ89:AJ89">IFERROR(CONCATENATE((INDEX($AM$7:$AM$75,SMALL(IF($AM$7:$AM$75&lt;&gt;"",IF($AJ$7:$AJ$75&lt;&gt;"",ROW($AJ$7:$AJ$75)-MIN(ROW($AJ$7:$AJ$75))+1,""),""),ROW()-ROW(A$78)+1)))," "),"")</f>
        <v/>
      </c>
      <c r="AK89" s="0" t="str">
        <f aca="false" t="array" ref="AK89:AK89">IFERROR(CONCATENATE(TEXT(INDEX($AJ$7:$AJ$75,SMALL(IF($AM$7:$AM$75&lt;&gt;"",IF($AJ$7:$AJ$75&lt;&gt;"",ROW($AJ$7:$AJ$75)-MIN(ROW($AJ$7:$AJ$75))+1,""),""),ROW()-ROW(A$78)+1)),"##0")," "),"")</f>
        <v/>
      </c>
      <c r="AL89" s="0" t="str">
        <f aca="false" t="array" ref="AL89:AL89">IFERROR(CONCATENATE((INDEX($A$7:$A$75,SMALL(IF($AM$7:$AM$75&lt;&gt;"",IF($AJ$7:$AJ$75&lt;&gt;"",ROW($AJ$7:$AJ$75)-MIN(ROW($AJ$7:$AJ$75))+1,""),""),ROW()-ROW(A$78)+1))),),"")</f>
        <v/>
      </c>
    </row>
    <row r="90" customFormat="false" ht="15" hidden="false" customHeight="false" outlineLevel="0" collapsed="false">
      <c r="K90" s="0" t="str">
        <f aca="false" t="array" ref="K90:K90">IFERROR(CONCATENATE(TEXT(INDEX($K$7:$K$75,SMALL(IF($N$7:$N$75&lt;&gt;"",IF($K$7:$K$75&lt;&gt;"",ROW($K$7:$K$75)-MIN(ROW($K$7:$K$75))+1,""),""),ROW()-ROW(A$78)+1)),"##0"),","),"")</f>
        <v/>
      </c>
      <c r="L90" s="0" t="str">
        <f aca="false" t="array" ref="L90:L90">IFERROR(CONCATENATE((INDEX($N$7:$N$75,SMALL(IF($N$7:$N$75&lt;&gt;"",IF($K$7:$K$75&lt;&gt;"",ROW($K$7:$K$75)-MIN(ROW($K$7:$K$75))+1,""),""),ROW()-ROW(A$78)+1))),","),"")</f>
        <v/>
      </c>
      <c r="M90" s="0" t="str">
        <f aca="false" t="array" ref="M90:M90">IFERROR(CONCATENATE((INDEX($A$7:$A$75,SMALL(IF($N$7:$N$75&lt;&gt;"",IF($K$7:$K$75&lt;&gt;"",ROW($K$7:$K$75)-MIN(ROW($K$7:$K$75))+1,""),""),ROW()-ROW(A$78)+1))),),"")</f>
        <v/>
      </c>
      <c r="P90" s="0" t="str">
        <f aca="false" t="array" ref="P90:P90">IFERROR(CONCATENATE((INDEX($S$7:$S$75,SMALL(IF($S$7:$S$75&lt;&gt;"",IF($P$7:$P$75&lt;&gt;"",ROW($P$7:$P$75)-MIN(ROW($P$7:$P$75))+1,""),""),ROW()-ROW(A$78)+1)))," "),"")</f>
        <v/>
      </c>
      <c r="Q90" s="0" t="str">
        <f aca="false" t="array" ref="Q90:Q90">IFERROR(CONCATENATE(TEXT(INDEX($P$7:$P$75,SMALL(IF($S$7:$S$75&lt;&gt;"",IF($P$7:$P$75&lt;&gt;"",ROW($P$7:$P$75)-MIN(ROW($P$7:$P$75))+1,""),""),ROW()-ROW(A$78)+1)),"##0")," "),"")</f>
        <v/>
      </c>
      <c r="R90" s="0" t="str">
        <f aca="false" t="array" ref="R90:R90">IFERROR(CONCATENATE((INDEX($A$7:$A$75,SMALL(IF($S$7:$S$75&lt;&gt;"",IF($P$7:$P$75&lt;&gt;"",ROW($P$7:$P$75)-MIN(ROW($P$7:$P$75))+1,""),""),ROW()-ROW(A$78)+1))),),"")</f>
        <v/>
      </c>
      <c r="U90" s="0" t="str">
        <f aca="false" t="array" ref="U90:U90">IFERROR(CONCATENATE((INDEX($X$7:$X$75,SMALL(IF($X$7:$X$75&lt;&gt;"",IF($U$7:$U$75&lt;&gt;"",ROW($U$7:$U$75)-MIN(ROW($U$7:$U$75))+1,""),""),ROW()-ROW(A$78)+1)))," "),"")</f>
        <v/>
      </c>
      <c r="V90" s="0" t="str">
        <f aca="false" t="array" ref="V90:V90">IFERROR(CONCATENATE(TEXT(INDEX($U$7:$U$75,SMALL(IF($X$7:$X$75&lt;&gt;"",IF($U$7:$U$75&lt;&gt;"",ROW($U$7:$U$75)-MIN(ROW($U$7:$U$75))+1,""),""),ROW()-ROW(A$78)+1)),"##0")," "),"")</f>
        <v/>
      </c>
      <c r="W90" s="0" t="str">
        <f aca="false" t="array" ref="W90:W90">IFERROR(CONCATENATE((INDEX($A$7:$A$75,SMALL(IF($X$7:$X$75&lt;&gt;"",IF($U$7:$U$75&lt;&gt;"",ROW($U$7:$U$75)-MIN(ROW($U$7:$U$75))+1,""),""),ROW()-ROW(A$78)+1))),),"")</f>
        <v/>
      </c>
      <c r="Z90" s="0" t="str">
        <f aca="false" t="array" ref="Z90:Z90">IFERROR(CONCATENATE((INDEX($AC$7:$AC$75,SMALL(IF($AC$7:$AC$75&lt;&gt;"",IF($Z$7:$Z$75&lt;&gt;"",ROW($Z$7:$Z$75)-MIN(ROW($Z$7:$Z$75))+1,""),""),ROW()-ROW(A$78)+1))),","),"")</f>
        <v/>
      </c>
      <c r="AA90" s="0" t="str">
        <f aca="false" t="array" ref="AA90:AA90">IFERROR(CONCATENATE(TEXT(INDEX($Z$7:$Z$75,SMALL(IF($AC$7:$AC$75&lt;&gt;"",IF($Z$7:$Z$75&lt;&gt;"",ROW($Z$7:$Z$75)-MIN(ROW($Z$7:$Z$75))+1,""),""),ROW()-ROW(A$78)+1)),"##0"),","),"")</f>
        <v/>
      </c>
      <c r="AB90" s="0" t="str">
        <f aca="false" t="array" ref="AB90:AB90">IFERROR(CONCATENATE((INDEX($A$7:$A$75,SMALL(IF($AC$7:$AC$75&lt;&gt;"",IF($Z$7:$Z$75&lt;&gt;"",ROW($Z$7:$Z$75)-MIN(ROW($Z$7:$Z$75))+1,""),""),ROW()-ROW(A$78)+1))),),"")</f>
        <v/>
      </c>
      <c r="AE90" s="0" t="str">
        <f aca="false" t="array" ref="AE90:AE90">IFERROR(CONCATENATE((INDEX($AH$7:$AH$75,SMALL(IF($AH$7:$AH$75&lt;&gt;"",IF($AE$7:$AE$75&lt;&gt;"",ROW($AE$7:$AE$75)-MIN(ROW($AE$7:$AE$75))+1,""),""),ROW()-ROW(A$78)+1)))," "),"")</f>
        <v/>
      </c>
      <c r="AF90" s="0" t="str">
        <f aca="false" t="array" ref="AF90:AF90">IFERROR(CONCATENATE(TEXT(INDEX($AE$7:$AE$75,SMALL(IF($AH$7:$AH$75&lt;&gt;"",IF($AE$7:$AE$75&lt;&gt;"",ROW($AE$7:$AE$75)-MIN(ROW($AE$7:$AE$75))+1,""),""),ROW()-ROW(A$78)+1)),"##0")," "),"")</f>
        <v/>
      </c>
      <c r="AG90" s="0" t="str">
        <f aca="false" t="array" ref="AG90:AG90">IFERROR(CONCATENATE((INDEX($A$7:$A$75,SMALL(IF($AH$7:$AH$75&lt;&gt;"",IF($AE$7:$AE$75&lt;&gt;"",ROW($AE$7:$AE$75)-MIN(ROW($AE$7:$AE$75))+1,""),""),ROW()-ROW(A$78)+1))),),"")</f>
        <v/>
      </c>
      <c r="AJ90" s="0" t="str">
        <f aca="false" t="array" ref="AJ90:AJ90">IFERROR(CONCATENATE((INDEX($AM$7:$AM$75,SMALL(IF($AM$7:$AM$75&lt;&gt;"",IF($AJ$7:$AJ$75&lt;&gt;"",ROW($AJ$7:$AJ$75)-MIN(ROW($AJ$7:$AJ$75))+1,""),""),ROW()-ROW(A$78)+1)))," "),"")</f>
        <v/>
      </c>
      <c r="AK90" s="0" t="str">
        <f aca="false" t="array" ref="AK90:AK90">IFERROR(CONCATENATE(TEXT(INDEX($AJ$7:$AJ$75,SMALL(IF($AM$7:$AM$75&lt;&gt;"",IF($AJ$7:$AJ$75&lt;&gt;"",ROW($AJ$7:$AJ$75)-MIN(ROW($AJ$7:$AJ$75))+1,""),""),ROW()-ROW(A$78)+1)),"##0")," "),"")</f>
        <v/>
      </c>
      <c r="AL90" s="0" t="str">
        <f aca="false" t="array" ref="AL90:AL90">IFERROR(CONCATENATE((INDEX($A$7:$A$75,SMALL(IF($AM$7:$AM$75&lt;&gt;"",IF($AJ$7:$AJ$75&lt;&gt;"",ROW($AJ$7:$AJ$75)-MIN(ROW($AJ$7:$AJ$75))+1,""),""),ROW()-ROW(A$78)+1))),),"")</f>
        <v/>
      </c>
    </row>
    <row r="91" customFormat="false" ht="15" hidden="false" customHeight="false" outlineLevel="0" collapsed="false">
      <c r="K91" s="0" t="str">
        <f aca="false" t="array" ref="K91:K91">IFERROR(CONCATENATE(TEXT(INDEX($K$7:$K$75,SMALL(IF($N$7:$N$75&lt;&gt;"",IF($K$7:$K$75&lt;&gt;"",ROW($K$7:$K$75)-MIN(ROW($K$7:$K$75))+1,""),""),ROW()-ROW(A$78)+1)),"##0"),","),"")</f>
        <v/>
      </c>
      <c r="L91" s="0" t="str">
        <f aca="false" t="array" ref="L91:L91">IFERROR(CONCATENATE((INDEX($N$7:$N$75,SMALL(IF($N$7:$N$75&lt;&gt;"",IF($K$7:$K$75&lt;&gt;"",ROW($K$7:$K$75)-MIN(ROW($K$7:$K$75))+1,""),""),ROW()-ROW(A$78)+1))),","),"")</f>
        <v/>
      </c>
      <c r="M91" s="0" t="str">
        <f aca="false" t="array" ref="M91:M91">IFERROR(CONCATENATE((INDEX($A$7:$A$75,SMALL(IF($N$7:$N$75&lt;&gt;"",IF($K$7:$K$75&lt;&gt;"",ROW($K$7:$K$75)-MIN(ROW($K$7:$K$75))+1,""),""),ROW()-ROW(A$78)+1))),),"")</f>
        <v/>
      </c>
      <c r="P91" s="0" t="str">
        <f aca="false" t="array" ref="P91:P91">IFERROR(CONCATENATE((INDEX($S$7:$S$75,SMALL(IF($S$7:$S$75&lt;&gt;"",IF($P$7:$P$75&lt;&gt;"",ROW($P$7:$P$75)-MIN(ROW($P$7:$P$75))+1,""),""),ROW()-ROW(A$78)+1)))," "),"")</f>
        <v/>
      </c>
      <c r="Q91" s="0" t="str">
        <f aca="false" t="array" ref="Q91:Q91">IFERROR(CONCATENATE(TEXT(INDEX($P$7:$P$75,SMALL(IF($S$7:$S$75&lt;&gt;"",IF($P$7:$P$75&lt;&gt;"",ROW($P$7:$P$75)-MIN(ROW($P$7:$P$75))+1,""),""),ROW()-ROW(A$78)+1)),"##0")," "),"")</f>
        <v/>
      </c>
      <c r="R91" s="0" t="str">
        <f aca="false" t="array" ref="R91:R91">IFERROR(CONCATENATE((INDEX($A$7:$A$75,SMALL(IF($S$7:$S$75&lt;&gt;"",IF($P$7:$P$75&lt;&gt;"",ROW($P$7:$P$75)-MIN(ROW($P$7:$P$75))+1,""),""),ROW()-ROW(A$78)+1))),),"")</f>
        <v/>
      </c>
      <c r="U91" s="0" t="str">
        <f aca="false" t="array" ref="U91:U91">IFERROR(CONCATENATE((INDEX($X$7:$X$75,SMALL(IF($X$7:$X$75&lt;&gt;"",IF($U$7:$U$75&lt;&gt;"",ROW($U$7:$U$75)-MIN(ROW($U$7:$U$75))+1,""),""),ROW()-ROW(A$78)+1)))," "),"")</f>
        <v/>
      </c>
      <c r="V91" s="0" t="str">
        <f aca="false" t="array" ref="V91:V91">IFERROR(CONCATENATE(TEXT(INDEX($U$7:$U$75,SMALL(IF($X$7:$X$75&lt;&gt;"",IF($U$7:$U$75&lt;&gt;"",ROW($U$7:$U$75)-MIN(ROW($U$7:$U$75))+1,""),""),ROW()-ROW(A$78)+1)),"##0")," "),"")</f>
        <v/>
      </c>
      <c r="W91" s="0" t="str">
        <f aca="false" t="array" ref="W91:W91">IFERROR(CONCATENATE((INDEX($A$7:$A$75,SMALL(IF($X$7:$X$75&lt;&gt;"",IF($U$7:$U$75&lt;&gt;"",ROW($U$7:$U$75)-MIN(ROW($U$7:$U$75))+1,""),""),ROW()-ROW(A$78)+1))),),"")</f>
        <v/>
      </c>
      <c r="Z91" s="0" t="str">
        <f aca="false" t="array" ref="Z91:Z91">IFERROR(CONCATENATE((INDEX($AC$7:$AC$75,SMALL(IF($AC$7:$AC$75&lt;&gt;"",IF($Z$7:$Z$75&lt;&gt;"",ROW($Z$7:$Z$75)-MIN(ROW($Z$7:$Z$75))+1,""),""),ROW()-ROW(A$78)+1))),","),"")</f>
        <v/>
      </c>
      <c r="AA91" s="0" t="str">
        <f aca="false" t="array" ref="AA91:AA91">IFERROR(CONCATENATE(TEXT(INDEX($Z$7:$Z$75,SMALL(IF($AC$7:$AC$75&lt;&gt;"",IF($Z$7:$Z$75&lt;&gt;"",ROW($Z$7:$Z$75)-MIN(ROW($Z$7:$Z$75))+1,""),""),ROW()-ROW(A$78)+1)),"##0"),","),"")</f>
        <v/>
      </c>
      <c r="AB91" s="0" t="str">
        <f aca="false" t="array" ref="AB91:AB91">IFERROR(CONCATENATE((INDEX($A$7:$A$75,SMALL(IF($AC$7:$AC$75&lt;&gt;"",IF($Z$7:$Z$75&lt;&gt;"",ROW($Z$7:$Z$75)-MIN(ROW($Z$7:$Z$75))+1,""),""),ROW()-ROW(A$78)+1))),),"")</f>
        <v/>
      </c>
      <c r="AE91" s="0" t="str">
        <f aca="false" t="array" ref="AE91:AE91">IFERROR(CONCATENATE((INDEX($AH$7:$AH$75,SMALL(IF($AH$7:$AH$75&lt;&gt;"",IF($AE$7:$AE$75&lt;&gt;"",ROW($AE$7:$AE$75)-MIN(ROW($AE$7:$AE$75))+1,""),""),ROW()-ROW(A$78)+1)))," "),"")</f>
        <v/>
      </c>
      <c r="AF91" s="0" t="str">
        <f aca="false" t="array" ref="AF91:AF91">IFERROR(CONCATENATE(TEXT(INDEX($AE$7:$AE$75,SMALL(IF($AH$7:$AH$75&lt;&gt;"",IF($AE$7:$AE$75&lt;&gt;"",ROW($AE$7:$AE$75)-MIN(ROW($AE$7:$AE$75))+1,""),""),ROW()-ROW(A$78)+1)),"##0")," "),"")</f>
        <v/>
      </c>
      <c r="AG91" s="0" t="str">
        <f aca="false" t="array" ref="AG91:AG91">IFERROR(CONCATENATE((INDEX($A$7:$A$75,SMALL(IF($AH$7:$AH$75&lt;&gt;"",IF($AE$7:$AE$75&lt;&gt;"",ROW($AE$7:$AE$75)-MIN(ROW($AE$7:$AE$75))+1,""),""),ROW()-ROW(A$78)+1))),),"")</f>
        <v/>
      </c>
      <c r="AJ91" s="0" t="str">
        <f aca="false" t="array" ref="AJ91:AJ91">IFERROR(CONCATENATE((INDEX($AM$7:$AM$75,SMALL(IF($AM$7:$AM$75&lt;&gt;"",IF($AJ$7:$AJ$75&lt;&gt;"",ROW($AJ$7:$AJ$75)-MIN(ROW($AJ$7:$AJ$75))+1,""),""),ROW()-ROW(A$78)+1)))," "),"")</f>
        <v/>
      </c>
      <c r="AK91" s="0" t="str">
        <f aca="false" t="array" ref="AK91:AK91">IFERROR(CONCATENATE(TEXT(INDEX($AJ$7:$AJ$75,SMALL(IF($AM$7:$AM$75&lt;&gt;"",IF($AJ$7:$AJ$75&lt;&gt;"",ROW($AJ$7:$AJ$75)-MIN(ROW($AJ$7:$AJ$75))+1,""),""),ROW()-ROW(A$78)+1)),"##0")," "),"")</f>
        <v/>
      </c>
      <c r="AL91" s="0" t="str">
        <f aca="false" t="array" ref="AL91:AL91">IFERROR(CONCATENATE((INDEX($A$7:$A$75,SMALL(IF($AM$7:$AM$75&lt;&gt;"",IF($AJ$7:$AJ$75&lt;&gt;"",ROW($AJ$7:$AJ$75)-MIN(ROW($AJ$7:$AJ$75))+1,""),""),ROW()-ROW(A$78)+1))),),"")</f>
        <v/>
      </c>
    </row>
    <row r="92" customFormat="false" ht="15" hidden="false" customHeight="false" outlineLevel="0" collapsed="false">
      <c r="K92" s="0" t="str">
        <f aca="false" t="array" ref="K92:K92">IFERROR(CONCATENATE(TEXT(INDEX($K$7:$K$75,SMALL(IF($N$7:$N$75&lt;&gt;"",IF($K$7:$K$75&lt;&gt;"",ROW($K$7:$K$75)-MIN(ROW($K$7:$K$75))+1,""),""),ROW()-ROW(A$78)+1)),"##0"),","),"")</f>
        <v/>
      </c>
      <c r="L92" s="0" t="str">
        <f aca="false" t="array" ref="L92:L92">IFERROR(CONCATENATE((INDEX($N$7:$N$75,SMALL(IF($N$7:$N$75&lt;&gt;"",IF($K$7:$K$75&lt;&gt;"",ROW($K$7:$K$75)-MIN(ROW($K$7:$K$75))+1,""),""),ROW()-ROW(A$78)+1))),","),"")</f>
        <v/>
      </c>
      <c r="M92" s="0" t="str">
        <f aca="false" t="array" ref="M92:M92">IFERROR(CONCATENATE((INDEX($A$7:$A$75,SMALL(IF($N$7:$N$75&lt;&gt;"",IF($K$7:$K$75&lt;&gt;"",ROW($K$7:$K$75)-MIN(ROW($K$7:$K$75))+1,""),""),ROW()-ROW(A$78)+1))),),"")</f>
        <v/>
      </c>
      <c r="P92" s="0" t="str">
        <f aca="false" t="array" ref="P92:P92">IFERROR(CONCATENATE((INDEX($S$7:$S$75,SMALL(IF($S$7:$S$75&lt;&gt;"",IF($P$7:$P$75&lt;&gt;"",ROW($P$7:$P$75)-MIN(ROW($P$7:$P$75))+1,""),""),ROW()-ROW(A$78)+1)))," "),"")</f>
        <v/>
      </c>
      <c r="Q92" s="0" t="str">
        <f aca="false" t="array" ref="Q92:Q92">IFERROR(CONCATENATE(TEXT(INDEX($P$7:$P$75,SMALL(IF($S$7:$S$75&lt;&gt;"",IF($P$7:$P$75&lt;&gt;"",ROW($P$7:$P$75)-MIN(ROW($P$7:$P$75))+1,""),""),ROW()-ROW(A$78)+1)),"##0")," "),"")</f>
        <v/>
      </c>
      <c r="R92" s="0" t="str">
        <f aca="false" t="array" ref="R92:R92">IFERROR(CONCATENATE((INDEX($A$7:$A$75,SMALL(IF($S$7:$S$75&lt;&gt;"",IF($P$7:$P$75&lt;&gt;"",ROW($P$7:$P$75)-MIN(ROW($P$7:$P$75))+1,""),""),ROW()-ROW(A$78)+1))),),"")</f>
        <v/>
      </c>
      <c r="U92" s="0" t="str">
        <f aca="false" t="array" ref="U92:U92">IFERROR(CONCATENATE((INDEX($X$7:$X$75,SMALL(IF($X$7:$X$75&lt;&gt;"",IF($U$7:$U$75&lt;&gt;"",ROW($U$7:$U$75)-MIN(ROW($U$7:$U$75))+1,""),""),ROW()-ROW(A$78)+1)))," "),"")</f>
        <v/>
      </c>
      <c r="V92" s="0" t="str">
        <f aca="false" t="array" ref="V92:V92">IFERROR(CONCATENATE(TEXT(INDEX($U$7:$U$75,SMALL(IF($X$7:$X$75&lt;&gt;"",IF($U$7:$U$75&lt;&gt;"",ROW($U$7:$U$75)-MIN(ROW($U$7:$U$75))+1,""),""),ROW()-ROW(A$78)+1)),"##0")," "),"")</f>
        <v/>
      </c>
      <c r="W92" s="0" t="str">
        <f aca="false" t="array" ref="W92:W92">IFERROR(CONCATENATE((INDEX($A$7:$A$75,SMALL(IF($X$7:$X$75&lt;&gt;"",IF($U$7:$U$75&lt;&gt;"",ROW($U$7:$U$75)-MIN(ROW($U$7:$U$75))+1,""),""),ROW()-ROW(A$78)+1))),),"")</f>
        <v/>
      </c>
      <c r="Z92" s="0" t="str">
        <f aca="false" t="array" ref="Z92:Z92">IFERROR(CONCATENATE((INDEX($AC$7:$AC$75,SMALL(IF($AC$7:$AC$75&lt;&gt;"",IF($Z$7:$Z$75&lt;&gt;"",ROW($Z$7:$Z$75)-MIN(ROW($Z$7:$Z$75))+1,""),""),ROW()-ROW(A$78)+1))),","),"")</f>
        <v/>
      </c>
      <c r="AA92" s="0" t="str">
        <f aca="false" t="array" ref="AA92:AA92">IFERROR(CONCATENATE(TEXT(INDEX($Z$7:$Z$75,SMALL(IF($AC$7:$AC$75&lt;&gt;"",IF($Z$7:$Z$75&lt;&gt;"",ROW($Z$7:$Z$75)-MIN(ROW($Z$7:$Z$75))+1,""),""),ROW()-ROW(A$78)+1)),"##0"),","),"")</f>
        <v/>
      </c>
      <c r="AB92" s="0" t="str">
        <f aca="false" t="array" ref="AB92:AB92">IFERROR(CONCATENATE((INDEX($A$7:$A$75,SMALL(IF($AC$7:$AC$75&lt;&gt;"",IF($Z$7:$Z$75&lt;&gt;"",ROW($Z$7:$Z$75)-MIN(ROW($Z$7:$Z$75))+1,""),""),ROW()-ROW(A$78)+1))),),"")</f>
        <v/>
      </c>
      <c r="AE92" s="0" t="str">
        <f aca="false" t="array" ref="AE92:AE92">IFERROR(CONCATENATE((INDEX($AH$7:$AH$75,SMALL(IF($AH$7:$AH$75&lt;&gt;"",IF($AE$7:$AE$75&lt;&gt;"",ROW($AE$7:$AE$75)-MIN(ROW($AE$7:$AE$75))+1,""),""),ROW()-ROW(A$78)+1)))," "),"")</f>
        <v/>
      </c>
      <c r="AF92" s="0" t="str">
        <f aca="false" t="array" ref="AF92:AF92">IFERROR(CONCATENATE(TEXT(INDEX($AE$7:$AE$75,SMALL(IF($AH$7:$AH$75&lt;&gt;"",IF($AE$7:$AE$75&lt;&gt;"",ROW($AE$7:$AE$75)-MIN(ROW($AE$7:$AE$75))+1,""),""),ROW()-ROW(A$78)+1)),"##0")," "),"")</f>
        <v/>
      </c>
      <c r="AG92" s="0" t="str">
        <f aca="false" t="array" ref="AG92:AG92">IFERROR(CONCATENATE((INDEX($A$7:$A$75,SMALL(IF($AH$7:$AH$75&lt;&gt;"",IF($AE$7:$AE$75&lt;&gt;"",ROW($AE$7:$AE$75)-MIN(ROW($AE$7:$AE$75))+1,""),""),ROW()-ROW(A$78)+1))),),"")</f>
        <v/>
      </c>
      <c r="AJ92" s="0" t="str">
        <f aca="false" t="array" ref="AJ92:AJ92">IFERROR(CONCATENATE((INDEX($AM$7:$AM$75,SMALL(IF($AM$7:$AM$75&lt;&gt;"",IF($AJ$7:$AJ$75&lt;&gt;"",ROW($AJ$7:$AJ$75)-MIN(ROW($AJ$7:$AJ$75))+1,""),""),ROW()-ROW(A$78)+1)))," "),"")</f>
        <v/>
      </c>
      <c r="AK92" s="0" t="str">
        <f aca="false" t="array" ref="AK92:AK92">IFERROR(CONCATENATE(TEXT(INDEX($AJ$7:$AJ$75,SMALL(IF($AM$7:$AM$75&lt;&gt;"",IF($AJ$7:$AJ$75&lt;&gt;"",ROW($AJ$7:$AJ$75)-MIN(ROW($AJ$7:$AJ$75))+1,""),""),ROW()-ROW(A$78)+1)),"##0")," "),"")</f>
        <v/>
      </c>
      <c r="AL92" s="0" t="str">
        <f aca="false" t="array" ref="AL92:AL92">IFERROR(CONCATENATE((INDEX($A$7:$A$75,SMALL(IF($AM$7:$AM$75&lt;&gt;"",IF($AJ$7:$AJ$75&lt;&gt;"",ROW($AJ$7:$AJ$75)-MIN(ROW($AJ$7:$AJ$75))+1,""),""),ROW()-ROW(A$78)+1))),),"")</f>
        <v/>
      </c>
    </row>
    <row r="93" customFormat="false" ht="15" hidden="false" customHeight="false" outlineLevel="0" collapsed="false">
      <c r="K93" s="0" t="str">
        <f aca="false" t="array" ref="K93:K93">IFERROR(CONCATENATE(TEXT(INDEX($K$7:$K$75,SMALL(IF($N$7:$N$75&lt;&gt;"",IF($K$7:$K$75&lt;&gt;"",ROW($K$7:$K$75)-MIN(ROW($K$7:$K$75))+1,""),""),ROW()-ROW(A$78)+1)),"##0"),","),"")</f>
        <v/>
      </c>
      <c r="L93" s="0" t="str">
        <f aca="false" t="array" ref="L93:L93">IFERROR(CONCATENATE((INDEX($N$7:$N$75,SMALL(IF($N$7:$N$75&lt;&gt;"",IF($K$7:$K$75&lt;&gt;"",ROW($K$7:$K$75)-MIN(ROW($K$7:$K$75))+1,""),""),ROW()-ROW(A$78)+1))),","),"")</f>
        <v/>
      </c>
      <c r="M93" s="0" t="str">
        <f aca="false" t="array" ref="M93:M93">IFERROR(CONCATENATE((INDEX($A$7:$A$75,SMALL(IF($N$7:$N$75&lt;&gt;"",IF($K$7:$K$75&lt;&gt;"",ROW($K$7:$K$75)-MIN(ROW($K$7:$K$75))+1,""),""),ROW()-ROW(A$78)+1))),),"")</f>
        <v/>
      </c>
      <c r="P93" s="0" t="str">
        <f aca="false" t="array" ref="P93:P93">IFERROR(CONCATENATE((INDEX($S$7:$S$75,SMALL(IF($S$7:$S$75&lt;&gt;"",IF($P$7:$P$75&lt;&gt;"",ROW($P$7:$P$75)-MIN(ROW($P$7:$P$75))+1,""),""),ROW()-ROW(A$78)+1)))," "),"")</f>
        <v/>
      </c>
      <c r="Q93" s="0" t="str">
        <f aca="false" t="array" ref="Q93:Q93">IFERROR(CONCATENATE(TEXT(INDEX($P$7:$P$75,SMALL(IF($S$7:$S$75&lt;&gt;"",IF($P$7:$P$75&lt;&gt;"",ROW($P$7:$P$75)-MIN(ROW($P$7:$P$75))+1,""),""),ROW()-ROW(A$78)+1)),"##0")," "),"")</f>
        <v/>
      </c>
      <c r="R93" s="0" t="str">
        <f aca="false" t="array" ref="R93:R93">IFERROR(CONCATENATE((INDEX($A$7:$A$75,SMALL(IF($S$7:$S$75&lt;&gt;"",IF($P$7:$P$75&lt;&gt;"",ROW($P$7:$P$75)-MIN(ROW($P$7:$P$75))+1,""),""),ROW()-ROW(A$78)+1))),),"")</f>
        <v/>
      </c>
      <c r="U93" s="0" t="str">
        <f aca="false" t="array" ref="U93:U93">IFERROR(CONCATENATE((INDEX($X$7:$X$75,SMALL(IF($X$7:$X$75&lt;&gt;"",IF($U$7:$U$75&lt;&gt;"",ROW($U$7:$U$75)-MIN(ROW($U$7:$U$75))+1,""),""),ROW()-ROW(A$78)+1)))," "),"")</f>
        <v/>
      </c>
      <c r="V93" s="0" t="str">
        <f aca="false" t="array" ref="V93:V93">IFERROR(CONCATENATE(TEXT(INDEX($U$7:$U$75,SMALL(IF($X$7:$X$75&lt;&gt;"",IF($U$7:$U$75&lt;&gt;"",ROW($U$7:$U$75)-MIN(ROW($U$7:$U$75))+1,""),""),ROW()-ROW(A$78)+1)),"##0")," "),"")</f>
        <v/>
      </c>
      <c r="W93" s="0" t="str">
        <f aca="false" t="array" ref="W93:W93">IFERROR(CONCATENATE((INDEX($A$7:$A$75,SMALL(IF($X$7:$X$75&lt;&gt;"",IF($U$7:$U$75&lt;&gt;"",ROW($U$7:$U$75)-MIN(ROW($U$7:$U$75))+1,""),""),ROW()-ROW(A$78)+1))),),"")</f>
        <v/>
      </c>
      <c r="Z93" s="0" t="str">
        <f aca="false" t="array" ref="Z93:Z93">IFERROR(CONCATENATE((INDEX($AC$7:$AC$75,SMALL(IF($AC$7:$AC$75&lt;&gt;"",IF($Z$7:$Z$75&lt;&gt;"",ROW($Z$7:$Z$75)-MIN(ROW($Z$7:$Z$75))+1,""),""),ROW()-ROW(A$78)+1))),","),"")</f>
        <v/>
      </c>
      <c r="AA93" s="0" t="str">
        <f aca="false" t="array" ref="AA93:AA93">IFERROR(CONCATENATE(TEXT(INDEX($Z$7:$Z$75,SMALL(IF($AC$7:$AC$75&lt;&gt;"",IF($Z$7:$Z$75&lt;&gt;"",ROW($Z$7:$Z$75)-MIN(ROW($Z$7:$Z$75))+1,""),""),ROW()-ROW(A$78)+1)),"##0"),","),"")</f>
        <v/>
      </c>
      <c r="AB93" s="0" t="str">
        <f aca="false" t="array" ref="AB93:AB93">IFERROR(CONCATENATE((INDEX($A$7:$A$75,SMALL(IF($AC$7:$AC$75&lt;&gt;"",IF($Z$7:$Z$75&lt;&gt;"",ROW($Z$7:$Z$75)-MIN(ROW($Z$7:$Z$75))+1,""),""),ROW()-ROW(A$78)+1))),),"")</f>
        <v/>
      </c>
      <c r="AE93" s="0" t="str">
        <f aca="false" t="array" ref="AE93:AE93">IFERROR(CONCATENATE((INDEX($AH$7:$AH$75,SMALL(IF($AH$7:$AH$75&lt;&gt;"",IF($AE$7:$AE$75&lt;&gt;"",ROW($AE$7:$AE$75)-MIN(ROW($AE$7:$AE$75))+1,""),""),ROW()-ROW(A$78)+1)))," "),"")</f>
        <v/>
      </c>
      <c r="AF93" s="0" t="str">
        <f aca="false" t="array" ref="AF93:AF93">IFERROR(CONCATENATE(TEXT(INDEX($AE$7:$AE$75,SMALL(IF($AH$7:$AH$75&lt;&gt;"",IF($AE$7:$AE$75&lt;&gt;"",ROW($AE$7:$AE$75)-MIN(ROW($AE$7:$AE$75))+1,""),""),ROW()-ROW(A$78)+1)),"##0")," "),"")</f>
        <v/>
      </c>
      <c r="AG93" s="0" t="str">
        <f aca="false" t="array" ref="AG93:AG93">IFERROR(CONCATENATE((INDEX($A$7:$A$75,SMALL(IF($AH$7:$AH$75&lt;&gt;"",IF($AE$7:$AE$75&lt;&gt;"",ROW($AE$7:$AE$75)-MIN(ROW($AE$7:$AE$75))+1,""),""),ROW()-ROW(A$78)+1))),),"")</f>
        <v/>
      </c>
      <c r="AJ93" s="0" t="str">
        <f aca="false" t="array" ref="AJ93:AJ93">IFERROR(CONCATENATE((INDEX($AM$7:$AM$75,SMALL(IF($AM$7:$AM$75&lt;&gt;"",IF($AJ$7:$AJ$75&lt;&gt;"",ROW($AJ$7:$AJ$75)-MIN(ROW($AJ$7:$AJ$75))+1,""),""),ROW()-ROW(A$78)+1)))," "),"")</f>
        <v/>
      </c>
      <c r="AK93" s="0" t="str">
        <f aca="false" t="array" ref="AK93:AK93">IFERROR(CONCATENATE(TEXT(INDEX($AJ$7:$AJ$75,SMALL(IF($AM$7:$AM$75&lt;&gt;"",IF($AJ$7:$AJ$75&lt;&gt;"",ROW($AJ$7:$AJ$75)-MIN(ROW($AJ$7:$AJ$75))+1,""),""),ROW()-ROW(A$78)+1)),"##0")," "),"")</f>
        <v/>
      </c>
      <c r="AL93" s="0" t="str">
        <f aca="false" t="array" ref="AL93:AL93">IFERROR(CONCATENATE((INDEX($A$7:$A$75,SMALL(IF($AM$7:$AM$75&lt;&gt;"",IF($AJ$7:$AJ$75&lt;&gt;"",ROW($AJ$7:$AJ$75)-MIN(ROW($AJ$7:$AJ$75))+1,""),""),ROW()-ROW(A$78)+1))),),"")</f>
        <v/>
      </c>
    </row>
    <row r="94" customFormat="false" ht="15" hidden="false" customHeight="false" outlineLevel="0" collapsed="false">
      <c r="K94" s="0" t="str">
        <f aca="false" t="array" ref="K94:K94">IFERROR(CONCATENATE(TEXT(INDEX($K$7:$K$75,SMALL(IF($N$7:$N$75&lt;&gt;"",IF($K$7:$K$75&lt;&gt;"",ROW($K$7:$K$75)-MIN(ROW($K$7:$K$75))+1,""),""),ROW()-ROW(A$78)+1)),"##0"),","),"")</f>
        <v/>
      </c>
      <c r="L94" s="0" t="str">
        <f aca="false" t="array" ref="L94:L94">IFERROR(CONCATENATE((INDEX($N$7:$N$75,SMALL(IF($N$7:$N$75&lt;&gt;"",IF($K$7:$K$75&lt;&gt;"",ROW($K$7:$K$75)-MIN(ROW($K$7:$K$75))+1,""),""),ROW()-ROW(A$78)+1))),","),"")</f>
        <v/>
      </c>
      <c r="M94" s="0" t="str">
        <f aca="false" t="array" ref="M94:M94">IFERROR(CONCATENATE((INDEX($A$7:$A$75,SMALL(IF($N$7:$N$75&lt;&gt;"",IF($K$7:$K$75&lt;&gt;"",ROW($K$7:$K$75)-MIN(ROW($K$7:$K$75))+1,""),""),ROW()-ROW(A$78)+1))),),"")</f>
        <v/>
      </c>
      <c r="P94" s="0" t="str">
        <f aca="false" t="array" ref="P94:P94">IFERROR(CONCATENATE((INDEX($S$7:$S$75,SMALL(IF($S$7:$S$75&lt;&gt;"",IF($P$7:$P$75&lt;&gt;"",ROW($P$7:$P$75)-MIN(ROW($P$7:$P$75))+1,""),""),ROW()-ROW(A$78)+1)))," "),"")</f>
        <v/>
      </c>
      <c r="Q94" s="0" t="str">
        <f aca="false" t="array" ref="Q94:Q94">IFERROR(CONCATENATE(TEXT(INDEX($P$7:$P$75,SMALL(IF($S$7:$S$75&lt;&gt;"",IF($P$7:$P$75&lt;&gt;"",ROW($P$7:$P$75)-MIN(ROW($P$7:$P$75))+1,""),""),ROW()-ROW(A$78)+1)),"##0")," "),"")</f>
        <v/>
      </c>
      <c r="R94" s="0" t="str">
        <f aca="false" t="array" ref="R94:R94">IFERROR(CONCATENATE((INDEX($A$7:$A$75,SMALL(IF($S$7:$S$75&lt;&gt;"",IF($P$7:$P$75&lt;&gt;"",ROW($P$7:$P$75)-MIN(ROW($P$7:$P$75))+1,""),""),ROW()-ROW(A$78)+1))),),"")</f>
        <v/>
      </c>
      <c r="U94" s="0" t="str">
        <f aca="false" t="array" ref="U94:U94">IFERROR(CONCATENATE((INDEX($X$7:$X$75,SMALL(IF($X$7:$X$75&lt;&gt;"",IF($U$7:$U$75&lt;&gt;"",ROW($U$7:$U$75)-MIN(ROW($U$7:$U$75))+1,""),""),ROW()-ROW(A$78)+1)))," "),"")</f>
        <v/>
      </c>
      <c r="V94" s="0" t="str">
        <f aca="false" t="array" ref="V94:V94">IFERROR(CONCATENATE(TEXT(INDEX($U$7:$U$75,SMALL(IF($X$7:$X$75&lt;&gt;"",IF($U$7:$U$75&lt;&gt;"",ROW($U$7:$U$75)-MIN(ROW($U$7:$U$75))+1,""),""),ROW()-ROW(A$78)+1)),"##0")," "),"")</f>
        <v/>
      </c>
      <c r="W94" s="0" t="str">
        <f aca="false" t="array" ref="W94:W94">IFERROR(CONCATENATE((INDEX($A$7:$A$75,SMALL(IF($X$7:$X$75&lt;&gt;"",IF($U$7:$U$75&lt;&gt;"",ROW($U$7:$U$75)-MIN(ROW($U$7:$U$75))+1,""),""),ROW()-ROW(A$78)+1))),),"")</f>
        <v/>
      </c>
      <c r="Z94" s="0" t="str">
        <f aca="false" t="array" ref="Z94:Z94">IFERROR(CONCATENATE((INDEX($AC$7:$AC$75,SMALL(IF($AC$7:$AC$75&lt;&gt;"",IF($Z$7:$Z$75&lt;&gt;"",ROW($Z$7:$Z$75)-MIN(ROW($Z$7:$Z$75))+1,""),""),ROW()-ROW(A$78)+1))),","),"")</f>
        <v/>
      </c>
      <c r="AA94" s="0" t="str">
        <f aca="false" t="array" ref="AA94:AA94">IFERROR(CONCATENATE(TEXT(INDEX($Z$7:$Z$75,SMALL(IF($AC$7:$AC$75&lt;&gt;"",IF($Z$7:$Z$75&lt;&gt;"",ROW($Z$7:$Z$75)-MIN(ROW($Z$7:$Z$75))+1,""),""),ROW()-ROW(A$78)+1)),"##0"),","),"")</f>
        <v/>
      </c>
      <c r="AB94" s="0" t="str">
        <f aca="false" t="array" ref="AB94:AB94">IFERROR(CONCATENATE((INDEX($A$7:$A$75,SMALL(IF($AC$7:$AC$75&lt;&gt;"",IF($Z$7:$Z$75&lt;&gt;"",ROW($Z$7:$Z$75)-MIN(ROW($Z$7:$Z$75))+1,""),""),ROW()-ROW(A$78)+1))),),"")</f>
        <v/>
      </c>
      <c r="AE94" s="0" t="str">
        <f aca="false" t="array" ref="AE94:AE94">IFERROR(CONCATENATE((INDEX($AH$7:$AH$75,SMALL(IF($AH$7:$AH$75&lt;&gt;"",IF($AE$7:$AE$75&lt;&gt;"",ROW($AE$7:$AE$75)-MIN(ROW($AE$7:$AE$75))+1,""),""),ROW()-ROW(A$78)+1)))," "),"")</f>
        <v/>
      </c>
      <c r="AF94" s="0" t="str">
        <f aca="false" t="array" ref="AF94:AF94">IFERROR(CONCATENATE(TEXT(INDEX($AE$7:$AE$75,SMALL(IF($AH$7:$AH$75&lt;&gt;"",IF($AE$7:$AE$75&lt;&gt;"",ROW($AE$7:$AE$75)-MIN(ROW($AE$7:$AE$75))+1,""),""),ROW()-ROW(A$78)+1)),"##0")," "),"")</f>
        <v/>
      </c>
      <c r="AG94" s="0" t="str">
        <f aca="false" t="array" ref="AG94:AG94">IFERROR(CONCATENATE((INDEX($A$7:$A$75,SMALL(IF($AH$7:$AH$75&lt;&gt;"",IF($AE$7:$AE$75&lt;&gt;"",ROW($AE$7:$AE$75)-MIN(ROW($AE$7:$AE$75))+1,""),""),ROW()-ROW(A$78)+1))),),"")</f>
        <v/>
      </c>
      <c r="AJ94" s="0" t="str">
        <f aca="false" t="array" ref="AJ94:AJ94">IFERROR(CONCATENATE((INDEX($AM$7:$AM$75,SMALL(IF($AM$7:$AM$75&lt;&gt;"",IF($AJ$7:$AJ$75&lt;&gt;"",ROW($AJ$7:$AJ$75)-MIN(ROW($AJ$7:$AJ$75))+1,""),""),ROW()-ROW(A$78)+1)))," "),"")</f>
        <v/>
      </c>
      <c r="AK94" s="0" t="str">
        <f aca="false" t="array" ref="AK94:AK94">IFERROR(CONCATENATE(TEXT(INDEX($AJ$7:$AJ$75,SMALL(IF($AM$7:$AM$75&lt;&gt;"",IF($AJ$7:$AJ$75&lt;&gt;"",ROW($AJ$7:$AJ$75)-MIN(ROW($AJ$7:$AJ$75))+1,""),""),ROW()-ROW(A$78)+1)),"##0")," "),"")</f>
        <v/>
      </c>
      <c r="AL94" s="0" t="str">
        <f aca="false" t="array" ref="AL94:AL94">IFERROR(CONCATENATE((INDEX($A$7:$A$75,SMALL(IF($AM$7:$AM$75&lt;&gt;"",IF($AJ$7:$AJ$75&lt;&gt;"",ROW($AJ$7:$AJ$75)-MIN(ROW($AJ$7:$AJ$75))+1,""),""),ROW()-ROW(A$78)+1))),),"")</f>
        <v/>
      </c>
    </row>
    <row r="95" customFormat="false" ht="15" hidden="false" customHeight="false" outlineLevel="0" collapsed="false">
      <c r="K95" s="0" t="str">
        <f aca="false" t="array" ref="K95:K95">IFERROR(CONCATENATE(TEXT(INDEX($K$7:$K$75,SMALL(IF($N$7:$N$75&lt;&gt;"",IF($K$7:$K$75&lt;&gt;"",ROW($K$7:$K$75)-MIN(ROW($K$7:$K$75))+1,""),""),ROW()-ROW(A$78)+1)),"##0"),","),"")</f>
        <v/>
      </c>
      <c r="L95" s="0" t="str">
        <f aca="false" t="array" ref="L95:L95">IFERROR(CONCATENATE((INDEX($N$7:$N$75,SMALL(IF($N$7:$N$75&lt;&gt;"",IF($K$7:$K$75&lt;&gt;"",ROW($K$7:$K$75)-MIN(ROW($K$7:$K$75))+1,""),""),ROW()-ROW(A$78)+1))),","),"")</f>
        <v/>
      </c>
      <c r="M95" s="0" t="str">
        <f aca="false" t="array" ref="M95:M95">IFERROR(CONCATENATE((INDEX($A$7:$A$75,SMALL(IF($N$7:$N$75&lt;&gt;"",IF($K$7:$K$75&lt;&gt;"",ROW($K$7:$K$75)-MIN(ROW($K$7:$K$75))+1,""),""),ROW()-ROW(A$78)+1))),),"")</f>
        <v/>
      </c>
      <c r="P95" s="0" t="str">
        <f aca="false" t="array" ref="P95:P95">IFERROR(CONCATENATE((INDEX($S$7:$S$75,SMALL(IF($S$7:$S$75&lt;&gt;"",IF($P$7:$P$75&lt;&gt;"",ROW($P$7:$P$75)-MIN(ROW($P$7:$P$75))+1,""),""),ROW()-ROW(A$78)+1)))," "),"")</f>
        <v/>
      </c>
      <c r="Q95" s="0" t="str">
        <f aca="false" t="array" ref="Q95:Q95">IFERROR(CONCATENATE(TEXT(INDEX($P$7:$P$75,SMALL(IF($S$7:$S$75&lt;&gt;"",IF($P$7:$P$75&lt;&gt;"",ROW($P$7:$P$75)-MIN(ROW($P$7:$P$75))+1,""),""),ROW()-ROW(A$78)+1)),"##0")," "),"")</f>
        <v/>
      </c>
      <c r="R95" s="0" t="str">
        <f aca="false" t="array" ref="R95:R95">IFERROR(CONCATENATE((INDEX($A$7:$A$75,SMALL(IF($S$7:$S$75&lt;&gt;"",IF($P$7:$P$75&lt;&gt;"",ROW($P$7:$P$75)-MIN(ROW($P$7:$P$75))+1,""),""),ROW()-ROW(A$78)+1))),),"")</f>
        <v/>
      </c>
      <c r="U95" s="0" t="str">
        <f aca="false" t="array" ref="U95:U95">IFERROR(CONCATENATE((INDEX($X$7:$X$75,SMALL(IF($X$7:$X$75&lt;&gt;"",IF($U$7:$U$75&lt;&gt;"",ROW($U$7:$U$75)-MIN(ROW($U$7:$U$75))+1,""),""),ROW()-ROW(A$78)+1)))," "),"")</f>
        <v/>
      </c>
      <c r="V95" s="0" t="str">
        <f aca="false" t="array" ref="V95:V95">IFERROR(CONCATENATE(TEXT(INDEX($U$7:$U$75,SMALL(IF($X$7:$X$75&lt;&gt;"",IF($U$7:$U$75&lt;&gt;"",ROW($U$7:$U$75)-MIN(ROW($U$7:$U$75))+1,""),""),ROW()-ROW(A$78)+1)),"##0")," "),"")</f>
        <v/>
      </c>
      <c r="W95" s="0" t="str">
        <f aca="false" t="array" ref="W95:W95">IFERROR(CONCATENATE((INDEX($A$7:$A$75,SMALL(IF($X$7:$X$75&lt;&gt;"",IF($U$7:$U$75&lt;&gt;"",ROW($U$7:$U$75)-MIN(ROW($U$7:$U$75))+1,""),""),ROW()-ROW(A$78)+1))),),"")</f>
        <v/>
      </c>
      <c r="Z95" s="0" t="str">
        <f aca="false" t="array" ref="Z95:Z95">IFERROR(CONCATENATE((INDEX($AC$7:$AC$75,SMALL(IF($AC$7:$AC$75&lt;&gt;"",IF($Z$7:$Z$75&lt;&gt;"",ROW($Z$7:$Z$75)-MIN(ROW($Z$7:$Z$75))+1,""),""),ROW()-ROW(A$78)+1))),","),"")</f>
        <v/>
      </c>
      <c r="AA95" s="0" t="str">
        <f aca="false" t="array" ref="AA95:AA95">IFERROR(CONCATENATE(TEXT(INDEX($Z$7:$Z$75,SMALL(IF($AC$7:$AC$75&lt;&gt;"",IF($Z$7:$Z$75&lt;&gt;"",ROW($Z$7:$Z$75)-MIN(ROW($Z$7:$Z$75))+1,""),""),ROW()-ROW(A$78)+1)),"##0"),","),"")</f>
        <v/>
      </c>
      <c r="AB95" s="0" t="str">
        <f aca="false" t="array" ref="AB95:AB95">IFERROR(CONCATENATE((INDEX($A$7:$A$75,SMALL(IF($AC$7:$AC$75&lt;&gt;"",IF($Z$7:$Z$75&lt;&gt;"",ROW($Z$7:$Z$75)-MIN(ROW($Z$7:$Z$75))+1,""),""),ROW()-ROW(A$78)+1))),),"")</f>
        <v/>
      </c>
      <c r="AE95" s="0" t="str">
        <f aca="false" t="array" ref="AE95:AE95">IFERROR(CONCATENATE((INDEX($AH$7:$AH$75,SMALL(IF($AH$7:$AH$75&lt;&gt;"",IF($AE$7:$AE$75&lt;&gt;"",ROW($AE$7:$AE$75)-MIN(ROW($AE$7:$AE$75))+1,""),""),ROW()-ROW(A$78)+1)))," "),"")</f>
        <v/>
      </c>
      <c r="AF95" s="0" t="str">
        <f aca="false" t="array" ref="AF95:AF95">IFERROR(CONCATENATE(TEXT(INDEX($AE$7:$AE$75,SMALL(IF($AH$7:$AH$75&lt;&gt;"",IF($AE$7:$AE$75&lt;&gt;"",ROW($AE$7:$AE$75)-MIN(ROW($AE$7:$AE$75))+1,""),""),ROW()-ROW(A$78)+1)),"##0")," "),"")</f>
        <v/>
      </c>
      <c r="AG95" s="0" t="str">
        <f aca="false" t="array" ref="AG95:AG95">IFERROR(CONCATENATE((INDEX($A$7:$A$75,SMALL(IF($AH$7:$AH$75&lt;&gt;"",IF($AE$7:$AE$75&lt;&gt;"",ROW($AE$7:$AE$75)-MIN(ROW($AE$7:$AE$75))+1,""),""),ROW()-ROW(A$78)+1))),),"")</f>
        <v/>
      </c>
      <c r="AJ95" s="0" t="str">
        <f aca="false" t="array" ref="AJ95:AJ95">IFERROR(CONCATENATE((INDEX($AM$7:$AM$75,SMALL(IF($AM$7:$AM$75&lt;&gt;"",IF($AJ$7:$AJ$75&lt;&gt;"",ROW($AJ$7:$AJ$75)-MIN(ROW($AJ$7:$AJ$75))+1,""),""),ROW()-ROW(A$78)+1)))," "),"")</f>
        <v/>
      </c>
      <c r="AK95" s="0" t="str">
        <f aca="false" t="array" ref="AK95:AK95">IFERROR(CONCATENATE(TEXT(INDEX($AJ$7:$AJ$75,SMALL(IF($AM$7:$AM$75&lt;&gt;"",IF($AJ$7:$AJ$75&lt;&gt;"",ROW($AJ$7:$AJ$75)-MIN(ROW($AJ$7:$AJ$75))+1,""),""),ROW()-ROW(A$78)+1)),"##0")," "),"")</f>
        <v/>
      </c>
      <c r="AL95" s="0" t="str">
        <f aca="false" t="array" ref="AL95:AL95">IFERROR(CONCATENATE((INDEX($A$7:$A$75,SMALL(IF($AM$7:$AM$75&lt;&gt;"",IF($AJ$7:$AJ$75&lt;&gt;"",ROW($AJ$7:$AJ$75)-MIN(ROW($AJ$7:$AJ$75))+1,""),""),ROW()-ROW(A$78)+1))),),"")</f>
        <v/>
      </c>
    </row>
    <row r="96" customFormat="false" ht="15" hidden="false" customHeight="false" outlineLevel="0" collapsed="false">
      <c r="K96" s="0" t="str">
        <f aca="false" t="array" ref="K96:K96">IFERROR(CONCATENATE(TEXT(INDEX($K$7:$K$75,SMALL(IF($N$7:$N$75&lt;&gt;"",IF($K$7:$K$75&lt;&gt;"",ROW($K$7:$K$75)-MIN(ROW($K$7:$K$75))+1,""),""),ROW()-ROW(A$78)+1)),"##0"),","),"")</f>
        <v/>
      </c>
      <c r="L96" s="0" t="str">
        <f aca="false" t="array" ref="L96:L96">IFERROR(CONCATENATE((INDEX($N$7:$N$75,SMALL(IF($N$7:$N$75&lt;&gt;"",IF($K$7:$K$75&lt;&gt;"",ROW($K$7:$K$75)-MIN(ROW($K$7:$K$75))+1,""),""),ROW()-ROW(A$78)+1))),","),"")</f>
        <v/>
      </c>
      <c r="M96" s="0" t="str">
        <f aca="false" t="array" ref="M96:M96">IFERROR(CONCATENATE((INDEX($A$7:$A$75,SMALL(IF($N$7:$N$75&lt;&gt;"",IF($K$7:$K$75&lt;&gt;"",ROW($K$7:$K$75)-MIN(ROW($K$7:$K$75))+1,""),""),ROW()-ROW(A$78)+1))),),"")</f>
        <v/>
      </c>
      <c r="P96" s="0" t="str">
        <f aca="false" t="array" ref="P96:P96">IFERROR(CONCATENATE((INDEX($S$7:$S$75,SMALL(IF($S$7:$S$75&lt;&gt;"",IF($P$7:$P$75&lt;&gt;"",ROW($P$7:$P$75)-MIN(ROW($P$7:$P$75))+1,""),""),ROW()-ROW(A$78)+1)))," "),"")</f>
        <v/>
      </c>
      <c r="Q96" s="0" t="str">
        <f aca="false" t="array" ref="Q96:Q96">IFERROR(CONCATENATE(TEXT(INDEX($P$7:$P$75,SMALL(IF($S$7:$S$75&lt;&gt;"",IF($P$7:$P$75&lt;&gt;"",ROW($P$7:$P$75)-MIN(ROW($P$7:$P$75))+1,""),""),ROW()-ROW(A$78)+1)),"##0")," "),"")</f>
        <v/>
      </c>
      <c r="R96" s="0" t="str">
        <f aca="false" t="array" ref="R96:R96">IFERROR(CONCATENATE((INDEX($A$7:$A$75,SMALL(IF($S$7:$S$75&lt;&gt;"",IF($P$7:$P$75&lt;&gt;"",ROW($P$7:$P$75)-MIN(ROW($P$7:$P$75))+1,""),""),ROW()-ROW(A$78)+1))),),"")</f>
        <v/>
      </c>
      <c r="U96" s="0" t="str">
        <f aca="false" t="array" ref="U96:U96">IFERROR(CONCATENATE((INDEX($X$7:$X$75,SMALL(IF($X$7:$X$75&lt;&gt;"",IF($U$7:$U$75&lt;&gt;"",ROW($U$7:$U$75)-MIN(ROW($U$7:$U$75))+1,""),""),ROW()-ROW(A$78)+1)))," "),"")</f>
        <v/>
      </c>
      <c r="V96" s="0" t="str">
        <f aca="false" t="array" ref="V96:V96">IFERROR(CONCATENATE(TEXT(INDEX($U$7:$U$75,SMALL(IF($X$7:$X$75&lt;&gt;"",IF($U$7:$U$75&lt;&gt;"",ROW($U$7:$U$75)-MIN(ROW($U$7:$U$75))+1,""),""),ROW()-ROW(A$78)+1)),"##0")," "),"")</f>
        <v/>
      </c>
      <c r="W96" s="0" t="str">
        <f aca="false" t="array" ref="W96:W96">IFERROR(CONCATENATE((INDEX($A$7:$A$75,SMALL(IF($X$7:$X$75&lt;&gt;"",IF($U$7:$U$75&lt;&gt;"",ROW($U$7:$U$75)-MIN(ROW($U$7:$U$75))+1,""),""),ROW()-ROW(A$78)+1))),),"")</f>
        <v/>
      </c>
      <c r="Z96" s="0" t="str">
        <f aca="false" t="array" ref="Z96:Z96">IFERROR(CONCATENATE((INDEX($AC$7:$AC$75,SMALL(IF($AC$7:$AC$75&lt;&gt;"",IF($Z$7:$Z$75&lt;&gt;"",ROW($Z$7:$Z$75)-MIN(ROW($Z$7:$Z$75))+1,""),""),ROW()-ROW(A$78)+1))),","),"")</f>
        <v/>
      </c>
      <c r="AA96" s="0" t="str">
        <f aca="false" t="array" ref="AA96:AA96">IFERROR(CONCATENATE(TEXT(INDEX($Z$7:$Z$75,SMALL(IF($AC$7:$AC$75&lt;&gt;"",IF($Z$7:$Z$75&lt;&gt;"",ROW($Z$7:$Z$75)-MIN(ROW($Z$7:$Z$75))+1,""),""),ROW()-ROW(A$78)+1)),"##0"),","),"")</f>
        <v/>
      </c>
      <c r="AB96" s="0" t="str">
        <f aca="false" t="array" ref="AB96:AB96">IFERROR(CONCATENATE((INDEX($A$7:$A$75,SMALL(IF($AC$7:$AC$75&lt;&gt;"",IF($Z$7:$Z$75&lt;&gt;"",ROW($Z$7:$Z$75)-MIN(ROW($Z$7:$Z$75))+1,""),""),ROW()-ROW(A$78)+1))),),"")</f>
        <v/>
      </c>
      <c r="AE96" s="0" t="str">
        <f aca="false" t="array" ref="AE96:AE96">IFERROR(CONCATENATE((INDEX($AH$7:$AH$75,SMALL(IF($AH$7:$AH$75&lt;&gt;"",IF($AE$7:$AE$75&lt;&gt;"",ROW($AE$7:$AE$75)-MIN(ROW($AE$7:$AE$75))+1,""),""),ROW()-ROW(A$78)+1)))," "),"")</f>
        <v/>
      </c>
      <c r="AF96" s="0" t="str">
        <f aca="false" t="array" ref="AF96:AF96">IFERROR(CONCATENATE(TEXT(INDEX($AE$7:$AE$75,SMALL(IF($AH$7:$AH$75&lt;&gt;"",IF($AE$7:$AE$75&lt;&gt;"",ROW($AE$7:$AE$75)-MIN(ROW($AE$7:$AE$75))+1,""),""),ROW()-ROW(A$78)+1)),"##0")," "),"")</f>
        <v/>
      </c>
      <c r="AG96" s="0" t="str">
        <f aca="false" t="array" ref="AG96:AG96">IFERROR(CONCATENATE((INDEX($A$7:$A$75,SMALL(IF($AH$7:$AH$75&lt;&gt;"",IF($AE$7:$AE$75&lt;&gt;"",ROW($AE$7:$AE$75)-MIN(ROW($AE$7:$AE$75))+1,""),""),ROW()-ROW(A$78)+1))),),"")</f>
        <v/>
      </c>
      <c r="AJ96" s="0" t="str">
        <f aca="false" t="array" ref="AJ96:AJ96">IFERROR(CONCATENATE((INDEX($AM$7:$AM$75,SMALL(IF($AM$7:$AM$75&lt;&gt;"",IF($AJ$7:$AJ$75&lt;&gt;"",ROW($AJ$7:$AJ$75)-MIN(ROW($AJ$7:$AJ$75))+1,""),""),ROW()-ROW(A$78)+1)))," "),"")</f>
        <v/>
      </c>
      <c r="AK96" s="0" t="str">
        <f aca="false" t="array" ref="AK96:AK96">IFERROR(CONCATENATE(TEXT(INDEX($AJ$7:$AJ$75,SMALL(IF($AM$7:$AM$75&lt;&gt;"",IF($AJ$7:$AJ$75&lt;&gt;"",ROW($AJ$7:$AJ$75)-MIN(ROW($AJ$7:$AJ$75))+1,""),""),ROW()-ROW(A$78)+1)),"##0")," "),"")</f>
        <v/>
      </c>
      <c r="AL96" s="0" t="str">
        <f aca="false" t="array" ref="AL96:AL96">IFERROR(CONCATENATE((INDEX($A$7:$A$75,SMALL(IF($AM$7:$AM$75&lt;&gt;"",IF($AJ$7:$AJ$75&lt;&gt;"",ROW($AJ$7:$AJ$75)-MIN(ROW($AJ$7:$AJ$75))+1,""),""),ROW()-ROW(A$78)+1))),),"")</f>
        <v/>
      </c>
    </row>
    <row r="97" customFormat="false" ht="15" hidden="false" customHeight="false" outlineLevel="0" collapsed="false">
      <c r="K97" s="0" t="str">
        <f aca="false" t="array" ref="K97:K97">IFERROR(CONCATENATE(TEXT(INDEX($K$7:$K$75,SMALL(IF($N$7:$N$75&lt;&gt;"",IF($K$7:$K$75&lt;&gt;"",ROW($K$7:$K$75)-MIN(ROW($K$7:$K$75))+1,""),""),ROW()-ROW(A$78)+1)),"##0"),","),"")</f>
        <v/>
      </c>
      <c r="L97" s="0" t="str">
        <f aca="false" t="array" ref="L97:L97">IFERROR(CONCATENATE((INDEX($N$7:$N$75,SMALL(IF($N$7:$N$75&lt;&gt;"",IF($K$7:$K$75&lt;&gt;"",ROW($K$7:$K$75)-MIN(ROW($K$7:$K$75))+1,""),""),ROW()-ROW(A$78)+1))),","),"")</f>
        <v/>
      </c>
      <c r="M97" s="0" t="str">
        <f aca="false" t="array" ref="M97:M97">IFERROR(CONCATENATE((INDEX($A$7:$A$75,SMALL(IF($N$7:$N$75&lt;&gt;"",IF($K$7:$K$75&lt;&gt;"",ROW($K$7:$K$75)-MIN(ROW($K$7:$K$75))+1,""),""),ROW()-ROW(A$78)+1))),),"")</f>
        <v/>
      </c>
      <c r="P97" s="0" t="str">
        <f aca="false" t="array" ref="P97:P97">IFERROR(CONCATENATE((INDEX($S$7:$S$75,SMALL(IF($S$7:$S$75&lt;&gt;"",IF($P$7:$P$75&lt;&gt;"",ROW($P$7:$P$75)-MIN(ROW($P$7:$P$75))+1,""),""),ROW()-ROW(A$78)+1)))," "),"")</f>
        <v/>
      </c>
      <c r="Q97" s="0" t="str">
        <f aca="false" t="array" ref="Q97:Q97">IFERROR(CONCATENATE(TEXT(INDEX($P$7:$P$75,SMALL(IF($S$7:$S$75&lt;&gt;"",IF($P$7:$P$75&lt;&gt;"",ROW($P$7:$P$75)-MIN(ROW($P$7:$P$75))+1,""),""),ROW()-ROW(A$78)+1)),"##0")," "),"")</f>
        <v/>
      </c>
      <c r="R97" s="0" t="str">
        <f aca="false" t="array" ref="R97:R97">IFERROR(CONCATENATE((INDEX($A$7:$A$75,SMALL(IF($S$7:$S$75&lt;&gt;"",IF($P$7:$P$75&lt;&gt;"",ROW($P$7:$P$75)-MIN(ROW($P$7:$P$75))+1,""),""),ROW()-ROW(A$78)+1))),),"")</f>
        <v/>
      </c>
      <c r="U97" s="0" t="str">
        <f aca="false" t="array" ref="U97:U97">IFERROR(CONCATENATE((INDEX($X$7:$X$75,SMALL(IF($X$7:$X$75&lt;&gt;"",IF($U$7:$U$75&lt;&gt;"",ROW($U$7:$U$75)-MIN(ROW($U$7:$U$75))+1,""),""),ROW()-ROW(A$78)+1)))," "),"")</f>
        <v/>
      </c>
      <c r="V97" s="0" t="str">
        <f aca="false" t="array" ref="V97:V97">IFERROR(CONCATENATE(TEXT(INDEX($U$7:$U$75,SMALL(IF($X$7:$X$75&lt;&gt;"",IF($U$7:$U$75&lt;&gt;"",ROW($U$7:$U$75)-MIN(ROW($U$7:$U$75))+1,""),""),ROW()-ROW(A$78)+1)),"##0")," "),"")</f>
        <v/>
      </c>
      <c r="W97" s="0" t="str">
        <f aca="false" t="array" ref="W97:W97">IFERROR(CONCATENATE((INDEX($A$7:$A$75,SMALL(IF($X$7:$X$75&lt;&gt;"",IF($U$7:$U$75&lt;&gt;"",ROW($U$7:$U$75)-MIN(ROW($U$7:$U$75))+1,""),""),ROW()-ROW(A$78)+1))),),"")</f>
        <v/>
      </c>
      <c r="Z97" s="0" t="str">
        <f aca="false" t="array" ref="Z97:Z97">IFERROR(CONCATENATE((INDEX($AC$7:$AC$75,SMALL(IF($AC$7:$AC$75&lt;&gt;"",IF($Z$7:$Z$75&lt;&gt;"",ROW($Z$7:$Z$75)-MIN(ROW($Z$7:$Z$75))+1,""),""),ROW()-ROW(A$78)+1))),","),"")</f>
        <v/>
      </c>
      <c r="AA97" s="0" t="str">
        <f aca="false" t="array" ref="AA97:AA97">IFERROR(CONCATENATE(TEXT(INDEX($Z$7:$Z$75,SMALL(IF($AC$7:$AC$75&lt;&gt;"",IF($Z$7:$Z$75&lt;&gt;"",ROW($Z$7:$Z$75)-MIN(ROW($Z$7:$Z$75))+1,""),""),ROW()-ROW(A$78)+1)),"##0"),","),"")</f>
        <v/>
      </c>
      <c r="AB97" s="0" t="str">
        <f aca="false" t="array" ref="AB97:AB97">IFERROR(CONCATENATE((INDEX($A$7:$A$75,SMALL(IF($AC$7:$AC$75&lt;&gt;"",IF($Z$7:$Z$75&lt;&gt;"",ROW($Z$7:$Z$75)-MIN(ROW($Z$7:$Z$75))+1,""),""),ROW()-ROW(A$78)+1))),),"")</f>
        <v/>
      </c>
      <c r="AE97" s="0" t="str">
        <f aca="false" t="array" ref="AE97:AE97">IFERROR(CONCATENATE((INDEX($AH$7:$AH$75,SMALL(IF($AH$7:$AH$75&lt;&gt;"",IF($AE$7:$AE$75&lt;&gt;"",ROW($AE$7:$AE$75)-MIN(ROW($AE$7:$AE$75))+1,""),""),ROW()-ROW(A$78)+1)))," "),"")</f>
        <v/>
      </c>
      <c r="AF97" s="0" t="str">
        <f aca="false" t="array" ref="AF97:AF97">IFERROR(CONCATENATE(TEXT(INDEX($AE$7:$AE$75,SMALL(IF($AH$7:$AH$75&lt;&gt;"",IF($AE$7:$AE$75&lt;&gt;"",ROW($AE$7:$AE$75)-MIN(ROW($AE$7:$AE$75))+1,""),""),ROW()-ROW(A$78)+1)),"##0")," "),"")</f>
        <v/>
      </c>
      <c r="AG97" s="0" t="str">
        <f aca="false" t="array" ref="AG97:AG97">IFERROR(CONCATENATE((INDEX($A$7:$A$75,SMALL(IF($AH$7:$AH$75&lt;&gt;"",IF($AE$7:$AE$75&lt;&gt;"",ROW($AE$7:$AE$75)-MIN(ROW($AE$7:$AE$75))+1,""),""),ROW()-ROW(A$78)+1))),),"")</f>
        <v/>
      </c>
      <c r="AJ97" s="0" t="str">
        <f aca="false" t="array" ref="AJ97:AJ97">IFERROR(CONCATENATE((INDEX($AM$7:$AM$75,SMALL(IF($AM$7:$AM$75&lt;&gt;"",IF($AJ$7:$AJ$75&lt;&gt;"",ROW($AJ$7:$AJ$75)-MIN(ROW($AJ$7:$AJ$75))+1,""),""),ROW()-ROW(A$78)+1)))," "),"")</f>
        <v/>
      </c>
      <c r="AK97" s="0" t="str">
        <f aca="false" t="array" ref="AK97:AK97">IFERROR(CONCATENATE(TEXT(INDEX($AJ$7:$AJ$75,SMALL(IF($AM$7:$AM$75&lt;&gt;"",IF($AJ$7:$AJ$75&lt;&gt;"",ROW($AJ$7:$AJ$75)-MIN(ROW($AJ$7:$AJ$75))+1,""),""),ROW()-ROW(A$78)+1)),"##0")," "),"")</f>
        <v/>
      </c>
      <c r="AL97" s="0" t="str">
        <f aca="false" t="array" ref="AL97:AL97">IFERROR(CONCATENATE((INDEX($A$7:$A$75,SMALL(IF($AM$7:$AM$75&lt;&gt;"",IF($AJ$7:$AJ$75&lt;&gt;"",ROW($AJ$7:$AJ$75)-MIN(ROW($AJ$7:$AJ$75))+1,""),""),ROW()-ROW(A$78)+1))),),"")</f>
        <v/>
      </c>
    </row>
    <row r="98" customFormat="false" ht="15" hidden="false" customHeight="false" outlineLevel="0" collapsed="false">
      <c r="K98" s="0" t="str">
        <f aca="false" t="array" ref="K98:K98">IFERROR(CONCATENATE(TEXT(INDEX($K$7:$K$75,SMALL(IF($N$7:$N$75&lt;&gt;"",IF($K$7:$K$75&lt;&gt;"",ROW($K$7:$K$75)-MIN(ROW($K$7:$K$75))+1,""),""),ROW()-ROW(A$78)+1)),"##0"),","),"")</f>
        <v/>
      </c>
      <c r="L98" s="0" t="str">
        <f aca="false" t="array" ref="L98:L98">IFERROR(CONCATENATE((INDEX($N$7:$N$75,SMALL(IF($N$7:$N$75&lt;&gt;"",IF($K$7:$K$75&lt;&gt;"",ROW($K$7:$K$75)-MIN(ROW($K$7:$K$75))+1,""),""),ROW()-ROW(A$78)+1))),","),"")</f>
        <v/>
      </c>
      <c r="M98" s="0" t="str">
        <f aca="false" t="array" ref="M98:M98">IFERROR(CONCATENATE((INDEX($A$7:$A$75,SMALL(IF($N$7:$N$75&lt;&gt;"",IF($K$7:$K$75&lt;&gt;"",ROW($K$7:$K$75)-MIN(ROW($K$7:$K$75))+1,""),""),ROW()-ROW(A$78)+1))),),"")</f>
        <v/>
      </c>
      <c r="P98" s="0" t="str">
        <f aca="false" t="array" ref="P98:P98">IFERROR(CONCATENATE((INDEX($S$7:$S$75,SMALL(IF($S$7:$S$75&lt;&gt;"",IF($P$7:$P$75&lt;&gt;"",ROW($P$7:$P$75)-MIN(ROW($P$7:$P$75))+1,""),""),ROW()-ROW(A$78)+1)))," "),"")</f>
        <v/>
      </c>
      <c r="Q98" s="0" t="str">
        <f aca="false" t="array" ref="Q98:Q98">IFERROR(CONCATENATE(TEXT(INDEX($P$7:$P$75,SMALL(IF($S$7:$S$75&lt;&gt;"",IF($P$7:$P$75&lt;&gt;"",ROW($P$7:$P$75)-MIN(ROW($P$7:$P$75))+1,""),""),ROW()-ROW(A$78)+1)),"##0")," "),"")</f>
        <v/>
      </c>
      <c r="R98" s="0" t="str">
        <f aca="false" t="array" ref="R98:R98">IFERROR(CONCATENATE((INDEX($A$7:$A$75,SMALL(IF($S$7:$S$75&lt;&gt;"",IF($P$7:$P$75&lt;&gt;"",ROW($P$7:$P$75)-MIN(ROW($P$7:$P$75))+1,""),""),ROW()-ROW(A$78)+1))),),"")</f>
        <v/>
      </c>
      <c r="U98" s="0" t="str">
        <f aca="false" t="array" ref="U98:U98">IFERROR(CONCATENATE((INDEX($X$7:$X$75,SMALL(IF($X$7:$X$75&lt;&gt;"",IF($U$7:$U$75&lt;&gt;"",ROW($U$7:$U$75)-MIN(ROW($U$7:$U$75))+1,""),""),ROW()-ROW(A$78)+1)))," "),"")</f>
        <v/>
      </c>
      <c r="V98" s="0" t="str">
        <f aca="false" t="array" ref="V98:V98">IFERROR(CONCATENATE(TEXT(INDEX($U$7:$U$75,SMALL(IF($X$7:$X$75&lt;&gt;"",IF($U$7:$U$75&lt;&gt;"",ROW($U$7:$U$75)-MIN(ROW($U$7:$U$75))+1,""),""),ROW()-ROW(A$78)+1)),"##0")," "),"")</f>
        <v/>
      </c>
      <c r="W98" s="0" t="str">
        <f aca="false" t="array" ref="W98:W98">IFERROR(CONCATENATE((INDEX($A$7:$A$75,SMALL(IF($X$7:$X$75&lt;&gt;"",IF($U$7:$U$75&lt;&gt;"",ROW($U$7:$U$75)-MIN(ROW($U$7:$U$75))+1,""),""),ROW()-ROW(A$78)+1))),),"")</f>
        <v/>
      </c>
      <c r="Z98" s="0" t="str">
        <f aca="false" t="array" ref="Z98:Z98">IFERROR(CONCATENATE((INDEX($AC$7:$AC$75,SMALL(IF($AC$7:$AC$75&lt;&gt;"",IF($Z$7:$Z$75&lt;&gt;"",ROW($Z$7:$Z$75)-MIN(ROW($Z$7:$Z$75))+1,""),""),ROW()-ROW(A$78)+1))),","),"")</f>
        <v/>
      </c>
      <c r="AA98" s="0" t="str">
        <f aca="false" t="array" ref="AA98:AA98">IFERROR(CONCATENATE(TEXT(INDEX($Z$7:$Z$75,SMALL(IF($AC$7:$AC$75&lt;&gt;"",IF($Z$7:$Z$75&lt;&gt;"",ROW($Z$7:$Z$75)-MIN(ROW($Z$7:$Z$75))+1,""),""),ROW()-ROW(A$78)+1)),"##0"),","),"")</f>
        <v/>
      </c>
      <c r="AB98" s="0" t="str">
        <f aca="false" t="array" ref="AB98:AB98">IFERROR(CONCATENATE((INDEX($A$7:$A$75,SMALL(IF($AC$7:$AC$75&lt;&gt;"",IF($Z$7:$Z$75&lt;&gt;"",ROW($Z$7:$Z$75)-MIN(ROW($Z$7:$Z$75))+1,""),""),ROW()-ROW(A$78)+1))),),"")</f>
        <v/>
      </c>
      <c r="AE98" s="0" t="str">
        <f aca="false" t="array" ref="AE98:AE98">IFERROR(CONCATENATE((INDEX($AH$7:$AH$75,SMALL(IF($AH$7:$AH$75&lt;&gt;"",IF($AE$7:$AE$75&lt;&gt;"",ROW($AE$7:$AE$75)-MIN(ROW($AE$7:$AE$75))+1,""),""),ROW()-ROW(A$78)+1)))," "),"")</f>
        <v/>
      </c>
      <c r="AF98" s="0" t="str">
        <f aca="false" t="array" ref="AF98:AF98">IFERROR(CONCATENATE(TEXT(INDEX($AE$7:$AE$75,SMALL(IF($AH$7:$AH$75&lt;&gt;"",IF($AE$7:$AE$75&lt;&gt;"",ROW($AE$7:$AE$75)-MIN(ROW($AE$7:$AE$75))+1,""),""),ROW()-ROW(A$78)+1)),"##0")," "),"")</f>
        <v/>
      </c>
      <c r="AG98" s="0" t="str">
        <f aca="false" t="array" ref="AG98:AG98">IFERROR(CONCATENATE((INDEX($A$7:$A$75,SMALL(IF($AH$7:$AH$75&lt;&gt;"",IF($AE$7:$AE$75&lt;&gt;"",ROW($AE$7:$AE$75)-MIN(ROW($AE$7:$AE$75))+1,""),""),ROW()-ROW(A$78)+1))),),"")</f>
        <v/>
      </c>
      <c r="AJ98" s="0" t="str">
        <f aca="false" t="array" ref="AJ98:AJ98">IFERROR(CONCATENATE((INDEX($AM$7:$AM$75,SMALL(IF($AM$7:$AM$75&lt;&gt;"",IF($AJ$7:$AJ$75&lt;&gt;"",ROW($AJ$7:$AJ$75)-MIN(ROW($AJ$7:$AJ$75))+1,""),""),ROW()-ROW(A$78)+1)))," "),"")</f>
        <v/>
      </c>
      <c r="AK98" s="0" t="str">
        <f aca="false" t="array" ref="AK98:AK98">IFERROR(CONCATENATE(TEXT(INDEX($AJ$7:$AJ$75,SMALL(IF($AM$7:$AM$75&lt;&gt;"",IF($AJ$7:$AJ$75&lt;&gt;"",ROW($AJ$7:$AJ$75)-MIN(ROW($AJ$7:$AJ$75))+1,""),""),ROW()-ROW(A$78)+1)),"##0")," "),"")</f>
        <v/>
      </c>
      <c r="AL98" s="0" t="str">
        <f aca="false" t="array" ref="AL98:AL98">IFERROR(CONCATENATE((INDEX($A$7:$A$75,SMALL(IF($AM$7:$AM$75&lt;&gt;"",IF($AJ$7:$AJ$75&lt;&gt;"",ROW($AJ$7:$AJ$75)-MIN(ROW($AJ$7:$AJ$75))+1,""),""),ROW()-ROW(A$78)+1))),),"")</f>
        <v/>
      </c>
    </row>
    <row r="99" customFormat="false" ht="15" hidden="false" customHeight="false" outlineLevel="0" collapsed="false">
      <c r="K99" s="0" t="str">
        <f aca="false" t="array" ref="K99:K99">IFERROR(CONCATENATE(TEXT(INDEX($K$7:$K$75,SMALL(IF($N$7:$N$75&lt;&gt;"",IF($K$7:$K$75&lt;&gt;"",ROW($K$7:$K$75)-MIN(ROW($K$7:$K$75))+1,""),""),ROW()-ROW(A$78)+1)),"##0"),","),"")</f>
        <v/>
      </c>
      <c r="L99" s="0" t="str">
        <f aca="false" t="array" ref="L99:L99">IFERROR(CONCATENATE((INDEX($N$7:$N$75,SMALL(IF($N$7:$N$75&lt;&gt;"",IF($K$7:$K$75&lt;&gt;"",ROW($K$7:$K$75)-MIN(ROW($K$7:$K$75))+1,""),""),ROW()-ROW(A$78)+1))),","),"")</f>
        <v/>
      </c>
      <c r="M99" s="0" t="str">
        <f aca="false" t="array" ref="M99:M99">IFERROR(CONCATENATE((INDEX($A$7:$A$75,SMALL(IF($N$7:$N$75&lt;&gt;"",IF($K$7:$K$75&lt;&gt;"",ROW($K$7:$K$75)-MIN(ROW($K$7:$K$75))+1,""),""),ROW()-ROW(A$78)+1))),),"")</f>
        <v/>
      </c>
      <c r="P99" s="0" t="str">
        <f aca="false" t="array" ref="P99:P99">IFERROR(CONCATENATE((INDEX($S$7:$S$75,SMALL(IF($S$7:$S$75&lt;&gt;"",IF($P$7:$P$75&lt;&gt;"",ROW($P$7:$P$75)-MIN(ROW($P$7:$P$75))+1,""),""),ROW()-ROW(A$78)+1)))," "),"")</f>
        <v/>
      </c>
      <c r="Q99" s="0" t="str">
        <f aca="false" t="array" ref="Q99:Q99">IFERROR(CONCATENATE(TEXT(INDEX($P$7:$P$75,SMALL(IF($S$7:$S$75&lt;&gt;"",IF($P$7:$P$75&lt;&gt;"",ROW($P$7:$P$75)-MIN(ROW($P$7:$P$75))+1,""),""),ROW()-ROW(A$78)+1)),"##0")," "),"")</f>
        <v/>
      </c>
      <c r="R99" s="0" t="str">
        <f aca="false" t="array" ref="R99:R99">IFERROR(CONCATENATE((INDEX($A$7:$A$75,SMALL(IF($S$7:$S$75&lt;&gt;"",IF($P$7:$P$75&lt;&gt;"",ROW($P$7:$P$75)-MIN(ROW($P$7:$P$75))+1,""),""),ROW()-ROW(A$78)+1))),),"")</f>
        <v/>
      </c>
      <c r="U99" s="0" t="str">
        <f aca="false" t="array" ref="U99:U99">IFERROR(CONCATENATE((INDEX($X$7:$X$75,SMALL(IF($X$7:$X$75&lt;&gt;"",IF($U$7:$U$75&lt;&gt;"",ROW($U$7:$U$75)-MIN(ROW($U$7:$U$75))+1,""),""),ROW()-ROW(A$78)+1)))," "),"")</f>
        <v/>
      </c>
      <c r="V99" s="0" t="str">
        <f aca="false" t="array" ref="V99:V99">IFERROR(CONCATENATE(TEXT(INDEX($U$7:$U$75,SMALL(IF($X$7:$X$75&lt;&gt;"",IF($U$7:$U$75&lt;&gt;"",ROW($U$7:$U$75)-MIN(ROW($U$7:$U$75))+1,""),""),ROW()-ROW(A$78)+1)),"##0")," "),"")</f>
        <v/>
      </c>
      <c r="W99" s="0" t="str">
        <f aca="false" t="array" ref="W99:W99">IFERROR(CONCATENATE((INDEX($A$7:$A$75,SMALL(IF($X$7:$X$75&lt;&gt;"",IF($U$7:$U$75&lt;&gt;"",ROW($U$7:$U$75)-MIN(ROW($U$7:$U$75))+1,""),""),ROW()-ROW(A$78)+1))),),"")</f>
        <v/>
      </c>
      <c r="Z99" s="0" t="str">
        <f aca="false" t="array" ref="Z99:Z99">IFERROR(CONCATENATE((INDEX($AC$7:$AC$75,SMALL(IF($AC$7:$AC$75&lt;&gt;"",IF($Z$7:$Z$75&lt;&gt;"",ROW($Z$7:$Z$75)-MIN(ROW($Z$7:$Z$75))+1,""),""),ROW()-ROW(A$78)+1))),","),"")</f>
        <v/>
      </c>
      <c r="AA99" s="0" t="str">
        <f aca="false" t="array" ref="AA99:AA99">IFERROR(CONCATENATE(TEXT(INDEX($Z$7:$Z$75,SMALL(IF($AC$7:$AC$75&lt;&gt;"",IF($Z$7:$Z$75&lt;&gt;"",ROW($Z$7:$Z$75)-MIN(ROW($Z$7:$Z$75))+1,""),""),ROW()-ROW(A$78)+1)),"##0"),","),"")</f>
        <v/>
      </c>
      <c r="AB99" s="0" t="str">
        <f aca="false" t="array" ref="AB99:AB99">IFERROR(CONCATENATE((INDEX($A$7:$A$75,SMALL(IF($AC$7:$AC$75&lt;&gt;"",IF($Z$7:$Z$75&lt;&gt;"",ROW($Z$7:$Z$75)-MIN(ROW($Z$7:$Z$75))+1,""),""),ROW()-ROW(A$78)+1))),),"")</f>
        <v/>
      </c>
      <c r="AE99" s="0" t="str">
        <f aca="false" t="array" ref="AE99:AE99">IFERROR(CONCATENATE((INDEX($AH$7:$AH$75,SMALL(IF($AH$7:$AH$75&lt;&gt;"",IF($AE$7:$AE$75&lt;&gt;"",ROW($AE$7:$AE$75)-MIN(ROW($AE$7:$AE$75))+1,""),""),ROW()-ROW(A$78)+1)))," "),"")</f>
        <v/>
      </c>
      <c r="AF99" s="0" t="str">
        <f aca="false" t="array" ref="AF99:AF99">IFERROR(CONCATENATE(TEXT(INDEX($AE$7:$AE$75,SMALL(IF($AH$7:$AH$75&lt;&gt;"",IF($AE$7:$AE$75&lt;&gt;"",ROW($AE$7:$AE$75)-MIN(ROW($AE$7:$AE$75))+1,""),""),ROW()-ROW(A$78)+1)),"##0")," "),"")</f>
        <v/>
      </c>
      <c r="AG99" s="0" t="str">
        <f aca="false" t="array" ref="AG99:AG99">IFERROR(CONCATENATE((INDEX($A$7:$A$75,SMALL(IF($AH$7:$AH$75&lt;&gt;"",IF($AE$7:$AE$75&lt;&gt;"",ROW($AE$7:$AE$75)-MIN(ROW($AE$7:$AE$75))+1,""),""),ROW()-ROW(A$78)+1))),),"")</f>
        <v/>
      </c>
      <c r="AJ99" s="0" t="str">
        <f aca="false" t="array" ref="AJ99:AJ99">IFERROR(CONCATENATE((INDEX($AM$7:$AM$75,SMALL(IF($AM$7:$AM$75&lt;&gt;"",IF($AJ$7:$AJ$75&lt;&gt;"",ROW($AJ$7:$AJ$75)-MIN(ROW($AJ$7:$AJ$75))+1,""),""),ROW()-ROW(A$78)+1)))," "),"")</f>
        <v/>
      </c>
      <c r="AK99" s="0" t="str">
        <f aca="false" t="array" ref="AK99:AK99">IFERROR(CONCATENATE(TEXT(INDEX($AJ$7:$AJ$75,SMALL(IF($AM$7:$AM$75&lt;&gt;"",IF($AJ$7:$AJ$75&lt;&gt;"",ROW($AJ$7:$AJ$75)-MIN(ROW($AJ$7:$AJ$75))+1,""),""),ROW()-ROW(A$78)+1)),"##0")," "),"")</f>
        <v/>
      </c>
      <c r="AL99" s="0" t="str">
        <f aca="false" t="array" ref="AL99:AL99">IFERROR(CONCATENATE((INDEX($A$7:$A$75,SMALL(IF($AM$7:$AM$75&lt;&gt;"",IF($AJ$7:$AJ$75&lt;&gt;"",ROW($AJ$7:$AJ$75)-MIN(ROW($AJ$7:$AJ$75))+1,""),""),ROW()-ROW(A$78)+1))),),"")</f>
        <v/>
      </c>
    </row>
    <row r="100" customFormat="false" ht="15" hidden="false" customHeight="false" outlineLevel="0" collapsed="false">
      <c r="K100" s="0" t="str">
        <f aca="false" t="array" ref="K100:K100">IFERROR(CONCATENATE(TEXT(INDEX($K$7:$K$75,SMALL(IF($N$7:$N$75&lt;&gt;"",IF($K$7:$K$75&lt;&gt;"",ROW($K$7:$K$75)-MIN(ROW($K$7:$K$75))+1,""),""),ROW()-ROW(A$78)+1)),"##0"),","),"")</f>
        <v/>
      </c>
      <c r="L100" s="0" t="str">
        <f aca="false" t="array" ref="L100:L100">IFERROR(CONCATENATE((INDEX($N$7:$N$75,SMALL(IF($N$7:$N$75&lt;&gt;"",IF($K$7:$K$75&lt;&gt;"",ROW($K$7:$K$75)-MIN(ROW($K$7:$K$75))+1,""),""),ROW()-ROW(A$78)+1))),","),"")</f>
        <v/>
      </c>
      <c r="M100" s="0" t="str">
        <f aca="false" t="array" ref="M100:M100">IFERROR(CONCATENATE((INDEX($A$7:$A$75,SMALL(IF($N$7:$N$75&lt;&gt;"",IF($K$7:$K$75&lt;&gt;"",ROW($K$7:$K$75)-MIN(ROW($K$7:$K$75))+1,""),""),ROW()-ROW(A$78)+1))),),"")</f>
        <v/>
      </c>
      <c r="P100" s="0" t="str">
        <f aca="false" t="array" ref="P100:P100">IFERROR(CONCATENATE((INDEX($S$7:$S$75,SMALL(IF($S$7:$S$75&lt;&gt;"",IF($P$7:$P$75&lt;&gt;"",ROW($P$7:$P$75)-MIN(ROW($P$7:$P$75))+1,""),""),ROW()-ROW(A$78)+1)))," "),"")</f>
        <v/>
      </c>
      <c r="Q100" s="0" t="str">
        <f aca="false" t="array" ref="Q100:Q100">IFERROR(CONCATENATE(TEXT(INDEX($P$7:$P$75,SMALL(IF($S$7:$S$75&lt;&gt;"",IF($P$7:$P$75&lt;&gt;"",ROW($P$7:$P$75)-MIN(ROW($P$7:$P$75))+1,""),""),ROW()-ROW(A$78)+1)),"##0")," "),"")</f>
        <v/>
      </c>
      <c r="R100" s="0" t="str">
        <f aca="false" t="array" ref="R100:R100">IFERROR(CONCATENATE((INDEX($A$7:$A$75,SMALL(IF($S$7:$S$75&lt;&gt;"",IF($P$7:$P$75&lt;&gt;"",ROW($P$7:$P$75)-MIN(ROW($P$7:$P$75))+1,""),""),ROW()-ROW(A$78)+1))),),"")</f>
        <v/>
      </c>
      <c r="U100" s="0" t="str">
        <f aca="false" t="array" ref="U100:U100">IFERROR(CONCATENATE((INDEX($X$7:$X$75,SMALL(IF($X$7:$X$75&lt;&gt;"",IF($U$7:$U$75&lt;&gt;"",ROW($U$7:$U$75)-MIN(ROW($U$7:$U$75))+1,""),""),ROW()-ROW(A$78)+1)))," "),"")</f>
        <v/>
      </c>
      <c r="V100" s="0" t="str">
        <f aca="false" t="array" ref="V100:V100">IFERROR(CONCATENATE(TEXT(INDEX($U$7:$U$75,SMALL(IF($X$7:$X$75&lt;&gt;"",IF($U$7:$U$75&lt;&gt;"",ROW($U$7:$U$75)-MIN(ROW($U$7:$U$75))+1,""),""),ROW()-ROW(A$78)+1)),"##0")," "),"")</f>
        <v/>
      </c>
      <c r="W100" s="0" t="str">
        <f aca="false" t="array" ref="W100:W100">IFERROR(CONCATENATE((INDEX($A$7:$A$75,SMALL(IF($X$7:$X$75&lt;&gt;"",IF($U$7:$U$75&lt;&gt;"",ROW($U$7:$U$75)-MIN(ROW($U$7:$U$75))+1,""),""),ROW()-ROW(A$78)+1))),),"")</f>
        <v/>
      </c>
      <c r="Z100" s="0" t="str">
        <f aca="false" t="array" ref="Z100:Z100">IFERROR(CONCATENATE((INDEX($AC$7:$AC$75,SMALL(IF($AC$7:$AC$75&lt;&gt;"",IF($Z$7:$Z$75&lt;&gt;"",ROW($Z$7:$Z$75)-MIN(ROW($Z$7:$Z$75))+1,""),""),ROW()-ROW(A$78)+1))),","),"")</f>
        <v/>
      </c>
      <c r="AA100" s="0" t="str">
        <f aca="false" t="array" ref="AA100:AA100">IFERROR(CONCATENATE(TEXT(INDEX($Z$7:$Z$75,SMALL(IF($AC$7:$AC$75&lt;&gt;"",IF($Z$7:$Z$75&lt;&gt;"",ROW($Z$7:$Z$75)-MIN(ROW($Z$7:$Z$75))+1,""),""),ROW()-ROW(A$78)+1)),"##0"),","),"")</f>
        <v/>
      </c>
      <c r="AB100" s="0" t="str">
        <f aca="false" t="array" ref="AB100:AB100">IFERROR(CONCATENATE((INDEX($A$7:$A$75,SMALL(IF($AC$7:$AC$75&lt;&gt;"",IF($Z$7:$Z$75&lt;&gt;"",ROW($Z$7:$Z$75)-MIN(ROW($Z$7:$Z$75))+1,""),""),ROW()-ROW(A$78)+1))),),"")</f>
        <v/>
      </c>
      <c r="AE100" s="0" t="str">
        <f aca="false" t="array" ref="AE100:AE100">IFERROR(CONCATENATE((INDEX($AH$7:$AH$75,SMALL(IF($AH$7:$AH$75&lt;&gt;"",IF($AE$7:$AE$75&lt;&gt;"",ROW($AE$7:$AE$75)-MIN(ROW($AE$7:$AE$75))+1,""),""),ROW()-ROW(A$78)+1)))," "),"")</f>
        <v/>
      </c>
      <c r="AF100" s="0" t="str">
        <f aca="false" t="array" ref="AF100:AF100">IFERROR(CONCATENATE(TEXT(INDEX($AE$7:$AE$75,SMALL(IF($AH$7:$AH$75&lt;&gt;"",IF($AE$7:$AE$75&lt;&gt;"",ROW($AE$7:$AE$75)-MIN(ROW($AE$7:$AE$75))+1,""),""),ROW()-ROW(A$78)+1)),"##0")," "),"")</f>
        <v/>
      </c>
      <c r="AG100" s="0" t="str">
        <f aca="false" t="array" ref="AG100:AG100">IFERROR(CONCATENATE((INDEX($A$7:$A$75,SMALL(IF($AH$7:$AH$75&lt;&gt;"",IF($AE$7:$AE$75&lt;&gt;"",ROW($AE$7:$AE$75)-MIN(ROW($AE$7:$AE$75))+1,""),""),ROW()-ROW(A$78)+1))),),"")</f>
        <v/>
      </c>
      <c r="AJ100" s="0" t="str">
        <f aca="false" t="array" ref="AJ100:AJ100">IFERROR(CONCATENATE((INDEX($AM$7:$AM$75,SMALL(IF($AM$7:$AM$75&lt;&gt;"",IF($AJ$7:$AJ$75&lt;&gt;"",ROW($AJ$7:$AJ$75)-MIN(ROW($AJ$7:$AJ$75))+1,""),""),ROW()-ROW(A$78)+1)))," "),"")</f>
        <v/>
      </c>
      <c r="AK100" s="0" t="str">
        <f aca="false" t="array" ref="AK100:AK100">IFERROR(CONCATENATE(TEXT(INDEX($AJ$7:$AJ$75,SMALL(IF($AM$7:$AM$75&lt;&gt;"",IF($AJ$7:$AJ$75&lt;&gt;"",ROW($AJ$7:$AJ$75)-MIN(ROW($AJ$7:$AJ$75))+1,""),""),ROW()-ROW(A$78)+1)),"##0")," "),"")</f>
        <v/>
      </c>
      <c r="AL100" s="0" t="str">
        <f aca="false" t="array" ref="AL100:AL100">IFERROR(CONCATENATE((INDEX($A$7:$A$75,SMALL(IF($AM$7:$AM$75&lt;&gt;"",IF($AJ$7:$AJ$75&lt;&gt;"",ROW($AJ$7:$AJ$75)-MIN(ROW($AJ$7:$AJ$75))+1,""),""),ROW()-ROW(A$78)+1))),),"")</f>
        <v/>
      </c>
    </row>
    <row r="101" customFormat="false" ht="15" hidden="false" customHeight="false" outlineLevel="0" collapsed="false">
      <c r="K101" s="0" t="str">
        <f aca="false" t="array" ref="K101:K101">IFERROR(CONCATENATE(TEXT(INDEX($K$7:$K$75,SMALL(IF($N$7:$N$75&lt;&gt;"",IF($K$7:$K$75&lt;&gt;"",ROW($K$7:$K$75)-MIN(ROW($K$7:$K$75))+1,""),""),ROW()-ROW(A$78)+1)),"##0"),","),"")</f>
        <v/>
      </c>
      <c r="L101" s="0" t="str">
        <f aca="false" t="array" ref="L101:L101">IFERROR(CONCATENATE((INDEX($N$7:$N$75,SMALL(IF($N$7:$N$75&lt;&gt;"",IF($K$7:$K$75&lt;&gt;"",ROW($K$7:$K$75)-MIN(ROW($K$7:$K$75))+1,""),""),ROW()-ROW(A$78)+1))),","),"")</f>
        <v/>
      </c>
      <c r="M101" s="0" t="str">
        <f aca="false" t="array" ref="M101:M101">IFERROR(CONCATENATE((INDEX($A$7:$A$75,SMALL(IF($N$7:$N$75&lt;&gt;"",IF($K$7:$K$75&lt;&gt;"",ROW($K$7:$K$75)-MIN(ROW($K$7:$K$75))+1,""),""),ROW()-ROW(A$78)+1))),),"")</f>
        <v/>
      </c>
      <c r="P101" s="0" t="str">
        <f aca="false" t="array" ref="P101:P101">IFERROR(CONCATENATE((INDEX($S$7:$S$75,SMALL(IF($S$7:$S$75&lt;&gt;"",IF($P$7:$P$75&lt;&gt;"",ROW($P$7:$P$75)-MIN(ROW($P$7:$P$75))+1,""),""),ROW()-ROW(A$78)+1)))," "),"")</f>
        <v/>
      </c>
      <c r="Q101" s="0" t="str">
        <f aca="false" t="array" ref="Q101:Q101">IFERROR(CONCATENATE(TEXT(INDEX($P$7:$P$75,SMALL(IF($S$7:$S$75&lt;&gt;"",IF($P$7:$P$75&lt;&gt;"",ROW($P$7:$P$75)-MIN(ROW($P$7:$P$75))+1,""),""),ROW()-ROW(A$78)+1)),"##0")," "),"")</f>
        <v/>
      </c>
      <c r="R101" s="0" t="str">
        <f aca="false" t="array" ref="R101:R101">IFERROR(CONCATENATE((INDEX($A$7:$A$75,SMALL(IF($S$7:$S$75&lt;&gt;"",IF($P$7:$P$75&lt;&gt;"",ROW($P$7:$P$75)-MIN(ROW($P$7:$P$75))+1,""),""),ROW()-ROW(A$78)+1))),),"")</f>
        <v/>
      </c>
      <c r="U101" s="0" t="str">
        <f aca="false" t="array" ref="U101:U101">IFERROR(CONCATENATE((INDEX($X$7:$X$75,SMALL(IF($X$7:$X$75&lt;&gt;"",IF($U$7:$U$75&lt;&gt;"",ROW($U$7:$U$75)-MIN(ROW($U$7:$U$75))+1,""),""),ROW()-ROW(A$78)+1)))," "),"")</f>
        <v/>
      </c>
      <c r="V101" s="0" t="str">
        <f aca="false" t="array" ref="V101:V101">IFERROR(CONCATENATE(TEXT(INDEX($U$7:$U$75,SMALL(IF($X$7:$X$75&lt;&gt;"",IF($U$7:$U$75&lt;&gt;"",ROW($U$7:$U$75)-MIN(ROW($U$7:$U$75))+1,""),""),ROW()-ROW(A$78)+1)),"##0")," "),"")</f>
        <v/>
      </c>
      <c r="W101" s="0" t="str">
        <f aca="false" t="array" ref="W101:W101">IFERROR(CONCATENATE((INDEX($A$7:$A$75,SMALL(IF($X$7:$X$75&lt;&gt;"",IF($U$7:$U$75&lt;&gt;"",ROW($U$7:$U$75)-MIN(ROW($U$7:$U$75))+1,""),""),ROW()-ROW(A$78)+1))),),"")</f>
        <v/>
      </c>
      <c r="Z101" s="0" t="str">
        <f aca="false" t="array" ref="Z101:Z101">IFERROR(CONCATENATE((INDEX($AC$7:$AC$75,SMALL(IF($AC$7:$AC$75&lt;&gt;"",IF($Z$7:$Z$75&lt;&gt;"",ROW($Z$7:$Z$75)-MIN(ROW($Z$7:$Z$75))+1,""),""),ROW()-ROW(A$78)+1))),","),"")</f>
        <v/>
      </c>
      <c r="AA101" s="0" t="str">
        <f aca="false" t="array" ref="AA101:AA101">IFERROR(CONCATENATE(TEXT(INDEX($Z$7:$Z$75,SMALL(IF($AC$7:$AC$75&lt;&gt;"",IF($Z$7:$Z$75&lt;&gt;"",ROW($Z$7:$Z$75)-MIN(ROW($Z$7:$Z$75))+1,""),""),ROW()-ROW(A$78)+1)),"##0"),","),"")</f>
        <v/>
      </c>
      <c r="AB101" s="0" t="str">
        <f aca="false" t="array" ref="AB101:AB101">IFERROR(CONCATENATE((INDEX($A$7:$A$75,SMALL(IF($AC$7:$AC$75&lt;&gt;"",IF($Z$7:$Z$75&lt;&gt;"",ROW($Z$7:$Z$75)-MIN(ROW($Z$7:$Z$75))+1,""),""),ROW()-ROW(A$78)+1))),),"")</f>
        <v/>
      </c>
      <c r="AE101" s="0" t="str">
        <f aca="false" t="array" ref="AE101:AE101">IFERROR(CONCATENATE((INDEX($AH$7:$AH$75,SMALL(IF($AH$7:$AH$75&lt;&gt;"",IF($AE$7:$AE$75&lt;&gt;"",ROW($AE$7:$AE$75)-MIN(ROW($AE$7:$AE$75))+1,""),""),ROW()-ROW(A$78)+1)))," "),"")</f>
        <v/>
      </c>
      <c r="AF101" s="0" t="str">
        <f aca="false" t="array" ref="AF101:AF101">IFERROR(CONCATENATE(TEXT(INDEX($AE$7:$AE$75,SMALL(IF($AH$7:$AH$75&lt;&gt;"",IF($AE$7:$AE$75&lt;&gt;"",ROW($AE$7:$AE$75)-MIN(ROW($AE$7:$AE$75))+1,""),""),ROW()-ROW(A$78)+1)),"##0")," "),"")</f>
        <v/>
      </c>
      <c r="AG101" s="0" t="str">
        <f aca="false" t="array" ref="AG101:AG101">IFERROR(CONCATENATE((INDEX($A$7:$A$75,SMALL(IF($AH$7:$AH$75&lt;&gt;"",IF($AE$7:$AE$75&lt;&gt;"",ROW($AE$7:$AE$75)-MIN(ROW($AE$7:$AE$75))+1,""),""),ROW()-ROW(A$78)+1))),),"")</f>
        <v/>
      </c>
      <c r="AJ101" s="0" t="str">
        <f aca="false" t="array" ref="AJ101:AJ101">IFERROR(CONCATENATE((INDEX($AM$7:$AM$75,SMALL(IF($AM$7:$AM$75&lt;&gt;"",IF($AJ$7:$AJ$75&lt;&gt;"",ROW($AJ$7:$AJ$75)-MIN(ROW($AJ$7:$AJ$75))+1,""),""),ROW()-ROW(A$78)+1)))," "),"")</f>
        <v/>
      </c>
      <c r="AK101" s="0" t="str">
        <f aca="false" t="array" ref="AK101:AK101">IFERROR(CONCATENATE(TEXT(INDEX($AJ$7:$AJ$75,SMALL(IF($AM$7:$AM$75&lt;&gt;"",IF($AJ$7:$AJ$75&lt;&gt;"",ROW($AJ$7:$AJ$75)-MIN(ROW($AJ$7:$AJ$75))+1,""),""),ROW()-ROW(A$78)+1)),"##0")," "),"")</f>
        <v/>
      </c>
      <c r="AL101" s="0" t="str">
        <f aca="false" t="array" ref="AL101:AL101">IFERROR(CONCATENATE((INDEX($A$7:$A$75,SMALL(IF($AM$7:$AM$75&lt;&gt;"",IF($AJ$7:$AJ$75&lt;&gt;"",ROW($AJ$7:$AJ$75)-MIN(ROW($AJ$7:$AJ$75))+1,""),""),ROW()-ROW(A$78)+1))),),"")</f>
        <v/>
      </c>
    </row>
    <row r="102" customFormat="false" ht="15" hidden="false" customHeight="false" outlineLevel="0" collapsed="false">
      <c r="K102" s="0" t="str">
        <f aca="false" t="array" ref="K102:K102">IFERROR(CONCATENATE(TEXT(INDEX($K$7:$K$75,SMALL(IF($N$7:$N$75&lt;&gt;"",IF($K$7:$K$75&lt;&gt;"",ROW($K$7:$K$75)-MIN(ROW($K$7:$K$75))+1,""),""),ROW()-ROW(A$78)+1)),"##0"),","),"")</f>
        <v/>
      </c>
      <c r="L102" s="0" t="str">
        <f aca="false" t="array" ref="L102:L102">IFERROR(CONCATENATE((INDEX($N$7:$N$75,SMALL(IF($N$7:$N$75&lt;&gt;"",IF($K$7:$K$75&lt;&gt;"",ROW($K$7:$K$75)-MIN(ROW($K$7:$K$75))+1,""),""),ROW()-ROW(A$78)+1))),","),"")</f>
        <v/>
      </c>
      <c r="M102" s="0" t="str">
        <f aca="false" t="array" ref="M102:M102">IFERROR(CONCATENATE((INDEX($A$7:$A$75,SMALL(IF($N$7:$N$75&lt;&gt;"",IF($K$7:$K$75&lt;&gt;"",ROW($K$7:$K$75)-MIN(ROW($K$7:$K$75))+1,""),""),ROW()-ROW(A$78)+1))),),"")</f>
        <v/>
      </c>
      <c r="P102" s="0" t="str">
        <f aca="false" t="array" ref="P102:P102">IFERROR(CONCATENATE((INDEX($S$7:$S$75,SMALL(IF($S$7:$S$75&lt;&gt;"",IF($P$7:$P$75&lt;&gt;"",ROW($P$7:$P$75)-MIN(ROW($P$7:$P$75))+1,""),""),ROW()-ROW(A$78)+1)))," "),"")</f>
        <v/>
      </c>
      <c r="Q102" s="0" t="str">
        <f aca="false" t="array" ref="Q102:Q102">IFERROR(CONCATENATE(TEXT(INDEX($P$7:$P$75,SMALL(IF($S$7:$S$75&lt;&gt;"",IF($P$7:$P$75&lt;&gt;"",ROW($P$7:$P$75)-MIN(ROW($P$7:$P$75))+1,""),""),ROW()-ROW(A$78)+1)),"##0")," "),"")</f>
        <v/>
      </c>
      <c r="R102" s="0" t="str">
        <f aca="false" t="array" ref="R102:R102">IFERROR(CONCATENATE((INDEX($A$7:$A$75,SMALL(IF($S$7:$S$75&lt;&gt;"",IF($P$7:$P$75&lt;&gt;"",ROW($P$7:$P$75)-MIN(ROW($P$7:$P$75))+1,""),""),ROW()-ROW(A$78)+1))),),"")</f>
        <v/>
      </c>
      <c r="U102" s="0" t="str">
        <f aca="false" t="array" ref="U102:U102">IFERROR(CONCATENATE((INDEX($X$7:$X$75,SMALL(IF($X$7:$X$75&lt;&gt;"",IF($U$7:$U$75&lt;&gt;"",ROW($U$7:$U$75)-MIN(ROW($U$7:$U$75))+1,""),""),ROW()-ROW(A$78)+1)))," "),"")</f>
        <v/>
      </c>
      <c r="V102" s="0" t="str">
        <f aca="false" t="array" ref="V102:V102">IFERROR(CONCATENATE(TEXT(INDEX($U$7:$U$75,SMALL(IF($X$7:$X$75&lt;&gt;"",IF($U$7:$U$75&lt;&gt;"",ROW($U$7:$U$75)-MIN(ROW($U$7:$U$75))+1,""),""),ROW()-ROW(A$78)+1)),"##0")," "),"")</f>
        <v/>
      </c>
      <c r="W102" s="0" t="str">
        <f aca="false" t="array" ref="W102:W102">IFERROR(CONCATENATE((INDEX($A$7:$A$75,SMALL(IF($X$7:$X$75&lt;&gt;"",IF($U$7:$U$75&lt;&gt;"",ROW($U$7:$U$75)-MIN(ROW($U$7:$U$75))+1,""),""),ROW()-ROW(A$78)+1))),),"")</f>
        <v/>
      </c>
      <c r="Z102" s="0" t="str">
        <f aca="false" t="array" ref="Z102:Z102">IFERROR(CONCATENATE((INDEX($AC$7:$AC$75,SMALL(IF($AC$7:$AC$75&lt;&gt;"",IF($Z$7:$Z$75&lt;&gt;"",ROW($Z$7:$Z$75)-MIN(ROW($Z$7:$Z$75))+1,""),""),ROW()-ROW(A$78)+1))),","),"")</f>
        <v/>
      </c>
      <c r="AA102" s="0" t="str">
        <f aca="false" t="array" ref="AA102:AA102">IFERROR(CONCATENATE(TEXT(INDEX($Z$7:$Z$75,SMALL(IF($AC$7:$AC$75&lt;&gt;"",IF($Z$7:$Z$75&lt;&gt;"",ROW($Z$7:$Z$75)-MIN(ROW($Z$7:$Z$75))+1,""),""),ROW()-ROW(A$78)+1)),"##0"),","),"")</f>
        <v/>
      </c>
      <c r="AB102" s="0" t="str">
        <f aca="false" t="array" ref="AB102:AB102">IFERROR(CONCATENATE((INDEX($A$7:$A$75,SMALL(IF($AC$7:$AC$75&lt;&gt;"",IF($Z$7:$Z$75&lt;&gt;"",ROW($Z$7:$Z$75)-MIN(ROW($Z$7:$Z$75))+1,""),""),ROW()-ROW(A$78)+1))),),"")</f>
        <v/>
      </c>
      <c r="AE102" s="0" t="str">
        <f aca="false" t="array" ref="AE102:AE102">IFERROR(CONCATENATE((INDEX($AH$7:$AH$75,SMALL(IF($AH$7:$AH$75&lt;&gt;"",IF($AE$7:$AE$75&lt;&gt;"",ROW($AE$7:$AE$75)-MIN(ROW($AE$7:$AE$75))+1,""),""),ROW()-ROW(A$78)+1)))," "),"")</f>
        <v/>
      </c>
      <c r="AF102" s="0" t="str">
        <f aca="false" t="array" ref="AF102:AF102">IFERROR(CONCATENATE(TEXT(INDEX($AE$7:$AE$75,SMALL(IF($AH$7:$AH$75&lt;&gt;"",IF($AE$7:$AE$75&lt;&gt;"",ROW($AE$7:$AE$75)-MIN(ROW($AE$7:$AE$75))+1,""),""),ROW()-ROW(A$78)+1)),"##0")," "),"")</f>
        <v/>
      </c>
      <c r="AG102" s="0" t="str">
        <f aca="false" t="array" ref="AG102:AG102">IFERROR(CONCATENATE((INDEX($A$7:$A$75,SMALL(IF($AH$7:$AH$75&lt;&gt;"",IF($AE$7:$AE$75&lt;&gt;"",ROW($AE$7:$AE$75)-MIN(ROW($AE$7:$AE$75))+1,""),""),ROW()-ROW(A$78)+1))),),"")</f>
        <v/>
      </c>
      <c r="AJ102" s="0" t="str">
        <f aca="false" t="array" ref="AJ102:AJ102">IFERROR(CONCATENATE((INDEX($AM$7:$AM$75,SMALL(IF($AM$7:$AM$75&lt;&gt;"",IF($AJ$7:$AJ$75&lt;&gt;"",ROW($AJ$7:$AJ$75)-MIN(ROW($AJ$7:$AJ$75))+1,""),""),ROW()-ROW(A$78)+1)))," "),"")</f>
        <v/>
      </c>
      <c r="AK102" s="0" t="str">
        <f aca="false" t="array" ref="AK102:AK102">IFERROR(CONCATENATE(TEXT(INDEX($AJ$7:$AJ$75,SMALL(IF($AM$7:$AM$75&lt;&gt;"",IF($AJ$7:$AJ$75&lt;&gt;"",ROW($AJ$7:$AJ$75)-MIN(ROW($AJ$7:$AJ$75))+1,""),""),ROW()-ROW(A$78)+1)),"##0")," "),"")</f>
        <v/>
      </c>
      <c r="AL102" s="0" t="str">
        <f aca="false" t="array" ref="AL102:AL102">IFERROR(CONCATENATE((INDEX($A$7:$A$75,SMALL(IF($AM$7:$AM$75&lt;&gt;"",IF($AJ$7:$AJ$75&lt;&gt;"",ROW($AJ$7:$AJ$75)-MIN(ROW($AJ$7:$AJ$75))+1,""),""),ROW()-ROW(A$78)+1))),),"")</f>
        <v/>
      </c>
    </row>
    <row r="103" customFormat="false" ht="15" hidden="false" customHeight="false" outlineLevel="0" collapsed="false">
      <c r="K103" s="0" t="str">
        <f aca="false" t="array" ref="K103:K103">IFERROR(CONCATENATE(TEXT(INDEX($K$7:$K$75,SMALL(IF($N$7:$N$75&lt;&gt;"",IF($K$7:$K$75&lt;&gt;"",ROW($K$7:$K$75)-MIN(ROW($K$7:$K$75))+1,""),""),ROW()-ROW(A$78)+1)),"##0"),","),"")</f>
        <v/>
      </c>
      <c r="L103" s="0" t="str">
        <f aca="false" t="array" ref="L103:L103">IFERROR(CONCATENATE((INDEX($N$7:$N$75,SMALL(IF($N$7:$N$75&lt;&gt;"",IF($K$7:$K$75&lt;&gt;"",ROW($K$7:$K$75)-MIN(ROW($K$7:$K$75))+1,""),""),ROW()-ROW(A$78)+1))),","),"")</f>
        <v/>
      </c>
      <c r="M103" s="0" t="str">
        <f aca="false" t="array" ref="M103:M103">IFERROR(CONCATENATE((INDEX($A$7:$A$75,SMALL(IF($N$7:$N$75&lt;&gt;"",IF($K$7:$K$75&lt;&gt;"",ROW($K$7:$K$75)-MIN(ROW($K$7:$K$75))+1,""),""),ROW()-ROW(A$78)+1))),),"")</f>
        <v/>
      </c>
      <c r="P103" s="0" t="str">
        <f aca="false" t="array" ref="P103:P103">IFERROR(CONCATENATE((INDEX($S$7:$S$75,SMALL(IF($S$7:$S$75&lt;&gt;"",IF($P$7:$P$75&lt;&gt;"",ROW($P$7:$P$75)-MIN(ROW($P$7:$P$75))+1,""),""),ROW()-ROW(A$78)+1)))," "),"")</f>
        <v/>
      </c>
      <c r="Q103" s="0" t="str">
        <f aca="false" t="array" ref="Q103:Q103">IFERROR(CONCATENATE(TEXT(INDEX($P$7:$P$75,SMALL(IF($S$7:$S$75&lt;&gt;"",IF($P$7:$P$75&lt;&gt;"",ROW($P$7:$P$75)-MIN(ROW($P$7:$P$75))+1,""),""),ROW()-ROW(A$78)+1)),"##0")," "),"")</f>
        <v/>
      </c>
      <c r="R103" s="0" t="str">
        <f aca="false" t="array" ref="R103:R103">IFERROR(CONCATENATE((INDEX($A$7:$A$75,SMALL(IF($S$7:$S$75&lt;&gt;"",IF($P$7:$P$75&lt;&gt;"",ROW($P$7:$P$75)-MIN(ROW($P$7:$P$75))+1,""),""),ROW()-ROW(A$78)+1))),),"")</f>
        <v/>
      </c>
      <c r="U103" s="0" t="str">
        <f aca="false" t="array" ref="U103:U103">IFERROR(CONCATENATE((INDEX($X$7:$X$75,SMALL(IF($X$7:$X$75&lt;&gt;"",IF($U$7:$U$75&lt;&gt;"",ROW($U$7:$U$75)-MIN(ROW($U$7:$U$75))+1,""),""),ROW()-ROW(A$78)+1)))," "),"")</f>
        <v/>
      </c>
      <c r="V103" s="0" t="str">
        <f aca="false" t="array" ref="V103:V103">IFERROR(CONCATENATE(TEXT(INDEX($U$7:$U$75,SMALL(IF($X$7:$X$75&lt;&gt;"",IF($U$7:$U$75&lt;&gt;"",ROW($U$7:$U$75)-MIN(ROW($U$7:$U$75))+1,""),""),ROW()-ROW(A$78)+1)),"##0")," "),"")</f>
        <v/>
      </c>
      <c r="W103" s="0" t="str">
        <f aca="false" t="array" ref="W103:W103">IFERROR(CONCATENATE((INDEX($A$7:$A$75,SMALL(IF($X$7:$X$75&lt;&gt;"",IF($U$7:$U$75&lt;&gt;"",ROW($U$7:$U$75)-MIN(ROW($U$7:$U$75))+1,""),""),ROW()-ROW(A$78)+1))),),"")</f>
        <v/>
      </c>
      <c r="Z103" s="0" t="str">
        <f aca="false" t="array" ref="Z103:Z103">IFERROR(CONCATENATE((INDEX($AC$7:$AC$75,SMALL(IF($AC$7:$AC$75&lt;&gt;"",IF($Z$7:$Z$75&lt;&gt;"",ROW($Z$7:$Z$75)-MIN(ROW($Z$7:$Z$75))+1,""),""),ROW()-ROW(A$78)+1))),","),"")</f>
        <v/>
      </c>
      <c r="AA103" s="0" t="str">
        <f aca="false" t="array" ref="AA103:AA103">IFERROR(CONCATENATE(TEXT(INDEX($Z$7:$Z$75,SMALL(IF($AC$7:$AC$75&lt;&gt;"",IF($Z$7:$Z$75&lt;&gt;"",ROW($Z$7:$Z$75)-MIN(ROW($Z$7:$Z$75))+1,""),""),ROW()-ROW(A$78)+1)),"##0"),","),"")</f>
        <v/>
      </c>
      <c r="AB103" s="0" t="str">
        <f aca="false" t="array" ref="AB103:AB103">IFERROR(CONCATENATE((INDEX($A$7:$A$75,SMALL(IF($AC$7:$AC$75&lt;&gt;"",IF($Z$7:$Z$75&lt;&gt;"",ROW($Z$7:$Z$75)-MIN(ROW($Z$7:$Z$75))+1,""),""),ROW()-ROW(A$78)+1))),),"")</f>
        <v/>
      </c>
      <c r="AE103" s="0" t="str">
        <f aca="false" t="array" ref="AE103:AE103">IFERROR(CONCATENATE((INDEX($AH$7:$AH$75,SMALL(IF($AH$7:$AH$75&lt;&gt;"",IF($AE$7:$AE$75&lt;&gt;"",ROW($AE$7:$AE$75)-MIN(ROW($AE$7:$AE$75))+1,""),""),ROW()-ROW(A$78)+1)))," "),"")</f>
        <v/>
      </c>
      <c r="AF103" s="0" t="str">
        <f aca="false" t="array" ref="AF103:AF103">IFERROR(CONCATENATE(TEXT(INDEX($AE$7:$AE$75,SMALL(IF($AH$7:$AH$75&lt;&gt;"",IF($AE$7:$AE$75&lt;&gt;"",ROW($AE$7:$AE$75)-MIN(ROW($AE$7:$AE$75))+1,""),""),ROW()-ROW(A$78)+1)),"##0")," "),"")</f>
        <v/>
      </c>
      <c r="AG103" s="0" t="str">
        <f aca="false" t="array" ref="AG103:AG103">IFERROR(CONCATENATE((INDEX($A$7:$A$75,SMALL(IF($AH$7:$AH$75&lt;&gt;"",IF($AE$7:$AE$75&lt;&gt;"",ROW($AE$7:$AE$75)-MIN(ROW($AE$7:$AE$75))+1,""),""),ROW()-ROW(A$78)+1))),),"")</f>
        <v/>
      </c>
      <c r="AJ103" s="0" t="str">
        <f aca="false" t="array" ref="AJ103:AJ103">IFERROR(CONCATENATE((INDEX($AM$7:$AM$75,SMALL(IF($AM$7:$AM$75&lt;&gt;"",IF($AJ$7:$AJ$75&lt;&gt;"",ROW($AJ$7:$AJ$75)-MIN(ROW($AJ$7:$AJ$75))+1,""),""),ROW()-ROW(A$78)+1)))," "),"")</f>
        <v/>
      </c>
      <c r="AK103" s="0" t="str">
        <f aca="false" t="array" ref="AK103:AK103">IFERROR(CONCATENATE(TEXT(INDEX($AJ$7:$AJ$75,SMALL(IF($AM$7:$AM$75&lt;&gt;"",IF($AJ$7:$AJ$75&lt;&gt;"",ROW($AJ$7:$AJ$75)-MIN(ROW($AJ$7:$AJ$75))+1,""),""),ROW()-ROW(A$78)+1)),"##0")," "),"")</f>
        <v/>
      </c>
      <c r="AL103" s="0" t="str">
        <f aca="false" t="array" ref="AL103:AL103">IFERROR(CONCATENATE((INDEX($A$7:$A$75,SMALL(IF($AM$7:$AM$75&lt;&gt;"",IF($AJ$7:$AJ$75&lt;&gt;"",ROW($AJ$7:$AJ$75)-MIN(ROW($AJ$7:$AJ$75))+1,""),""),ROW()-ROW(A$78)+1))),),"")</f>
        <v/>
      </c>
    </row>
    <row r="104" customFormat="false" ht="15" hidden="false" customHeight="false" outlineLevel="0" collapsed="false">
      <c r="K104" s="0" t="str">
        <f aca="false" t="array" ref="K104:K104">IFERROR(CONCATENATE(TEXT(INDEX($K$7:$K$75,SMALL(IF($N$7:$N$75&lt;&gt;"",IF($K$7:$K$75&lt;&gt;"",ROW($K$7:$K$75)-MIN(ROW($K$7:$K$75))+1,""),""),ROW()-ROW(A$78)+1)),"##0"),","),"")</f>
        <v/>
      </c>
      <c r="L104" s="0" t="str">
        <f aca="false" t="array" ref="L104:L104">IFERROR(CONCATENATE((INDEX($N$7:$N$75,SMALL(IF($N$7:$N$75&lt;&gt;"",IF($K$7:$K$75&lt;&gt;"",ROW($K$7:$K$75)-MIN(ROW($K$7:$K$75))+1,""),""),ROW()-ROW(A$78)+1))),","),"")</f>
        <v/>
      </c>
      <c r="M104" s="0" t="str">
        <f aca="false" t="array" ref="M104:M104">IFERROR(CONCATENATE((INDEX($A$7:$A$75,SMALL(IF($N$7:$N$75&lt;&gt;"",IF($K$7:$K$75&lt;&gt;"",ROW($K$7:$K$75)-MIN(ROW($K$7:$K$75))+1,""),""),ROW()-ROW(A$78)+1))),),"")</f>
        <v/>
      </c>
      <c r="P104" s="0" t="str">
        <f aca="false" t="array" ref="P104:P104">IFERROR(CONCATENATE((INDEX($S$7:$S$75,SMALL(IF($S$7:$S$75&lt;&gt;"",IF($P$7:$P$75&lt;&gt;"",ROW($P$7:$P$75)-MIN(ROW($P$7:$P$75))+1,""),""),ROW()-ROW(A$78)+1)))," "),"")</f>
        <v/>
      </c>
      <c r="Q104" s="0" t="str">
        <f aca="false" t="array" ref="Q104:Q104">IFERROR(CONCATENATE(TEXT(INDEX($P$7:$P$75,SMALL(IF($S$7:$S$75&lt;&gt;"",IF($P$7:$P$75&lt;&gt;"",ROW($P$7:$P$75)-MIN(ROW($P$7:$P$75))+1,""),""),ROW()-ROW(A$78)+1)),"##0")," "),"")</f>
        <v/>
      </c>
      <c r="R104" s="0" t="str">
        <f aca="false" t="array" ref="R104:R104">IFERROR(CONCATENATE((INDEX($A$7:$A$75,SMALL(IF($S$7:$S$75&lt;&gt;"",IF($P$7:$P$75&lt;&gt;"",ROW($P$7:$P$75)-MIN(ROW($P$7:$P$75))+1,""),""),ROW()-ROW(A$78)+1))),),"")</f>
        <v/>
      </c>
      <c r="U104" s="0" t="str">
        <f aca="false" t="array" ref="U104:U104">IFERROR(CONCATENATE((INDEX($X$7:$X$75,SMALL(IF($X$7:$X$75&lt;&gt;"",IF($U$7:$U$75&lt;&gt;"",ROW($U$7:$U$75)-MIN(ROW($U$7:$U$75))+1,""),""),ROW()-ROW(A$78)+1)))," "),"")</f>
        <v/>
      </c>
      <c r="V104" s="0" t="str">
        <f aca="false" t="array" ref="V104:V104">IFERROR(CONCATENATE(TEXT(INDEX($U$7:$U$75,SMALL(IF($X$7:$X$75&lt;&gt;"",IF($U$7:$U$75&lt;&gt;"",ROW($U$7:$U$75)-MIN(ROW($U$7:$U$75))+1,""),""),ROW()-ROW(A$78)+1)),"##0")," "),"")</f>
        <v/>
      </c>
      <c r="W104" s="0" t="str">
        <f aca="false" t="array" ref="W104:W104">IFERROR(CONCATENATE((INDEX($A$7:$A$75,SMALL(IF($X$7:$X$75&lt;&gt;"",IF($U$7:$U$75&lt;&gt;"",ROW($U$7:$U$75)-MIN(ROW($U$7:$U$75))+1,""),""),ROW()-ROW(A$78)+1))),),"")</f>
        <v/>
      </c>
      <c r="Z104" s="0" t="str">
        <f aca="false" t="array" ref="Z104:Z104">IFERROR(CONCATENATE((INDEX($AC$7:$AC$75,SMALL(IF($AC$7:$AC$75&lt;&gt;"",IF($Z$7:$Z$75&lt;&gt;"",ROW($Z$7:$Z$75)-MIN(ROW($Z$7:$Z$75))+1,""),""),ROW()-ROW(A$78)+1))),","),"")</f>
        <v/>
      </c>
      <c r="AA104" s="0" t="str">
        <f aca="false" t="array" ref="AA104:AA104">IFERROR(CONCATENATE(TEXT(INDEX($Z$7:$Z$75,SMALL(IF($AC$7:$AC$75&lt;&gt;"",IF($Z$7:$Z$75&lt;&gt;"",ROW($Z$7:$Z$75)-MIN(ROW($Z$7:$Z$75))+1,""),""),ROW()-ROW(A$78)+1)),"##0"),","),"")</f>
        <v/>
      </c>
      <c r="AB104" s="0" t="str">
        <f aca="false" t="array" ref="AB104:AB104">IFERROR(CONCATENATE((INDEX($A$7:$A$75,SMALL(IF($AC$7:$AC$75&lt;&gt;"",IF($Z$7:$Z$75&lt;&gt;"",ROW($Z$7:$Z$75)-MIN(ROW($Z$7:$Z$75))+1,""),""),ROW()-ROW(A$78)+1))),),"")</f>
        <v/>
      </c>
      <c r="AE104" s="0" t="str">
        <f aca="false" t="array" ref="AE104:AE104">IFERROR(CONCATENATE((INDEX($AH$7:$AH$75,SMALL(IF($AH$7:$AH$75&lt;&gt;"",IF($AE$7:$AE$75&lt;&gt;"",ROW($AE$7:$AE$75)-MIN(ROW($AE$7:$AE$75))+1,""),""),ROW()-ROW(A$78)+1)))," "),"")</f>
        <v/>
      </c>
      <c r="AF104" s="0" t="str">
        <f aca="false" t="array" ref="AF104:AF104">IFERROR(CONCATENATE(TEXT(INDEX($AE$7:$AE$75,SMALL(IF($AH$7:$AH$75&lt;&gt;"",IF($AE$7:$AE$75&lt;&gt;"",ROW($AE$7:$AE$75)-MIN(ROW($AE$7:$AE$75))+1,""),""),ROW()-ROW(A$78)+1)),"##0")," "),"")</f>
        <v/>
      </c>
      <c r="AG104" s="0" t="str">
        <f aca="false" t="array" ref="AG104:AG104">IFERROR(CONCATENATE((INDEX($A$7:$A$75,SMALL(IF($AH$7:$AH$75&lt;&gt;"",IF($AE$7:$AE$75&lt;&gt;"",ROW($AE$7:$AE$75)-MIN(ROW($AE$7:$AE$75))+1,""),""),ROW()-ROW(A$78)+1))),),"")</f>
        <v/>
      </c>
      <c r="AJ104" s="0" t="str">
        <f aca="false" t="array" ref="AJ104:AJ104">IFERROR(CONCATENATE((INDEX($AM$7:$AM$75,SMALL(IF($AM$7:$AM$75&lt;&gt;"",IF($AJ$7:$AJ$75&lt;&gt;"",ROW($AJ$7:$AJ$75)-MIN(ROW($AJ$7:$AJ$75))+1,""),""),ROW()-ROW(A$78)+1)))," "),"")</f>
        <v/>
      </c>
      <c r="AK104" s="0" t="str">
        <f aca="false" t="array" ref="AK104:AK104">IFERROR(CONCATENATE(TEXT(INDEX($AJ$7:$AJ$75,SMALL(IF($AM$7:$AM$75&lt;&gt;"",IF($AJ$7:$AJ$75&lt;&gt;"",ROW($AJ$7:$AJ$75)-MIN(ROW($AJ$7:$AJ$75))+1,""),""),ROW()-ROW(A$78)+1)),"##0")," "),"")</f>
        <v/>
      </c>
      <c r="AL104" s="0" t="str">
        <f aca="false" t="array" ref="AL104:AL104">IFERROR(CONCATENATE((INDEX($A$7:$A$75,SMALL(IF($AM$7:$AM$75&lt;&gt;"",IF($AJ$7:$AJ$75&lt;&gt;"",ROW($AJ$7:$AJ$75)-MIN(ROW($AJ$7:$AJ$75))+1,""),""),ROW()-ROW(A$78)+1))),),"")</f>
        <v/>
      </c>
    </row>
    <row r="105" customFormat="false" ht="15" hidden="false" customHeight="false" outlineLevel="0" collapsed="false">
      <c r="K105" s="0" t="str">
        <f aca="false" t="array" ref="K105:K105">IFERROR(CONCATENATE(TEXT(INDEX($K$7:$K$75,SMALL(IF($N$7:$N$75&lt;&gt;"",IF($K$7:$K$75&lt;&gt;"",ROW($K$7:$K$75)-MIN(ROW($K$7:$K$75))+1,""),""),ROW()-ROW(A$78)+1)),"##0"),","),"")</f>
        <v/>
      </c>
      <c r="L105" s="0" t="str">
        <f aca="false" t="array" ref="L105:L105">IFERROR(CONCATENATE((INDEX($N$7:$N$75,SMALL(IF($N$7:$N$75&lt;&gt;"",IF($K$7:$K$75&lt;&gt;"",ROW($K$7:$K$75)-MIN(ROW($K$7:$K$75))+1,""),""),ROW()-ROW(A$78)+1))),","),"")</f>
        <v/>
      </c>
      <c r="M105" s="0" t="str">
        <f aca="false" t="array" ref="M105:M105">IFERROR(CONCATENATE((INDEX($A$7:$A$75,SMALL(IF($N$7:$N$75&lt;&gt;"",IF($K$7:$K$75&lt;&gt;"",ROW($K$7:$K$75)-MIN(ROW($K$7:$K$75))+1,""),""),ROW()-ROW(A$78)+1))),),"")</f>
        <v/>
      </c>
      <c r="P105" s="0" t="str">
        <f aca="false" t="array" ref="P105:P105">IFERROR(CONCATENATE((INDEX($S$7:$S$75,SMALL(IF($S$7:$S$75&lt;&gt;"",IF($P$7:$P$75&lt;&gt;"",ROW($P$7:$P$75)-MIN(ROW($P$7:$P$75))+1,""),""),ROW()-ROW(A$78)+1)))," "),"")</f>
        <v/>
      </c>
      <c r="Q105" s="0" t="str">
        <f aca="false" t="array" ref="Q105:Q105">IFERROR(CONCATENATE(TEXT(INDEX($P$7:$P$75,SMALL(IF($S$7:$S$75&lt;&gt;"",IF($P$7:$P$75&lt;&gt;"",ROW($P$7:$P$75)-MIN(ROW($P$7:$P$75))+1,""),""),ROW()-ROW(A$78)+1)),"##0")," "),"")</f>
        <v/>
      </c>
      <c r="R105" s="0" t="str">
        <f aca="false" t="array" ref="R105:R105">IFERROR(CONCATENATE((INDEX($A$7:$A$75,SMALL(IF($S$7:$S$75&lt;&gt;"",IF($P$7:$P$75&lt;&gt;"",ROW($P$7:$P$75)-MIN(ROW($P$7:$P$75))+1,""),""),ROW()-ROW(A$78)+1))),),"")</f>
        <v/>
      </c>
      <c r="U105" s="0" t="str">
        <f aca="false" t="array" ref="U105:U105">IFERROR(CONCATENATE((INDEX($X$7:$X$75,SMALL(IF($X$7:$X$75&lt;&gt;"",IF($U$7:$U$75&lt;&gt;"",ROW($U$7:$U$75)-MIN(ROW($U$7:$U$75))+1,""),""),ROW()-ROW(A$78)+1)))," "),"")</f>
        <v/>
      </c>
      <c r="V105" s="0" t="str">
        <f aca="false" t="array" ref="V105:V105">IFERROR(CONCATENATE(TEXT(INDEX($U$7:$U$75,SMALL(IF($X$7:$X$75&lt;&gt;"",IF($U$7:$U$75&lt;&gt;"",ROW($U$7:$U$75)-MIN(ROW($U$7:$U$75))+1,""),""),ROW()-ROW(A$78)+1)),"##0")," "),"")</f>
        <v/>
      </c>
      <c r="W105" s="0" t="str">
        <f aca="false" t="array" ref="W105:W105">IFERROR(CONCATENATE((INDEX($A$7:$A$75,SMALL(IF($X$7:$X$75&lt;&gt;"",IF($U$7:$U$75&lt;&gt;"",ROW($U$7:$U$75)-MIN(ROW($U$7:$U$75))+1,""),""),ROW()-ROW(A$78)+1))),),"")</f>
        <v/>
      </c>
      <c r="Z105" s="0" t="str">
        <f aca="false" t="array" ref="Z105:Z105">IFERROR(CONCATENATE((INDEX($AC$7:$AC$75,SMALL(IF($AC$7:$AC$75&lt;&gt;"",IF($Z$7:$Z$75&lt;&gt;"",ROW($Z$7:$Z$75)-MIN(ROW($Z$7:$Z$75))+1,""),""),ROW()-ROW(A$78)+1))),","),"")</f>
        <v/>
      </c>
      <c r="AA105" s="0" t="str">
        <f aca="false" t="array" ref="AA105:AA105">IFERROR(CONCATENATE(TEXT(INDEX($Z$7:$Z$75,SMALL(IF($AC$7:$AC$75&lt;&gt;"",IF($Z$7:$Z$75&lt;&gt;"",ROW($Z$7:$Z$75)-MIN(ROW($Z$7:$Z$75))+1,""),""),ROW()-ROW(A$78)+1)),"##0"),","),"")</f>
        <v/>
      </c>
      <c r="AB105" s="0" t="str">
        <f aca="false" t="array" ref="AB105:AB105">IFERROR(CONCATENATE((INDEX($A$7:$A$75,SMALL(IF($AC$7:$AC$75&lt;&gt;"",IF($Z$7:$Z$75&lt;&gt;"",ROW($Z$7:$Z$75)-MIN(ROW($Z$7:$Z$75))+1,""),""),ROW()-ROW(A$78)+1))),),"")</f>
        <v/>
      </c>
      <c r="AE105" s="0" t="str">
        <f aca="false" t="array" ref="AE105:AE105">IFERROR(CONCATENATE((INDEX($AH$7:$AH$75,SMALL(IF($AH$7:$AH$75&lt;&gt;"",IF($AE$7:$AE$75&lt;&gt;"",ROW($AE$7:$AE$75)-MIN(ROW($AE$7:$AE$75))+1,""),""),ROW()-ROW(A$78)+1)))," "),"")</f>
        <v/>
      </c>
      <c r="AF105" s="0" t="str">
        <f aca="false" t="array" ref="AF105:AF105">IFERROR(CONCATENATE(TEXT(INDEX($AE$7:$AE$75,SMALL(IF($AH$7:$AH$75&lt;&gt;"",IF($AE$7:$AE$75&lt;&gt;"",ROW($AE$7:$AE$75)-MIN(ROW($AE$7:$AE$75))+1,""),""),ROW()-ROW(A$78)+1)),"##0")," "),"")</f>
        <v/>
      </c>
      <c r="AG105" s="0" t="str">
        <f aca="false" t="array" ref="AG105:AG105">IFERROR(CONCATENATE((INDEX($A$7:$A$75,SMALL(IF($AH$7:$AH$75&lt;&gt;"",IF($AE$7:$AE$75&lt;&gt;"",ROW($AE$7:$AE$75)-MIN(ROW($AE$7:$AE$75))+1,""),""),ROW()-ROW(A$78)+1))),),"")</f>
        <v/>
      </c>
      <c r="AJ105" s="0" t="str">
        <f aca="false" t="array" ref="AJ105:AJ105">IFERROR(CONCATENATE((INDEX($AM$7:$AM$75,SMALL(IF($AM$7:$AM$75&lt;&gt;"",IF($AJ$7:$AJ$75&lt;&gt;"",ROW($AJ$7:$AJ$75)-MIN(ROW($AJ$7:$AJ$75))+1,""),""),ROW()-ROW(A$78)+1)))," "),"")</f>
        <v/>
      </c>
      <c r="AK105" s="0" t="str">
        <f aca="false" t="array" ref="AK105:AK105">IFERROR(CONCATENATE(TEXT(INDEX($AJ$7:$AJ$75,SMALL(IF($AM$7:$AM$75&lt;&gt;"",IF($AJ$7:$AJ$75&lt;&gt;"",ROW($AJ$7:$AJ$75)-MIN(ROW($AJ$7:$AJ$75))+1,""),""),ROW()-ROW(A$78)+1)),"##0")," "),"")</f>
        <v/>
      </c>
      <c r="AL105" s="0" t="str">
        <f aca="false" t="array" ref="AL105:AL105">IFERROR(CONCATENATE((INDEX($A$7:$A$75,SMALL(IF($AM$7:$AM$75&lt;&gt;"",IF($AJ$7:$AJ$75&lt;&gt;"",ROW($AJ$7:$AJ$75)-MIN(ROW($AJ$7:$AJ$75))+1,""),""),ROW()-ROW(A$78)+1))),),"")</f>
        <v/>
      </c>
    </row>
    <row r="106" customFormat="false" ht="15" hidden="false" customHeight="false" outlineLevel="0" collapsed="false">
      <c r="K106" s="0" t="str">
        <f aca="false" t="array" ref="K106:K106">IFERROR(CONCATENATE(TEXT(INDEX($K$7:$K$75,SMALL(IF($N$7:$N$75&lt;&gt;"",IF($K$7:$K$75&lt;&gt;"",ROW($K$7:$K$75)-MIN(ROW($K$7:$K$75))+1,""),""),ROW()-ROW(A$78)+1)),"##0"),","),"")</f>
        <v/>
      </c>
      <c r="L106" s="0" t="str">
        <f aca="false" t="array" ref="L106:L106">IFERROR(CONCATENATE((INDEX($N$7:$N$75,SMALL(IF($N$7:$N$75&lt;&gt;"",IF($K$7:$K$75&lt;&gt;"",ROW($K$7:$K$75)-MIN(ROW($K$7:$K$75))+1,""),""),ROW()-ROW(A$78)+1))),","),"")</f>
        <v/>
      </c>
      <c r="M106" s="0" t="str">
        <f aca="false" t="array" ref="M106:M106">IFERROR(CONCATENATE((INDEX($A$7:$A$75,SMALL(IF($N$7:$N$75&lt;&gt;"",IF($K$7:$K$75&lt;&gt;"",ROW($K$7:$K$75)-MIN(ROW($K$7:$K$75))+1,""),""),ROW()-ROW(A$78)+1))),),"")</f>
        <v/>
      </c>
      <c r="P106" s="0" t="str">
        <f aca="false" t="array" ref="P106:P106">IFERROR(CONCATENATE((INDEX($S$7:$S$75,SMALL(IF($S$7:$S$75&lt;&gt;"",IF($P$7:$P$75&lt;&gt;"",ROW($P$7:$P$75)-MIN(ROW($P$7:$P$75))+1,""),""),ROW()-ROW(A$78)+1)))," "),"")</f>
        <v/>
      </c>
      <c r="Q106" s="0" t="str">
        <f aca="false" t="array" ref="Q106:Q106">IFERROR(CONCATENATE(TEXT(INDEX($P$7:$P$75,SMALL(IF($S$7:$S$75&lt;&gt;"",IF($P$7:$P$75&lt;&gt;"",ROW($P$7:$P$75)-MIN(ROW($P$7:$P$75))+1,""),""),ROW()-ROW(A$78)+1)),"##0")," "),"")</f>
        <v/>
      </c>
      <c r="R106" s="0" t="str">
        <f aca="false" t="array" ref="R106:R106">IFERROR(CONCATENATE((INDEX($A$7:$A$75,SMALL(IF($S$7:$S$75&lt;&gt;"",IF($P$7:$P$75&lt;&gt;"",ROW($P$7:$P$75)-MIN(ROW($P$7:$P$75))+1,""),""),ROW()-ROW(A$78)+1))),),"")</f>
        <v/>
      </c>
      <c r="U106" s="0" t="str">
        <f aca="false" t="array" ref="U106:U106">IFERROR(CONCATENATE((INDEX($X$7:$X$75,SMALL(IF($X$7:$X$75&lt;&gt;"",IF($U$7:$U$75&lt;&gt;"",ROW($U$7:$U$75)-MIN(ROW($U$7:$U$75))+1,""),""),ROW()-ROW(A$78)+1)))," "),"")</f>
        <v/>
      </c>
      <c r="V106" s="0" t="str">
        <f aca="false" t="array" ref="V106:V106">IFERROR(CONCATENATE(TEXT(INDEX($U$7:$U$75,SMALL(IF($X$7:$X$75&lt;&gt;"",IF($U$7:$U$75&lt;&gt;"",ROW($U$7:$U$75)-MIN(ROW($U$7:$U$75))+1,""),""),ROW()-ROW(A$78)+1)),"##0")," "),"")</f>
        <v/>
      </c>
      <c r="W106" s="0" t="str">
        <f aca="false" t="array" ref="W106:W106">IFERROR(CONCATENATE((INDEX($A$7:$A$75,SMALL(IF($X$7:$X$75&lt;&gt;"",IF($U$7:$U$75&lt;&gt;"",ROW($U$7:$U$75)-MIN(ROW($U$7:$U$75))+1,""),""),ROW()-ROW(A$78)+1))),),"")</f>
        <v/>
      </c>
      <c r="Z106" s="0" t="str">
        <f aca="false" t="array" ref="Z106:Z106">IFERROR(CONCATENATE((INDEX($AC$7:$AC$75,SMALL(IF($AC$7:$AC$75&lt;&gt;"",IF($Z$7:$Z$75&lt;&gt;"",ROW($Z$7:$Z$75)-MIN(ROW($Z$7:$Z$75))+1,""),""),ROW()-ROW(A$78)+1))),","),"")</f>
        <v/>
      </c>
      <c r="AA106" s="0" t="str">
        <f aca="false" t="array" ref="AA106:AA106">IFERROR(CONCATENATE(TEXT(INDEX($Z$7:$Z$75,SMALL(IF($AC$7:$AC$75&lt;&gt;"",IF($Z$7:$Z$75&lt;&gt;"",ROW($Z$7:$Z$75)-MIN(ROW($Z$7:$Z$75))+1,""),""),ROW()-ROW(A$78)+1)),"##0"),","),"")</f>
        <v/>
      </c>
      <c r="AB106" s="0" t="str">
        <f aca="false" t="array" ref="AB106:AB106">IFERROR(CONCATENATE((INDEX($A$7:$A$75,SMALL(IF($AC$7:$AC$75&lt;&gt;"",IF($Z$7:$Z$75&lt;&gt;"",ROW($Z$7:$Z$75)-MIN(ROW($Z$7:$Z$75))+1,""),""),ROW()-ROW(A$78)+1))),),"")</f>
        <v/>
      </c>
      <c r="AE106" s="0" t="str">
        <f aca="false" t="array" ref="AE106:AE106">IFERROR(CONCATENATE((INDEX($AH$7:$AH$75,SMALL(IF($AH$7:$AH$75&lt;&gt;"",IF($AE$7:$AE$75&lt;&gt;"",ROW($AE$7:$AE$75)-MIN(ROW($AE$7:$AE$75))+1,""),""),ROW()-ROW(A$78)+1)))," "),"")</f>
        <v/>
      </c>
      <c r="AF106" s="0" t="str">
        <f aca="false" t="array" ref="AF106:AF106">IFERROR(CONCATENATE(TEXT(INDEX($AE$7:$AE$75,SMALL(IF($AH$7:$AH$75&lt;&gt;"",IF($AE$7:$AE$75&lt;&gt;"",ROW($AE$7:$AE$75)-MIN(ROW($AE$7:$AE$75))+1,""),""),ROW()-ROW(A$78)+1)),"##0")," "),"")</f>
        <v/>
      </c>
      <c r="AG106" s="0" t="str">
        <f aca="false" t="array" ref="AG106:AG106">IFERROR(CONCATENATE((INDEX($A$7:$A$75,SMALL(IF($AH$7:$AH$75&lt;&gt;"",IF($AE$7:$AE$75&lt;&gt;"",ROW($AE$7:$AE$75)-MIN(ROW($AE$7:$AE$75))+1,""),""),ROW()-ROW(A$78)+1))),),"")</f>
        <v/>
      </c>
      <c r="AJ106" s="0" t="str">
        <f aca="false" t="array" ref="AJ106:AJ106">IFERROR(CONCATENATE((INDEX($AM$7:$AM$75,SMALL(IF($AM$7:$AM$75&lt;&gt;"",IF($AJ$7:$AJ$75&lt;&gt;"",ROW($AJ$7:$AJ$75)-MIN(ROW($AJ$7:$AJ$75))+1,""),""),ROW()-ROW(A$78)+1)))," "),"")</f>
        <v/>
      </c>
      <c r="AK106" s="0" t="str">
        <f aca="false" t="array" ref="AK106:AK106">IFERROR(CONCATENATE(TEXT(INDEX($AJ$7:$AJ$75,SMALL(IF($AM$7:$AM$75&lt;&gt;"",IF($AJ$7:$AJ$75&lt;&gt;"",ROW($AJ$7:$AJ$75)-MIN(ROW($AJ$7:$AJ$75))+1,""),""),ROW()-ROW(A$78)+1)),"##0")," "),"")</f>
        <v/>
      </c>
      <c r="AL106" s="0" t="str">
        <f aca="false" t="array" ref="AL106:AL106">IFERROR(CONCATENATE((INDEX($A$7:$A$75,SMALL(IF($AM$7:$AM$75&lt;&gt;"",IF($AJ$7:$AJ$75&lt;&gt;"",ROW($AJ$7:$AJ$75)-MIN(ROW($AJ$7:$AJ$75))+1,""),""),ROW()-ROW(A$78)+1))),),"")</f>
        <v/>
      </c>
    </row>
    <row r="107" customFormat="false" ht="15" hidden="false" customHeight="false" outlineLevel="0" collapsed="false">
      <c r="K107" s="0" t="str">
        <f aca="false" t="array" ref="K107:K107">IFERROR(CONCATENATE(TEXT(INDEX($K$7:$K$75,SMALL(IF($N$7:$N$75&lt;&gt;"",IF($K$7:$K$75&lt;&gt;"",ROW($K$7:$K$75)-MIN(ROW($K$7:$K$75))+1,""),""),ROW()-ROW(A$78)+1)),"##0"),","),"")</f>
        <v/>
      </c>
      <c r="L107" s="0" t="str">
        <f aca="false" t="array" ref="L107:L107">IFERROR(CONCATENATE((INDEX($N$7:$N$75,SMALL(IF($N$7:$N$75&lt;&gt;"",IF($K$7:$K$75&lt;&gt;"",ROW($K$7:$K$75)-MIN(ROW($K$7:$K$75))+1,""),""),ROW()-ROW(A$78)+1))),","),"")</f>
        <v/>
      </c>
      <c r="M107" s="0" t="str">
        <f aca="false" t="array" ref="M107:M107">IFERROR(CONCATENATE((INDEX($A$7:$A$75,SMALL(IF($N$7:$N$75&lt;&gt;"",IF($K$7:$K$75&lt;&gt;"",ROW($K$7:$K$75)-MIN(ROW($K$7:$K$75))+1,""),""),ROW()-ROW(A$78)+1))),),"")</f>
        <v/>
      </c>
      <c r="P107" s="0" t="str">
        <f aca="false" t="array" ref="P107:P107">IFERROR(CONCATENATE((INDEX($S$7:$S$75,SMALL(IF($S$7:$S$75&lt;&gt;"",IF($P$7:$P$75&lt;&gt;"",ROW($P$7:$P$75)-MIN(ROW($P$7:$P$75))+1,""),""),ROW()-ROW(A$78)+1)))," "),"")</f>
        <v/>
      </c>
      <c r="Q107" s="0" t="str">
        <f aca="false" t="array" ref="Q107:Q107">IFERROR(CONCATENATE(TEXT(INDEX($P$7:$P$75,SMALL(IF($S$7:$S$75&lt;&gt;"",IF($P$7:$P$75&lt;&gt;"",ROW($P$7:$P$75)-MIN(ROW($P$7:$P$75))+1,""),""),ROW()-ROW(A$78)+1)),"##0")," "),"")</f>
        <v/>
      </c>
      <c r="R107" s="0" t="str">
        <f aca="false" t="array" ref="R107:R107">IFERROR(CONCATENATE((INDEX($A$7:$A$75,SMALL(IF($S$7:$S$75&lt;&gt;"",IF($P$7:$P$75&lt;&gt;"",ROW($P$7:$P$75)-MIN(ROW($P$7:$P$75))+1,""),""),ROW()-ROW(A$78)+1))),),"")</f>
        <v/>
      </c>
      <c r="U107" s="0" t="str">
        <f aca="false" t="array" ref="U107:U107">IFERROR(CONCATENATE((INDEX($X$7:$X$75,SMALL(IF($X$7:$X$75&lt;&gt;"",IF($U$7:$U$75&lt;&gt;"",ROW($U$7:$U$75)-MIN(ROW($U$7:$U$75))+1,""),""),ROW()-ROW(A$78)+1)))," "),"")</f>
        <v/>
      </c>
      <c r="V107" s="0" t="str">
        <f aca="false" t="array" ref="V107:V107">IFERROR(CONCATENATE(TEXT(INDEX($U$7:$U$75,SMALL(IF($X$7:$X$75&lt;&gt;"",IF($U$7:$U$75&lt;&gt;"",ROW($U$7:$U$75)-MIN(ROW($U$7:$U$75))+1,""),""),ROW()-ROW(A$78)+1)),"##0")," "),"")</f>
        <v/>
      </c>
      <c r="W107" s="0" t="str">
        <f aca="false" t="array" ref="W107:W107">IFERROR(CONCATENATE((INDEX($A$7:$A$75,SMALL(IF($X$7:$X$75&lt;&gt;"",IF($U$7:$U$75&lt;&gt;"",ROW($U$7:$U$75)-MIN(ROW($U$7:$U$75))+1,""),""),ROW()-ROW(A$78)+1))),),"")</f>
        <v/>
      </c>
      <c r="Z107" s="0" t="str">
        <f aca="false" t="array" ref="Z107:Z107">IFERROR(CONCATENATE((INDEX($AC$7:$AC$75,SMALL(IF($AC$7:$AC$75&lt;&gt;"",IF($Z$7:$Z$75&lt;&gt;"",ROW($Z$7:$Z$75)-MIN(ROW($Z$7:$Z$75))+1,""),""),ROW()-ROW(A$78)+1))),","),"")</f>
        <v/>
      </c>
      <c r="AA107" s="0" t="str">
        <f aca="false" t="array" ref="AA107:AA107">IFERROR(CONCATENATE(TEXT(INDEX($Z$7:$Z$75,SMALL(IF($AC$7:$AC$75&lt;&gt;"",IF($Z$7:$Z$75&lt;&gt;"",ROW($Z$7:$Z$75)-MIN(ROW($Z$7:$Z$75))+1,""),""),ROW()-ROW(A$78)+1)),"##0"),","),"")</f>
        <v/>
      </c>
      <c r="AB107" s="0" t="str">
        <f aca="false" t="array" ref="AB107:AB107">IFERROR(CONCATENATE((INDEX($A$7:$A$75,SMALL(IF($AC$7:$AC$75&lt;&gt;"",IF($Z$7:$Z$75&lt;&gt;"",ROW($Z$7:$Z$75)-MIN(ROW($Z$7:$Z$75))+1,""),""),ROW()-ROW(A$78)+1))),),"")</f>
        <v/>
      </c>
      <c r="AE107" s="0" t="str">
        <f aca="false" t="array" ref="AE107:AE107">IFERROR(CONCATENATE((INDEX($AH$7:$AH$75,SMALL(IF($AH$7:$AH$75&lt;&gt;"",IF($AE$7:$AE$75&lt;&gt;"",ROW($AE$7:$AE$75)-MIN(ROW($AE$7:$AE$75))+1,""),""),ROW()-ROW(A$78)+1)))," "),"")</f>
        <v/>
      </c>
      <c r="AF107" s="0" t="str">
        <f aca="false" t="array" ref="AF107:AF107">IFERROR(CONCATENATE(TEXT(INDEX($AE$7:$AE$75,SMALL(IF($AH$7:$AH$75&lt;&gt;"",IF($AE$7:$AE$75&lt;&gt;"",ROW($AE$7:$AE$75)-MIN(ROW($AE$7:$AE$75))+1,""),""),ROW()-ROW(A$78)+1)),"##0")," "),"")</f>
        <v/>
      </c>
      <c r="AG107" s="0" t="str">
        <f aca="false" t="array" ref="AG107:AG107">IFERROR(CONCATENATE((INDEX($A$7:$A$75,SMALL(IF($AH$7:$AH$75&lt;&gt;"",IF($AE$7:$AE$75&lt;&gt;"",ROW($AE$7:$AE$75)-MIN(ROW($AE$7:$AE$75))+1,""),""),ROW()-ROW(A$78)+1))),),"")</f>
        <v/>
      </c>
      <c r="AJ107" s="0" t="str">
        <f aca="false" t="array" ref="AJ107:AJ107">IFERROR(CONCATENATE((INDEX($AM$7:$AM$75,SMALL(IF($AM$7:$AM$75&lt;&gt;"",IF($AJ$7:$AJ$75&lt;&gt;"",ROW($AJ$7:$AJ$75)-MIN(ROW($AJ$7:$AJ$75))+1,""),""),ROW()-ROW(A$78)+1)))," "),"")</f>
        <v/>
      </c>
      <c r="AK107" s="0" t="str">
        <f aca="false" t="array" ref="AK107:AK107">IFERROR(CONCATENATE(TEXT(INDEX($AJ$7:$AJ$75,SMALL(IF($AM$7:$AM$75&lt;&gt;"",IF($AJ$7:$AJ$75&lt;&gt;"",ROW($AJ$7:$AJ$75)-MIN(ROW($AJ$7:$AJ$75))+1,""),""),ROW()-ROW(A$78)+1)),"##0")," "),"")</f>
        <v/>
      </c>
      <c r="AL107" s="0" t="str">
        <f aca="false" t="array" ref="AL107:AL107">IFERROR(CONCATENATE((INDEX($A$7:$A$75,SMALL(IF($AM$7:$AM$75&lt;&gt;"",IF($AJ$7:$AJ$75&lt;&gt;"",ROW($AJ$7:$AJ$75)-MIN(ROW($AJ$7:$AJ$75))+1,""),""),ROW()-ROW(A$78)+1))),),"")</f>
        <v/>
      </c>
    </row>
    <row r="108" customFormat="false" ht="15" hidden="false" customHeight="false" outlineLevel="0" collapsed="false">
      <c r="K108" s="0" t="str">
        <f aca="false" t="array" ref="K108:K108">IFERROR(CONCATENATE(TEXT(INDEX($K$7:$K$75,SMALL(IF($N$7:$N$75&lt;&gt;"",IF($K$7:$K$75&lt;&gt;"",ROW($K$7:$K$75)-MIN(ROW($K$7:$K$75))+1,""),""),ROW()-ROW(A$78)+1)),"##0"),","),"")</f>
        <v/>
      </c>
      <c r="L108" s="0" t="str">
        <f aca="false" t="array" ref="L108:L108">IFERROR(CONCATENATE((INDEX($N$7:$N$75,SMALL(IF($N$7:$N$75&lt;&gt;"",IF($K$7:$K$75&lt;&gt;"",ROW($K$7:$K$75)-MIN(ROW($K$7:$K$75))+1,""),""),ROW()-ROW(A$78)+1))),","),"")</f>
        <v/>
      </c>
      <c r="M108" s="0" t="str">
        <f aca="false" t="array" ref="M108:M108">IFERROR(CONCATENATE((INDEX($A$7:$A$75,SMALL(IF($N$7:$N$75&lt;&gt;"",IF($K$7:$K$75&lt;&gt;"",ROW($K$7:$K$75)-MIN(ROW($K$7:$K$75))+1,""),""),ROW()-ROW(A$78)+1))),),"")</f>
        <v/>
      </c>
      <c r="P108" s="0" t="str">
        <f aca="false" t="array" ref="P108:P108">IFERROR(CONCATENATE((INDEX($S$7:$S$75,SMALL(IF($S$7:$S$75&lt;&gt;"",IF($P$7:$P$75&lt;&gt;"",ROW($P$7:$P$75)-MIN(ROW($P$7:$P$75))+1,""),""),ROW()-ROW(A$78)+1)))," "),"")</f>
        <v/>
      </c>
      <c r="Q108" s="0" t="str">
        <f aca="false" t="array" ref="Q108:Q108">IFERROR(CONCATENATE(TEXT(INDEX($P$7:$P$75,SMALL(IF($S$7:$S$75&lt;&gt;"",IF($P$7:$P$75&lt;&gt;"",ROW($P$7:$P$75)-MIN(ROW($P$7:$P$75))+1,""),""),ROW()-ROW(A$78)+1)),"##0")," "),"")</f>
        <v/>
      </c>
      <c r="R108" s="0" t="str">
        <f aca="false" t="array" ref="R108:R108">IFERROR(CONCATENATE((INDEX($A$7:$A$75,SMALL(IF($S$7:$S$75&lt;&gt;"",IF($P$7:$P$75&lt;&gt;"",ROW($P$7:$P$75)-MIN(ROW($P$7:$P$75))+1,""),""),ROW()-ROW(A$78)+1))),),"")</f>
        <v/>
      </c>
      <c r="U108" s="0" t="str">
        <f aca="false" t="array" ref="U108:U108">IFERROR(CONCATENATE((INDEX($X$7:$X$75,SMALL(IF($X$7:$X$75&lt;&gt;"",IF($U$7:$U$75&lt;&gt;"",ROW($U$7:$U$75)-MIN(ROW($U$7:$U$75))+1,""),""),ROW()-ROW(A$78)+1)))," "),"")</f>
        <v/>
      </c>
      <c r="V108" s="0" t="str">
        <f aca="false" t="array" ref="V108:V108">IFERROR(CONCATENATE(TEXT(INDEX($U$7:$U$75,SMALL(IF($X$7:$X$75&lt;&gt;"",IF($U$7:$U$75&lt;&gt;"",ROW($U$7:$U$75)-MIN(ROW($U$7:$U$75))+1,""),""),ROW()-ROW(A$78)+1)),"##0")," "),"")</f>
        <v/>
      </c>
      <c r="W108" s="0" t="str">
        <f aca="false" t="array" ref="W108:W108">IFERROR(CONCATENATE((INDEX($A$7:$A$75,SMALL(IF($X$7:$X$75&lt;&gt;"",IF($U$7:$U$75&lt;&gt;"",ROW($U$7:$U$75)-MIN(ROW($U$7:$U$75))+1,""),""),ROW()-ROW(A$78)+1))),),"")</f>
        <v/>
      </c>
      <c r="Z108" s="0" t="str">
        <f aca="false" t="array" ref="Z108:Z108">IFERROR(CONCATENATE((INDEX($AC$7:$AC$75,SMALL(IF($AC$7:$AC$75&lt;&gt;"",IF($Z$7:$Z$75&lt;&gt;"",ROW($Z$7:$Z$75)-MIN(ROW($Z$7:$Z$75))+1,""),""),ROW()-ROW(A$78)+1))),","),"")</f>
        <v/>
      </c>
      <c r="AA108" s="0" t="str">
        <f aca="false" t="array" ref="AA108:AA108">IFERROR(CONCATENATE(TEXT(INDEX($Z$7:$Z$75,SMALL(IF($AC$7:$AC$75&lt;&gt;"",IF($Z$7:$Z$75&lt;&gt;"",ROW($Z$7:$Z$75)-MIN(ROW($Z$7:$Z$75))+1,""),""),ROW()-ROW(A$78)+1)),"##0"),","),"")</f>
        <v/>
      </c>
      <c r="AB108" s="0" t="str">
        <f aca="false" t="array" ref="AB108:AB108">IFERROR(CONCATENATE((INDEX($A$7:$A$75,SMALL(IF($AC$7:$AC$75&lt;&gt;"",IF($Z$7:$Z$75&lt;&gt;"",ROW($Z$7:$Z$75)-MIN(ROW($Z$7:$Z$75))+1,""),""),ROW()-ROW(A$78)+1))),),"")</f>
        <v/>
      </c>
      <c r="AE108" s="0" t="str">
        <f aca="false" t="array" ref="AE108:AE108">IFERROR(CONCATENATE((INDEX($AH$7:$AH$75,SMALL(IF($AH$7:$AH$75&lt;&gt;"",IF($AE$7:$AE$75&lt;&gt;"",ROW($AE$7:$AE$75)-MIN(ROW($AE$7:$AE$75))+1,""),""),ROW()-ROW(A$78)+1)))," "),"")</f>
        <v/>
      </c>
      <c r="AF108" s="0" t="str">
        <f aca="false" t="array" ref="AF108:AF108">IFERROR(CONCATENATE(TEXT(INDEX($AE$7:$AE$75,SMALL(IF($AH$7:$AH$75&lt;&gt;"",IF($AE$7:$AE$75&lt;&gt;"",ROW($AE$7:$AE$75)-MIN(ROW($AE$7:$AE$75))+1,""),""),ROW()-ROW(A$78)+1)),"##0")," "),"")</f>
        <v/>
      </c>
      <c r="AG108" s="0" t="str">
        <f aca="false" t="array" ref="AG108:AG108">IFERROR(CONCATENATE((INDEX($A$7:$A$75,SMALL(IF($AH$7:$AH$75&lt;&gt;"",IF($AE$7:$AE$75&lt;&gt;"",ROW($AE$7:$AE$75)-MIN(ROW($AE$7:$AE$75))+1,""),""),ROW()-ROW(A$78)+1))),),"")</f>
        <v/>
      </c>
      <c r="AJ108" s="0" t="str">
        <f aca="false" t="array" ref="AJ108:AJ108">IFERROR(CONCATENATE((INDEX($AM$7:$AM$75,SMALL(IF($AM$7:$AM$75&lt;&gt;"",IF($AJ$7:$AJ$75&lt;&gt;"",ROW($AJ$7:$AJ$75)-MIN(ROW($AJ$7:$AJ$75))+1,""),""),ROW()-ROW(A$78)+1)))," "),"")</f>
        <v/>
      </c>
      <c r="AK108" s="0" t="str">
        <f aca="false" t="array" ref="AK108:AK108">IFERROR(CONCATENATE(TEXT(INDEX($AJ$7:$AJ$75,SMALL(IF($AM$7:$AM$75&lt;&gt;"",IF($AJ$7:$AJ$75&lt;&gt;"",ROW($AJ$7:$AJ$75)-MIN(ROW($AJ$7:$AJ$75))+1,""),""),ROW()-ROW(A$78)+1)),"##0")," "),"")</f>
        <v/>
      </c>
      <c r="AL108" s="0" t="str">
        <f aca="false" t="array" ref="AL108:AL108">IFERROR(CONCATENATE((INDEX($A$7:$A$75,SMALL(IF($AM$7:$AM$75&lt;&gt;"",IF($AJ$7:$AJ$75&lt;&gt;"",ROW($AJ$7:$AJ$75)-MIN(ROW($AJ$7:$AJ$75))+1,""),""),ROW()-ROW(A$78)+1))),),"")</f>
        <v/>
      </c>
    </row>
    <row r="109" customFormat="false" ht="15" hidden="false" customHeight="false" outlineLevel="0" collapsed="false">
      <c r="K109" s="0" t="str">
        <f aca="false" t="array" ref="K109:K109">IFERROR(CONCATENATE(TEXT(INDEX($K$7:$K$75,SMALL(IF($N$7:$N$75&lt;&gt;"",IF($K$7:$K$75&lt;&gt;"",ROW($K$7:$K$75)-MIN(ROW($K$7:$K$75))+1,""),""),ROW()-ROW(A$78)+1)),"##0"),","),"")</f>
        <v/>
      </c>
      <c r="L109" s="0" t="str">
        <f aca="false" t="array" ref="L109:L109">IFERROR(CONCATENATE((INDEX($N$7:$N$75,SMALL(IF($N$7:$N$75&lt;&gt;"",IF($K$7:$K$75&lt;&gt;"",ROW($K$7:$K$75)-MIN(ROW($K$7:$K$75))+1,""),""),ROW()-ROW(A$78)+1))),","),"")</f>
        <v/>
      </c>
      <c r="M109" s="0" t="str">
        <f aca="false" t="array" ref="M109:M109">IFERROR(CONCATENATE((INDEX($A$7:$A$75,SMALL(IF($N$7:$N$75&lt;&gt;"",IF($K$7:$K$75&lt;&gt;"",ROW($K$7:$K$75)-MIN(ROW($K$7:$K$75))+1,""),""),ROW()-ROW(A$78)+1))),),"")</f>
        <v/>
      </c>
      <c r="P109" s="0" t="str">
        <f aca="false" t="array" ref="P109:P109">IFERROR(CONCATENATE((INDEX($S$7:$S$75,SMALL(IF($S$7:$S$75&lt;&gt;"",IF($P$7:$P$75&lt;&gt;"",ROW($P$7:$P$75)-MIN(ROW($P$7:$P$75))+1,""),""),ROW()-ROW(A$78)+1)))," "),"")</f>
        <v/>
      </c>
      <c r="Q109" s="0" t="str">
        <f aca="false" t="array" ref="Q109:Q109">IFERROR(CONCATENATE(TEXT(INDEX($P$7:$P$75,SMALL(IF($S$7:$S$75&lt;&gt;"",IF($P$7:$P$75&lt;&gt;"",ROW($P$7:$P$75)-MIN(ROW($P$7:$P$75))+1,""),""),ROW()-ROW(A$78)+1)),"##0")," "),"")</f>
        <v/>
      </c>
      <c r="R109" s="0" t="str">
        <f aca="false" t="array" ref="R109:R109">IFERROR(CONCATENATE((INDEX($A$7:$A$75,SMALL(IF($S$7:$S$75&lt;&gt;"",IF($P$7:$P$75&lt;&gt;"",ROW($P$7:$P$75)-MIN(ROW($P$7:$P$75))+1,""),""),ROW()-ROW(A$78)+1))),),"")</f>
        <v/>
      </c>
      <c r="U109" s="0" t="str">
        <f aca="false" t="array" ref="U109:U109">IFERROR(CONCATENATE((INDEX($X$7:$X$75,SMALL(IF($X$7:$X$75&lt;&gt;"",IF($U$7:$U$75&lt;&gt;"",ROW($U$7:$U$75)-MIN(ROW($U$7:$U$75))+1,""),""),ROW()-ROW(A$78)+1)))," "),"")</f>
        <v/>
      </c>
      <c r="V109" s="0" t="str">
        <f aca="false" t="array" ref="V109:V109">IFERROR(CONCATENATE(TEXT(INDEX($U$7:$U$75,SMALL(IF($X$7:$X$75&lt;&gt;"",IF($U$7:$U$75&lt;&gt;"",ROW($U$7:$U$75)-MIN(ROW($U$7:$U$75))+1,""),""),ROW()-ROW(A$78)+1)),"##0")," "),"")</f>
        <v/>
      </c>
      <c r="W109" s="0" t="str">
        <f aca="false" t="array" ref="W109:W109">IFERROR(CONCATENATE((INDEX($A$7:$A$75,SMALL(IF($X$7:$X$75&lt;&gt;"",IF($U$7:$U$75&lt;&gt;"",ROW($U$7:$U$75)-MIN(ROW($U$7:$U$75))+1,""),""),ROW()-ROW(A$78)+1))),),"")</f>
        <v/>
      </c>
      <c r="Z109" s="0" t="str">
        <f aca="false" t="array" ref="Z109:Z109">IFERROR(CONCATENATE((INDEX($AC$7:$AC$75,SMALL(IF($AC$7:$AC$75&lt;&gt;"",IF($Z$7:$Z$75&lt;&gt;"",ROW($Z$7:$Z$75)-MIN(ROW($Z$7:$Z$75))+1,""),""),ROW()-ROW(A$78)+1))),","),"")</f>
        <v/>
      </c>
      <c r="AA109" s="0" t="str">
        <f aca="false" t="array" ref="AA109:AA109">IFERROR(CONCATENATE(TEXT(INDEX($Z$7:$Z$75,SMALL(IF($AC$7:$AC$75&lt;&gt;"",IF($Z$7:$Z$75&lt;&gt;"",ROW($Z$7:$Z$75)-MIN(ROW($Z$7:$Z$75))+1,""),""),ROW()-ROW(A$78)+1)),"##0"),","),"")</f>
        <v/>
      </c>
      <c r="AB109" s="0" t="str">
        <f aca="false" t="array" ref="AB109:AB109">IFERROR(CONCATENATE((INDEX($A$7:$A$75,SMALL(IF($AC$7:$AC$75&lt;&gt;"",IF($Z$7:$Z$75&lt;&gt;"",ROW($Z$7:$Z$75)-MIN(ROW($Z$7:$Z$75))+1,""),""),ROW()-ROW(A$78)+1))),),"")</f>
        <v/>
      </c>
      <c r="AE109" s="0" t="str">
        <f aca="false" t="array" ref="AE109:AE109">IFERROR(CONCATENATE((INDEX($AH$7:$AH$75,SMALL(IF($AH$7:$AH$75&lt;&gt;"",IF($AE$7:$AE$75&lt;&gt;"",ROW($AE$7:$AE$75)-MIN(ROW($AE$7:$AE$75))+1,""),""),ROW()-ROW(A$78)+1)))," "),"")</f>
        <v/>
      </c>
      <c r="AF109" s="0" t="str">
        <f aca="false" t="array" ref="AF109:AF109">IFERROR(CONCATENATE(TEXT(INDEX($AE$7:$AE$75,SMALL(IF($AH$7:$AH$75&lt;&gt;"",IF($AE$7:$AE$75&lt;&gt;"",ROW($AE$7:$AE$75)-MIN(ROW($AE$7:$AE$75))+1,""),""),ROW()-ROW(A$78)+1)),"##0")," "),"")</f>
        <v/>
      </c>
      <c r="AG109" s="0" t="str">
        <f aca="false" t="array" ref="AG109:AG109">IFERROR(CONCATENATE((INDEX($A$7:$A$75,SMALL(IF($AH$7:$AH$75&lt;&gt;"",IF($AE$7:$AE$75&lt;&gt;"",ROW($AE$7:$AE$75)-MIN(ROW($AE$7:$AE$75))+1,""),""),ROW()-ROW(A$78)+1))),),"")</f>
        <v/>
      </c>
      <c r="AJ109" s="0" t="str">
        <f aca="false" t="array" ref="AJ109:AJ109">IFERROR(CONCATENATE((INDEX($AM$7:$AM$75,SMALL(IF($AM$7:$AM$75&lt;&gt;"",IF($AJ$7:$AJ$75&lt;&gt;"",ROW($AJ$7:$AJ$75)-MIN(ROW($AJ$7:$AJ$75))+1,""),""),ROW()-ROW(A$78)+1)))," "),"")</f>
        <v/>
      </c>
      <c r="AK109" s="0" t="str">
        <f aca="false" t="array" ref="AK109:AK109">IFERROR(CONCATENATE(TEXT(INDEX($AJ$7:$AJ$75,SMALL(IF($AM$7:$AM$75&lt;&gt;"",IF($AJ$7:$AJ$75&lt;&gt;"",ROW($AJ$7:$AJ$75)-MIN(ROW($AJ$7:$AJ$75))+1,""),""),ROW()-ROW(A$78)+1)),"##0")," "),"")</f>
        <v/>
      </c>
      <c r="AL109" s="0" t="str">
        <f aca="false" t="array" ref="AL109:AL109">IFERROR(CONCATENATE((INDEX($A$7:$A$75,SMALL(IF($AM$7:$AM$75&lt;&gt;"",IF($AJ$7:$AJ$75&lt;&gt;"",ROW($AJ$7:$AJ$75)-MIN(ROW($AJ$7:$AJ$75))+1,""),""),ROW()-ROW(A$78)+1))),),"")</f>
        <v/>
      </c>
    </row>
    <row r="110" customFormat="false" ht="15" hidden="false" customHeight="false" outlineLevel="0" collapsed="false">
      <c r="K110" s="0" t="str">
        <f aca="false" t="array" ref="K110:K110">IFERROR(CONCATENATE(TEXT(INDEX($K$7:$K$75,SMALL(IF($N$7:$N$75&lt;&gt;"",IF($K$7:$K$75&lt;&gt;"",ROW($K$7:$K$75)-MIN(ROW($K$7:$K$75))+1,""),""),ROW()-ROW(A$78)+1)),"##0"),","),"")</f>
        <v/>
      </c>
      <c r="L110" s="0" t="str">
        <f aca="false" t="array" ref="L110:L110">IFERROR(CONCATENATE((INDEX($N$7:$N$75,SMALL(IF($N$7:$N$75&lt;&gt;"",IF($K$7:$K$75&lt;&gt;"",ROW($K$7:$K$75)-MIN(ROW($K$7:$K$75))+1,""),""),ROW()-ROW(A$78)+1))),","),"")</f>
        <v/>
      </c>
      <c r="M110" s="0" t="str">
        <f aca="false" t="array" ref="M110:M110">IFERROR(CONCATENATE((INDEX($A$7:$A$75,SMALL(IF($N$7:$N$75&lt;&gt;"",IF($K$7:$K$75&lt;&gt;"",ROW($K$7:$K$75)-MIN(ROW($K$7:$K$75))+1,""),""),ROW()-ROW(A$78)+1))),),"")</f>
        <v/>
      </c>
      <c r="P110" s="0" t="str">
        <f aca="false" t="array" ref="P110:P110">IFERROR(CONCATENATE((INDEX($S$7:$S$75,SMALL(IF($S$7:$S$75&lt;&gt;"",IF($P$7:$P$75&lt;&gt;"",ROW($P$7:$P$75)-MIN(ROW($P$7:$P$75))+1,""),""),ROW()-ROW(A$78)+1)))," "),"")</f>
        <v/>
      </c>
      <c r="Q110" s="0" t="str">
        <f aca="false" t="array" ref="Q110:Q110">IFERROR(CONCATENATE(TEXT(INDEX($P$7:$P$75,SMALL(IF($S$7:$S$75&lt;&gt;"",IF($P$7:$P$75&lt;&gt;"",ROW($P$7:$P$75)-MIN(ROW($P$7:$P$75))+1,""),""),ROW()-ROW(A$78)+1)),"##0")," "),"")</f>
        <v/>
      </c>
      <c r="R110" s="0" t="str">
        <f aca="false" t="array" ref="R110:R110">IFERROR(CONCATENATE((INDEX($A$7:$A$75,SMALL(IF($S$7:$S$75&lt;&gt;"",IF($P$7:$P$75&lt;&gt;"",ROW($P$7:$P$75)-MIN(ROW($P$7:$P$75))+1,""),""),ROW()-ROW(A$78)+1))),),"")</f>
        <v/>
      </c>
      <c r="U110" s="0" t="str">
        <f aca="false" t="array" ref="U110:U110">IFERROR(CONCATENATE((INDEX($X$7:$X$75,SMALL(IF($X$7:$X$75&lt;&gt;"",IF($U$7:$U$75&lt;&gt;"",ROW($U$7:$U$75)-MIN(ROW($U$7:$U$75))+1,""),""),ROW()-ROW(A$78)+1)))," "),"")</f>
        <v/>
      </c>
      <c r="V110" s="0" t="str">
        <f aca="false" t="array" ref="V110:V110">IFERROR(CONCATENATE(TEXT(INDEX($U$7:$U$75,SMALL(IF($X$7:$X$75&lt;&gt;"",IF($U$7:$U$75&lt;&gt;"",ROW($U$7:$U$75)-MIN(ROW($U$7:$U$75))+1,""),""),ROW()-ROW(A$78)+1)),"##0")," "),"")</f>
        <v/>
      </c>
      <c r="W110" s="0" t="str">
        <f aca="false" t="array" ref="W110:W110">IFERROR(CONCATENATE((INDEX($A$7:$A$75,SMALL(IF($X$7:$X$75&lt;&gt;"",IF($U$7:$U$75&lt;&gt;"",ROW($U$7:$U$75)-MIN(ROW($U$7:$U$75))+1,""),""),ROW()-ROW(A$78)+1))),),"")</f>
        <v/>
      </c>
      <c r="Z110" s="0" t="str">
        <f aca="false" t="array" ref="Z110:Z110">IFERROR(CONCATENATE((INDEX($AC$7:$AC$75,SMALL(IF($AC$7:$AC$75&lt;&gt;"",IF($Z$7:$Z$75&lt;&gt;"",ROW($Z$7:$Z$75)-MIN(ROW($Z$7:$Z$75))+1,""),""),ROW()-ROW(A$78)+1))),","),"")</f>
        <v/>
      </c>
      <c r="AA110" s="0" t="str">
        <f aca="false" t="array" ref="AA110:AA110">IFERROR(CONCATENATE(TEXT(INDEX($Z$7:$Z$75,SMALL(IF($AC$7:$AC$75&lt;&gt;"",IF($Z$7:$Z$75&lt;&gt;"",ROW($Z$7:$Z$75)-MIN(ROW($Z$7:$Z$75))+1,""),""),ROW()-ROW(A$78)+1)),"##0"),","),"")</f>
        <v/>
      </c>
      <c r="AB110" s="0" t="str">
        <f aca="false" t="array" ref="AB110:AB110">IFERROR(CONCATENATE((INDEX($A$7:$A$75,SMALL(IF($AC$7:$AC$75&lt;&gt;"",IF($Z$7:$Z$75&lt;&gt;"",ROW($Z$7:$Z$75)-MIN(ROW($Z$7:$Z$75))+1,""),""),ROW()-ROW(A$78)+1))),),"")</f>
        <v/>
      </c>
      <c r="AE110" s="0" t="str">
        <f aca="false" t="array" ref="AE110:AE110">IFERROR(CONCATENATE((INDEX($AH$7:$AH$75,SMALL(IF($AH$7:$AH$75&lt;&gt;"",IF($AE$7:$AE$75&lt;&gt;"",ROW($AE$7:$AE$75)-MIN(ROW($AE$7:$AE$75))+1,""),""),ROW()-ROW(A$78)+1)))," "),"")</f>
        <v/>
      </c>
      <c r="AF110" s="0" t="str">
        <f aca="false" t="array" ref="AF110:AF110">IFERROR(CONCATENATE(TEXT(INDEX($AE$7:$AE$75,SMALL(IF($AH$7:$AH$75&lt;&gt;"",IF($AE$7:$AE$75&lt;&gt;"",ROW($AE$7:$AE$75)-MIN(ROW($AE$7:$AE$75))+1,""),""),ROW()-ROW(A$78)+1)),"##0")," "),"")</f>
        <v/>
      </c>
      <c r="AG110" s="0" t="str">
        <f aca="false" t="array" ref="AG110:AG110">IFERROR(CONCATENATE((INDEX($A$7:$A$75,SMALL(IF($AH$7:$AH$75&lt;&gt;"",IF($AE$7:$AE$75&lt;&gt;"",ROW($AE$7:$AE$75)-MIN(ROW($AE$7:$AE$75))+1,""),""),ROW()-ROW(A$78)+1))),),"")</f>
        <v/>
      </c>
      <c r="AJ110" s="0" t="str">
        <f aca="false" t="array" ref="AJ110:AJ110">IFERROR(CONCATENATE((INDEX($AM$7:$AM$75,SMALL(IF($AM$7:$AM$75&lt;&gt;"",IF($AJ$7:$AJ$75&lt;&gt;"",ROW($AJ$7:$AJ$75)-MIN(ROW($AJ$7:$AJ$75))+1,""),""),ROW()-ROW(A$78)+1)))," "),"")</f>
        <v/>
      </c>
      <c r="AK110" s="0" t="str">
        <f aca="false" t="array" ref="AK110:AK110">IFERROR(CONCATENATE(TEXT(INDEX($AJ$7:$AJ$75,SMALL(IF($AM$7:$AM$75&lt;&gt;"",IF($AJ$7:$AJ$75&lt;&gt;"",ROW($AJ$7:$AJ$75)-MIN(ROW($AJ$7:$AJ$75))+1,""),""),ROW()-ROW(A$78)+1)),"##0")," "),"")</f>
        <v/>
      </c>
      <c r="AL110" s="0" t="str">
        <f aca="false" t="array" ref="AL110:AL110">IFERROR(CONCATENATE((INDEX($A$7:$A$75,SMALL(IF($AM$7:$AM$75&lt;&gt;"",IF($AJ$7:$AJ$75&lt;&gt;"",ROW($AJ$7:$AJ$75)-MIN(ROW($AJ$7:$AJ$75))+1,""),""),ROW()-ROW(A$78)+1))),),"")</f>
        <v/>
      </c>
    </row>
    <row r="111" customFormat="false" ht="15" hidden="false" customHeight="false" outlineLevel="0" collapsed="false">
      <c r="K111" s="0" t="str">
        <f aca="false" t="array" ref="K111:K111">IFERROR(CONCATENATE(TEXT(INDEX($K$7:$K$75,SMALL(IF($N$7:$N$75&lt;&gt;"",IF($K$7:$K$75&lt;&gt;"",ROW($K$7:$K$75)-MIN(ROW($K$7:$K$75))+1,""),""),ROW()-ROW(A$78)+1)),"##0"),","),"")</f>
        <v/>
      </c>
      <c r="L111" s="0" t="str">
        <f aca="false" t="array" ref="L111:L111">IFERROR(CONCATENATE((INDEX($N$7:$N$75,SMALL(IF($N$7:$N$75&lt;&gt;"",IF($K$7:$K$75&lt;&gt;"",ROW($K$7:$K$75)-MIN(ROW($K$7:$K$75))+1,""),""),ROW()-ROW(A$78)+1))),","),"")</f>
        <v/>
      </c>
      <c r="M111" s="0" t="str">
        <f aca="false" t="array" ref="M111:M111">IFERROR(CONCATENATE((INDEX($A$7:$A$75,SMALL(IF($N$7:$N$75&lt;&gt;"",IF($K$7:$K$75&lt;&gt;"",ROW($K$7:$K$75)-MIN(ROW($K$7:$K$75))+1,""),""),ROW()-ROW(A$78)+1))),),"")</f>
        <v/>
      </c>
      <c r="P111" s="0" t="str">
        <f aca="false" t="array" ref="P111:P111">IFERROR(CONCATENATE((INDEX($S$7:$S$75,SMALL(IF($S$7:$S$75&lt;&gt;"",IF($P$7:$P$75&lt;&gt;"",ROW($P$7:$P$75)-MIN(ROW($P$7:$P$75))+1,""),""),ROW()-ROW(A$78)+1)))," "),"")</f>
        <v/>
      </c>
      <c r="Q111" s="0" t="str">
        <f aca="false" t="array" ref="Q111:Q111">IFERROR(CONCATENATE(TEXT(INDEX($P$7:$P$75,SMALL(IF($S$7:$S$75&lt;&gt;"",IF($P$7:$P$75&lt;&gt;"",ROW($P$7:$P$75)-MIN(ROW($P$7:$P$75))+1,""),""),ROW()-ROW(A$78)+1)),"##0")," "),"")</f>
        <v/>
      </c>
      <c r="R111" s="0" t="str">
        <f aca="false" t="array" ref="R111:R111">IFERROR(CONCATENATE((INDEX($A$7:$A$75,SMALL(IF($S$7:$S$75&lt;&gt;"",IF($P$7:$P$75&lt;&gt;"",ROW($P$7:$P$75)-MIN(ROW($P$7:$P$75))+1,""),""),ROW()-ROW(A$78)+1))),),"")</f>
        <v/>
      </c>
      <c r="U111" s="0" t="str">
        <f aca="false" t="array" ref="U111:U111">IFERROR(CONCATENATE((INDEX($X$7:$X$75,SMALL(IF($X$7:$X$75&lt;&gt;"",IF($U$7:$U$75&lt;&gt;"",ROW($U$7:$U$75)-MIN(ROW($U$7:$U$75))+1,""),""),ROW()-ROW(A$78)+1)))," "),"")</f>
        <v/>
      </c>
      <c r="V111" s="0" t="str">
        <f aca="false" t="array" ref="V111:V111">IFERROR(CONCATENATE(TEXT(INDEX($U$7:$U$75,SMALL(IF($X$7:$X$75&lt;&gt;"",IF($U$7:$U$75&lt;&gt;"",ROW($U$7:$U$75)-MIN(ROW($U$7:$U$75))+1,""),""),ROW()-ROW(A$78)+1)),"##0")," "),"")</f>
        <v/>
      </c>
      <c r="W111" s="0" t="str">
        <f aca="false" t="array" ref="W111:W111">IFERROR(CONCATENATE((INDEX($A$7:$A$75,SMALL(IF($X$7:$X$75&lt;&gt;"",IF($U$7:$U$75&lt;&gt;"",ROW($U$7:$U$75)-MIN(ROW($U$7:$U$75))+1,""),""),ROW()-ROW(A$78)+1))),),"")</f>
        <v/>
      </c>
      <c r="Z111" s="0" t="str">
        <f aca="false" t="array" ref="Z111:Z111">IFERROR(CONCATENATE((INDEX($AC$7:$AC$75,SMALL(IF($AC$7:$AC$75&lt;&gt;"",IF($Z$7:$Z$75&lt;&gt;"",ROW($Z$7:$Z$75)-MIN(ROW($Z$7:$Z$75))+1,""),""),ROW()-ROW(A$78)+1))),","),"")</f>
        <v/>
      </c>
      <c r="AA111" s="0" t="str">
        <f aca="false" t="array" ref="AA111:AA111">IFERROR(CONCATENATE(TEXT(INDEX($Z$7:$Z$75,SMALL(IF($AC$7:$AC$75&lt;&gt;"",IF($Z$7:$Z$75&lt;&gt;"",ROW($Z$7:$Z$75)-MIN(ROW($Z$7:$Z$75))+1,""),""),ROW()-ROW(A$78)+1)),"##0"),","),"")</f>
        <v/>
      </c>
      <c r="AB111" s="0" t="str">
        <f aca="false" t="array" ref="AB111:AB111">IFERROR(CONCATENATE((INDEX($A$7:$A$75,SMALL(IF($AC$7:$AC$75&lt;&gt;"",IF($Z$7:$Z$75&lt;&gt;"",ROW($Z$7:$Z$75)-MIN(ROW($Z$7:$Z$75))+1,""),""),ROW()-ROW(A$78)+1))),),"")</f>
        <v/>
      </c>
      <c r="AE111" s="0" t="str">
        <f aca="false" t="array" ref="AE111:AE111">IFERROR(CONCATENATE((INDEX($AH$7:$AH$75,SMALL(IF($AH$7:$AH$75&lt;&gt;"",IF($AE$7:$AE$75&lt;&gt;"",ROW($AE$7:$AE$75)-MIN(ROW($AE$7:$AE$75))+1,""),""),ROW()-ROW(A$78)+1)))," "),"")</f>
        <v/>
      </c>
      <c r="AF111" s="0" t="str">
        <f aca="false" t="array" ref="AF111:AF111">IFERROR(CONCATENATE(TEXT(INDEX($AE$7:$AE$75,SMALL(IF($AH$7:$AH$75&lt;&gt;"",IF($AE$7:$AE$75&lt;&gt;"",ROW($AE$7:$AE$75)-MIN(ROW($AE$7:$AE$75))+1,""),""),ROW()-ROW(A$78)+1)),"##0")," "),"")</f>
        <v/>
      </c>
      <c r="AG111" s="0" t="str">
        <f aca="false" t="array" ref="AG111:AG111">IFERROR(CONCATENATE((INDEX($A$7:$A$75,SMALL(IF($AH$7:$AH$75&lt;&gt;"",IF($AE$7:$AE$75&lt;&gt;"",ROW($AE$7:$AE$75)-MIN(ROW($AE$7:$AE$75))+1,""),""),ROW()-ROW(A$78)+1))),),"")</f>
        <v/>
      </c>
      <c r="AJ111" s="0" t="str">
        <f aca="false" t="array" ref="AJ111:AJ111">IFERROR(CONCATENATE((INDEX($AM$7:$AM$75,SMALL(IF($AM$7:$AM$75&lt;&gt;"",IF($AJ$7:$AJ$75&lt;&gt;"",ROW($AJ$7:$AJ$75)-MIN(ROW($AJ$7:$AJ$75))+1,""),""),ROW()-ROW(A$78)+1)))," "),"")</f>
        <v/>
      </c>
      <c r="AK111" s="0" t="str">
        <f aca="false" t="array" ref="AK111:AK111">IFERROR(CONCATENATE(TEXT(INDEX($AJ$7:$AJ$75,SMALL(IF($AM$7:$AM$75&lt;&gt;"",IF($AJ$7:$AJ$75&lt;&gt;"",ROW($AJ$7:$AJ$75)-MIN(ROW($AJ$7:$AJ$75))+1,""),""),ROW()-ROW(A$78)+1)),"##0")," "),"")</f>
        <v/>
      </c>
      <c r="AL111" s="0" t="str">
        <f aca="false" t="array" ref="AL111:AL111">IFERROR(CONCATENATE((INDEX($A$7:$A$75,SMALL(IF($AM$7:$AM$75&lt;&gt;"",IF($AJ$7:$AJ$75&lt;&gt;"",ROW($AJ$7:$AJ$75)-MIN(ROW($AJ$7:$AJ$75))+1,""),""),ROW()-ROW(A$78)+1))),),"")</f>
        <v/>
      </c>
    </row>
    <row r="112" customFormat="false" ht="15" hidden="false" customHeight="false" outlineLevel="0" collapsed="false">
      <c r="K112" s="0" t="str">
        <f aca="false" t="array" ref="K112:K112">IFERROR(CONCATENATE(TEXT(INDEX($K$7:$K$75,SMALL(IF($N$7:$N$75&lt;&gt;"",IF($K$7:$K$75&lt;&gt;"",ROW($K$7:$K$75)-MIN(ROW($K$7:$K$75))+1,""),""),ROW()-ROW(A$78)+1)),"##0"),","),"")</f>
        <v/>
      </c>
      <c r="L112" s="0" t="str">
        <f aca="false" t="array" ref="L112:L112">IFERROR(CONCATENATE((INDEX($N$7:$N$75,SMALL(IF($N$7:$N$75&lt;&gt;"",IF($K$7:$K$75&lt;&gt;"",ROW($K$7:$K$75)-MIN(ROW($K$7:$K$75))+1,""),""),ROW()-ROW(A$78)+1))),","),"")</f>
        <v/>
      </c>
      <c r="M112" s="0" t="str">
        <f aca="false" t="array" ref="M112:M112">IFERROR(CONCATENATE((INDEX($A$7:$A$75,SMALL(IF($N$7:$N$75&lt;&gt;"",IF($K$7:$K$75&lt;&gt;"",ROW($K$7:$K$75)-MIN(ROW($K$7:$K$75))+1,""),""),ROW()-ROW(A$78)+1))),),"")</f>
        <v/>
      </c>
      <c r="P112" s="0" t="str">
        <f aca="false" t="array" ref="P112:P112">IFERROR(CONCATENATE((INDEX($S$7:$S$75,SMALL(IF($S$7:$S$75&lt;&gt;"",IF($P$7:$P$75&lt;&gt;"",ROW($P$7:$P$75)-MIN(ROW($P$7:$P$75))+1,""),""),ROW()-ROW(A$78)+1)))," "),"")</f>
        <v/>
      </c>
      <c r="Q112" s="0" t="str">
        <f aca="false" t="array" ref="Q112:Q112">IFERROR(CONCATENATE(TEXT(INDEX($P$7:$P$75,SMALL(IF($S$7:$S$75&lt;&gt;"",IF($P$7:$P$75&lt;&gt;"",ROW($P$7:$P$75)-MIN(ROW($P$7:$P$75))+1,""),""),ROW()-ROW(A$78)+1)),"##0")," "),"")</f>
        <v/>
      </c>
      <c r="R112" s="0" t="str">
        <f aca="false" t="array" ref="R112:R112">IFERROR(CONCATENATE((INDEX($A$7:$A$75,SMALL(IF($S$7:$S$75&lt;&gt;"",IF($P$7:$P$75&lt;&gt;"",ROW($P$7:$P$75)-MIN(ROW($P$7:$P$75))+1,""),""),ROW()-ROW(A$78)+1))),),"")</f>
        <v/>
      </c>
      <c r="U112" s="0" t="str">
        <f aca="false" t="array" ref="U112:U112">IFERROR(CONCATENATE((INDEX($X$7:$X$75,SMALL(IF($X$7:$X$75&lt;&gt;"",IF($U$7:$U$75&lt;&gt;"",ROW($U$7:$U$75)-MIN(ROW($U$7:$U$75))+1,""),""),ROW()-ROW(A$78)+1)))," "),"")</f>
        <v/>
      </c>
      <c r="V112" s="0" t="str">
        <f aca="false" t="array" ref="V112:V112">IFERROR(CONCATENATE(TEXT(INDEX($U$7:$U$75,SMALL(IF($X$7:$X$75&lt;&gt;"",IF($U$7:$U$75&lt;&gt;"",ROW($U$7:$U$75)-MIN(ROW($U$7:$U$75))+1,""),""),ROW()-ROW(A$78)+1)),"##0")," "),"")</f>
        <v/>
      </c>
      <c r="W112" s="0" t="str">
        <f aca="false" t="array" ref="W112:W112">IFERROR(CONCATENATE((INDEX($A$7:$A$75,SMALL(IF($X$7:$X$75&lt;&gt;"",IF($U$7:$U$75&lt;&gt;"",ROW($U$7:$U$75)-MIN(ROW($U$7:$U$75))+1,""),""),ROW()-ROW(A$78)+1))),),"")</f>
        <v/>
      </c>
      <c r="Z112" s="0" t="str">
        <f aca="false" t="array" ref="Z112:Z112">IFERROR(CONCATENATE((INDEX($AC$7:$AC$75,SMALL(IF($AC$7:$AC$75&lt;&gt;"",IF($Z$7:$Z$75&lt;&gt;"",ROW($Z$7:$Z$75)-MIN(ROW($Z$7:$Z$75))+1,""),""),ROW()-ROW(A$78)+1))),","),"")</f>
        <v/>
      </c>
      <c r="AA112" s="0" t="str">
        <f aca="false" t="array" ref="AA112:AA112">IFERROR(CONCATENATE(TEXT(INDEX($Z$7:$Z$75,SMALL(IF($AC$7:$AC$75&lt;&gt;"",IF($Z$7:$Z$75&lt;&gt;"",ROW($Z$7:$Z$75)-MIN(ROW($Z$7:$Z$75))+1,""),""),ROW()-ROW(A$78)+1)),"##0"),","),"")</f>
        <v/>
      </c>
      <c r="AB112" s="0" t="str">
        <f aca="false" t="array" ref="AB112:AB112">IFERROR(CONCATENATE((INDEX($A$7:$A$75,SMALL(IF($AC$7:$AC$75&lt;&gt;"",IF($Z$7:$Z$75&lt;&gt;"",ROW($Z$7:$Z$75)-MIN(ROW($Z$7:$Z$75))+1,""),""),ROW()-ROW(A$78)+1))),),"")</f>
        <v/>
      </c>
      <c r="AE112" s="0" t="str">
        <f aca="false" t="array" ref="AE112:AE112">IFERROR(CONCATENATE((INDEX($AH$7:$AH$75,SMALL(IF($AH$7:$AH$75&lt;&gt;"",IF($AE$7:$AE$75&lt;&gt;"",ROW($AE$7:$AE$75)-MIN(ROW($AE$7:$AE$75))+1,""),""),ROW()-ROW(A$78)+1)))," "),"")</f>
        <v/>
      </c>
      <c r="AF112" s="0" t="str">
        <f aca="false" t="array" ref="AF112:AF112">IFERROR(CONCATENATE(TEXT(INDEX($AE$7:$AE$75,SMALL(IF($AH$7:$AH$75&lt;&gt;"",IF($AE$7:$AE$75&lt;&gt;"",ROW($AE$7:$AE$75)-MIN(ROW($AE$7:$AE$75))+1,""),""),ROW()-ROW(A$78)+1)),"##0")," "),"")</f>
        <v/>
      </c>
      <c r="AG112" s="0" t="str">
        <f aca="false" t="array" ref="AG112:AG112">IFERROR(CONCATENATE((INDEX($A$7:$A$75,SMALL(IF($AH$7:$AH$75&lt;&gt;"",IF($AE$7:$AE$75&lt;&gt;"",ROW($AE$7:$AE$75)-MIN(ROW($AE$7:$AE$75))+1,""),""),ROW()-ROW(A$78)+1))),),"")</f>
        <v/>
      </c>
      <c r="AJ112" s="0" t="str">
        <f aca="false" t="array" ref="AJ112:AJ112">IFERROR(CONCATENATE((INDEX($AM$7:$AM$75,SMALL(IF($AM$7:$AM$75&lt;&gt;"",IF($AJ$7:$AJ$75&lt;&gt;"",ROW($AJ$7:$AJ$75)-MIN(ROW($AJ$7:$AJ$75))+1,""),""),ROW()-ROW(A$78)+1)))," "),"")</f>
        <v/>
      </c>
      <c r="AK112" s="0" t="str">
        <f aca="false" t="array" ref="AK112:AK112">IFERROR(CONCATENATE(TEXT(INDEX($AJ$7:$AJ$75,SMALL(IF($AM$7:$AM$75&lt;&gt;"",IF($AJ$7:$AJ$75&lt;&gt;"",ROW($AJ$7:$AJ$75)-MIN(ROW($AJ$7:$AJ$75))+1,""),""),ROW()-ROW(A$78)+1)),"##0")," "),"")</f>
        <v/>
      </c>
      <c r="AL112" s="0" t="str">
        <f aca="false" t="array" ref="AL112:AL112">IFERROR(CONCATENATE((INDEX($A$7:$A$75,SMALL(IF($AM$7:$AM$75&lt;&gt;"",IF($AJ$7:$AJ$75&lt;&gt;"",ROW($AJ$7:$AJ$75)-MIN(ROW($AJ$7:$AJ$75))+1,""),""),ROW()-ROW(A$78)+1))),),"")</f>
        <v/>
      </c>
    </row>
    <row r="113" customFormat="false" ht="15" hidden="false" customHeight="false" outlineLevel="0" collapsed="false">
      <c r="K113" s="0" t="str">
        <f aca="false" t="array" ref="K113:K113">IFERROR(CONCATENATE(TEXT(INDEX($K$7:$K$75,SMALL(IF($N$7:$N$75&lt;&gt;"",IF($K$7:$K$75&lt;&gt;"",ROW($K$7:$K$75)-MIN(ROW($K$7:$K$75))+1,""),""),ROW()-ROW(A$78)+1)),"##0"),","),"")</f>
        <v/>
      </c>
      <c r="L113" s="0" t="str">
        <f aca="false" t="array" ref="L113:L113">IFERROR(CONCATENATE((INDEX($N$7:$N$75,SMALL(IF($N$7:$N$75&lt;&gt;"",IF($K$7:$K$75&lt;&gt;"",ROW($K$7:$K$75)-MIN(ROW($K$7:$K$75))+1,""),""),ROW()-ROW(A$78)+1))),","),"")</f>
        <v/>
      </c>
      <c r="M113" s="0" t="str">
        <f aca="false" t="array" ref="M113:M113">IFERROR(CONCATENATE((INDEX($A$7:$A$75,SMALL(IF($N$7:$N$75&lt;&gt;"",IF($K$7:$K$75&lt;&gt;"",ROW($K$7:$K$75)-MIN(ROW($K$7:$K$75))+1,""),""),ROW()-ROW(A$78)+1))),),"")</f>
        <v/>
      </c>
      <c r="P113" s="0" t="str">
        <f aca="false" t="array" ref="P113:P113">IFERROR(CONCATENATE((INDEX($S$7:$S$75,SMALL(IF($S$7:$S$75&lt;&gt;"",IF($P$7:$P$75&lt;&gt;"",ROW($P$7:$P$75)-MIN(ROW($P$7:$P$75))+1,""),""),ROW()-ROW(A$78)+1)))," "),"")</f>
        <v/>
      </c>
      <c r="Q113" s="0" t="str">
        <f aca="false" t="array" ref="Q113:Q113">IFERROR(CONCATENATE(TEXT(INDEX($P$7:$P$75,SMALL(IF($S$7:$S$75&lt;&gt;"",IF($P$7:$P$75&lt;&gt;"",ROW($P$7:$P$75)-MIN(ROW($P$7:$P$75))+1,""),""),ROW()-ROW(A$78)+1)),"##0")," "),"")</f>
        <v/>
      </c>
      <c r="R113" s="0" t="str">
        <f aca="false" t="array" ref="R113:R113">IFERROR(CONCATENATE((INDEX($A$7:$A$75,SMALL(IF($S$7:$S$75&lt;&gt;"",IF($P$7:$P$75&lt;&gt;"",ROW($P$7:$P$75)-MIN(ROW($P$7:$P$75))+1,""),""),ROW()-ROW(A$78)+1))),),"")</f>
        <v/>
      </c>
      <c r="U113" s="0" t="str">
        <f aca="false" t="array" ref="U113:U113">IFERROR(CONCATENATE((INDEX($X$7:$X$75,SMALL(IF($X$7:$X$75&lt;&gt;"",IF($U$7:$U$75&lt;&gt;"",ROW($U$7:$U$75)-MIN(ROW($U$7:$U$75))+1,""),""),ROW()-ROW(A$78)+1)))," "),"")</f>
        <v/>
      </c>
      <c r="V113" s="0" t="str">
        <f aca="false" t="array" ref="V113:V113">IFERROR(CONCATENATE(TEXT(INDEX($U$7:$U$75,SMALL(IF($X$7:$X$75&lt;&gt;"",IF($U$7:$U$75&lt;&gt;"",ROW($U$7:$U$75)-MIN(ROW($U$7:$U$75))+1,""),""),ROW()-ROW(A$78)+1)),"##0")," "),"")</f>
        <v/>
      </c>
      <c r="W113" s="0" t="str">
        <f aca="false" t="array" ref="W113:W113">IFERROR(CONCATENATE((INDEX($A$7:$A$75,SMALL(IF($X$7:$X$75&lt;&gt;"",IF($U$7:$U$75&lt;&gt;"",ROW($U$7:$U$75)-MIN(ROW($U$7:$U$75))+1,""),""),ROW()-ROW(A$78)+1))),),"")</f>
        <v/>
      </c>
      <c r="Z113" s="0" t="str">
        <f aca="false" t="array" ref="Z113:Z113">IFERROR(CONCATENATE((INDEX($AC$7:$AC$75,SMALL(IF($AC$7:$AC$75&lt;&gt;"",IF($Z$7:$Z$75&lt;&gt;"",ROW($Z$7:$Z$75)-MIN(ROW($Z$7:$Z$75))+1,""),""),ROW()-ROW(A$78)+1))),","),"")</f>
        <v/>
      </c>
      <c r="AA113" s="0" t="str">
        <f aca="false" t="array" ref="AA113:AA113">IFERROR(CONCATENATE(TEXT(INDEX($Z$7:$Z$75,SMALL(IF($AC$7:$AC$75&lt;&gt;"",IF($Z$7:$Z$75&lt;&gt;"",ROW($Z$7:$Z$75)-MIN(ROW($Z$7:$Z$75))+1,""),""),ROW()-ROW(A$78)+1)),"##0"),","),"")</f>
        <v/>
      </c>
      <c r="AB113" s="0" t="str">
        <f aca="false" t="array" ref="AB113:AB113">IFERROR(CONCATENATE((INDEX($A$7:$A$75,SMALL(IF($AC$7:$AC$75&lt;&gt;"",IF($Z$7:$Z$75&lt;&gt;"",ROW($Z$7:$Z$75)-MIN(ROW($Z$7:$Z$75))+1,""),""),ROW()-ROW(A$78)+1))),),"")</f>
        <v/>
      </c>
      <c r="AE113" s="0" t="str">
        <f aca="false" t="array" ref="AE113:AE113">IFERROR(CONCATENATE((INDEX($AH$7:$AH$75,SMALL(IF($AH$7:$AH$75&lt;&gt;"",IF($AE$7:$AE$75&lt;&gt;"",ROW($AE$7:$AE$75)-MIN(ROW($AE$7:$AE$75))+1,""),""),ROW()-ROW(A$78)+1)))," "),"")</f>
        <v/>
      </c>
      <c r="AF113" s="0" t="str">
        <f aca="false" t="array" ref="AF113:AF113">IFERROR(CONCATENATE(TEXT(INDEX($AE$7:$AE$75,SMALL(IF($AH$7:$AH$75&lt;&gt;"",IF($AE$7:$AE$75&lt;&gt;"",ROW($AE$7:$AE$75)-MIN(ROW($AE$7:$AE$75))+1,""),""),ROW()-ROW(A$78)+1)),"##0")," "),"")</f>
        <v/>
      </c>
      <c r="AG113" s="0" t="str">
        <f aca="false" t="array" ref="AG113:AG113">IFERROR(CONCATENATE((INDEX($A$7:$A$75,SMALL(IF($AH$7:$AH$75&lt;&gt;"",IF($AE$7:$AE$75&lt;&gt;"",ROW($AE$7:$AE$75)-MIN(ROW($AE$7:$AE$75))+1,""),""),ROW()-ROW(A$78)+1))),),"")</f>
        <v/>
      </c>
      <c r="AJ113" s="0" t="str">
        <f aca="false" t="array" ref="AJ113:AJ113">IFERROR(CONCATENATE((INDEX($AM$7:$AM$75,SMALL(IF($AM$7:$AM$75&lt;&gt;"",IF($AJ$7:$AJ$75&lt;&gt;"",ROW($AJ$7:$AJ$75)-MIN(ROW($AJ$7:$AJ$75))+1,""),""),ROW()-ROW(A$78)+1)))," "),"")</f>
        <v/>
      </c>
      <c r="AK113" s="0" t="str">
        <f aca="false" t="array" ref="AK113:AK113">IFERROR(CONCATENATE(TEXT(INDEX($AJ$7:$AJ$75,SMALL(IF($AM$7:$AM$75&lt;&gt;"",IF($AJ$7:$AJ$75&lt;&gt;"",ROW($AJ$7:$AJ$75)-MIN(ROW($AJ$7:$AJ$75))+1,""),""),ROW()-ROW(A$78)+1)),"##0")," "),"")</f>
        <v/>
      </c>
      <c r="AL113" s="0" t="str">
        <f aca="false" t="array" ref="AL113:AL113">IFERROR(CONCATENATE((INDEX($A$7:$A$75,SMALL(IF($AM$7:$AM$75&lt;&gt;"",IF($AJ$7:$AJ$75&lt;&gt;"",ROW($AJ$7:$AJ$75)-MIN(ROW($AJ$7:$AJ$75))+1,""),""),ROW()-ROW(A$78)+1))),),"")</f>
        <v/>
      </c>
    </row>
    <row r="114" customFormat="false" ht="15" hidden="false" customHeight="false" outlineLevel="0" collapsed="false">
      <c r="K114" s="0" t="str">
        <f aca="false" t="array" ref="K114:K114">IFERROR(CONCATENATE(TEXT(INDEX($K$7:$K$75,SMALL(IF($N$7:$N$75&lt;&gt;"",IF($K$7:$K$75&lt;&gt;"",ROW($K$7:$K$75)-MIN(ROW($K$7:$K$75))+1,""),""),ROW()-ROW(A$78)+1)),"##0"),","),"")</f>
        <v/>
      </c>
      <c r="L114" s="0" t="str">
        <f aca="false" t="array" ref="L114:L114">IFERROR(CONCATENATE((INDEX($N$7:$N$75,SMALL(IF($N$7:$N$75&lt;&gt;"",IF($K$7:$K$75&lt;&gt;"",ROW($K$7:$K$75)-MIN(ROW($K$7:$K$75))+1,""),""),ROW()-ROW(A$78)+1))),","),"")</f>
        <v/>
      </c>
      <c r="M114" s="0" t="str">
        <f aca="false" t="array" ref="M114:M114">IFERROR(CONCATENATE((INDEX($A$7:$A$75,SMALL(IF($N$7:$N$75&lt;&gt;"",IF($K$7:$K$75&lt;&gt;"",ROW($K$7:$K$75)-MIN(ROW($K$7:$K$75))+1,""),""),ROW()-ROW(A$78)+1))),),"")</f>
        <v/>
      </c>
      <c r="P114" s="0" t="str">
        <f aca="false" t="array" ref="P114:P114">IFERROR(CONCATENATE((INDEX($S$7:$S$75,SMALL(IF($S$7:$S$75&lt;&gt;"",IF($P$7:$P$75&lt;&gt;"",ROW($P$7:$P$75)-MIN(ROW($P$7:$P$75))+1,""),""),ROW()-ROW(A$78)+1)))," "),"")</f>
        <v/>
      </c>
      <c r="Q114" s="0" t="str">
        <f aca="false" t="array" ref="Q114:Q114">IFERROR(CONCATENATE(TEXT(INDEX($P$7:$P$75,SMALL(IF($S$7:$S$75&lt;&gt;"",IF($P$7:$P$75&lt;&gt;"",ROW($P$7:$P$75)-MIN(ROW($P$7:$P$75))+1,""),""),ROW()-ROW(A$78)+1)),"##0")," "),"")</f>
        <v/>
      </c>
      <c r="R114" s="0" t="str">
        <f aca="false" t="array" ref="R114:R114">IFERROR(CONCATENATE((INDEX($A$7:$A$75,SMALL(IF($S$7:$S$75&lt;&gt;"",IF($P$7:$P$75&lt;&gt;"",ROW($P$7:$P$75)-MIN(ROW($P$7:$P$75))+1,""),""),ROW()-ROW(A$78)+1))),),"")</f>
        <v/>
      </c>
      <c r="U114" s="0" t="str">
        <f aca="false" t="array" ref="U114:U114">IFERROR(CONCATENATE((INDEX($X$7:$X$75,SMALL(IF($X$7:$X$75&lt;&gt;"",IF($U$7:$U$75&lt;&gt;"",ROW($U$7:$U$75)-MIN(ROW($U$7:$U$75))+1,""),""),ROW()-ROW(A$78)+1)))," "),"")</f>
        <v/>
      </c>
      <c r="V114" s="0" t="str">
        <f aca="false" t="array" ref="V114:V114">IFERROR(CONCATENATE(TEXT(INDEX($U$7:$U$75,SMALL(IF($X$7:$X$75&lt;&gt;"",IF($U$7:$U$75&lt;&gt;"",ROW($U$7:$U$75)-MIN(ROW($U$7:$U$75))+1,""),""),ROW()-ROW(A$78)+1)),"##0")," "),"")</f>
        <v/>
      </c>
      <c r="W114" s="0" t="str">
        <f aca="false" t="array" ref="W114:W114">IFERROR(CONCATENATE((INDEX($A$7:$A$75,SMALL(IF($X$7:$X$75&lt;&gt;"",IF($U$7:$U$75&lt;&gt;"",ROW($U$7:$U$75)-MIN(ROW($U$7:$U$75))+1,""),""),ROW()-ROW(A$78)+1))),),"")</f>
        <v/>
      </c>
      <c r="Z114" s="0" t="str">
        <f aca="false" t="array" ref="Z114:Z114">IFERROR(CONCATENATE((INDEX($AC$7:$AC$75,SMALL(IF($AC$7:$AC$75&lt;&gt;"",IF($Z$7:$Z$75&lt;&gt;"",ROW($Z$7:$Z$75)-MIN(ROW($Z$7:$Z$75))+1,""),""),ROW()-ROW(A$78)+1))),","),"")</f>
        <v/>
      </c>
      <c r="AA114" s="0" t="str">
        <f aca="false" t="array" ref="AA114:AA114">IFERROR(CONCATENATE(TEXT(INDEX($Z$7:$Z$75,SMALL(IF($AC$7:$AC$75&lt;&gt;"",IF($Z$7:$Z$75&lt;&gt;"",ROW($Z$7:$Z$75)-MIN(ROW($Z$7:$Z$75))+1,""),""),ROW()-ROW(A$78)+1)),"##0"),","),"")</f>
        <v/>
      </c>
      <c r="AB114" s="0" t="str">
        <f aca="false" t="array" ref="AB114:AB114">IFERROR(CONCATENATE((INDEX($A$7:$A$75,SMALL(IF($AC$7:$AC$75&lt;&gt;"",IF($Z$7:$Z$75&lt;&gt;"",ROW($Z$7:$Z$75)-MIN(ROW($Z$7:$Z$75))+1,""),""),ROW()-ROW(A$78)+1))),),"")</f>
        <v/>
      </c>
      <c r="AE114" s="0" t="str">
        <f aca="false" t="array" ref="AE114:AE114">IFERROR(CONCATENATE((INDEX($AH$7:$AH$75,SMALL(IF($AH$7:$AH$75&lt;&gt;"",IF($AE$7:$AE$75&lt;&gt;"",ROW($AE$7:$AE$75)-MIN(ROW($AE$7:$AE$75))+1,""),""),ROW()-ROW(A$78)+1)))," "),"")</f>
        <v/>
      </c>
      <c r="AF114" s="0" t="str">
        <f aca="false" t="array" ref="AF114:AF114">IFERROR(CONCATENATE(TEXT(INDEX($AE$7:$AE$75,SMALL(IF($AH$7:$AH$75&lt;&gt;"",IF($AE$7:$AE$75&lt;&gt;"",ROW($AE$7:$AE$75)-MIN(ROW($AE$7:$AE$75))+1,""),""),ROW()-ROW(A$78)+1)),"##0")," "),"")</f>
        <v/>
      </c>
      <c r="AG114" s="0" t="str">
        <f aca="false" t="array" ref="AG114:AG114">IFERROR(CONCATENATE((INDEX($A$7:$A$75,SMALL(IF($AH$7:$AH$75&lt;&gt;"",IF($AE$7:$AE$75&lt;&gt;"",ROW($AE$7:$AE$75)-MIN(ROW($AE$7:$AE$75))+1,""),""),ROW()-ROW(A$78)+1))),),"")</f>
        <v/>
      </c>
      <c r="AJ114" s="0" t="str">
        <f aca="false" t="array" ref="AJ114:AJ114">IFERROR(CONCATENATE((INDEX($AM$7:$AM$75,SMALL(IF($AM$7:$AM$75&lt;&gt;"",IF($AJ$7:$AJ$75&lt;&gt;"",ROW($AJ$7:$AJ$75)-MIN(ROW($AJ$7:$AJ$75))+1,""),""),ROW()-ROW(A$78)+1)))," "),"")</f>
        <v/>
      </c>
      <c r="AK114" s="0" t="str">
        <f aca="false" t="array" ref="AK114:AK114">IFERROR(CONCATENATE(TEXT(INDEX($AJ$7:$AJ$75,SMALL(IF($AM$7:$AM$75&lt;&gt;"",IF($AJ$7:$AJ$75&lt;&gt;"",ROW($AJ$7:$AJ$75)-MIN(ROW($AJ$7:$AJ$75))+1,""),""),ROW()-ROW(A$78)+1)),"##0")," "),"")</f>
        <v/>
      </c>
      <c r="AL114" s="0" t="str">
        <f aca="false" t="array" ref="AL114:AL114">IFERROR(CONCATENATE((INDEX($A$7:$A$75,SMALL(IF($AM$7:$AM$75&lt;&gt;"",IF($AJ$7:$AJ$75&lt;&gt;"",ROW($AJ$7:$AJ$75)-MIN(ROW($AJ$7:$AJ$75))+1,""),""),ROW()-ROW(A$78)+1))),),"")</f>
        <v/>
      </c>
    </row>
    <row r="115" customFormat="false" ht="15" hidden="false" customHeight="false" outlineLevel="0" collapsed="false">
      <c r="K115" s="0" t="str">
        <f aca="false" t="array" ref="K115:K115">IFERROR(CONCATENATE(TEXT(INDEX($K$7:$K$75,SMALL(IF($N$7:$N$75&lt;&gt;"",IF($K$7:$K$75&lt;&gt;"",ROW($K$7:$K$75)-MIN(ROW($K$7:$K$75))+1,""),""),ROW()-ROW(A$78)+1)),"##0"),","),"")</f>
        <v/>
      </c>
      <c r="L115" s="0" t="str">
        <f aca="false" t="array" ref="L115:L115">IFERROR(CONCATENATE((INDEX($N$7:$N$75,SMALL(IF($N$7:$N$75&lt;&gt;"",IF($K$7:$K$75&lt;&gt;"",ROW($K$7:$K$75)-MIN(ROW($K$7:$K$75))+1,""),""),ROW()-ROW(A$78)+1))),","),"")</f>
        <v/>
      </c>
      <c r="M115" s="0" t="str">
        <f aca="false" t="array" ref="M115:M115">IFERROR(CONCATENATE((INDEX($A$7:$A$75,SMALL(IF($N$7:$N$75&lt;&gt;"",IF($K$7:$K$75&lt;&gt;"",ROW($K$7:$K$75)-MIN(ROW($K$7:$K$75))+1,""),""),ROW()-ROW(A$78)+1))),),"")</f>
        <v/>
      </c>
      <c r="P115" s="0" t="str">
        <f aca="false" t="array" ref="P115:P115">IFERROR(CONCATENATE((INDEX($S$7:$S$75,SMALL(IF($S$7:$S$75&lt;&gt;"",IF($P$7:$P$75&lt;&gt;"",ROW($P$7:$P$75)-MIN(ROW($P$7:$P$75))+1,""),""),ROW()-ROW(A$78)+1)))," "),"")</f>
        <v/>
      </c>
      <c r="Q115" s="0" t="str">
        <f aca="false" t="array" ref="Q115:Q115">IFERROR(CONCATENATE(TEXT(INDEX($P$7:$P$75,SMALL(IF($S$7:$S$75&lt;&gt;"",IF($P$7:$P$75&lt;&gt;"",ROW($P$7:$P$75)-MIN(ROW($P$7:$P$75))+1,""),""),ROW()-ROW(A$78)+1)),"##0")," "),"")</f>
        <v/>
      </c>
      <c r="R115" s="0" t="str">
        <f aca="false" t="array" ref="R115:R115">IFERROR(CONCATENATE((INDEX($A$7:$A$75,SMALL(IF($S$7:$S$75&lt;&gt;"",IF($P$7:$P$75&lt;&gt;"",ROW($P$7:$P$75)-MIN(ROW($P$7:$P$75))+1,""),""),ROW()-ROW(A$78)+1))),),"")</f>
        <v/>
      </c>
      <c r="U115" s="0" t="str">
        <f aca="false" t="array" ref="U115:U115">IFERROR(CONCATENATE((INDEX($X$7:$X$75,SMALL(IF($X$7:$X$75&lt;&gt;"",IF($U$7:$U$75&lt;&gt;"",ROW($U$7:$U$75)-MIN(ROW($U$7:$U$75))+1,""),""),ROW()-ROW(A$78)+1)))," "),"")</f>
        <v/>
      </c>
      <c r="V115" s="0" t="str">
        <f aca="false" t="array" ref="V115:V115">IFERROR(CONCATENATE(TEXT(INDEX($U$7:$U$75,SMALL(IF($X$7:$X$75&lt;&gt;"",IF($U$7:$U$75&lt;&gt;"",ROW($U$7:$U$75)-MIN(ROW($U$7:$U$75))+1,""),""),ROW()-ROW(A$78)+1)),"##0")," "),"")</f>
        <v/>
      </c>
      <c r="W115" s="0" t="str">
        <f aca="false" t="array" ref="W115:W115">IFERROR(CONCATENATE((INDEX($A$7:$A$75,SMALL(IF($X$7:$X$75&lt;&gt;"",IF($U$7:$U$75&lt;&gt;"",ROW($U$7:$U$75)-MIN(ROW($U$7:$U$75))+1,""),""),ROW()-ROW(A$78)+1))),),"")</f>
        <v/>
      </c>
      <c r="Z115" s="0" t="str">
        <f aca="false" t="array" ref="Z115:Z115">IFERROR(CONCATENATE((INDEX($AC$7:$AC$75,SMALL(IF($AC$7:$AC$75&lt;&gt;"",IF($Z$7:$Z$75&lt;&gt;"",ROW($Z$7:$Z$75)-MIN(ROW($Z$7:$Z$75))+1,""),""),ROW()-ROW(A$78)+1))),","),"")</f>
        <v/>
      </c>
      <c r="AA115" s="0" t="str">
        <f aca="false" t="array" ref="AA115:AA115">IFERROR(CONCATENATE(TEXT(INDEX($Z$7:$Z$75,SMALL(IF($AC$7:$AC$75&lt;&gt;"",IF($Z$7:$Z$75&lt;&gt;"",ROW($Z$7:$Z$75)-MIN(ROW($Z$7:$Z$75))+1,""),""),ROW()-ROW(A$78)+1)),"##0"),","),"")</f>
        <v/>
      </c>
      <c r="AB115" s="0" t="str">
        <f aca="false" t="array" ref="AB115:AB115">IFERROR(CONCATENATE((INDEX($A$7:$A$75,SMALL(IF($AC$7:$AC$75&lt;&gt;"",IF($Z$7:$Z$75&lt;&gt;"",ROW($Z$7:$Z$75)-MIN(ROW($Z$7:$Z$75))+1,""),""),ROW()-ROW(A$78)+1))),),"")</f>
        <v/>
      </c>
      <c r="AE115" s="0" t="str">
        <f aca="false" t="array" ref="AE115:AE115">IFERROR(CONCATENATE((INDEX($AH$7:$AH$75,SMALL(IF($AH$7:$AH$75&lt;&gt;"",IF($AE$7:$AE$75&lt;&gt;"",ROW($AE$7:$AE$75)-MIN(ROW($AE$7:$AE$75))+1,""),""),ROW()-ROW(A$78)+1)))," "),"")</f>
        <v/>
      </c>
      <c r="AF115" s="0" t="str">
        <f aca="false" t="array" ref="AF115:AF115">IFERROR(CONCATENATE(TEXT(INDEX($AE$7:$AE$75,SMALL(IF($AH$7:$AH$75&lt;&gt;"",IF($AE$7:$AE$75&lt;&gt;"",ROW($AE$7:$AE$75)-MIN(ROW($AE$7:$AE$75))+1,""),""),ROW()-ROW(A$78)+1)),"##0")," "),"")</f>
        <v/>
      </c>
      <c r="AG115" s="0" t="str">
        <f aca="false" t="array" ref="AG115:AG115">IFERROR(CONCATENATE((INDEX($A$7:$A$75,SMALL(IF($AH$7:$AH$75&lt;&gt;"",IF($AE$7:$AE$75&lt;&gt;"",ROW($AE$7:$AE$75)-MIN(ROW($AE$7:$AE$75))+1,""),""),ROW()-ROW(A$78)+1))),),"")</f>
        <v/>
      </c>
      <c r="AJ115" s="0" t="str">
        <f aca="false" t="array" ref="AJ115:AJ115">IFERROR(CONCATENATE((INDEX($AM$7:$AM$75,SMALL(IF($AM$7:$AM$75&lt;&gt;"",IF($AJ$7:$AJ$75&lt;&gt;"",ROW($AJ$7:$AJ$75)-MIN(ROW($AJ$7:$AJ$75))+1,""),""),ROW()-ROW(A$78)+1)))," "),"")</f>
        <v/>
      </c>
      <c r="AK115" s="0" t="str">
        <f aca="false" t="array" ref="AK115:AK115">IFERROR(CONCATENATE(TEXT(INDEX($AJ$7:$AJ$75,SMALL(IF($AM$7:$AM$75&lt;&gt;"",IF($AJ$7:$AJ$75&lt;&gt;"",ROW($AJ$7:$AJ$75)-MIN(ROW($AJ$7:$AJ$75))+1,""),""),ROW()-ROW(A$78)+1)),"##0")," "),"")</f>
        <v/>
      </c>
      <c r="AL115" s="0" t="str">
        <f aca="false" t="array" ref="AL115:AL115">IFERROR(CONCATENATE((INDEX($A$7:$A$75,SMALL(IF($AM$7:$AM$75&lt;&gt;"",IF($AJ$7:$AJ$75&lt;&gt;"",ROW($AJ$7:$AJ$75)-MIN(ROW($AJ$7:$AJ$75))+1,""),""),ROW()-ROW(A$78)+1))),),"")</f>
        <v/>
      </c>
    </row>
    <row r="116" customFormat="false" ht="15" hidden="false" customHeight="false" outlineLevel="0" collapsed="false">
      <c r="K116" s="0" t="str">
        <f aca="false" t="array" ref="K116:K116">IFERROR(CONCATENATE(TEXT(INDEX($K$7:$K$75,SMALL(IF($N$7:$N$75&lt;&gt;"",IF($K$7:$K$75&lt;&gt;"",ROW($K$7:$K$75)-MIN(ROW($K$7:$K$75))+1,""),""),ROW()-ROW(A$78)+1)),"##0"),","),"")</f>
        <v/>
      </c>
      <c r="L116" s="0" t="str">
        <f aca="false" t="array" ref="L116:L116">IFERROR(CONCATENATE((INDEX($N$7:$N$75,SMALL(IF($N$7:$N$75&lt;&gt;"",IF($K$7:$K$75&lt;&gt;"",ROW($K$7:$K$75)-MIN(ROW($K$7:$K$75))+1,""),""),ROW()-ROW(A$78)+1))),","),"")</f>
        <v/>
      </c>
      <c r="M116" s="0" t="str">
        <f aca="false" t="array" ref="M116:M116">IFERROR(CONCATENATE((INDEX($A$7:$A$75,SMALL(IF($N$7:$N$75&lt;&gt;"",IF($K$7:$K$75&lt;&gt;"",ROW($K$7:$K$75)-MIN(ROW($K$7:$K$75))+1,""),""),ROW()-ROW(A$78)+1))),),"")</f>
        <v/>
      </c>
      <c r="P116" s="0" t="str">
        <f aca="false" t="array" ref="P116:P116">IFERROR(CONCATENATE((INDEX($S$7:$S$75,SMALL(IF($S$7:$S$75&lt;&gt;"",IF($P$7:$P$75&lt;&gt;"",ROW($P$7:$P$75)-MIN(ROW($P$7:$P$75))+1,""),""),ROW()-ROW(A$78)+1)))," "),"")</f>
        <v/>
      </c>
      <c r="Q116" s="0" t="str">
        <f aca="false" t="array" ref="Q116:Q116">IFERROR(CONCATENATE(TEXT(INDEX($P$7:$P$75,SMALL(IF($S$7:$S$75&lt;&gt;"",IF($P$7:$P$75&lt;&gt;"",ROW($P$7:$P$75)-MIN(ROW($P$7:$P$75))+1,""),""),ROW()-ROW(A$78)+1)),"##0")," "),"")</f>
        <v/>
      </c>
      <c r="R116" s="0" t="str">
        <f aca="false" t="array" ref="R116:R116">IFERROR(CONCATENATE((INDEX($A$7:$A$75,SMALL(IF($S$7:$S$75&lt;&gt;"",IF($P$7:$P$75&lt;&gt;"",ROW($P$7:$P$75)-MIN(ROW($P$7:$P$75))+1,""),""),ROW()-ROW(A$78)+1))),),"")</f>
        <v/>
      </c>
      <c r="U116" s="0" t="str">
        <f aca="false" t="array" ref="U116:U116">IFERROR(CONCATENATE((INDEX($X$7:$X$75,SMALL(IF($X$7:$X$75&lt;&gt;"",IF($U$7:$U$75&lt;&gt;"",ROW($U$7:$U$75)-MIN(ROW($U$7:$U$75))+1,""),""),ROW()-ROW(A$78)+1)))," "),"")</f>
        <v/>
      </c>
      <c r="V116" s="0" t="str">
        <f aca="false" t="array" ref="V116:V116">IFERROR(CONCATENATE(TEXT(INDEX($U$7:$U$75,SMALL(IF($X$7:$X$75&lt;&gt;"",IF($U$7:$U$75&lt;&gt;"",ROW($U$7:$U$75)-MIN(ROW($U$7:$U$75))+1,""),""),ROW()-ROW(A$78)+1)),"##0")," "),"")</f>
        <v/>
      </c>
      <c r="W116" s="0" t="str">
        <f aca="false" t="array" ref="W116:W116">IFERROR(CONCATENATE((INDEX($A$7:$A$75,SMALL(IF($X$7:$X$75&lt;&gt;"",IF($U$7:$U$75&lt;&gt;"",ROW($U$7:$U$75)-MIN(ROW($U$7:$U$75))+1,""),""),ROW()-ROW(A$78)+1))),),"")</f>
        <v/>
      </c>
      <c r="Z116" s="0" t="str">
        <f aca="false" t="array" ref="Z116:Z116">IFERROR(CONCATENATE((INDEX($AC$7:$AC$75,SMALL(IF($AC$7:$AC$75&lt;&gt;"",IF($Z$7:$Z$75&lt;&gt;"",ROW($Z$7:$Z$75)-MIN(ROW($Z$7:$Z$75))+1,""),""),ROW()-ROW(A$78)+1))),","),"")</f>
        <v/>
      </c>
      <c r="AA116" s="0" t="str">
        <f aca="false" t="array" ref="AA116:AA116">IFERROR(CONCATENATE(TEXT(INDEX($Z$7:$Z$75,SMALL(IF($AC$7:$AC$75&lt;&gt;"",IF($Z$7:$Z$75&lt;&gt;"",ROW($Z$7:$Z$75)-MIN(ROW($Z$7:$Z$75))+1,""),""),ROW()-ROW(A$78)+1)),"##0"),","),"")</f>
        <v/>
      </c>
      <c r="AB116" s="0" t="str">
        <f aca="false" t="array" ref="AB116:AB116">IFERROR(CONCATENATE((INDEX($A$7:$A$75,SMALL(IF($AC$7:$AC$75&lt;&gt;"",IF($Z$7:$Z$75&lt;&gt;"",ROW($Z$7:$Z$75)-MIN(ROW($Z$7:$Z$75))+1,""),""),ROW()-ROW(A$78)+1))),),"")</f>
        <v/>
      </c>
      <c r="AE116" s="0" t="str">
        <f aca="false" t="array" ref="AE116:AE116">IFERROR(CONCATENATE((INDEX($AH$7:$AH$75,SMALL(IF($AH$7:$AH$75&lt;&gt;"",IF($AE$7:$AE$75&lt;&gt;"",ROW($AE$7:$AE$75)-MIN(ROW($AE$7:$AE$75))+1,""),""),ROW()-ROW(A$78)+1)))," "),"")</f>
        <v/>
      </c>
      <c r="AF116" s="0" t="str">
        <f aca="false" t="array" ref="AF116:AF116">IFERROR(CONCATENATE(TEXT(INDEX($AE$7:$AE$75,SMALL(IF($AH$7:$AH$75&lt;&gt;"",IF($AE$7:$AE$75&lt;&gt;"",ROW($AE$7:$AE$75)-MIN(ROW($AE$7:$AE$75))+1,""),""),ROW()-ROW(A$78)+1)),"##0")," "),"")</f>
        <v/>
      </c>
      <c r="AG116" s="0" t="str">
        <f aca="false" t="array" ref="AG116:AG116">IFERROR(CONCATENATE((INDEX($A$7:$A$75,SMALL(IF($AH$7:$AH$75&lt;&gt;"",IF($AE$7:$AE$75&lt;&gt;"",ROW($AE$7:$AE$75)-MIN(ROW($AE$7:$AE$75))+1,""),""),ROW()-ROW(A$78)+1))),),"")</f>
        <v/>
      </c>
      <c r="AJ116" s="0" t="str">
        <f aca="false" t="array" ref="AJ116:AJ116">IFERROR(CONCATENATE((INDEX($AM$7:$AM$75,SMALL(IF($AM$7:$AM$75&lt;&gt;"",IF($AJ$7:$AJ$75&lt;&gt;"",ROW($AJ$7:$AJ$75)-MIN(ROW($AJ$7:$AJ$75))+1,""),""),ROW()-ROW(A$78)+1)))," "),"")</f>
        <v/>
      </c>
      <c r="AK116" s="0" t="str">
        <f aca="false" t="array" ref="AK116:AK116">IFERROR(CONCATENATE(TEXT(INDEX($AJ$7:$AJ$75,SMALL(IF($AM$7:$AM$75&lt;&gt;"",IF($AJ$7:$AJ$75&lt;&gt;"",ROW($AJ$7:$AJ$75)-MIN(ROW($AJ$7:$AJ$75))+1,""),""),ROW()-ROW(A$78)+1)),"##0")," "),"")</f>
        <v/>
      </c>
      <c r="AL116" s="0" t="str">
        <f aca="false" t="array" ref="AL116:AL116">IFERROR(CONCATENATE((INDEX($A$7:$A$75,SMALL(IF($AM$7:$AM$75&lt;&gt;"",IF($AJ$7:$AJ$75&lt;&gt;"",ROW($AJ$7:$AJ$75)-MIN(ROW($AJ$7:$AJ$75))+1,""),""),ROW()-ROW(A$78)+1))),),"")</f>
        <v/>
      </c>
    </row>
    <row r="117" customFormat="false" ht="15" hidden="false" customHeight="false" outlineLevel="0" collapsed="false">
      <c r="K117" s="0" t="str">
        <f aca="false" t="array" ref="K117:K117">IFERROR(CONCATENATE(TEXT(INDEX($K$7:$K$75,SMALL(IF($N$7:$N$75&lt;&gt;"",IF($K$7:$K$75&lt;&gt;"",ROW($K$7:$K$75)-MIN(ROW($K$7:$K$75))+1,""),""),ROW()-ROW(A$78)+1)),"##0"),","),"")</f>
        <v/>
      </c>
      <c r="L117" s="0" t="str">
        <f aca="false" t="array" ref="L117:L117">IFERROR(CONCATENATE((INDEX($N$7:$N$75,SMALL(IF($N$7:$N$75&lt;&gt;"",IF($K$7:$K$75&lt;&gt;"",ROW($K$7:$K$75)-MIN(ROW($K$7:$K$75))+1,""),""),ROW()-ROW(A$78)+1))),","),"")</f>
        <v/>
      </c>
      <c r="M117" s="0" t="str">
        <f aca="false" t="array" ref="M117:M117">IFERROR(CONCATENATE((INDEX($A$7:$A$75,SMALL(IF($N$7:$N$75&lt;&gt;"",IF($K$7:$K$75&lt;&gt;"",ROW($K$7:$K$75)-MIN(ROW($K$7:$K$75))+1,""),""),ROW()-ROW(A$78)+1))),),"")</f>
        <v/>
      </c>
      <c r="P117" s="0" t="str">
        <f aca="false" t="array" ref="P117:P117">IFERROR(CONCATENATE((INDEX($S$7:$S$75,SMALL(IF($S$7:$S$75&lt;&gt;"",IF($P$7:$P$75&lt;&gt;"",ROW($P$7:$P$75)-MIN(ROW($P$7:$P$75))+1,""),""),ROW()-ROW(A$78)+1)))," "),"")</f>
        <v/>
      </c>
      <c r="Q117" s="0" t="str">
        <f aca="false" t="array" ref="Q117:Q117">IFERROR(CONCATENATE(TEXT(INDEX($P$7:$P$75,SMALL(IF($S$7:$S$75&lt;&gt;"",IF($P$7:$P$75&lt;&gt;"",ROW($P$7:$P$75)-MIN(ROW($P$7:$P$75))+1,""),""),ROW()-ROW(A$78)+1)),"##0")," "),"")</f>
        <v/>
      </c>
      <c r="R117" s="0" t="str">
        <f aca="false" t="array" ref="R117:R117">IFERROR(CONCATENATE((INDEX($A$7:$A$75,SMALL(IF($S$7:$S$75&lt;&gt;"",IF($P$7:$P$75&lt;&gt;"",ROW($P$7:$P$75)-MIN(ROW($P$7:$P$75))+1,""),""),ROW()-ROW(A$78)+1))),),"")</f>
        <v/>
      </c>
      <c r="U117" s="0" t="str">
        <f aca="false" t="array" ref="U117:U117">IFERROR(CONCATENATE((INDEX($X$7:$X$75,SMALL(IF($X$7:$X$75&lt;&gt;"",IF($U$7:$U$75&lt;&gt;"",ROW($U$7:$U$75)-MIN(ROW($U$7:$U$75))+1,""),""),ROW()-ROW(A$78)+1)))," "),"")</f>
        <v/>
      </c>
      <c r="V117" s="0" t="str">
        <f aca="false" t="array" ref="V117:V117">IFERROR(CONCATENATE(TEXT(INDEX($U$7:$U$75,SMALL(IF($X$7:$X$75&lt;&gt;"",IF($U$7:$U$75&lt;&gt;"",ROW($U$7:$U$75)-MIN(ROW($U$7:$U$75))+1,""),""),ROW()-ROW(A$78)+1)),"##0")," "),"")</f>
        <v/>
      </c>
      <c r="W117" s="0" t="str">
        <f aca="false" t="array" ref="W117:W117">IFERROR(CONCATENATE((INDEX($A$7:$A$75,SMALL(IF($X$7:$X$75&lt;&gt;"",IF($U$7:$U$75&lt;&gt;"",ROW($U$7:$U$75)-MIN(ROW($U$7:$U$75))+1,""),""),ROW()-ROW(A$78)+1))),),"")</f>
        <v/>
      </c>
      <c r="Z117" s="0" t="str">
        <f aca="false" t="array" ref="Z117:Z117">IFERROR(CONCATENATE((INDEX($AC$7:$AC$75,SMALL(IF($AC$7:$AC$75&lt;&gt;"",IF($Z$7:$Z$75&lt;&gt;"",ROW($Z$7:$Z$75)-MIN(ROW($Z$7:$Z$75))+1,""),""),ROW()-ROW(A$78)+1))),","),"")</f>
        <v/>
      </c>
      <c r="AA117" s="0" t="str">
        <f aca="false" t="array" ref="AA117:AA117">IFERROR(CONCATENATE(TEXT(INDEX($Z$7:$Z$75,SMALL(IF($AC$7:$AC$75&lt;&gt;"",IF($Z$7:$Z$75&lt;&gt;"",ROW($Z$7:$Z$75)-MIN(ROW($Z$7:$Z$75))+1,""),""),ROW()-ROW(A$78)+1)),"##0"),","),"")</f>
        <v/>
      </c>
      <c r="AB117" s="0" t="str">
        <f aca="false" t="array" ref="AB117:AB117">IFERROR(CONCATENATE((INDEX($A$7:$A$75,SMALL(IF($AC$7:$AC$75&lt;&gt;"",IF($Z$7:$Z$75&lt;&gt;"",ROW($Z$7:$Z$75)-MIN(ROW($Z$7:$Z$75))+1,""),""),ROW()-ROW(A$78)+1))),),"")</f>
        <v/>
      </c>
      <c r="AE117" s="0" t="str">
        <f aca="false" t="array" ref="AE117:AE117">IFERROR(CONCATENATE((INDEX($AH$7:$AH$75,SMALL(IF($AH$7:$AH$75&lt;&gt;"",IF($AE$7:$AE$75&lt;&gt;"",ROW($AE$7:$AE$75)-MIN(ROW($AE$7:$AE$75))+1,""),""),ROW()-ROW(A$78)+1)))," "),"")</f>
        <v/>
      </c>
      <c r="AF117" s="0" t="str">
        <f aca="false" t="array" ref="AF117:AF117">IFERROR(CONCATENATE(TEXT(INDEX($AE$7:$AE$75,SMALL(IF($AH$7:$AH$75&lt;&gt;"",IF($AE$7:$AE$75&lt;&gt;"",ROW($AE$7:$AE$75)-MIN(ROW($AE$7:$AE$75))+1,""),""),ROW()-ROW(A$78)+1)),"##0")," "),"")</f>
        <v/>
      </c>
      <c r="AG117" s="0" t="str">
        <f aca="false" t="array" ref="AG117:AG117">IFERROR(CONCATENATE((INDEX($A$7:$A$75,SMALL(IF($AH$7:$AH$75&lt;&gt;"",IF($AE$7:$AE$75&lt;&gt;"",ROW($AE$7:$AE$75)-MIN(ROW($AE$7:$AE$75))+1,""),""),ROW()-ROW(A$78)+1))),),"")</f>
        <v/>
      </c>
      <c r="AJ117" s="0" t="str">
        <f aca="false" t="array" ref="AJ117:AJ117">IFERROR(CONCATENATE((INDEX($AM$7:$AM$75,SMALL(IF($AM$7:$AM$75&lt;&gt;"",IF($AJ$7:$AJ$75&lt;&gt;"",ROW($AJ$7:$AJ$75)-MIN(ROW($AJ$7:$AJ$75))+1,""),""),ROW()-ROW(A$78)+1)))," "),"")</f>
        <v/>
      </c>
      <c r="AK117" s="0" t="str">
        <f aca="false" t="array" ref="AK117:AK117">IFERROR(CONCATENATE(TEXT(INDEX($AJ$7:$AJ$75,SMALL(IF($AM$7:$AM$75&lt;&gt;"",IF($AJ$7:$AJ$75&lt;&gt;"",ROW($AJ$7:$AJ$75)-MIN(ROW($AJ$7:$AJ$75))+1,""),""),ROW()-ROW(A$78)+1)),"##0")," "),"")</f>
        <v/>
      </c>
      <c r="AL117" s="0" t="str">
        <f aca="false" t="array" ref="AL117:AL117">IFERROR(CONCATENATE((INDEX($A$7:$A$75,SMALL(IF($AM$7:$AM$75&lt;&gt;"",IF($AJ$7:$AJ$75&lt;&gt;"",ROW($AJ$7:$AJ$75)-MIN(ROW($AJ$7:$AJ$75))+1,""),""),ROW()-ROW(A$78)+1))),),"")</f>
        <v/>
      </c>
    </row>
    <row r="118" customFormat="false" ht="15" hidden="false" customHeight="false" outlineLevel="0" collapsed="false">
      <c r="K118" s="0" t="str">
        <f aca="false" t="array" ref="K118:K118">IFERROR(CONCATENATE(TEXT(INDEX($K$7:$K$75,SMALL(IF($N$7:$N$75&lt;&gt;"",IF($K$7:$K$75&lt;&gt;"",ROW($K$7:$K$75)-MIN(ROW($K$7:$K$75))+1,""),""),ROW()-ROW(A$78)+1)),"##0"),","),"")</f>
        <v/>
      </c>
      <c r="L118" s="0" t="str">
        <f aca="false" t="array" ref="L118:L118">IFERROR(CONCATENATE((INDEX($N$7:$N$75,SMALL(IF($N$7:$N$75&lt;&gt;"",IF($K$7:$K$75&lt;&gt;"",ROW($K$7:$K$75)-MIN(ROW($K$7:$K$75))+1,""),""),ROW()-ROW(A$78)+1))),","),"")</f>
        <v/>
      </c>
      <c r="M118" s="0" t="str">
        <f aca="false" t="array" ref="M118:M118">IFERROR(CONCATENATE((INDEX($A$7:$A$75,SMALL(IF($N$7:$N$75&lt;&gt;"",IF($K$7:$K$75&lt;&gt;"",ROW($K$7:$K$75)-MIN(ROW($K$7:$K$75))+1,""),""),ROW()-ROW(A$78)+1))),),"")</f>
        <v/>
      </c>
      <c r="P118" s="0" t="str">
        <f aca="false" t="array" ref="P118:P118">IFERROR(CONCATENATE((INDEX($S$7:$S$75,SMALL(IF($S$7:$S$75&lt;&gt;"",IF($P$7:$P$75&lt;&gt;"",ROW($P$7:$P$75)-MIN(ROW($P$7:$P$75))+1,""),""),ROW()-ROW(A$78)+1)))," "),"")</f>
        <v/>
      </c>
      <c r="Q118" s="0" t="str">
        <f aca="false" t="array" ref="Q118:Q118">IFERROR(CONCATENATE(TEXT(INDEX($P$7:$P$75,SMALL(IF($S$7:$S$75&lt;&gt;"",IF($P$7:$P$75&lt;&gt;"",ROW($P$7:$P$75)-MIN(ROW($P$7:$P$75))+1,""),""),ROW()-ROW(A$78)+1)),"##0")," "),"")</f>
        <v/>
      </c>
      <c r="R118" s="0" t="str">
        <f aca="false" t="array" ref="R118:R118">IFERROR(CONCATENATE((INDEX($A$7:$A$75,SMALL(IF($S$7:$S$75&lt;&gt;"",IF($P$7:$P$75&lt;&gt;"",ROW($P$7:$P$75)-MIN(ROW($P$7:$P$75))+1,""),""),ROW()-ROW(A$78)+1))),),"")</f>
        <v/>
      </c>
      <c r="U118" s="0" t="str">
        <f aca="false" t="array" ref="U118:U118">IFERROR(CONCATENATE((INDEX($X$7:$X$75,SMALL(IF($X$7:$X$75&lt;&gt;"",IF($U$7:$U$75&lt;&gt;"",ROW($U$7:$U$75)-MIN(ROW($U$7:$U$75))+1,""),""),ROW()-ROW(A$78)+1)))," "),"")</f>
        <v/>
      </c>
      <c r="V118" s="0" t="str">
        <f aca="false" t="array" ref="V118:V118">IFERROR(CONCATENATE(TEXT(INDEX($U$7:$U$75,SMALL(IF($X$7:$X$75&lt;&gt;"",IF($U$7:$U$75&lt;&gt;"",ROW($U$7:$U$75)-MIN(ROW($U$7:$U$75))+1,""),""),ROW()-ROW(A$78)+1)),"##0")," "),"")</f>
        <v/>
      </c>
      <c r="W118" s="0" t="str">
        <f aca="false" t="array" ref="W118:W118">IFERROR(CONCATENATE((INDEX($A$7:$A$75,SMALL(IF($X$7:$X$75&lt;&gt;"",IF($U$7:$U$75&lt;&gt;"",ROW($U$7:$U$75)-MIN(ROW($U$7:$U$75))+1,""),""),ROW()-ROW(A$78)+1))),),"")</f>
        <v/>
      </c>
      <c r="Z118" s="0" t="str">
        <f aca="false" t="array" ref="Z118:Z118">IFERROR(CONCATENATE((INDEX($AC$7:$AC$75,SMALL(IF($AC$7:$AC$75&lt;&gt;"",IF($Z$7:$Z$75&lt;&gt;"",ROW($Z$7:$Z$75)-MIN(ROW($Z$7:$Z$75))+1,""),""),ROW()-ROW(A$78)+1))),","),"")</f>
        <v/>
      </c>
      <c r="AA118" s="0" t="str">
        <f aca="false" t="array" ref="AA118:AA118">IFERROR(CONCATENATE(TEXT(INDEX($Z$7:$Z$75,SMALL(IF($AC$7:$AC$75&lt;&gt;"",IF($Z$7:$Z$75&lt;&gt;"",ROW($Z$7:$Z$75)-MIN(ROW($Z$7:$Z$75))+1,""),""),ROW()-ROW(A$78)+1)),"##0"),","),"")</f>
        <v/>
      </c>
      <c r="AB118" s="0" t="str">
        <f aca="false" t="array" ref="AB118:AB118">IFERROR(CONCATENATE((INDEX($A$7:$A$75,SMALL(IF($AC$7:$AC$75&lt;&gt;"",IF($Z$7:$Z$75&lt;&gt;"",ROW($Z$7:$Z$75)-MIN(ROW($Z$7:$Z$75))+1,""),""),ROW()-ROW(A$78)+1))),),"")</f>
        <v/>
      </c>
      <c r="AE118" s="0" t="str">
        <f aca="false" t="array" ref="AE118:AE118">IFERROR(CONCATENATE((INDEX($AH$7:$AH$75,SMALL(IF($AH$7:$AH$75&lt;&gt;"",IF($AE$7:$AE$75&lt;&gt;"",ROW($AE$7:$AE$75)-MIN(ROW($AE$7:$AE$75))+1,""),""),ROW()-ROW(A$78)+1)))," "),"")</f>
        <v/>
      </c>
      <c r="AF118" s="0" t="str">
        <f aca="false" t="array" ref="AF118:AF118">IFERROR(CONCATENATE(TEXT(INDEX($AE$7:$AE$75,SMALL(IF($AH$7:$AH$75&lt;&gt;"",IF($AE$7:$AE$75&lt;&gt;"",ROW($AE$7:$AE$75)-MIN(ROW($AE$7:$AE$75))+1,""),""),ROW()-ROW(A$78)+1)),"##0")," "),"")</f>
        <v/>
      </c>
      <c r="AG118" s="0" t="str">
        <f aca="false" t="array" ref="AG118:AG118">IFERROR(CONCATENATE((INDEX($A$7:$A$75,SMALL(IF($AH$7:$AH$75&lt;&gt;"",IF($AE$7:$AE$75&lt;&gt;"",ROW($AE$7:$AE$75)-MIN(ROW($AE$7:$AE$75))+1,""),""),ROW()-ROW(A$78)+1))),),"")</f>
        <v/>
      </c>
      <c r="AJ118" s="0" t="str">
        <f aca="false" t="array" ref="AJ118:AJ118">IFERROR(CONCATENATE((INDEX($AM$7:$AM$75,SMALL(IF($AM$7:$AM$75&lt;&gt;"",IF($AJ$7:$AJ$75&lt;&gt;"",ROW($AJ$7:$AJ$75)-MIN(ROW($AJ$7:$AJ$75))+1,""),""),ROW()-ROW(A$78)+1)))," "),"")</f>
        <v/>
      </c>
      <c r="AK118" s="0" t="str">
        <f aca="false" t="array" ref="AK118:AK118">IFERROR(CONCATENATE(TEXT(INDEX($AJ$7:$AJ$75,SMALL(IF($AM$7:$AM$75&lt;&gt;"",IF($AJ$7:$AJ$75&lt;&gt;"",ROW($AJ$7:$AJ$75)-MIN(ROW($AJ$7:$AJ$75))+1,""),""),ROW()-ROW(A$78)+1)),"##0")," "),"")</f>
        <v/>
      </c>
      <c r="AL118" s="0" t="str">
        <f aca="false" t="array" ref="AL118:AL118">IFERROR(CONCATENATE((INDEX($A$7:$A$75,SMALL(IF($AM$7:$AM$75&lt;&gt;"",IF($AJ$7:$AJ$75&lt;&gt;"",ROW($AJ$7:$AJ$75)-MIN(ROW($AJ$7:$AJ$75))+1,""),""),ROW()-ROW(A$78)+1))),),"")</f>
        <v/>
      </c>
    </row>
    <row r="119" customFormat="false" ht="15" hidden="false" customHeight="false" outlineLevel="0" collapsed="false">
      <c r="K119" s="0" t="str">
        <f aca="false" t="array" ref="K119:K119">IFERROR(CONCATENATE(TEXT(INDEX($K$7:$K$75,SMALL(IF($N$7:$N$75&lt;&gt;"",IF($K$7:$K$75&lt;&gt;"",ROW($K$7:$K$75)-MIN(ROW($K$7:$K$75))+1,""),""),ROW()-ROW(A$78)+1)),"##0"),","),"")</f>
        <v/>
      </c>
      <c r="L119" s="0" t="str">
        <f aca="false" t="array" ref="L119:L119">IFERROR(CONCATENATE((INDEX($N$7:$N$75,SMALL(IF($N$7:$N$75&lt;&gt;"",IF($K$7:$K$75&lt;&gt;"",ROW($K$7:$K$75)-MIN(ROW($K$7:$K$75))+1,""),""),ROW()-ROW(A$78)+1))),","),"")</f>
        <v/>
      </c>
      <c r="M119" s="0" t="str">
        <f aca="false" t="array" ref="M119:M119">IFERROR(CONCATENATE((INDEX($A$7:$A$75,SMALL(IF($N$7:$N$75&lt;&gt;"",IF($K$7:$K$75&lt;&gt;"",ROW($K$7:$K$75)-MIN(ROW($K$7:$K$75))+1,""),""),ROW()-ROW(A$78)+1))),),"")</f>
        <v/>
      </c>
      <c r="P119" s="0" t="str">
        <f aca="false" t="array" ref="P119:P119">IFERROR(CONCATENATE((INDEX($S$7:$S$75,SMALL(IF($S$7:$S$75&lt;&gt;"",IF($P$7:$P$75&lt;&gt;"",ROW($P$7:$P$75)-MIN(ROW($P$7:$P$75))+1,""),""),ROW()-ROW(A$78)+1)))," "),"")</f>
        <v/>
      </c>
      <c r="Q119" s="0" t="str">
        <f aca="false" t="array" ref="Q119:Q119">IFERROR(CONCATENATE(TEXT(INDEX($P$7:$P$75,SMALL(IF($S$7:$S$75&lt;&gt;"",IF($P$7:$P$75&lt;&gt;"",ROW($P$7:$P$75)-MIN(ROW($P$7:$P$75))+1,""),""),ROW()-ROW(A$78)+1)),"##0")," "),"")</f>
        <v/>
      </c>
      <c r="R119" s="0" t="str">
        <f aca="false" t="array" ref="R119:R119">IFERROR(CONCATENATE((INDEX($A$7:$A$75,SMALL(IF($S$7:$S$75&lt;&gt;"",IF($P$7:$P$75&lt;&gt;"",ROW($P$7:$P$75)-MIN(ROW($P$7:$P$75))+1,""),""),ROW()-ROW(A$78)+1))),),"")</f>
        <v/>
      </c>
      <c r="U119" s="0" t="str">
        <f aca="false" t="array" ref="U119:U119">IFERROR(CONCATENATE((INDEX($X$7:$X$75,SMALL(IF($X$7:$X$75&lt;&gt;"",IF($U$7:$U$75&lt;&gt;"",ROW($U$7:$U$75)-MIN(ROW($U$7:$U$75))+1,""),""),ROW()-ROW(A$78)+1)))," "),"")</f>
        <v/>
      </c>
      <c r="V119" s="0" t="str">
        <f aca="false" t="array" ref="V119:V119">IFERROR(CONCATENATE(TEXT(INDEX($U$7:$U$75,SMALL(IF($X$7:$X$75&lt;&gt;"",IF($U$7:$U$75&lt;&gt;"",ROW($U$7:$U$75)-MIN(ROW($U$7:$U$75))+1,""),""),ROW()-ROW(A$78)+1)),"##0")," "),"")</f>
        <v/>
      </c>
      <c r="W119" s="0" t="str">
        <f aca="false" t="array" ref="W119:W119">IFERROR(CONCATENATE((INDEX($A$7:$A$75,SMALL(IF($X$7:$X$75&lt;&gt;"",IF($U$7:$U$75&lt;&gt;"",ROW($U$7:$U$75)-MIN(ROW($U$7:$U$75))+1,""),""),ROW()-ROW(A$78)+1))),),"")</f>
        <v/>
      </c>
      <c r="Z119" s="0" t="str">
        <f aca="false" t="array" ref="Z119:Z119">IFERROR(CONCATENATE((INDEX($AC$7:$AC$75,SMALL(IF($AC$7:$AC$75&lt;&gt;"",IF($Z$7:$Z$75&lt;&gt;"",ROW($Z$7:$Z$75)-MIN(ROW($Z$7:$Z$75))+1,""),""),ROW()-ROW(A$78)+1))),","),"")</f>
        <v/>
      </c>
      <c r="AA119" s="0" t="str">
        <f aca="false" t="array" ref="AA119:AA119">IFERROR(CONCATENATE(TEXT(INDEX($Z$7:$Z$75,SMALL(IF($AC$7:$AC$75&lt;&gt;"",IF($Z$7:$Z$75&lt;&gt;"",ROW($Z$7:$Z$75)-MIN(ROW($Z$7:$Z$75))+1,""),""),ROW()-ROW(A$78)+1)),"##0"),","),"")</f>
        <v/>
      </c>
      <c r="AB119" s="0" t="str">
        <f aca="false" t="array" ref="AB119:AB119">IFERROR(CONCATENATE((INDEX($A$7:$A$75,SMALL(IF($AC$7:$AC$75&lt;&gt;"",IF($Z$7:$Z$75&lt;&gt;"",ROW($Z$7:$Z$75)-MIN(ROW($Z$7:$Z$75))+1,""),""),ROW()-ROW(A$78)+1))),),"")</f>
        <v/>
      </c>
      <c r="AE119" s="0" t="str">
        <f aca="false" t="array" ref="AE119:AE119">IFERROR(CONCATENATE((INDEX($AH$7:$AH$75,SMALL(IF($AH$7:$AH$75&lt;&gt;"",IF($AE$7:$AE$75&lt;&gt;"",ROW($AE$7:$AE$75)-MIN(ROW($AE$7:$AE$75))+1,""),""),ROW()-ROW(A$78)+1)))," "),"")</f>
        <v/>
      </c>
      <c r="AF119" s="0" t="str">
        <f aca="false" t="array" ref="AF119:AF119">IFERROR(CONCATENATE(TEXT(INDEX($AE$7:$AE$75,SMALL(IF($AH$7:$AH$75&lt;&gt;"",IF($AE$7:$AE$75&lt;&gt;"",ROW($AE$7:$AE$75)-MIN(ROW($AE$7:$AE$75))+1,""),""),ROW()-ROW(A$78)+1)),"##0")," "),"")</f>
        <v/>
      </c>
      <c r="AG119" s="0" t="str">
        <f aca="false" t="array" ref="AG119:AG119">IFERROR(CONCATENATE((INDEX($A$7:$A$75,SMALL(IF($AH$7:$AH$75&lt;&gt;"",IF($AE$7:$AE$75&lt;&gt;"",ROW($AE$7:$AE$75)-MIN(ROW($AE$7:$AE$75))+1,""),""),ROW()-ROW(A$78)+1))),),"")</f>
        <v/>
      </c>
      <c r="AJ119" s="0" t="str">
        <f aca="false" t="array" ref="AJ119:AJ119">IFERROR(CONCATENATE((INDEX($AM$7:$AM$75,SMALL(IF($AM$7:$AM$75&lt;&gt;"",IF($AJ$7:$AJ$75&lt;&gt;"",ROW($AJ$7:$AJ$75)-MIN(ROW($AJ$7:$AJ$75))+1,""),""),ROW()-ROW(A$78)+1)))," "),"")</f>
        <v/>
      </c>
      <c r="AK119" s="0" t="str">
        <f aca="false" t="array" ref="AK119:AK119">IFERROR(CONCATENATE(TEXT(INDEX($AJ$7:$AJ$75,SMALL(IF($AM$7:$AM$75&lt;&gt;"",IF($AJ$7:$AJ$75&lt;&gt;"",ROW($AJ$7:$AJ$75)-MIN(ROW($AJ$7:$AJ$75))+1,""),""),ROW()-ROW(A$78)+1)),"##0")," "),"")</f>
        <v/>
      </c>
      <c r="AL119" s="0" t="str">
        <f aca="false" t="array" ref="AL119:AL119">IFERROR(CONCATENATE((INDEX($A$7:$A$75,SMALL(IF($AM$7:$AM$75&lt;&gt;"",IF($AJ$7:$AJ$75&lt;&gt;"",ROW($AJ$7:$AJ$75)-MIN(ROW($AJ$7:$AJ$75))+1,""),""),ROW()-ROW(A$78)+1))),),"")</f>
        <v/>
      </c>
    </row>
    <row r="120" customFormat="false" ht="15" hidden="false" customHeight="false" outlineLevel="0" collapsed="false">
      <c r="K120" s="0" t="str">
        <f aca="false" t="array" ref="K120:K120">IFERROR(CONCATENATE(TEXT(INDEX($K$7:$K$75,SMALL(IF($N$7:$N$75&lt;&gt;"",IF($K$7:$K$75&lt;&gt;"",ROW($K$7:$K$75)-MIN(ROW($K$7:$K$75))+1,""),""),ROW()-ROW(A$78)+1)),"##0"),","),"")</f>
        <v/>
      </c>
      <c r="L120" s="0" t="str">
        <f aca="false" t="array" ref="L120:L120">IFERROR(CONCATENATE((INDEX($N$7:$N$75,SMALL(IF($N$7:$N$75&lt;&gt;"",IF($K$7:$K$75&lt;&gt;"",ROW($K$7:$K$75)-MIN(ROW($K$7:$K$75))+1,""),""),ROW()-ROW(A$78)+1))),","),"")</f>
        <v/>
      </c>
      <c r="M120" s="0" t="str">
        <f aca="false" t="array" ref="M120:M120">IFERROR(CONCATENATE((INDEX($A$7:$A$75,SMALL(IF($N$7:$N$75&lt;&gt;"",IF($K$7:$K$75&lt;&gt;"",ROW($K$7:$K$75)-MIN(ROW($K$7:$K$75))+1,""),""),ROW()-ROW(A$78)+1))),),"")</f>
        <v/>
      </c>
      <c r="P120" s="0" t="str">
        <f aca="false" t="array" ref="P120:P120">IFERROR(CONCATENATE((INDEX($S$7:$S$75,SMALL(IF($S$7:$S$75&lt;&gt;"",IF($P$7:$P$75&lt;&gt;"",ROW($P$7:$P$75)-MIN(ROW($P$7:$P$75))+1,""),""),ROW()-ROW(A$78)+1)))," "),"")</f>
        <v/>
      </c>
      <c r="Q120" s="0" t="str">
        <f aca="false" t="array" ref="Q120:Q120">IFERROR(CONCATENATE(TEXT(INDEX($P$7:$P$75,SMALL(IF($S$7:$S$75&lt;&gt;"",IF($P$7:$P$75&lt;&gt;"",ROW($P$7:$P$75)-MIN(ROW($P$7:$P$75))+1,""),""),ROW()-ROW(A$78)+1)),"##0")," "),"")</f>
        <v/>
      </c>
      <c r="R120" s="0" t="str">
        <f aca="false" t="array" ref="R120:R120">IFERROR(CONCATENATE((INDEX($A$7:$A$75,SMALL(IF($S$7:$S$75&lt;&gt;"",IF($P$7:$P$75&lt;&gt;"",ROW($P$7:$P$75)-MIN(ROW($P$7:$P$75))+1,""),""),ROW()-ROW(A$78)+1))),),"")</f>
        <v/>
      </c>
      <c r="U120" s="0" t="str">
        <f aca="false" t="array" ref="U120:U120">IFERROR(CONCATENATE((INDEX($X$7:$X$75,SMALL(IF($X$7:$X$75&lt;&gt;"",IF($U$7:$U$75&lt;&gt;"",ROW($U$7:$U$75)-MIN(ROW($U$7:$U$75))+1,""),""),ROW()-ROW(A$78)+1)))," "),"")</f>
        <v/>
      </c>
      <c r="V120" s="0" t="str">
        <f aca="false" t="array" ref="V120:V120">IFERROR(CONCATENATE(TEXT(INDEX($U$7:$U$75,SMALL(IF($X$7:$X$75&lt;&gt;"",IF($U$7:$U$75&lt;&gt;"",ROW($U$7:$U$75)-MIN(ROW($U$7:$U$75))+1,""),""),ROW()-ROW(A$78)+1)),"##0")," "),"")</f>
        <v/>
      </c>
      <c r="W120" s="0" t="str">
        <f aca="false" t="array" ref="W120:W120">IFERROR(CONCATENATE((INDEX($A$7:$A$75,SMALL(IF($X$7:$X$75&lt;&gt;"",IF($U$7:$U$75&lt;&gt;"",ROW($U$7:$U$75)-MIN(ROW($U$7:$U$75))+1,""),""),ROW()-ROW(A$78)+1))),),"")</f>
        <v/>
      </c>
      <c r="Z120" s="0" t="str">
        <f aca="false" t="array" ref="Z120:Z120">IFERROR(CONCATENATE((INDEX($AC$7:$AC$75,SMALL(IF($AC$7:$AC$75&lt;&gt;"",IF($Z$7:$Z$75&lt;&gt;"",ROW($Z$7:$Z$75)-MIN(ROW($Z$7:$Z$75))+1,""),""),ROW()-ROW(A$78)+1))),","),"")</f>
        <v/>
      </c>
      <c r="AA120" s="0" t="str">
        <f aca="false" t="array" ref="AA120:AA120">IFERROR(CONCATENATE(TEXT(INDEX($Z$7:$Z$75,SMALL(IF($AC$7:$AC$75&lt;&gt;"",IF($Z$7:$Z$75&lt;&gt;"",ROW($Z$7:$Z$75)-MIN(ROW($Z$7:$Z$75))+1,""),""),ROW()-ROW(A$78)+1)),"##0"),","),"")</f>
        <v/>
      </c>
      <c r="AB120" s="0" t="str">
        <f aca="false" t="array" ref="AB120:AB120">IFERROR(CONCATENATE((INDEX($A$7:$A$75,SMALL(IF($AC$7:$AC$75&lt;&gt;"",IF($Z$7:$Z$75&lt;&gt;"",ROW($Z$7:$Z$75)-MIN(ROW($Z$7:$Z$75))+1,""),""),ROW()-ROW(A$78)+1))),),"")</f>
        <v/>
      </c>
      <c r="AE120" s="0" t="str">
        <f aca="false" t="array" ref="AE120:AE120">IFERROR(CONCATENATE((INDEX($AH$7:$AH$75,SMALL(IF($AH$7:$AH$75&lt;&gt;"",IF($AE$7:$AE$75&lt;&gt;"",ROW($AE$7:$AE$75)-MIN(ROW($AE$7:$AE$75))+1,""),""),ROW()-ROW(A$78)+1)))," "),"")</f>
        <v/>
      </c>
      <c r="AF120" s="0" t="str">
        <f aca="false" t="array" ref="AF120:AF120">IFERROR(CONCATENATE(TEXT(INDEX($AE$7:$AE$75,SMALL(IF($AH$7:$AH$75&lt;&gt;"",IF($AE$7:$AE$75&lt;&gt;"",ROW($AE$7:$AE$75)-MIN(ROW($AE$7:$AE$75))+1,""),""),ROW()-ROW(A$78)+1)),"##0")," "),"")</f>
        <v/>
      </c>
      <c r="AG120" s="0" t="str">
        <f aca="false" t="array" ref="AG120:AG120">IFERROR(CONCATENATE((INDEX($A$7:$A$75,SMALL(IF($AH$7:$AH$75&lt;&gt;"",IF($AE$7:$AE$75&lt;&gt;"",ROW($AE$7:$AE$75)-MIN(ROW($AE$7:$AE$75))+1,""),""),ROW()-ROW(A$78)+1))),),"")</f>
        <v/>
      </c>
      <c r="AJ120" s="0" t="str">
        <f aca="false" t="array" ref="AJ120:AJ120">IFERROR(CONCATENATE((INDEX($AM$7:$AM$75,SMALL(IF($AM$7:$AM$75&lt;&gt;"",IF($AJ$7:$AJ$75&lt;&gt;"",ROW($AJ$7:$AJ$75)-MIN(ROW($AJ$7:$AJ$75))+1,""),""),ROW()-ROW(A$78)+1)))," "),"")</f>
        <v/>
      </c>
      <c r="AK120" s="0" t="str">
        <f aca="false" t="array" ref="AK120:AK120">IFERROR(CONCATENATE(TEXT(INDEX($AJ$7:$AJ$75,SMALL(IF($AM$7:$AM$75&lt;&gt;"",IF($AJ$7:$AJ$75&lt;&gt;"",ROW($AJ$7:$AJ$75)-MIN(ROW($AJ$7:$AJ$75))+1,""),""),ROW()-ROW(A$78)+1)),"##0")," "),"")</f>
        <v/>
      </c>
      <c r="AL120" s="0" t="str">
        <f aca="false" t="array" ref="AL120:AL120">IFERROR(CONCATENATE((INDEX($A$7:$A$75,SMALL(IF($AM$7:$AM$75&lt;&gt;"",IF($AJ$7:$AJ$75&lt;&gt;"",ROW($AJ$7:$AJ$75)-MIN(ROW($AJ$7:$AJ$75))+1,""),""),ROW()-ROW(A$78)+1))),),"")</f>
        <v/>
      </c>
    </row>
    <row r="121" customFormat="false" ht="15" hidden="false" customHeight="false" outlineLevel="0" collapsed="false">
      <c r="K121" s="0" t="str">
        <f aca="false" t="array" ref="K121:K121">IFERROR(CONCATENATE(TEXT(INDEX($K$7:$K$75,SMALL(IF($N$7:$N$75&lt;&gt;"",IF($K$7:$K$75&lt;&gt;"",ROW($K$7:$K$75)-MIN(ROW($K$7:$K$75))+1,""),""),ROW()-ROW(A$78)+1)),"##0"),","),"")</f>
        <v/>
      </c>
      <c r="L121" s="0" t="str">
        <f aca="false" t="array" ref="L121:L121">IFERROR(CONCATENATE((INDEX($N$7:$N$75,SMALL(IF($N$7:$N$75&lt;&gt;"",IF($K$7:$K$75&lt;&gt;"",ROW($K$7:$K$75)-MIN(ROW($K$7:$K$75))+1,""),""),ROW()-ROW(A$78)+1))),","),"")</f>
        <v/>
      </c>
      <c r="M121" s="0" t="str">
        <f aca="false" t="array" ref="M121:M121">IFERROR(CONCATENATE((INDEX($A$7:$A$75,SMALL(IF($N$7:$N$75&lt;&gt;"",IF($K$7:$K$75&lt;&gt;"",ROW($K$7:$K$75)-MIN(ROW($K$7:$K$75))+1,""),""),ROW()-ROW(A$78)+1))),),"")</f>
        <v/>
      </c>
      <c r="P121" s="0" t="str">
        <f aca="false" t="array" ref="P121:P121">IFERROR(CONCATENATE((INDEX($S$7:$S$75,SMALL(IF($S$7:$S$75&lt;&gt;"",IF($P$7:$P$75&lt;&gt;"",ROW($P$7:$P$75)-MIN(ROW($P$7:$P$75))+1,""),""),ROW()-ROW(A$78)+1)))," "),"")</f>
        <v/>
      </c>
      <c r="Q121" s="0" t="str">
        <f aca="false" t="array" ref="Q121:Q121">IFERROR(CONCATENATE(TEXT(INDEX($P$7:$P$75,SMALL(IF($S$7:$S$75&lt;&gt;"",IF($P$7:$P$75&lt;&gt;"",ROW($P$7:$P$75)-MIN(ROW($P$7:$P$75))+1,""),""),ROW()-ROW(A$78)+1)),"##0")," "),"")</f>
        <v/>
      </c>
      <c r="R121" s="0" t="str">
        <f aca="false" t="array" ref="R121:R121">IFERROR(CONCATENATE((INDEX($A$7:$A$75,SMALL(IF($S$7:$S$75&lt;&gt;"",IF($P$7:$P$75&lt;&gt;"",ROW($P$7:$P$75)-MIN(ROW($P$7:$P$75))+1,""),""),ROW()-ROW(A$78)+1))),),"")</f>
        <v/>
      </c>
      <c r="U121" s="0" t="str">
        <f aca="false" t="array" ref="U121:U121">IFERROR(CONCATENATE((INDEX($X$7:$X$75,SMALL(IF($X$7:$X$75&lt;&gt;"",IF($U$7:$U$75&lt;&gt;"",ROW($U$7:$U$75)-MIN(ROW($U$7:$U$75))+1,""),""),ROW()-ROW(A$78)+1)))," "),"")</f>
        <v/>
      </c>
      <c r="V121" s="0" t="str">
        <f aca="false" t="array" ref="V121:V121">IFERROR(CONCATENATE(TEXT(INDEX($U$7:$U$75,SMALL(IF($X$7:$X$75&lt;&gt;"",IF($U$7:$U$75&lt;&gt;"",ROW($U$7:$U$75)-MIN(ROW($U$7:$U$75))+1,""),""),ROW()-ROW(A$78)+1)),"##0")," "),"")</f>
        <v/>
      </c>
      <c r="W121" s="0" t="str">
        <f aca="false" t="array" ref="W121:W121">IFERROR(CONCATENATE((INDEX($A$7:$A$75,SMALL(IF($X$7:$X$75&lt;&gt;"",IF($U$7:$U$75&lt;&gt;"",ROW($U$7:$U$75)-MIN(ROW($U$7:$U$75))+1,""),""),ROW()-ROW(A$78)+1))),),"")</f>
        <v/>
      </c>
      <c r="Z121" s="0" t="str">
        <f aca="false" t="array" ref="Z121:Z121">IFERROR(CONCATENATE((INDEX($AC$7:$AC$75,SMALL(IF($AC$7:$AC$75&lt;&gt;"",IF($Z$7:$Z$75&lt;&gt;"",ROW($Z$7:$Z$75)-MIN(ROW($Z$7:$Z$75))+1,""),""),ROW()-ROW(A$78)+1))),","),"")</f>
        <v/>
      </c>
      <c r="AA121" s="0" t="str">
        <f aca="false" t="array" ref="AA121:AA121">IFERROR(CONCATENATE(TEXT(INDEX($Z$7:$Z$75,SMALL(IF($AC$7:$AC$75&lt;&gt;"",IF($Z$7:$Z$75&lt;&gt;"",ROW($Z$7:$Z$75)-MIN(ROW($Z$7:$Z$75))+1,""),""),ROW()-ROW(A$78)+1)),"##0"),","),"")</f>
        <v/>
      </c>
      <c r="AB121" s="0" t="str">
        <f aca="false" t="array" ref="AB121:AB121">IFERROR(CONCATENATE((INDEX($A$7:$A$75,SMALL(IF($AC$7:$AC$75&lt;&gt;"",IF($Z$7:$Z$75&lt;&gt;"",ROW($Z$7:$Z$75)-MIN(ROW($Z$7:$Z$75))+1,""),""),ROW()-ROW(A$78)+1))),),"")</f>
        <v/>
      </c>
      <c r="AE121" s="0" t="str">
        <f aca="false" t="array" ref="AE121:AE121">IFERROR(CONCATENATE((INDEX($AH$7:$AH$75,SMALL(IF($AH$7:$AH$75&lt;&gt;"",IF($AE$7:$AE$75&lt;&gt;"",ROW($AE$7:$AE$75)-MIN(ROW($AE$7:$AE$75))+1,""),""),ROW()-ROW(A$78)+1)))," "),"")</f>
        <v/>
      </c>
      <c r="AF121" s="0" t="str">
        <f aca="false" t="array" ref="AF121:AF121">IFERROR(CONCATENATE(TEXT(INDEX($AE$7:$AE$75,SMALL(IF($AH$7:$AH$75&lt;&gt;"",IF($AE$7:$AE$75&lt;&gt;"",ROW($AE$7:$AE$75)-MIN(ROW($AE$7:$AE$75))+1,""),""),ROW()-ROW(A$78)+1)),"##0")," "),"")</f>
        <v/>
      </c>
      <c r="AG121" s="0" t="str">
        <f aca="false" t="array" ref="AG121:AG121">IFERROR(CONCATENATE((INDEX($A$7:$A$75,SMALL(IF($AH$7:$AH$75&lt;&gt;"",IF($AE$7:$AE$75&lt;&gt;"",ROW($AE$7:$AE$75)-MIN(ROW($AE$7:$AE$75))+1,""),""),ROW()-ROW(A$78)+1))),),"")</f>
        <v/>
      </c>
      <c r="AJ121" s="0" t="str">
        <f aca="false" t="array" ref="AJ121:AJ121">IFERROR(CONCATENATE((INDEX($AM$7:$AM$75,SMALL(IF($AM$7:$AM$75&lt;&gt;"",IF($AJ$7:$AJ$75&lt;&gt;"",ROW($AJ$7:$AJ$75)-MIN(ROW($AJ$7:$AJ$75))+1,""),""),ROW()-ROW(A$78)+1)))," "),"")</f>
        <v/>
      </c>
      <c r="AK121" s="0" t="str">
        <f aca="false" t="array" ref="AK121:AK121">IFERROR(CONCATENATE(TEXT(INDEX($AJ$7:$AJ$75,SMALL(IF($AM$7:$AM$75&lt;&gt;"",IF($AJ$7:$AJ$75&lt;&gt;"",ROW($AJ$7:$AJ$75)-MIN(ROW($AJ$7:$AJ$75))+1,""),""),ROW()-ROW(A$78)+1)),"##0")," "),"")</f>
        <v/>
      </c>
      <c r="AL121" s="0" t="str">
        <f aca="false" t="array" ref="AL121:AL121">IFERROR(CONCATENATE((INDEX($A$7:$A$75,SMALL(IF($AM$7:$AM$75&lt;&gt;"",IF($AJ$7:$AJ$75&lt;&gt;"",ROW($AJ$7:$AJ$75)-MIN(ROW($AJ$7:$AJ$75))+1,""),""),ROW()-ROW(A$78)+1))),),"")</f>
        <v/>
      </c>
    </row>
    <row r="122" customFormat="false" ht="15" hidden="false" customHeight="false" outlineLevel="0" collapsed="false">
      <c r="K122" s="0" t="str">
        <f aca="false" t="array" ref="K122:K122">IFERROR(CONCATENATE(TEXT(INDEX($K$7:$K$75,SMALL(IF($N$7:$N$75&lt;&gt;"",IF($K$7:$K$75&lt;&gt;"",ROW($K$7:$K$75)-MIN(ROW($K$7:$K$75))+1,""),""),ROW()-ROW(A$78)+1)),"##0"),","),"")</f>
        <v/>
      </c>
      <c r="L122" s="0" t="str">
        <f aca="false" t="array" ref="L122:L122">IFERROR(CONCATENATE((INDEX($N$7:$N$75,SMALL(IF($N$7:$N$75&lt;&gt;"",IF($K$7:$K$75&lt;&gt;"",ROW($K$7:$K$75)-MIN(ROW($K$7:$K$75))+1,""),""),ROW()-ROW(A$78)+1))),","),"")</f>
        <v/>
      </c>
      <c r="M122" s="0" t="str">
        <f aca="false" t="array" ref="M122:M122">IFERROR(CONCATENATE((INDEX($A$7:$A$75,SMALL(IF($N$7:$N$75&lt;&gt;"",IF($K$7:$K$75&lt;&gt;"",ROW($K$7:$K$75)-MIN(ROW($K$7:$K$75))+1,""),""),ROW()-ROW(A$78)+1))),),"")</f>
        <v/>
      </c>
      <c r="P122" s="0" t="str">
        <f aca="false" t="array" ref="P122:P122">IFERROR(CONCATENATE((INDEX($S$7:$S$75,SMALL(IF($S$7:$S$75&lt;&gt;"",IF($P$7:$P$75&lt;&gt;"",ROW($P$7:$P$75)-MIN(ROW($P$7:$P$75))+1,""),""),ROW()-ROW(A$78)+1)))," "),"")</f>
        <v/>
      </c>
      <c r="Q122" s="0" t="str">
        <f aca="false" t="array" ref="Q122:Q122">IFERROR(CONCATENATE(TEXT(INDEX($P$7:$P$75,SMALL(IF($S$7:$S$75&lt;&gt;"",IF($P$7:$P$75&lt;&gt;"",ROW($P$7:$P$75)-MIN(ROW($P$7:$P$75))+1,""),""),ROW()-ROW(A$78)+1)),"##0")," "),"")</f>
        <v/>
      </c>
      <c r="R122" s="0" t="str">
        <f aca="false" t="array" ref="R122:R122">IFERROR(CONCATENATE((INDEX($A$7:$A$75,SMALL(IF($S$7:$S$75&lt;&gt;"",IF($P$7:$P$75&lt;&gt;"",ROW($P$7:$P$75)-MIN(ROW($P$7:$P$75))+1,""),""),ROW()-ROW(A$78)+1))),),"")</f>
        <v/>
      </c>
      <c r="U122" s="0" t="str">
        <f aca="false" t="array" ref="U122:U122">IFERROR(CONCATENATE((INDEX($X$7:$X$75,SMALL(IF($X$7:$X$75&lt;&gt;"",IF($U$7:$U$75&lt;&gt;"",ROW($U$7:$U$75)-MIN(ROW($U$7:$U$75))+1,""),""),ROW()-ROW(A$78)+1)))," "),"")</f>
        <v/>
      </c>
      <c r="V122" s="0" t="str">
        <f aca="false" t="array" ref="V122:V122">IFERROR(CONCATENATE(TEXT(INDEX($U$7:$U$75,SMALL(IF($X$7:$X$75&lt;&gt;"",IF($U$7:$U$75&lt;&gt;"",ROW($U$7:$U$75)-MIN(ROW($U$7:$U$75))+1,""),""),ROW()-ROW(A$78)+1)),"##0")," "),"")</f>
        <v/>
      </c>
      <c r="W122" s="0" t="str">
        <f aca="false" t="array" ref="W122:W122">IFERROR(CONCATENATE((INDEX($A$7:$A$75,SMALL(IF($X$7:$X$75&lt;&gt;"",IF($U$7:$U$75&lt;&gt;"",ROW($U$7:$U$75)-MIN(ROW($U$7:$U$75))+1,""),""),ROW()-ROW(A$78)+1))),),"")</f>
        <v/>
      </c>
      <c r="Z122" s="0" t="str">
        <f aca="false" t="array" ref="Z122:Z122">IFERROR(CONCATENATE((INDEX($AC$7:$AC$75,SMALL(IF($AC$7:$AC$75&lt;&gt;"",IF($Z$7:$Z$75&lt;&gt;"",ROW($Z$7:$Z$75)-MIN(ROW($Z$7:$Z$75))+1,""),""),ROW()-ROW(A$78)+1))),","),"")</f>
        <v/>
      </c>
      <c r="AA122" s="0" t="str">
        <f aca="false" t="array" ref="AA122:AA122">IFERROR(CONCATENATE(TEXT(INDEX($Z$7:$Z$75,SMALL(IF($AC$7:$AC$75&lt;&gt;"",IF($Z$7:$Z$75&lt;&gt;"",ROW($Z$7:$Z$75)-MIN(ROW($Z$7:$Z$75))+1,""),""),ROW()-ROW(A$78)+1)),"##0"),","),"")</f>
        <v/>
      </c>
      <c r="AB122" s="0" t="str">
        <f aca="false" t="array" ref="AB122:AB122">IFERROR(CONCATENATE((INDEX($A$7:$A$75,SMALL(IF($AC$7:$AC$75&lt;&gt;"",IF($Z$7:$Z$75&lt;&gt;"",ROW($Z$7:$Z$75)-MIN(ROW($Z$7:$Z$75))+1,""),""),ROW()-ROW(A$78)+1))),),"")</f>
        <v/>
      </c>
      <c r="AE122" s="0" t="str">
        <f aca="false" t="array" ref="AE122:AE122">IFERROR(CONCATENATE((INDEX($AH$7:$AH$75,SMALL(IF($AH$7:$AH$75&lt;&gt;"",IF($AE$7:$AE$75&lt;&gt;"",ROW($AE$7:$AE$75)-MIN(ROW($AE$7:$AE$75))+1,""),""),ROW()-ROW(A$78)+1)))," "),"")</f>
        <v/>
      </c>
      <c r="AF122" s="0" t="str">
        <f aca="false" t="array" ref="AF122:AF122">IFERROR(CONCATENATE(TEXT(INDEX($AE$7:$AE$75,SMALL(IF($AH$7:$AH$75&lt;&gt;"",IF($AE$7:$AE$75&lt;&gt;"",ROW($AE$7:$AE$75)-MIN(ROW($AE$7:$AE$75))+1,""),""),ROW()-ROW(A$78)+1)),"##0")," "),"")</f>
        <v/>
      </c>
      <c r="AG122" s="0" t="str">
        <f aca="false" t="array" ref="AG122:AG122">IFERROR(CONCATENATE((INDEX($A$7:$A$75,SMALL(IF($AH$7:$AH$75&lt;&gt;"",IF($AE$7:$AE$75&lt;&gt;"",ROW($AE$7:$AE$75)-MIN(ROW($AE$7:$AE$75))+1,""),""),ROW()-ROW(A$78)+1))),),"")</f>
        <v/>
      </c>
      <c r="AJ122" s="0" t="str">
        <f aca="false" t="array" ref="AJ122:AJ122">IFERROR(CONCATENATE((INDEX($AM$7:$AM$75,SMALL(IF($AM$7:$AM$75&lt;&gt;"",IF($AJ$7:$AJ$75&lt;&gt;"",ROW($AJ$7:$AJ$75)-MIN(ROW($AJ$7:$AJ$75))+1,""),""),ROW()-ROW(A$78)+1)))," "),"")</f>
        <v/>
      </c>
      <c r="AK122" s="0" t="str">
        <f aca="false" t="array" ref="AK122:AK122">IFERROR(CONCATENATE(TEXT(INDEX($AJ$7:$AJ$75,SMALL(IF($AM$7:$AM$75&lt;&gt;"",IF($AJ$7:$AJ$75&lt;&gt;"",ROW($AJ$7:$AJ$75)-MIN(ROW($AJ$7:$AJ$75))+1,""),""),ROW()-ROW(A$78)+1)),"##0")," "),"")</f>
        <v/>
      </c>
      <c r="AL122" s="0" t="str">
        <f aca="false" t="array" ref="AL122:AL122">IFERROR(CONCATENATE((INDEX($A$7:$A$75,SMALL(IF($AM$7:$AM$75&lt;&gt;"",IF($AJ$7:$AJ$75&lt;&gt;"",ROW($AJ$7:$AJ$75)-MIN(ROW($AJ$7:$AJ$75))+1,""),""),ROW()-ROW(A$78)+1))),),"")</f>
        <v/>
      </c>
    </row>
    <row r="123" customFormat="false" ht="15" hidden="false" customHeight="false" outlineLevel="0" collapsed="false">
      <c r="K123" s="0" t="str">
        <f aca="false" t="array" ref="K123:K123">IFERROR(CONCATENATE(TEXT(INDEX($K$7:$K$75,SMALL(IF($N$7:$N$75&lt;&gt;"",IF($K$7:$K$75&lt;&gt;"",ROW($K$7:$K$75)-MIN(ROW($K$7:$K$75))+1,""),""),ROW()-ROW(A$78)+1)),"##0"),","),"")</f>
        <v/>
      </c>
      <c r="L123" s="0" t="str">
        <f aca="false" t="array" ref="L123:L123">IFERROR(CONCATENATE((INDEX($N$7:$N$75,SMALL(IF($N$7:$N$75&lt;&gt;"",IF($K$7:$K$75&lt;&gt;"",ROW($K$7:$K$75)-MIN(ROW($K$7:$K$75))+1,""),""),ROW()-ROW(A$78)+1))),","),"")</f>
        <v/>
      </c>
      <c r="M123" s="0" t="str">
        <f aca="false" t="array" ref="M123:M123">IFERROR(CONCATENATE((INDEX($A$7:$A$75,SMALL(IF($N$7:$N$75&lt;&gt;"",IF($K$7:$K$75&lt;&gt;"",ROW($K$7:$K$75)-MIN(ROW($K$7:$K$75))+1,""),""),ROW()-ROW(A$78)+1))),),"")</f>
        <v/>
      </c>
      <c r="P123" s="0" t="str">
        <f aca="false" t="array" ref="P123:P123">IFERROR(CONCATENATE((INDEX($S$7:$S$75,SMALL(IF($S$7:$S$75&lt;&gt;"",IF($P$7:$P$75&lt;&gt;"",ROW($P$7:$P$75)-MIN(ROW($P$7:$P$75))+1,""),""),ROW()-ROW(A$78)+1)))," "),"")</f>
        <v/>
      </c>
      <c r="Q123" s="0" t="str">
        <f aca="false" t="array" ref="Q123:Q123">IFERROR(CONCATENATE(TEXT(INDEX($P$7:$P$75,SMALL(IF($S$7:$S$75&lt;&gt;"",IF($P$7:$P$75&lt;&gt;"",ROW($P$7:$P$75)-MIN(ROW($P$7:$P$75))+1,""),""),ROW()-ROW(A$78)+1)),"##0")," "),"")</f>
        <v/>
      </c>
      <c r="R123" s="0" t="str">
        <f aca="false" t="array" ref="R123:R123">IFERROR(CONCATENATE((INDEX($A$7:$A$75,SMALL(IF($S$7:$S$75&lt;&gt;"",IF($P$7:$P$75&lt;&gt;"",ROW($P$7:$P$75)-MIN(ROW($P$7:$P$75))+1,""),""),ROW()-ROW(A$78)+1))),),"")</f>
        <v/>
      </c>
      <c r="U123" s="0" t="str">
        <f aca="false" t="array" ref="U123:U123">IFERROR(CONCATENATE((INDEX($X$7:$X$75,SMALL(IF($X$7:$X$75&lt;&gt;"",IF($U$7:$U$75&lt;&gt;"",ROW($U$7:$U$75)-MIN(ROW($U$7:$U$75))+1,""),""),ROW()-ROW(A$78)+1)))," "),"")</f>
        <v/>
      </c>
      <c r="V123" s="0" t="str">
        <f aca="false" t="array" ref="V123:V123">IFERROR(CONCATENATE(TEXT(INDEX($U$7:$U$75,SMALL(IF($X$7:$X$75&lt;&gt;"",IF($U$7:$U$75&lt;&gt;"",ROW($U$7:$U$75)-MIN(ROW($U$7:$U$75))+1,""),""),ROW()-ROW(A$78)+1)),"##0")," "),"")</f>
        <v/>
      </c>
      <c r="W123" s="0" t="str">
        <f aca="false" t="array" ref="W123:W123">IFERROR(CONCATENATE((INDEX($A$7:$A$75,SMALL(IF($X$7:$X$75&lt;&gt;"",IF($U$7:$U$75&lt;&gt;"",ROW($U$7:$U$75)-MIN(ROW($U$7:$U$75))+1,""),""),ROW()-ROW(A$78)+1))),),"")</f>
        <v/>
      </c>
      <c r="Z123" s="0" t="str">
        <f aca="false" t="array" ref="Z123:Z123">IFERROR(CONCATENATE((INDEX($AC$7:$AC$75,SMALL(IF($AC$7:$AC$75&lt;&gt;"",IF($Z$7:$Z$75&lt;&gt;"",ROW($Z$7:$Z$75)-MIN(ROW($Z$7:$Z$75))+1,""),""),ROW()-ROW(A$78)+1))),","),"")</f>
        <v/>
      </c>
      <c r="AA123" s="0" t="str">
        <f aca="false" t="array" ref="AA123:AA123">IFERROR(CONCATENATE(TEXT(INDEX($Z$7:$Z$75,SMALL(IF($AC$7:$AC$75&lt;&gt;"",IF($Z$7:$Z$75&lt;&gt;"",ROW($Z$7:$Z$75)-MIN(ROW($Z$7:$Z$75))+1,""),""),ROW()-ROW(A$78)+1)),"##0"),","),"")</f>
        <v/>
      </c>
      <c r="AB123" s="0" t="str">
        <f aca="false" t="array" ref="AB123:AB123">IFERROR(CONCATENATE((INDEX($A$7:$A$75,SMALL(IF($AC$7:$AC$75&lt;&gt;"",IF($Z$7:$Z$75&lt;&gt;"",ROW($Z$7:$Z$75)-MIN(ROW($Z$7:$Z$75))+1,""),""),ROW()-ROW(A$78)+1))),),"")</f>
        <v/>
      </c>
      <c r="AE123" s="0" t="str">
        <f aca="false" t="array" ref="AE123:AE123">IFERROR(CONCATENATE((INDEX($AH$7:$AH$75,SMALL(IF($AH$7:$AH$75&lt;&gt;"",IF($AE$7:$AE$75&lt;&gt;"",ROW($AE$7:$AE$75)-MIN(ROW($AE$7:$AE$75))+1,""),""),ROW()-ROW(A$78)+1)))," "),"")</f>
        <v/>
      </c>
      <c r="AF123" s="0" t="str">
        <f aca="false" t="array" ref="AF123:AF123">IFERROR(CONCATENATE(TEXT(INDEX($AE$7:$AE$75,SMALL(IF($AH$7:$AH$75&lt;&gt;"",IF($AE$7:$AE$75&lt;&gt;"",ROW($AE$7:$AE$75)-MIN(ROW($AE$7:$AE$75))+1,""),""),ROW()-ROW(A$78)+1)),"##0")," "),"")</f>
        <v/>
      </c>
      <c r="AG123" s="0" t="str">
        <f aca="false" t="array" ref="AG123:AG123">IFERROR(CONCATENATE((INDEX($A$7:$A$75,SMALL(IF($AH$7:$AH$75&lt;&gt;"",IF($AE$7:$AE$75&lt;&gt;"",ROW($AE$7:$AE$75)-MIN(ROW($AE$7:$AE$75))+1,""),""),ROW()-ROW(A$78)+1))),),"")</f>
        <v/>
      </c>
      <c r="AJ123" s="0" t="str">
        <f aca="false" t="array" ref="AJ123:AJ123">IFERROR(CONCATENATE((INDEX($AM$7:$AM$75,SMALL(IF($AM$7:$AM$75&lt;&gt;"",IF($AJ$7:$AJ$75&lt;&gt;"",ROW($AJ$7:$AJ$75)-MIN(ROW($AJ$7:$AJ$75))+1,""),""),ROW()-ROW(A$78)+1)))," "),"")</f>
        <v/>
      </c>
      <c r="AK123" s="0" t="str">
        <f aca="false" t="array" ref="AK123:AK123">IFERROR(CONCATENATE(TEXT(INDEX($AJ$7:$AJ$75,SMALL(IF($AM$7:$AM$75&lt;&gt;"",IF($AJ$7:$AJ$75&lt;&gt;"",ROW($AJ$7:$AJ$75)-MIN(ROW($AJ$7:$AJ$75))+1,""),""),ROW()-ROW(A$78)+1)),"##0")," "),"")</f>
        <v/>
      </c>
      <c r="AL123" s="0" t="str">
        <f aca="false" t="array" ref="AL123:AL123">IFERROR(CONCATENATE((INDEX($A$7:$A$75,SMALL(IF($AM$7:$AM$75&lt;&gt;"",IF($AJ$7:$AJ$75&lt;&gt;"",ROW($AJ$7:$AJ$75)-MIN(ROW($AJ$7:$AJ$75))+1,""),""),ROW()-ROW(A$78)+1))),),"")</f>
        <v/>
      </c>
    </row>
    <row r="124" customFormat="false" ht="15" hidden="false" customHeight="false" outlineLevel="0" collapsed="false">
      <c r="K124" s="0" t="str">
        <f aca="false" t="array" ref="K124:K124">IFERROR(CONCATENATE(TEXT(INDEX($K$7:$K$75,SMALL(IF($N$7:$N$75&lt;&gt;"",IF($K$7:$K$75&lt;&gt;"",ROW($K$7:$K$75)-MIN(ROW($K$7:$K$75))+1,""),""),ROW()-ROW(A$78)+1)),"##0"),","),"")</f>
        <v/>
      </c>
      <c r="L124" s="0" t="str">
        <f aca="false" t="array" ref="L124:L124">IFERROR(CONCATENATE((INDEX($N$7:$N$75,SMALL(IF($N$7:$N$75&lt;&gt;"",IF($K$7:$K$75&lt;&gt;"",ROW($K$7:$K$75)-MIN(ROW($K$7:$K$75))+1,""),""),ROW()-ROW(A$78)+1))),","),"")</f>
        <v/>
      </c>
      <c r="M124" s="0" t="str">
        <f aca="false" t="array" ref="M124:M124">IFERROR(CONCATENATE((INDEX($A$7:$A$75,SMALL(IF($N$7:$N$75&lt;&gt;"",IF($K$7:$K$75&lt;&gt;"",ROW($K$7:$K$75)-MIN(ROW($K$7:$K$75))+1,""),""),ROW()-ROW(A$78)+1))),),"")</f>
        <v/>
      </c>
      <c r="P124" s="0" t="str">
        <f aca="false" t="array" ref="P124:P124">IFERROR(CONCATENATE((INDEX($S$7:$S$75,SMALL(IF($S$7:$S$75&lt;&gt;"",IF($P$7:$P$75&lt;&gt;"",ROW($P$7:$P$75)-MIN(ROW($P$7:$P$75))+1,""),""),ROW()-ROW(A$78)+1)))," "),"")</f>
        <v/>
      </c>
      <c r="Q124" s="0" t="str">
        <f aca="false" t="array" ref="Q124:Q124">IFERROR(CONCATENATE(TEXT(INDEX($P$7:$P$75,SMALL(IF($S$7:$S$75&lt;&gt;"",IF($P$7:$P$75&lt;&gt;"",ROW($P$7:$P$75)-MIN(ROW($P$7:$P$75))+1,""),""),ROW()-ROW(A$78)+1)),"##0")," "),"")</f>
        <v/>
      </c>
      <c r="R124" s="0" t="str">
        <f aca="false" t="array" ref="R124:R124">IFERROR(CONCATENATE((INDEX($A$7:$A$75,SMALL(IF($S$7:$S$75&lt;&gt;"",IF($P$7:$P$75&lt;&gt;"",ROW($P$7:$P$75)-MIN(ROW($P$7:$P$75))+1,""),""),ROW()-ROW(A$78)+1))),),"")</f>
        <v/>
      </c>
      <c r="U124" s="0" t="str">
        <f aca="false" t="array" ref="U124:U124">IFERROR(CONCATENATE((INDEX($X$7:$X$75,SMALL(IF($X$7:$X$75&lt;&gt;"",IF($U$7:$U$75&lt;&gt;"",ROW($U$7:$U$75)-MIN(ROW($U$7:$U$75))+1,""),""),ROW()-ROW(A$78)+1)))," "),"")</f>
        <v/>
      </c>
      <c r="V124" s="0" t="str">
        <f aca="false" t="array" ref="V124:V124">IFERROR(CONCATENATE(TEXT(INDEX($U$7:$U$75,SMALL(IF($X$7:$X$75&lt;&gt;"",IF($U$7:$U$75&lt;&gt;"",ROW($U$7:$U$75)-MIN(ROW($U$7:$U$75))+1,""),""),ROW()-ROW(A$78)+1)),"##0")," "),"")</f>
        <v/>
      </c>
      <c r="W124" s="0" t="str">
        <f aca="false" t="array" ref="W124:W124">IFERROR(CONCATENATE((INDEX($A$7:$A$75,SMALL(IF($X$7:$X$75&lt;&gt;"",IF($U$7:$U$75&lt;&gt;"",ROW($U$7:$U$75)-MIN(ROW($U$7:$U$75))+1,""),""),ROW()-ROW(A$78)+1))),),"")</f>
        <v/>
      </c>
      <c r="Z124" s="0" t="str">
        <f aca="false" t="array" ref="Z124:Z124">IFERROR(CONCATENATE((INDEX($AC$7:$AC$75,SMALL(IF($AC$7:$AC$75&lt;&gt;"",IF($Z$7:$Z$75&lt;&gt;"",ROW($Z$7:$Z$75)-MIN(ROW($Z$7:$Z$75))+1,""),""),ROW()-ROW(A$78)+1))),","),"")</f>
        <v/>
      </c>
      <c r="AA124" s="0" t="str">
        <f aca="false" t="array" ref="AA124:AA124">IFERROR(CONCATENATE(TEXT(INDEX($Z$7:$Z$75,SMALL(IF($AC$7:$AC$75&lt;&gt;"",IF($Z$7:$Z$75&lt;&gt;"",ROW($Z$7:$Z$75)-MIN(ROW($Z$7:$Z$75))+1,""),""),ROW()-ROW(A$78)+1)),"##0"),","),"")</f>
        <v/>
      </c>
      <c r="AB124" s="0" t="str">
        <f aca="false" t="array" ref="AB124:AB124">IFERROR(CONCATENATE((INDEX($A$7:$A$75,SMALL(IF($AC$7:$AC$75&lt;&gt;"",IF($Z$7:$Z$75&lt;&gt;"",ROW($Z$7:$Z$75)-MIN(ROW($Z$7:$Z$75))+1,""),""),ROW()-ROW(A$78)+1))),),"")</f>
        <v/>
      </c>
      <c r="AE124" s="0" t="str">
        <f aca="false" t="array" ref="AE124:AE124">IFERROR(CONCATENATE((INDEX($AH$7:$AH$75,SMALL(IF($AH$7:$AH$75&lt;&gt;"",IF($AE$7:$AE$75&lt;&gt;"",ROW($AE$7:$AE$75)-MIN(ROW($AE$7:$AE$75))+1,""),""),ROW()-ROW(A$78)+1)))," "),"")</f>
        <v/>
      </c>
      <c r="AF124" s="0" t="str">
        <f aca="false" t="array" ref="AF124:AF124">IFERROR(CONCATENATE(TEXT(INDEX($AE$7:$AE$75,SMALL(IF($AH$7:$AH$75&lt;&gt;"",IF($AE$7:$AE$75&lt;&gt;"",ROW($AE$7:$AE$75)-MIN(ROW($AE$7:$AE$75))+1,""),""),ROW()-ROW(A$78)+1)),"##0")," "),"")</f>
        <v/>
      </c>
      <c r="AG124" s="0" t="str">
        <f aca="false" t="array" ref="AG124:AG124">IFERROR(CONCATENATE((INDEX($A$7:$A$75,SMALL(IF($AH$7:$AH$75&lt;&gt;"",IF($AE$7:$AE$75&lt;&gt;"",ROW($AE$7:$AE$75)-MIN(ROW($AE$7:$AE$75))+1,""),""),ROW()-ROW(A$78)+1))),),"")</f>
        <v/>
      </c>
      <c r="AJ124" s="0" t="str">
        <f aca="false" t="array" ref="AJ124:AJ124">IFERROR(CONCATENATE((INDEX($AM$7:$AM$75,SMALL(IF($AM$7:$AM$75&lt;&gt;"",IF($AJ$7:$AJ$75&lt;&gt;"",ROW($AJ$7:$AJ$75)-MIN(ROW($AJ$7:$AJ$75))+1,""),""),ROW()-ROW(A$78)+1)))," "),"")</f>
        <v/>
      </c>
      <c r="AK124" s="0" t="str">
        <f aca="false" t="array" ref="AK124:AK124">IFERROR(CONCATENATE(TEXT(INDEX($AJ$7:$AJ$75,SMALL(IF($AM$7:$AM$75&lt;&gt;"",IF($AJ$7:$AJ$75&lt;&gt;"",ROW($AJ$7:$AJ$75)-MIN(ROW($AJ$7:$AJ$75))+1,""),""),ROW()-ROW(A$78)+1)),"##0")," "),"")</f>
        <v/>
      </c>
      <c r="AL124" s="0" t="str">
        <f aca="false" t="array" ref="AL124:AL124">IFERROR(CONCATENATE((INDEX($A$7:$A$75,SMALL(IF($AM$7:$AM$75&lt;&gt;"",IF($AJ$7:$AJ$75&lt;&gt;"",ROW($AJ$7:$AJ$75)-MIN(ROW($AJ$7:$AJ$75))+1,""),""),ROW()-ROW(A$78)+1))),),"")</f>
        <v/>
      </c>
    </row>
    <row r="125" customFormat="false" ht="15" hidden="false" customHeight="false" outlineLevel="0" collapsed="false">
      <c r="K125" s="0" t="str">
        <f aca="false" t="array" ref="K125:K125">IFERROR(CONCATENATE(TEXT(INDEX($K$7:$K$75,SMALL(IF($N$7:$N$75&lt;&gt;"",IF($K$7:$K$75&lt;&gt;"",ROW($K$7:$K$75)-MIN(ROW($K$7:$K$75))+1,""),""),ROW()-ROW(A$78)+1)),"##0"),","),"")</f>
        <v/>
      </c>
      <c r="L125" s="0" t="str">
        <f aca="false" t="array" ref="L125:L125">IFERROR(CONCATENATE((INDEX($N$7:$N$75,SMALL(IF($N$7:$N$75&lt;&gt;"",IF($K$7:$K$75&lt;&gt;"",ROW($K$7:$K$75)-MIN(ROW($K$7:$K$75))+1,""),""),ROW()-ROW(A$78)+1))),","),"")</f>
        <v/>
      </c>
      <c r="M125" s="0" t="str">
        <f aca="false" t="array" ref="M125:M125">IFERROR(CONCATENATE((INDEX($A$7:$A$75,SMALL(IF($N$7:$N$75&lt;&gt;"",IF($K$7:$K$75&lt;&gt;"",ROW($K$7:$K$75)-MIN(ROW($K$7:$K$75))+1,""),""),ROW()-ROW(A$78)+1))),),"")</f>
        <v/>
      </c>
      <c r="P125" s="0" t="str">
        <f aca="false" t="array" ref="P125:P125">IFERROR(CONCATENATE((INDEX($S$7:$S$75,SMALL(IF($S$7:$S$75&lt;&gt;"",IF($P$7:$P$75&lt;&gt;"",ROW($P$7:$P$75)-MIN(ROW($P$7:$P$75))+1,""),""),ROW()-ROW(A$78)+1)))," "),"")</f>
        <v/>
      </c>
      <c r="Q125" s="0" t="str">
        <f aca="false" t="array" ref="Q125:Q125">IFERROR(CONCATENATE(TEXT(INDEX($P$7:$P$75,SMALL(IF($S$7:$S$75&lt;&gt;"",IF($P$7:$P$75&lt;&gt;"",ROW($P$7:$P$75)-MIN(ROW($P$7:$P$75))+1,""),""),ROW()-ROW(A$78)+1)),"##0")," "),"")</f>
        <v/>
      </c>
      <c r="R125" s="0" t="str">
        <f aca="false" t="array" ref="R125:R125">IFERROR(CONCATENATE((INDEX($A$7:$A$75,SMALL(IF($S$7:$S$75&lt;&gt;"",IF($P$7:$P$75&lt;&gt;"",ROW($P$7:$P$75)-MIN(ROW($P$7:$P$75))+1,""),""),ROW()-ROW(A$78)+1))),),"")</f>
        <v/>
      </c>
      <c r="U125" s="0" t="str">
        <f aca="false" t="array" ref="U125:U125">IFERROR(CONCATENATE((INDEX($X$7:$X$75,SMALL(IF($X$7:$X$75&lt;&gt;"",IF($U$7:$U$75&lt;&gt;"",ROW($U$7:$U$75)-MIN(ROW($U$7:$U$75))+1,""),""),ROW()-ROW(A$78)+1)))," "),"")</f>
        <v/>
      </c>
      <c r="V125" s="0" t="str">
        <f aca="false" t="array" ref="V125:V125">IFERROR(CONCATENATE(TEXT(INDEX($U$7:$U$75,SMALL(IF($X$7:$X$75&lt;&gt;"",IF($U$7:$U$75&lt;&gt;"",ROW($U$7:$U$75)-MIN(ROW($U$7:$U$75))+1,""),""),ROW()-ROW(A$78)+1)),"##0")," "),"")</f>
        <v/>
      </c>
      <c r="W125" s="0" t="str">
        <f aca="false" t="array" ref="W125:W125">IFERROR(CONCATENATE((INDEX($A$7:$A$75,SMALL(IF($X$7:$X$75&lt;&gt;"",IF($U$7:$U$75&lt;&gt;"",ROW($U$7:$U$75)-MIN(ROW($U$7:$U$75))+1,""),""),ROW()-ROW(A$78)+1))),),"")</f>
        <v/>
      </c>
      <c r="Z125" s="0" t="str">
        <f aca="false" t="array" ref="Z125:Z125">IFERROR(CONCATENATE((INDEX($AC$7:$AC$75,SMALL(IF($AC$7:$AC$75&lt;&gt;"",IF($Z$7:$Z$75&lt;&gt;"",ROW($Z$7:$Z$75)-MIN(ROW($Z$7:$Z$75))+1,""),""),ROW()-ROW(A$78)+1))),","),"")</f>
        <v/>
      </c>
      <c r="AA125" s="0" t="str">
        <f aca="false" t="array" ref="AA125:AA125">IFERROR(CONCATENATE(TEXT(INDEX($Z$7:$Z$75,SMALL(IF($AC$7:$AC$75&lt;&gt;"",IF($Z$7:$Z$75&lt;&gt;"",ROW($Z$7:$Z$75)-MIN(ROW($Z$7:$Z$75))+1,""),""),ROW()-ROW(A$78)+1)),"##0"),","),"")</f>
        <v/>
      </c>
      <c r="AB125" s="0" t="str">
        <f aca="false" t="array" ref="AB125:AB125">IFERROR(CONCATENATE((INDEX($A$7:$A$75,SMALL(IF($AC$7:$AC$75&lt;&gt;"",IF($Z$7:$Z$75&lt;&gt;"",ROW($Z$7:$Z$75)-MIN(ROW($Z$7:$Z$75))+1,""),""),ROW()-ROW(A$78)+1))),),"")</f>
        <v/>
      </c>
      <c r="AE125" s="0" t="str">
        <f aca="false" t="array" ref="AE125:AE125">IFERROR(CONCATENATE((INDEX($AH$7:$AH$75,SMALL(IF($AH$7:$AH$75&lt;&gt;"",IF($AE$7:$AE$75&lt;&gt;"",ROW($AE$7:$AE$75)-MIN(ROW($AE$7:$AE$75))+1,""),""),ROW()-ROW(A$78)+1)))," "),"")</f>
        <v/>
      </c>
      <c r="AF125" s="0" t="str">
        <f aca="false" t="array" ref="AF125:AF125">IFERROR(CONCATENATE(TEXT(INDEX($AE$7:$AE$75,SMALL(IF($AH$7:$AH$75&lt;&gt;"",IF($AE$7:$AE$75&lt;&gt;"",ROW($AE$7:$AE$75)-MIN(ROW($AE$7:$AE$75))+1,""),""),ROW()-ROW(A$78)+1)),"##0")," "),"")</f>
        <v/>
      </c>
      <c r="AG125" s="0" t="str">
        <f aca="false" t="array" ref="AG125:AG125">IFERROR(CONCATENATE((INDEX($A$7:$A$75,SMALL(IF($AH$7:$AH$75&lt;&gt;"",IF($AE$7:$AE$75&lt;&gt;"",ROW($AE$7:$AE$75)-MIN(ROW($AE$7:$AE$75))+1,""),""),ROW()-ROW(A$78)+1))),),"")</f>
        <v/>
      </c>
      <c r="AJ125" s="0" t="str">
        <f aca="false" t="array" ref="AJ125:AJ125">IFERROR(CONCATENATE((INDEX($AM$7:$AM$75,SMALL(IF($AM$7:$AM$75&lt;&gt;"",IF($AJ$7:$AJ$75&lt;&gt;"",ROW($AJ$7:$AJ$75)-MIN(ROW($AJ$7:$AJ$75))+1,""),""),ROW()-ROW(A$78)+1)))," "),"")</f>
        <v/>
      </c>
      <c r="AK125" s="0" t="str">
        <f aca="false" t="array" ref="AK125:AK125">IFERROR(CONCATENATE(TEXT(INDEX($AJ$7:$AJ$75,SMALL(IF($AM$7:$AM$75&lt;&gt;"",IF($AJ$7:$AJ$75&lt;&gt;"",ROW($AJ$7:$AJ$75)-MIN(ROW($AJ$7:$AJ$75))+1,""),""),ROW()-ROW(A$78)+1)),"##0")," "),"")</f>
        <v/>
      </c>
      <c r="AL125" s="0" t="str">
        <f aca="false" t="array" ref="AL125:AL125">IFERROR(CONCATENATE((INDEX($A$7:$A$75,SMALL(IF($AM$7:$AM$75&lt;&gt;"",IF($AJ$7:$AJ$75&lt;&gt;"",ROW($AJ$7:$AJ$75)-MIN(ROW($AJ$7:$AJ$75))+1,""),""),ROW()-ROW(A$78)+1))),),"")</f>
        <v/>
      </c>
    </row>
    <row r="126" customFormat="false" ht="15" hidden="false" customHeight="false" outlineLevel="0" collapsed="false">
      <c r="K126" s="0" t="str">
        <f aca="false" t="array" ref="K126:K126">IFERROR(CONCATENATE(TEXT(INDEX($K$7:$K$75,SMALL(IF($N$7:$N$75&lt;&gt;"",IF($K$7:$K$75&lt;&gt;"",ROW($K$7:$K$75)-MIN(ROW($K$7:$K$75))+1,""),""),ROW()-ROW(A$78)+1)),"##0"),","),"")</f>
        <v/>
      </c>
      <c r="L126" s="0" t="str">
        <f aca="false" t="array" ref="L126:L126">IFERROR(CONCATENATE((INDEX($N$7:$N$75,SMALL(IF($N$7:$N$75&lt;&gt;"",IF($K$7:$K$75&lt;&gt;"",ROW($K$7:$K$75)-MIN(ROW($K$7:$K$75))+1,""),""),ROW()-ROW(A$78)+1))),","),"")</f>
        <v/>
      </c>
      <c r="M126" s="0" t="str">
        <f aca="false" t="array" ref="M126:M126">IFERROR(CONCATENATE((INDEX($A$7:$A$75,SMALL(IF($N$7:$N$75&lt;&gt;"",IF($K$7:$K$75&lt;&gt;"",ROW($K$7:$K$75)-MIN(ROW($K$7:$K$75))+1,""),""),ROW()-ROW(A$78)+1))),),"")</f>
        <v/>
      </c>
      <c r="P126" s="0" t="str">
        <f aca="false" t="array" ref="P126:P126">IFERROR(CONCATENATE((INDEX($S$7:$S$75,SMALL(IF($S$7:$S$75&lt;&gt;"",IF($P$7:$P$75&lt;&gt;"",ROW($P$7:$P$75)-MIN(ROW($P$7:$P$75))+1,""),""),ROW()-ROW(A$78)+1)))," "),"")</f>
        <v/>
      </c>
      <c r="Q126" s="0" t="str">
        <f aca="false" t="array" ref="Q126:Q126">IFERROR(CONCATENATE(TEXT(INDEX($P$7:$P$75,SMALL(IF($S$7:$S$75&lt;&gt;"",IF($P$7:$P$75&lt;&gt;"",ROW($P$7:$P$75)-MIN(ROW($P$7:$P$75))+1,""),""),ROW()-ROW(A$78)+1)),"##0")," "),"")</f>
        <v/>
      </c>
      <c r="R126" s="0" t="str">
        <f aca="false" t="array" ref="R126:R126">IFERROR(CONCATENATE((INDEX($A$7:$A$75,SMALL(IF($S$7:$S$75&lt;&gt;"",IF($P$7:$P$75&lt;&gt;"",ROW($P$7:$P$75)-MIN(ROW($P$7:$P$75))+1,""),""),ROW()-ROW(A$78)+1))),),"")</f>
        <v/>
      </c>
      <c r="U126" s="0" t="str">
        <f aca="false" t="array" ref="U126:U126">IFERROR(CONCATENATE((INDEX($X$7:$X$75,SMALL(IF($X$7:$X$75&lt;&gt;"",IF($U$7:$U$75&lt;&gt;"",ROW($U$7:$U$75)-MIN(ROW($U$7:$U$75))+1,""),""),ROW()-ROW(A$78)+1)))," "),"")</f>
        <v/>
      </c>
      <c r="V126" s="0" t="str">
        <f aca="false" t="array" ref="V126:V126">IFERROR(CONCATENATE(TEXT(INDEX($U$7:$U$75,SMALL(IF($X$7:$X$75&lt;&gt;"",IF($U$7:$U$75&lt;&gt;"",ROW($U$7:$U$75)-MIN(ROW($U$7:$U$75))+1,""),""),ROW()-ROW(A$78)+1)),"##0")," "),"")</f>
        <v/>
      </c>
      <c r="W126" s="0" t="str">
        <f aca="false" t="array" ref="W126:W126">IFERROR(CONCATENATE((INDEX($A$7:$A$75,SMALL(IF($X$7:$X$75&lt;&gt;"",IF($U$7:$U$75&lt;&gt;"",ROW($U$7:$U$75)-MIN(ROW($U$7:$U$75))+1,""),""),ROW()-ROW(A$78)+1))),),"")</f>
        <v/>
      </c>
      <c r="Z126" s="0" t="str">
        <f aca="false" t="array" ref="Z126:Z126">IFERROR(CONCATENATE((INDEX($AC$7:$AC$75,SMALL(IF($AC$7:$AC$75&lt;&gt;"",IF($Z$7:$Z$75&lt;&gt;"",ROW($Z$7:$Z$75)-MIN(ROW($Z$7:$Z$75))+1,""),""),ROW()-ROW(A$78)+1))),","),"")</f>
        <v/>
      </c>
      <c r="AA126" s="0" t="str">
        <f aca="false" t="array" ref="AA126:AA126">IFERROR(CONCATENATE(TEXT(INDEX($Z$7:$Z$75,SMALL(IF($AC$7:$AC$75&lt;&gt;"",IF($Z$7:$Z$75&lt;&gt;"",ROW($Z$7:$Z$75)-MIN(ROW($Z$7:$Z$75))+1,""),""),ROW()-ROW(A$78)+1)),"##0"),","),"")</f>
        <v/>
      </c>
      <c r="AB126" s="0" t="str">
        <f aca="false" t="array" ref="AB126:AB126">IFERROR(CONCATENATE((INDEX($A$7:$A$75,SMALL(IF($AC$7:$AC$75&lt;&gt;"",IF($Z$7:$Z$75&lt;&gt;"",ROW($Z$7:$Z$75)-MIN(ROW($Z$7:$Z$75))+1,""),""),ROW()-ROW(A$78)+1))),),"")</f>
        <v/>
      </c>
      <c r="AE126" s="0" t="str">
        <f aca="false" t="array" ref="AE126:AE126">IFERROR(CONCATENATE((INDEX($AH$7:$AH$75,SMALL(IF($AH$7:$AH$75&lt;&gt;"",IF($AE$7:$AE$75&lt;&gt;"",ROW($AE$7:$AE$75)-MIN(ROW($AE$7:$AE$75))+1,""),""),ROW()-ROW(A$78)+1)))," "),"")</f>
        <v/>
      </c>
      <c r="AF126" s="0" t="str">
        <f aca="false" t="array" ref="AF126:AF126">IFERROR(CONCATENATE(TEXT(INDEX($AE$7:$AE$75,SMALL(IF($AH$7:$AH$75&lt;&gt;"",IF($AE$7:$AE$75&lt;&gt;"",ROW($AE$7:$AE$75)-MIN(ROW($AE$7:$AE$75))+1,""),""),ROW()-ROW(A$78)+1)),"##0")," "),"")</f>
        <v/>
      </c>
      <c r="AG126" s="0" t="str">
        <f aca="false" t="array" ref="AG126:AG126">IFERROR(CONCATENATE((INDEX($A$7:$A$75,SMALL(IF($AH$7:$AH$75&lt;&gt;"",IF($AE$7:$AE$75&lt;&gt;"",ROW($AE$7:$AE$75)-MIN(ROW($AE$7:$AE$75))+1,""),""),ROW()-ROW(A$78)+1))),),"")</f>
        <v/>
      </c>
      <c r="AJ126" s="0" t="str">
        <f aca="false" t="array" ref="AJ126:AJ126">IFERROR(CONCATENATE((INDEX($AM$7:$AM$75,SMALL(IF($AM$7:$AM$75&lt;&gt;"",IF($AJ$7:$AJ$75&lt;&gt;"",ROW($AJ$7:$AJ$75)-MIN(ROW($AJ$7:$AJ$75))+1,""),""),ROW()-ROW(A$78)+1)))," "),"")</f>
        <v/>
      </c>
      <c r="AK126" s="0" t="str">
        <f aca="false" t="array" ref="AK126:AK126">IFERROR(CONCATENATE(TEXT(INDEX($AJ$7:$AJ$75,SMALL(IF($AM$7:$AM$75&lt;&gt;"",IF($AJ$7:$AJ$75&lt;&gt;"",ROW($AJ$7:$AJ$75)-MIN(ROW($AJ$7:$AJ$75))+1,""),""),ROW()-ROW(A$78)+1)),"##0")," "),"")</f>
        <v/>
      </c>
      <c r="AL126" s="0" t="str">
        <f aca="false" t="array" ref="AL126:AL126">IFERROR(CONCATENATE((INDEX($A$7:$A$75,SMALL(IF($AM$7:$AM$75&lt;&gt;"",IF($AJ$7:$AJ$75&lt;&gt;"",ROW($AJ$7:$AJ$75)-MIN(ROW($AJ$7:$AJ$75))+1,""),""),ROW()-ROW(A$78)+1))),),"")</f>
        <v/>
      </c>
    </row>
    <row r="127" customFormat="false" ht="15" hidden="false" customHeight="false" outlineLevel="0" collapsed="false">
      <c r="K127" s="0" t="str">
        <f aca="false" t="array" ref="K127:K127">IFERROR(CONCATENATE(TEXT(INDEX($K$7:$K$75,SMALL(IF($N$7:$N$75&lt;&gt;"",IF($K$7:$K$75&lt;&gt;"",ROW($K$7:$K$75)-MIN(ROW($K$7:$K$75))+1,""),""),ROW()-ROW(A$78)+1)),"##0"),","),"")</f>
        <v/>
      </c>
      <c r="L127" s="0" t="str">
        <f aca="false" t="array" ref="L127:L127">IFERROR(CONCATENATE((INDEX($N$7:$N$75,SMALL(IF($N$7:$N$75&lt;&gt;"",IF($K$7:$K$75&lt;&gt;"",ROW($K$7:$K$75)-MIN(ROW($K$7:$K$75))+1,""),""),ROW()-ROW(A$78)+1))),","),"")</f>
        <v/>
      </c>
      <c r="M127" s="0" t="str">
        <f aca="false" t="array" ref="M127:M127">IFERROR(CONCATENATE((INDEX($A$7:$A$75,SMALL(IF($N$7:$N$75&lt;&gt;"",IF($K$7:$K$75&lt;&gt;"",ROW($K$7:$K$75)-MIN(ROW($K$7:$K$75))+1,""),""),ROW()-ROW(A$78)+1))),),"")</f>
        <v/>
      </c>
      <c r="P127" s="0" t="str">
        <f aca="false" t="array" ref="P127:P127">IFERROR(CONCATENATE((INDEX($S$7:$S$75,SMALL(IF($S$7:$S$75&lt;&gt;"",IF($P$7:$P$75&lt;&gt;"",ROW($P$7:$P$75)-MIN(ROW($P$7:$P$75))+1,""),""),ROW()-ROW(A$78)+1)))," "),"")</f>
        <v/>
      </c>
      <c r="Q127" s="0" t="str">
        <f aca="false" t="array" ref="Q127:Q127">IFERROR(CONCATENATE(TEXT(INDEX($P$7:$P$75,SMALL(IF($S$7:$S$75&lt;&gt;"",IF($P$7:$P$75&lt;&gt;"",ROW($P$7:$P$75)-MIN(ROW($P$7:$P$75))+1,""),""),ROW()-ROW(A$78)+1)),"##0")," "),"")</f>
        <v/>
      </c>
      <c r="R127" s="0" t="str">
        <f aca="false" t="array" ref="R127:R127">IFERROR(CONCATENATE((INDEX($A$7:$A$75,SMALL(IF($S$7:$S$75&lt;&gt;"",IF($P$7:$P$75&lt;&gt;"",ROW($P$7:$P$75)-MIN(ROW($P$7:$P$75))+1,""),""),ROW()-ROW(A$78)+1))),),"")</f>
        <v/>
      </c>
      <c r="U127" s="0" t="str">
        <f aca="false" t="array" ref="U127:U127">IFERROR(CONCATENATE((INDEX($X$7:$X$75,SMALL(IF($X$7:$X$75&lt;&gt;"",IF($U$7:$U$75&lt;&gt;"",ROW($U$7:$U$75)-MIN(ROW($U$7:$U$75))+1,""),""),ROW()-ROW(A$78)+1)))," "),"")</f>
        <v/>
      </c>
      <c r="V127" s="0" t="str">
        <f aca="false" t="array" ref="V127:V127">IFERROR(CONCATENATE(TEXT(INDEX($U$7:$U$75,SMALL(IF($X$7:$X$75&lt;&gt;"",IF($U$7:$U$75&lt;&gt;"",ROW($U$7:$U$75)-MIN(ROW($U$7:$U$75))+1,""),""),ROW()-ROW(A$78)+1)),"##0")," "),"")</f>
        <v/>
      </c>
      <c r="W127" s="0" t="str">
        <f aca="false" t="array" ref="W127:W127">IFERROR(CONCATENATE((INDEX($A$7:$A$75,SMALL(IF($X$7:$X$75&lt;&gt;"",IF($U$7:$U$75&lt;&gt;"",ROW($U$7:$U$75)-MIN(ROW($U$7:$U$75))+1,""),""),ROW()-ROW(A$78)+1))),),"")</f>
        <v/>
      </c>
      <c r="Z127" s="0" t="str">
        <f aca="false" t="array" ref="Z127:Z127">IFERROR(CONCATENATE((INDEX($AC$7:$AC$75,SMALL(IF($AC$7:$AC$75&lt;&gt;"",IF($Z$7:$Z$75&lt;&gt;"",ROW($Z$7:$Z$75)-MIN(ROW($Z$7:$Z$75))+1,""),""),ROW()-ROW(A$78)+1))),","),"")</f>
        <v/>
      </c>
      <c r="AA127" s="0" t="str">
        <f aca="false" t="array" ref="AA127:AA127">IFERROR(CONCATENATE(TEXT(INDEX($Z$7:$Z$75,SMALL(IF($AC$7:$AC$75&lt;&gt;"",IF($Z$7:$Z$75&lt;&gt;"",ROW($Z$7:$Z$75)-MIN(ROW($Z$7:$Z$75))+1,""),""),ROW()-ROW(A$78)+1)),"##0"),","),"")</f>
        <v/>
      </c>
      <c r="AB127" s="0" t="str">
        <f aca="false" t="array" ref="AB127:AB127">IFERROR(CONCATENATE((INDEX($A$7:$A$75,SMALL(IF($AC$7:$AC$75&lt;&gt;"",IF($Z$7:$Z$75&lt;&gt;"",ROW($Z$7:$Z$75)-MIN(ROW($Z$7:$Z$75))+1,""),""),ROW()-ROW(A$78)+1))),),"")</f>
        <v/>
      </c>
      <c r="AE127" s="0" t="str">
        <f aca="false" t="array" ref="AE127:AE127">IFERROR(CONCATENATE((INDEX($AH$7:$AH$75,SMALL(IF($AH$7:$AH$75&lt;&gt;"",IF($AE$7:$AE$75&lt;&gt;"",ROW($AE$7:$AE$75)-MIN(ROW($AE$7:$AE$75))+1,""),""),ROW()-ROW(A$78)+1)))," "),"")</f>
        <v/>
      </c>
      <c r="AF127" s="0" t="str">
        <f aca="false" t="array" ref="AF127:AF127">IFERROR(CONCATENATE(TEXT(INDEX($AE$7:$AE$75,SMALL(IF($AH$7:$AH$75&lt;&gt;"",IF($AE$7:$AE$75&lt;&gt;"",ROW($AE$7:$AE$75)-MIN(ROW($AE$7:$AE$75))+1,""),""),ROW()-ROW(A$78)+1)),"##0")," "),"")</f>
        <v/>
      </c>
      <c r="AG127" s="0" t="str">
        <f aca="false" t="array" ref="AG127:AG127">IFERROR(CONCATENATE((INDEX($A$7:$A$75,SMALL(IF($AH$7:$AH$75&lt;&gt;"",IF($AE$7:$AE$75&lt;&gt;"",ROW($AE$7:$AE$75)-MIN(ROW($AE$7:$AE$75))+1,""),""),ROW()-ROW(A$78)+1))),),"")</f>
        <v/>
      </c>
      <c r="AJ127" s="0" t="str">
        <f aca="false" t="array" ref="AJ127:AJ127">IFERROR(CONCATENATE((INDEX($AM$7:$AM$75,SMALL(IF($AM$7:$AM$75&lt;&gt;"",IF($AJ$7:$AJ$75&lt;&gt;"",ROW($AJ$7:$AJ$75)-MIN(ROW($AJ$7:$AJ$75))+1,""),""),ROW()-ROW(A$78)+1)))," "),"")</f>
        <v/>
      </c>
      <c r="AK127" s="0" t="str">
        <f aca="false" t="array" ref="AK127:AK127">IFERROR(CONCATENATE(TEXT(INDEX($AJ$7:$AJ$75,SMALL(IF($AM$7:$AM$75&lt;&gt;"",IF($AJ$7:$AJ$75&lt;&gt;"",ROW($AJ$7:$AJ$75)-MIN(ROW($AJ$7:$AJ$75))+1,""),""),ROW()-ROW(A$78)+1)),"##0")," "),"")</f>
        <v/>
      </c>
      <c r="AL127" s="0" t="str">
        <f aca="false" t="array" ref="AL127:AL127">IFERROR(CONCATENATE((INDEX($A$7:$A$75,SMALL(IF($AM$7:$AM$75&lt;&gt;"",IF($AJ$7:$AJ$75&lt;&gt;"",ROW($AJ$7:$AJ$75)-MIN(ROW($AJ$7:$AJ$75))+1,""),""),ROW()-ROW(A$78)+1))),),"")</f>
        <v/>
      </c>
    </row>
    <row r="128" customFormat="false" ht="15" hidden="false" customHeight="false" outlineLevel="0" collapsed="false">
      <c r="K128" s="0" t="str">
        <f aca="false" t="array" ref="K128:K128">IFERROR(CONCATENATE(TEXT(INDEX($K$7:$K$75,SMALL(IF($N$7:$N$75&lt;&gt;"",IF($K$7:$K$75&lt;&gt;"",ROW($K$7:$K$75)-MIN(ROW($K$7:$K$75))+1,""),""),ROW()-ROW(A$78)+1)),"##0"),","),"")</f>
        <v/>
      </c>
      <c r="L128" s="0" t="str">
        <f aca="false" t="array" ref="L128:L128">IFERROR(CONCATENATE((INDEX($N$7:$N$75,SMALL(IF($N$7:$N$75&lt;&gt;"",IF($K$7:$K$75&lt;&gt;"",ROW($K$7:$K$75)-MIN(ROW($K$7:$K$75))+1,""),""),ROW()-ROW(A$78)+1))),","),"")</f>
        <v/>
      </c>
      <c r="M128" s="0" t="str">
        <f aca="false" t="array" ref="M128:M128">IFERROR(CONCATENATE((INDEX($A$7:$A$75,SMALL(IF($N$7:$N$75&lt;&gt;"",IF($K$7:$K$75&lt;&gt;"",ROW($K$7:$K$75)-MIN(ROW($K$7:$K$75))+1,""),""),ROW()-ROW(A$78)+1))),),"")</f>
        <v/>
      </c>
      <c r="P128" s="0" t="str">
        <f aca="false" t="array" ref="P128:P128">IFERROR(CONCATENATE((INDEX($S$7:$S$75,SMALL(IF($S$7:$S$75&lt;&gt;"",IF($P$7:$P$75&lt;&gt;"",ROW($P$7:$P$75)-MIN(ROW($P$7:$P$75))+1,""),""),ROW()-ROW(A$78)+1)))," "),"")</f>
        <v/>
      </c>
      <c r="Q128" s="0" t="str">
        <f aca="false" t="array" ref="Q128:Q128">IFERROR(CONCATENATE(TEXT(INDEX($P$7:$P$75,SMALL(IF($S$7:$S$75&lt;&gt;"",IF($P$7:$P$75&lt;&gt;"",ROW($P$7:$P$75)-MIN(ROW($P$7:$P$75))+1,""),""),ROW()-ROW(A$78)+1)),"##0")," "),"")</f>
        <v/>
      </c>
      <c r="R128" s="0" t="str">
        <f aca="false" t="array" ref="R128:R128">IFERROR(CONCATENATE((INDEX($A$7:$A$75,SMALL(IF($S$7:$S$75&lt;&gt;"",IF($P$7:$P$75&lt;&gt;"",ROW($P$7:$P$75)-MIN(ROW($P$7:$P$75))+1,""),""),ROW()-ROW(A$78)+1))),),"")</f>
        <v/>
      </c>
      <c r="U128" s="0" t="str">
        <f aca="false" t="array" ref="U128:U128">IFERROR(CONCATENATE((INDEX($X$7:$X$75,SMALL(IF($X$7:$X$75&lt;&gt;"",IF($U$7:$U$75&lt;&gt;"",ROW($U$7:$U$75)-MIN(ROW($U$7:$U$75))+1,""),""),ROW()-ROW(A$78)+1)))," "),"")</f>
        <v/>
      </c>
      <c r="V128" s="0" t="str">
        <f aca="false" t="array" ref="V128:V128">IFERROR(CONCATENATE(TEXT(INDEX($U$7:$U$75,SMALL(IF($X$7:$X$75&lt;&gt;"",IF($U$7:$U$75&lt;&gt;"",ROW($U$7:$U$75)-MIN(ROW($U$7:$U$75))+1,""),""),ROW()-ROW(A$78)+1)),"##0")," "),"")</f>
        <v/>
      </c>
      <c r="W128" s="0" t="str">
        <f aca="false" t="array" ref="W128:W128">IFERROR(CONCATENATE((INDEX($A$7:$A$75,SMALL(IF($X$7:$X$75&lt;&gt;"",IF($U$7:$U$75&lt;&gt;"",ROW($U$7:$U$75)-MIN(ROW($U$7:$U$75))+1,""),""),ROW()-ROW(A$78)+1))),),"")</f>
        <v/>
      </c>
      <c r="Z128" s="0" t="str">
        <f aca="false" t="array" ref="Z128:Z128">IFERROR(CONCATENATE((INDEX($AC$7:$AC$75,SMALL(IF($AC$7:$AC$75&lt;&gt;"",IF($Z$7:$Z$75&lt;&gt;"",ROW($Z$7:$Z$75)-MIN(ROW($Z$7:$Z$75))+1,""),""),ROW()-ROW(A$78)+1))),","),"")</f>
        <v/>
      </c>
      <c r="AA128" s="0" t="str">
        <f aca="false" t="array" ref="AA128:AA128">IFERROR(CONCATENATE(TEXT(INDEX($Z$7:$Z$75,SMALL(IF($AC$7:$AC$75&lt;&gt;"",IF($Z$7:$Z$75&lt;&gt;"",ROW($Z$7:$Z$75)-MIN(ROW($Z$7:$Z$75))+1,""),""),ROW()-ROW(A$78)+1)),"##0"),","),"")</f>
        <v/>
      </c>
      <c r="AB128" s="0" t="str">
        <f aca="false" t="array" ref="AB128:AB128">IFERROR(CONCATENATE((INDEX($A$7:$A$75,SMALL(IF($AC$7:$AC$75&lt;&gt;"",IF($Z$7:$Z$75&lt;&gt;"",ROW($Z$7:$Z$75)-MIN(ROW($Z$7:$Z$75))+1,""),""),ROW()-ROW(A$78)+1))),),"")</f>
        <v/>
      </c>
      <c r="AE128" s="0" t="str">
        <f aca="false" t="array" ref="AE128:AE128">IFERROR(CONCATENATE((INDEX($AH$7:$AH$75,SMALL(IF($AH$7:$AH$75&lt;&gt;"",IF($AE$7:$AE$75&lt;&gt;"",ROW($AE$7:$AE$75)-MIN(ROW($AE$7:$AE$75))+1,""),""),ROW()-ROW(A$78)+1)))," "),"")</f>
        <v/>
      </c>
      <c r="AF128" s="0" t="str">
        <f aca="false" t="array" ref="AF128:AF128">IFERROR(CONCATENATE(TEXT(INDEX($AE$7:$AE$75,SMALL(IF($AH$7:$AH$75&lt;&gt;"",IF($AE$7:$AE$75&lt;&gt;"",ROW($AE$7:$AE$75)-MIN(ROW($AE$7:$AE$75))+1,""),""),ROW()-ROW(A$78)+1)),"##0")," "),"")</f>
        <v/>
      </c>
      <c r="AG128" s="0" t="str">
        <f aca="false" t="array" ref="AG128:AG128">IFERROR(CONCATENATE((INDEX($A$7:$A$75,SMALL(IF($AH$7:$AH$75&lt;&gt;"",IF($AE$7:$AE$75&lt;&gt;"",ROW($AE$7:$AE$75)-MIN(ROW($AE$7:$AE$75))+1,""),""),ROW()-ROW(A$78)+1))),),"")</f>
        <v/>
      </c>
      <c r="AJ128" s="0" t="str">
        <f aca="false" t="array" ref="AJ128:AJ128">IFERROR(CONCATENATE((INDEX($AM$7:$AM$75,SMALL(IF($AM$7:$AM$75&lt;&gt;"",IF($AJ$7:$AJ$75&lt;&gt;"",ROW($AJ$7:$AJ$75)-MIN(ROW($AJ$7:$AJ$75))+1,""),""),ROW()-ROW(A$78)+1)))," "),"")</f>
        <v/>
      </c>
      <c r="AK128" s="0" t="str">
        <f aca="false" t="array" ref="AK128:AK128">IFERROR(CONCATENATE(TEXT(INDEX($AJ$7:$AJ$75,SMALL(IF($AM$7:$AM$75&lt;&gt;"",IF($AJ$7:$AJ$75&lt;&gt;"",ROW($AJ$7:$AJ$75)-MIN(ROW($AJ$7:$AJ$75))+1,""),""),ROW()-ROW(A$78)+1)),"##0")," "),"")</f>
        <v/>
      </c>
      <c r="AL128" s="0" t="str">
        <f aca="false" t="array" ref="AL128:AL128">IFERROR(CONCATENATE((INDEX($A$7:$A$75,SMALL(IF($AM$7:$AM$75&lt;&gt;"",IF($AJ$7:$AJ$75&lt;&gt;"",ROW($AJ$7:$AJ$75)-MIN(ROW($AJ$7:$AJ$75))+1,""),""),ROW()-ROW(A$78)+1))),),"")</f>
        <v/>
      </c>
    </row>
    <row r="129" customFormat="false" ht="15" hidden="false" customHeight="false" outlineLevel="0" collapsed="false">
      <c r="K129" s="0" t="str">
        <f aca="false" t="array" ref="K129:K129">IFERROR(CONCATENATE(TEXT(INDEX($K$7:$K$75,SMALL(IF($N$7:$N$75&lt;&gt;"",IF($K$7:$K$75&lt;&gt;"",ROW($K$7:$K$75)-MIN(ROW($K$7:$K$75))+1,""),""),ROW()-ROW(A$78)+1)),"##0"),","),"")</f>
        <v/>
      </c>
      <c r="L129" s="0" t="str">
        <f aca="false" t="array" ref="L129:L129">IFERROR(CONCATENATE((INDEX($N$7:$N$75,SMALL(IF($N$7:$N$75&lt;&gt;"",IF($K$7:$K$75&lt;&gt;"",ROW($K$7:$K$75)-MIN(ROW($K$7:$K$75))+1,""),""),ROW()-ROW(A$78)+1))),","),"")</f>
        <v/>
      </c>
      <c r="M129" s="0" t="str">
        <f aca="false" t="array" ref="M129:M129">IFERROR(CONCATENATE((INDEX($A$7:$A$75,SMALL(IF($N$7:$N$75&lt;&gt;"",IF($K$7:$K$75&lt;&gt;"",ROW($K$7:$K$75)-MIN(ROW($K$7:$K$75))+1,""),""),ROW()-ROW(A$78)+1))),),"")</f>
        <v/>
      </c>
      <c r="P129" s="0" t="str">
        <f aca="false" t="array" ref="P129:P129">IFERROR(CONCATENATE((INDEX($S$7:$S$75,SMALL(IF($S$7:$S$75&lt;&gt;"",IF($P$7:$P$75&lt;&gt;"",ROW($P$7:$P$75)-MIN(ROW($P$7:$P$75))+1,""),""),ROW()-ROW(A$78)+1)))," "),"")</f>
        <v/>
      </c>
      <c r="Q129" s="0" t="str">
        <f aca="false" t="array" ref="Q129:Q129">IFERROR(CONCATENATE(TEXT(INDEX($P$7:$P$75,SMALL(IF($S$7:$S$75&lt;&gt;"",IF($P$7:$P$75&lt;&gt;"",ROW($P$7:$P$75)-MIN(ROW($P$7:$P$75))+1,""),""),ROW()-ROW(A$78)+1)),"##0")," "),"")</f>
        <v/>
      </c>
      <c r="R129" s="0" t="str">
        <f aca="false" t="array" ref="R129:R129">IFERROR(CONCATENATE((INDEX($A$7:$A$75,SMALL(IF($S$7:$S$75&lt;&gt;"",IF($P$7:$P$75&lt;&gt;"",ROW($P$7:$P$75)-MIN(ROW($P$7:$P$75))+1,""),""),ROW()-ROW(A$78)+1))),),"")</f>
        <v/>
      </c>
      <c r="U129" s="0" t="str">
        <f aca="false" t="array" ref="U129:U129">IFERROR(CONCATENATE((INDEX($X$7:$X$75,SMALL(IF($X$7:$X$75&lt;&gt;"",IF($U$7:$U$75&lt;&gt;"",ROW($U$7:$U$75)-MIN(ROW($U$7:$U$75))+1,""),""),ROW()-ROW(A$78)+1)))," "),"")</f>
        <v/>
      </c>
      <c r="V129" s="0" t="str">
        <f aca="false" t="array" ref="V129:V129">IFERROR(CONCATENATE(TEXT(INDEX($U$7:$U$75,SMALL(IF($X$7:$X$75&lt;&gt;"",IF($U$7:$U$75&lt;&gt;"",ROW($U$7:$U$75)-MIN(ROW($U$7:$U$75))+1,""),""),ROW()-ROW(A$78)+1)),"##0")," "),"")</f>
        <v/>
      </c>
      <c r="W129" s="0" t="str">
        <f aca="false" t="array" ref="W129:W129">IFERROR(CONCATENATE((INDEX($A$7:$A$75,SMALL(IF($X$7:$X$75&lt;&gt;"",IF($U$7:$U$75&lt;&gt;"",ROW($U$7:$U$75)-MIN(ROW($U$7:$U$75))+1,""),""),ROW()-ROW(A$78)+1))),),"")</f>
        <v/>
      </c>
      <c r="Z129" s="0" t="str">
        <f aca="false" t="array" ref="Z129:Z129">IFERROR(CONCATENATE((INDEX($AC$7:$AC$75,SMALL(IF($AC$7:$AC$75&lt;&gt;"",IF($Z$7:$Z$75&lt;&gt;"",ROW($Z$7:$Z$75)-MIN(ROW($Z$7:$Z$75))+1,""),""),ROW()-ROW(A$78)+1))),","),"")</f>
        <v/>
      </c>
      <c r="AA129" s="0" t="str">
        <f aca="false" t="array" ref="AA129:AA129">IFERROR(CONCATENATE(TEXT(INDEX($Z$7:$Z$75,SMALL(IF($AC$7:$AC$75&lt;&gt;"",IF($Z$7:$Z$75&lt;&gt;"",ROW($Z$7:$Z$75)-MIN(ROW($Z$7:$Z$75))+1,""),""),ROW()-ROW(A$78)+1)),"##0"),","),"")</f>
        <v/>
      </c>
      <c r="AB129" s="0" t="str">
        <f aca="false" t="array" ref="AB129:AB129">IFERROR(CONCATENATE((INDEX($A$7:$A$75,SMALL(IF($AC$7:$AC$75&lt;&gt;"",IF($Z$7:$Z$75&lt;&gt;"",ROW($Z$7:$Z$75)-MIN(ROW($Z$7:$Z$75))+1,""),""),ROW()-ROW(A$78)+1))),),"")</f>
        <v/>
      </c>
      <c r="AE129" s="0" t="str">
        <f aca="false" t="array" ref="AE129:AE129">IFERROR(CONCATENATE((INDEX($AH$7:$AH$75,SMALL(IF($AH$7:$AH$75&lt;&gt;"",IF($AE$7:$AE$75&lt;&gt;"",ROW($AE$7:$AE$75)-MIN(ROW($AE$7:$AE$75))+1,""),""),ROW()-ROW(A$78)+1)))," "),"")</f>
        <v/>
      </c>
      <c r="AF129" s="0" t="str">
        <f aca="false" t="array" ref="AF129:AF129">IFERROR(CONCATENATE(TEXT(INDEX($AE$7:$AE$75,SMALL(IF($AH$7:$AH$75&lt;&gt;"",IF($AE$7:$AE$75&lt;&gt;"",ROW($AE$7:$AE$75)-MIN(ROW($AE$7:$AE$75))+1,""),""),ROW()-ROW(A$78)+1)),"##0")," "),"")</f>
        <v/>
      </c>
      <c r="AG129" s="0" t="str">
        <f aca="false" t="array" ref="AG129:AG129">IFERROR(CONCATENATE((INDEX($A$7:$A$75,SMALL(IF($AH$7:$AH$75&lt;&gt;"",IF($AE$7:$AE$75&lt;&gt;"",ROW($AE$7:$AE$75)-MIN(ROW($AE$7:$AE$75))+1,""),""),ROW()-ROW(A$78)+1))),),"")</f>
        <v/>
      </c>
      <c r="AJ129" s="0" t="str">
        <f aca="false" t="array" ref="AJ129:AJ129">IFERROR(CONCATENATE((INDEX($AM$7:$AM$75,SMALL(IF($AM$7:$AM$75&lt;&gt;"",IF($AJ$7:$AJ$75&lt;&gt;"",ROW($AJ$7:$AJ$75)-MIN(ROW($AJ$7:$AJ$75))+1,""),""),ROW()-ROW(A$78)+1)))," "),"")</f>
        <v/>
      </c>
      <c r="AK129" s="0" t="str">
        <f aca="false" t="array" ref="AK129:AK129">IFERROR(CONCATENATE(TEXT(INDEX($AJ$7:$AJ$75,SMALL(IF($AM$7:$AM$75&lt;&gt;"",IF($AJ$7:$AJ$75&lt;&gt;"",ROW($AJ$7:$AJ$75)-MIN(ROW($AJ$7:$AJ$75))+1,""),""),ROW()-ROW(A$78)+1)),"##0")," "),"")</f>
        <v/>
      </c>
      <c r="AL129" s="0" t="str">
        <f aca="false" t="array" ref="AL129:AL129">IFERROR(CONCATENATE((INDEX($A$7:$A$75,SMALL(IF($AM$7:$AM$75&lt;&gt;"",IF($AJ$7:$AJ$75&lt;&gt;"",ROW($AJ$7:$AJ$75)-MIN(ROW($AJ$7:$AJ$75))+1,""),""),ROW()-ROW(A$78)+1))),),"")</f>
        <v/>
      </c>
    </row>
    <row r="130" customFormat="false" ht="15" hidden="false" customHeight="false" outlineLevel="0" collapsed="false">
      <c r="K130" s="0" t="str">
        <f aca="false" t="array" ref="K130:K130">IFERROR(CONCATENATE(TEXT(INDEX($K$7:$K$75,SMALL(IF($N$7:$N$75&lt;&gt;"",IF($K$7:$K$75&lt;&gt;"",ROW($K$7:$K$75)-MIN(ROW($K$7:$K$75))+1,""),""),ROW()-ROW(A$78)+1)),"##0"),","),"")</f>
        <v/>
      </c>
      <c r="L130" s="0" t="str">
        <f aca="false" t="array" ref="L130:L130">IFERROR(CONCATENATE((INDEX($N$7:$N$75,SMALL(IF($N$7:$N$75&lt;&gt;"",IF($K$7:$K$75&lt;&gt;"",ROW($K$7:$K$75)-MIN(ROW($K$7:$K$75))+1,""),""),ROW()-ROW(A$78)+1))),","),"")</f>
        <v/>
      </c>
      <c r="M130" s="0" t="str">
        <f aca="false" t="array" ref="M130:M130">IFERROR(CONCATENATE((INDEX($A$7:$A$75,SMALL(IF($N$7:$N$75&lt;&gt;"",IF($K$7:$K$75&lt;&gt;"",ROW($K$7:$K$75)-MIN(ROW($K$7:$K$75))+1,""),""),ROW()-ROW(A$78)+1))),),"")</f>
        <v/>
      </c>
      <c r="P130" s="0" t="str">
        <f aca="false" t="array" ref="P130:P130">IFERROR(CONCATENATE((INDEX($S$7:$S$75,SMALL(IF($S$7:$S$75&lt;&gt;"",IF($P$7:$P$75&lt;&gt;"",ROW($P$7:$P$75)-MIN(ROW($P$7:$P$75))+1,""),""),ROW()-ROW(A$78)+1)))," "),"")</f>
        <v/>
      </c>
      <c r="Q130" s="0" t="str">
        <f aca="false" t="array" ref="Q130:Q130">IFERROR(CONCATENATE(TEXT(INDEX($P$7:$P$75,SMALL(IF($S$7:$S$75&lt;&gt;"",IF($P$7:$P$75&lt;&gt;"",ROW($P$7:$P$75)-MIN(ROW($P$7:$P$75))+1,""),""),ROW()-ROW(A$78)+1)),"##0")," "),"")</f>
        <v/>
      </c>
      <c r="R130" s="0" t="str">
        <f aca="false" t="array" ref="R130:R130">IFERROR(CONCATENATE((INDEX($A$7:$A$75,SMALL(IF($S$7:$S$75&lt;&gt;"",IF($P$7:$P$75&lt;&gt;"",ROW($P$7:$P$75)-MIN(ROW($P$7:$P$75))+1,""),""),ROW()-ROW(A$78)+1))),),"")</f>
        <v/>
      </c>
      <c r="U130" s="0" t="str">
        <f aca="false" t="array" ref="U130:U130">IFERROR(CONCATENATE((INDEX($X$7:$X$75,SMALL(IF($X$7:$X$75&lt;&gt;"",IF($U$7:$U$75&lt;&gt;"",ROW($U$7:$U$75)-MIN(ROW($U$7:$U$75))+1,""),""),ROW()-ROW(A$78)+1)))," "),"")</f>
        <v/>
      </c>
      <c r="V130" s="0" t="str">
        <f aca="false" t="array" ref="V130:V130">IFERROR(CONCATENATE(TEXT(INDEX($U$7:$U$75,SMALL(IF($X$7:$X$75&lt;&gt;"",IF($U$7:$U$75&lt;&gt;"",ROW($U$7:$U$75)-MIN(ROW($U$7:$U$75))+1,""),""),ROW()-ROW(A$78)+1)),"##0")," "),"")</f>
        <v/>
      </c>
      <c r="W130" s="0" t="str">
        <f aca="false" t="array" ref="W130:W130">IFERROR(CONCATENATE((INDEX($A$7:$A$75,SMALL(IF($X$7:$X$75&lt;&gt;"",IF($U$7:$U$75&lt;&gt;"",ROW($U$7:$U$75)-MIN(ROW($U$7:$U$75))+1,""),""),ROW()-ROW(A$78)+1))),),"")</f>
        <v/>
      </c>
      <c r="Z130" s="0" t="str">
        <f aca="false" t="array" ref="Z130:Z130">IFERROR(CONCATENATE((INDEX($AC$7:$AC$75,SMALL(IF($AC$7:$AC$75&lt;&gt;"",IF($Z$7:$Z$75&lt;&gt;"",ROW($Z$7:$Z$75)-MIN(ROW($Z$7:$Z$75))+1,""),""),ROW()-ROW(A$78)+1))),","),"")</f>
        <v/>
      </c>
      <c r="AA130" s="0" t="str">
        <f aca="false" t="array" ref="AA130:AA130">IFERROR(CONCATENATE(TEXT(INDEX($Z$7:$Z$75,SMALL(IF($AC$7:$AC$75&lt;&gt;"",IF($Z$7:$Z$75&lt;&gt;"",ROW($Z$7:$Z$75)-MIN(ROW($Z$7:$Z$75))+1,""),""),ROW()-ROW(A$78)+1)),"##0"),","),"")</f>
        <v/>
      </c>
      <c r="AB130" s="0" t="str">
        <f aca="false" t="array" ref="AB130:AB130">IFERROR(CONCATENATE((INDEX($A$7:$A$75,SMALL(IF($AC$7:$AC$75&lt;&gt;"",IF($Z$7:$Z$75&lt;&gt;"",ROW($Z$7:$Z$75)-MIN(ROW($Z$7:$Z$75))+1,""),""),ROW()-ROW(A$78)+1))),),"")</f>
        <v/>
      </c>
      <c r="AE130" s="0" t="str">
        <f aca="false" t="array" ref="AE130:AE130">IFERROR(CONCATENATE((INDEX($AH$7:$AH$75,SMALL(IF($AH$7:$AH$75&lt;&gt;"",IF($AE$7:$AE$75&lt;&gt;"",ROW($AE$7:$AE$75)-MIN(ROW($AE$7:$AE$75))+1,""),""),ROW()-ROW(A$78)+1)))," "),"")</f>
        <v/>
      </c>
      <c r="AF130" s="0" t="str">
        <f aca="false" t="array" ref="AF130:AF130">IFERROR(CONCATENATE(TEXT(INDEX($AE$7:$AE$75,SMALL(IF($AH$7:$AH$75&lt;&gt;"",IF($AE$7:$AE$75&lt;&gt;"",ROW($AE$7:$AE$75)-MIN(ROW($AE$7:$AE$75))+1,""),""),ROW()-ROW(A$78)+1)),"##0")," "),"")</f>
        <v/>
      </c>
      <c r="AG130" s="0" t="str">
        <f aca="false" t="array" ref="AG130:AG130">IFERROR(CONCATENATE((INDEX($A$7:$A$75,SMALL(IF($AH$7:$AH$75&lt;&gt;"",IF($AE$7:$AE$75&lt;&gt;"",ROW($AE$7:$AE$75)-MIN(ROW($AE$7:$AE$75))+1,""),""),ROW()-ROW(A$78)+1))),),"")</f>
        <v/>
      </c>
      <c r="AJ130" s="0" t="str">
        <f aca="false" t="array" ref="AJ130:AJ130">IFERROR(CONCATENATE((INDEX($AM$7:$AM$75,SMALL(IF($AM$7:$AM$75&lt;&gt;"",IF($AJ$7:$AJ$75&lt;&gt;"",ROW($AJ$7:$AJ$75)-MIN(ROW($AJ$7:$AJ$75))+1,""),""),ROW()-ROW(A$78)+1)))," "),"")</f>
        <v/>
      </c>
      <c r="AK130" s="0" t="str">
        <f aca="false" t="array" ref="AK130:AK130">IFERROR(CONCATENATE(TEXT(INDEX($AJ$7:$AJ$75,SMALL(IF($AM$7:$AM$75&lt;&gt;"",IF($AJ$7:$AJ$75&lt;&gt;"",ROW($AJ$7:$AJ$75)-MIN(ROW($AJ$7:$AJ$75))+1,""),""),ROW()-ROW(A$78)+1)),"##0")," "),"")</f>
        <v/>
      </c>
      <c r="AL130" s="0" t="str">
        <f aca="false" t="array" ref="AL130:AL130">IFERROR(CONCATENATE((INDEX($A$7:$A$75,SMALL(IF($AM$7:$AM$75&lt;&gt;"",IF($AJ$7:$AJ$75&lt;&gt;"",ROW($AJ$7:$AJ$75)-MIN(ROW($AJ$7:$AJ$75))+1,""),""),ROW()-ROW(A$78)+1))),),"")</f>
        <v/>
      </c>
    </row>
    <row r="131" customFormat="false" ht="15" hidden="false" customHeight="false" outlineLevel="0" collapsed="false">
      <c r="K131" s="0" t="str">
        <f aca="false" t="array" ref="K131:K131">IFERROR(CONCATENATE(TEXT(INDEX($K$7:$K$75,SMALL(IF($N$7:$N$75&lt;&gt;"",IF($K$7:$K$75&lt;&gt;"",ROW($K$7:$K$75)-MIN(ROW($K$7:$K$75))+1,""),""),ROW()-ROW(A$78)+1)),"##0"),","),"")</f>
        <v/>
      </c>
      <c r="L131" s="0" t="str">
        <f aca="false" t="array" ref="L131:L131">IFERROR(CONCATENATE((INDEX($N$7:$N$75,SMALL(IF($N$7:$N$75&lt;&gt;"",IF($K$7:$K$75&lt;&gt;"",ROW($K$7:$K$75)-MIN(ROW($K$7:$K$75))+1,""),""),ROW()-ROW(A$78)+1))),","),"")</f>
        <v/>
      </c>
      <c r="M131" s="0" t="str">
        <f aca="false" t="array" ref="M131:M131">IFERROR(CONCATENATE((INDEX($A$7:$A$75,SMALL(IF($N$7:$N$75&lt;&gt;"",IF($K$7:$K$75&lt;&gt;"",ROW($K$7:$K$75)-MIN(ROW($K$7:$K$75))+1,""),""),ROW()-ROW(A$78)+1))),),"")</f>
        <v/>
      </c>
      <c r="P131" s="0" t="str">
        <f aca="false" t="array" ref="P131:P131">IFERROR(CONCATENATE((INDEX($S$7:$S$75,SMALL(IF($S$7:$S$75&lt;&gt;"",IF($P$7:$P$75&lt;&gt;"",ROW($P$7:$P$75)-MIN(ROW($P$7:$P$75))+1,""),""),ROW()-ROW(A$78)+1)))," "),"")</f>
        <v/>
      </c>
      <c r="Q131" s="0" t="str">
        <f aca="false" t="array" ref="Q131:Q131">IFERROR(CONCATENATE(TEXT(INDEX($P$7:$P$75,SMALL(IF($S$7:$S$75&lt;&gt;"",IF($P$7:$P$75&lt;&gt;"",ROW($P$7:$P$75)-MIN(ROW($P$7:$P$75))+1,""),""),ROW()-ROW(A$78)+1)),"##0")," "),"")</f>
        <v/>
      </c>
      <c r="R131" s="0" t="str">
        <f aca="false" t="array" ref="R131:R131">IFERROR(CONCATENATE((INDEX($A$7:$A$75,SMALL(IF($S$7:$S$75&lt;&gt;"",IF($P$7:$P$75&lt;&gt;"",ROW($P$7:$P$75)-MIN(ROW($P$7:$P$75))+1,""),""),ROW()-ROW(A$78)+1))),),"")</f>
        <v/>
      </c>
      <c r="U131" s="0" t="str">
        <f aca="false" t="array" ref="U131:U131">IFERROR(CONCATENATE((INDEX($X$7:$X$75,SMALL(IF($X$7:$X$75&lt;&gt;"",IF($U$7:$U$75&lt;&gt;"",ROW($U$7:$U$75)-MIN(ROW($U$7:$U$75))+1,""),""),ROW()-ROW(A$78)+1)))," "),"")</f>
        <v/>
      </c>
      <c r="V131" s="0" t="str">
        <f aca="false" t="array" ref="V131:V131">IFERROR(CONCATENATE(TEXT(INDEX($U$7:$U$75,SMALL(IF($X$7:$X$75&lt;&gt;"",IF($U$7:$U$75&lt;&gt;"",ROW($U$7:$U$75)-MIN(ROW($U$7:$U$75))+1,""),""),ROW()-ROW(A$78)+1)),"##0")," "),"")</f>
        <v/>
      </c>
      <c r="W131" s="0" t="str">
        <f aca="false" t="array" ref="W131:W131">IFERROR(CONCATENATE((INDEX($A$7:$A$75,SMALL(IF($X$7:$X$75&lt;&gt;"",IF($U$7:$U$75&lt;&gt;"",ROW($U$7:$U$75)-MIN(ROW($U$7:$U$75))+1,""),""),ROW()-ROW(A$78)+1))),),"")</f>
        <v/>
      </c>
      <c r="Z131" s="0" t="str">
        <f aca="false" t="array" ref="Z131:Z131">IFERROR(CONCATENATE((INDEX($AC$7:$AC$75,SMALL(IF($AC$7:$AC$75&lt;&gt;"",IF($Z$7:$Z$75&lt;&gt;"",ROW($Z$7:$Z$75)-MIN(ROW($Z$7:$Z$75))+1,""),""),ROW()-ROW(A$78)+1))),","),"")</f>
        <v/>
      </c>
      <c r="AA131" s="0" t="str">
        <f aca="false" t="array" ref="AA131:AA131">IFERROR(CONCATENATE(TEXT(INDEX($Z$7:$Z$75,SMALL(IF($AC$7:$AC$75&lt;&gt;"",IF($Z$7:$Z$75&lt;&gt;"",ROW($Z$7:$Z$75)-MIN(ROW($Z$7:$Z$75))+1,""),""),ROW()-ROW(A$78)+1)),"##0"),","),"")</f>
        <v/>
      </c>
      <c r="AB131" s="0" t="str">
        <f aca="false" t="array" ref="AB131:AB131">IFERROR(CONCATENATE((INDEX($A$7:$A$75,SMALL(IF($AC$7:$AC$75&lt;&gt;"",IF($Z$7:$Z$75&lt;&gt;"",ROW($Z$7:$Z$75)-MIN(ROW($Z$7:$Z$75))+1,""),""),ROW()-ROW(A$78)+1))),),"")</f>
        <v/>
      </c>
      <c r="AE131" s="0" t="str">
        <f aca="false" t="array" ref="AE131:AE131">IFERROR(CONCATENATE((INDEX($AH$7:$AH$75,SMALL(IF($AH$7:$AH$75&lt;&gt;"",IF($AE$7:$AE$75&lt;&gt;"",ROW($AE$7:$AE$75)-MIN(ROW($AE$7:$AE$75))+1,""),""),ROW()-ROW(A$78)+1)))," "),"")</f>
        <v/>
      </c>
      <c r="AF131" s="0" t="str">
        <f aca="false" t="array" ref="AF131:AF131">IFERROR(CONCATENATE(TEXT(INDEX($AE$7:$AE$75,SMALL(IF($AH$7:$AH$75&lt;&gt;"",IF($AE$7:$AE$75&lt;&gt;"",ROW($AE$7:$AE$75)-MIN(ROW($AE$7:$AE$75))+1,""),""),ROW()-ROW(A$78)+1)),"##0")," "),"")</f>
        <v/>
      </c>
      <c r="AG131" s="0" t="str">
        <f aca="false" t="array" ref="AG131:AG131">IFERROR(CONCATENATE((INDEX($A$7:$A$75,SMALL(IF($AH$7:$AH$75&lt;&gt;"",IF($AE$7:$AE$75&lt;&gt;"",ROW($AE$7:$AE$75)-MIN(ROW($AE$7:$AE$75))+1,""),""),ROW()-ROW(A$78)+1))),),"")</f>
        <v/>
      </c>
      <c r="AJ131" s="0" t="str">
        <f aca="false" t="array" ref="AJ131:AJ131">IFERROR(CONCATENATE((INDEX($AM$7:$AM$75,SMALL(IF($AM$7:$AM$75&lt;&gt;"",IF($AJ$7:$AJ$75&lt;&gt;"",ROW($AJ$7:$AJ$75)-MIN(ROW($AJ$7:$AJ$75))+1,""),""),ROW()-ROW(A$78)+1)))," "),"")</f>
        <v/>
      </c>
      <c r="AK131" s="0" t="str">
        <f aca="false" t="array" ref="AK131:AK131">IFERROR(CONCATENATE(TEXT(INDEX($AJ$7:$AJ$75,SMALL(IF($AM$7:$AM$75&lt;&gt;"",IF($AJ$7:$AJ$75&lt;&gt;"",ROW($AJ$7:$AJ$75)-MIN(ROW($AJ$7:$AJ$75))+1,""),""),ROW()-ROW(A$78)+1)),"##0")," "),"")</f>
        <v/>
      </c>
      <c r="AL131" s="0" t="str">
        <f aca="false" t="array" ref="AL131:AL131">IFERROR(CONCATENATE((INDEX($A$7:$A$75,SMALL(IF($AM$7:$AM$75&lt;&gt;"",IF($AJ$7:$AJ$75&lt;&gt;"",ROW($AJ$7:$AJ$75)-MIN(ROW($AJ$7:$AJ$75))+1,""),""),ROW()-ROW(A$78)+1))),),"")</f>
        <v/>
      </c>
    </row>
    <row r="132" customFormat="false" ht="15" hidden="false" customHeight="false" outlineLevel="0" collapsed="false">
      <c r="K132" s="0" t="str">
        <f aca="false" t="array" ref="K132:K132">IFERROR(CONCATENATE(TEXT(INDEX($K$7:$K$75,SMALL(IF($N$7:$N$75&lt;&gt;"",IF($K$7:$K$75&lt;&gt;"",ROW($K$7:$K$75)-MIN(ROW($K$7:$K$75))+1,""),""),ROW()-ROW(A$78)+1)),"##0"),","),"")</f>
        <v/>
      </c>
      <c r="L132" s="0" t="str">
        <f aca="false" t="array" ref="L132:L132">IFERROR(CONCATENATE((INDEX($N$7:$N$75,SMALL(IF($N$7:$N$75&lt;&gt;"",IF($K$7:$K$75&lt;&gt;"",ROW($K$7:$K$75)-MIN(ROW($K$7:$K$75))+1,""),""),ROW()-ROW(A$78)+1))),","),"")</f>
        <v/>
      </c>
      <c r="M132" s="0" t="str">
        <f aca="false" t="array" ref="M132:M132">IFERROR(CONCATENATE((INDEX($A$7:$A$75,SMALL(IF($N$7:$N$75&lt;&gt;"",IF($K$7:$K$75&lt;&gt;"",ROW($K$7:$K$75)-MIN(ROW($K$7:$K$75))+1,""),""),ROW()-ROW(A$78)+1))),),"")</f>
        <v/>
      </c>
      <c r="P132" s="0" t="str">
        <f aca="false" t="array" ref="P132:P132">IFERROR(CONCATENATE((INDEX($S$7:$S$75,SMALL(IF($S$7:$S$75&lt;&gt;"",IF($P$7:$P$75&lt;&gt;"",ROW($P$7:$P$75)-MIN(ROW($P$7:$P$75))+1,""),""),ROW()-ROW(A$78)+1)))," "),"")</f>
        <v/>
      </c>
      <c r="Q132" s="0" t="str">
        <f aca="false" t="array" ref="Q132:Q132">IFERROR(CONCATENATE(TEXT(INDEX($P$7:$P$75,SMALL(IF($S$7:$S$75&lt;&gt;"",IF($P$7:$P$75&lt;&gt;"",ROW($P$7:$P$75)-MIN(ROW($P$7:$P$75))+1,""),""),ROW()-ROW(A$78)+1)),"##0")," "),"")</f>
        <v/>
      </c>
      <c r="R132" s="0" t="str">
        <f aca="false" t="array" ref="R132:R132">IFERROR(CONCATENATE((INDEX($A$7:$A$75,SMALL(IF($S$7:$S$75&lt;&gt;"",IF($P$7:$P$75&lt;&gt;"",ROW($P$7:$P$75)-MIN(ROW($P$7:$P$75))+1,""),""),ROW()-ROW(A$78)+1))),),"")</f>
        <v/>
      </c>
      <c r="U132" s="0" t="str">
        <f aca="false" t="array" ref="U132:U132">IFERROR(CONCATENATE((INDEX($X$7:$X$75,SMALL(IF($X$7:$X$75&lt;&gt;"",IF($U$7:$U$75&lt;&gt;"",ROW($U$7:$U$75)-MIN(ROW($U$7:$U$75))+1,""),""),ROW()-ROW(A$78)+1)))," "),"")</f>
        <v/>
      </c>
      <c r="V132" s="0" t="str">
        <f aca="false" t="array" ref="V132:V132">IFERROR(CONCATENATE(TEXT(INDEX($U$7:$U$75,SMALL(IF($X$7:$X$75&lt;&gt;"",IF($U$7:$U$75&lt;&gt;"",ROW($U$7:$U$75)-MIN(ROW($U$7:$U$75))+1,""),""),ROW()-ROW(A$78)+1)),"##0")," "),"")</f>
        <v/>
      </c>
      <c r="W132" s="0" t="str">
        <f aca="false" t="array" ref="W132:W132">IFERROR(CONCATENATE((INDEX($A$7:$A$75,SMALL(IF($X$7:$X$75&lt;&gt;"",IF($U$7:$U$75&lt;&gt;"",ROW($U$7:$U$75)-MIN(ROW($U$7:$U$75))+1,""),""),ROW()-ROW(A$78)+1))),),"")</f>
        <v/>
      </c>
      <c r="Z132" s="0" t="str">
        <f aca="false" t="array" ref="Z132:Z132">IFERROR(CONCATENATE((INDEX($AC$7:$AC$75,SMALL(IF($AC$7:$AC$75&lt;&gt;"",IF($Z$7:$Z$75&lt;&gt;"",ROW($Z$7:$Z$75)-MIN(ROW($Z$7:$Z$75))+1,""),""),ROW()-ROW(A$78)+1))),","),"")</f>
        <v/>
      </c>
      <c r="AA132" s="0" t="str">
        <f aca="false" t="array" ref="AA132:AA132">IFERROR(CONCATENATE(TEXT(INDEX($Z$7:$Z$75,SMALL(IF($AC$7:$AC$75&lt;&gt;"",IF($Z$7:$Z$75&lt;&gt;"",ROW($Z$7:$Z$75)-MIN(ROW($Z$7:$Z$75))+1,""),""),ROW()-ROW(A$78)+1)),"##0"),","),"")</f>
        <v/>
      </c>
      <c r="AB132" s="0" t="str">
        <f aca="false" t="array" ref="AB132:AB132">IFERROR(CONCATENATE((INDEX($A$7:$A$75,SMALL(IF($AC$7:$AC$75&lt;&gt;"",IF($Z$7:$Z$75&lt;&gt;"",ROW($Z$7:$Z$75)-MIN(ROW($Z$7:$Z$75))+1,""),""),ROW()-ROW(A$78)+1))),),"")</f>
        <v/>
      </c>
      <c r="AE132" s="0" t="str">
        <f aca="false" t="array" ref="AE132:AE132">IFERROR(CONCATENATE((INDEX($AH$7:$AH$75,SMALL(IF($AH$7:$AH$75&lt;&gt;"",IF($AE$7:$AE$75&lt;&gt;"",ROW($AE$7:$AE$75)-MIN(ROW($AE$7:$AE$75))+1,""),""),ROW()-ROW(A$78)+1)))," "),"")</f>
        <v/>
      </c>
      <c r="AF132" s="0" t="str">
        <f aca="false" t="array" ref="AF132:AF132">IFERROR(CONCATENATE(TEXT(INDEX($AE$7:$AE$75,SMALL(IF($AH$7:$AH$75&lt;&gt;"",IF($AE$7:$AE$75&lt;&gt;"",ROW($AE$7:$AE$75)-MIN(ROW($AE$7:$AE$75))+1,""),""),ROW()-ROW(A$78)+1)),"##0")," "),"")</f>
        <v/>
      </c>
      <c r="AG132" s="0" t="str">
        <f aca="false" t="array" ref="AG132:AG132">IFERROR(CONCATENATE((INDEX($A$7:$A$75,SMALL(IF($AH$7:$AH$75&lt;&gt;"",IF($AE$7:$AE$75&lt;&gt;"",ROW($AE$7:$AE$75)-MIN(ROW($AE$7:$AE$75))+1,""),""),ROW()-ROW(A$78)+1))),),"")</f>
        <v/>
      </c>
      <c r="AJ132" s="0" t="str">
        <f aca="false" t="array" ref="AJ132:AJ132">IFERROR(CONCATENATE((INDEX($AM$7:$AM$75,SMALL(IF($AM$7:$AM$75&lt;&gt;"",IF($AJ$7:$AJ$75&lt;&gt;"",ROW($AJ$7:$AJ$75)-MIN(ROW($AJ$7:$AJ$75))+1,""),""),ROW()-ROW(A$78)+1)))," "),"")</f>
        <v/>
      </c>
      <c r="AK132" s="0" t="str">
        <f aca="false" t="array" ref="AK132:AK132">IFERROR(CONCATENATE(TEXT(INDEX($AJ$7:$AJ$75,SMALL(IF($AM$7:$AM$75&lt;&gt;"",IF($AJ$7:$AJ$75&lt;&gt;"",ROW($AJ$7:$AJ$75)-MIN(ROW($AJ$7:$AJ$75))+1,""),""),ROW()-ROW(A$78)+1)),"##0")," "),"")</f>
        <v/>
      </c>
      <c r="AL132" s="0" t="str">
        <f aca="false" t="array" ref="AL132:AL132">IFERROR(CONCATENATE((INDEX($A$7:$A$75,SMALL(IF($AM$7:$AM$75&lt;&gt;"",IF($AJ$7:$AJ$75&lt;&gt;"",ROW($AJ$7:$AJ$75)-MIN(ROW($AJ$7:$AJ$75))+1,""),""),ROW()-ROW(A$78)+1))),),"")</f>
        <v/>
      </c>
    </row>
    <row r="133" customFormat="false" ht="15" hidden="false" customHeight="false" outlineLevel="0" collapsed="false">
      <c r="K133" s="0" t="str">
        <f aca="false" t="array" ref="K133:K133">IFERROR(CONCATENATE(TEXT(INDEX($K$7:$K$75,SMALL(IF($N$7:$N$75&lt;&gt;"",IF($K$7:$K$75&lt;&gt;"",ROW($K$7:$K$75)-MIN(ROW($K$7:$K$75))+1,""),""),ROW()-ROW(A$78)+1)),"##0"),","),"")</f>
        <v/>
      </c>
      <c r="L133" s="0" t="str">
        <f aca="false" t="array" ref="L133:L133">IFERROR(CONCATENATE((INDEX($N$7:$N$75,SMALL(IF($N$7:$N$75&lt;&gt;"",IF($K$7:$K$75&lt;&gt;"",ROW($K$7:$K$75)-MIN(ROW($K$7:$K$75))+1,""),""),ROW()-ROW(A$78)+1))),","),"")</f>
        <v/>
      </c>
      <c r="M133" s="0" t="str">
        <f aca="false" t="array" ref="M133:M133">IFERROR(CONCATENATE((INDEX($A$7:$A$75,SMALL(IF($N$7:$N$75&lt;&gt;"",IF($K$7:$K$75&lt;&gt;"",ROW($K$7:$K$75)-MIN(ROW($K$7:$K$75))+1,""),""),ROW()-ROW(A$78)+1))),),"")</f>
        <v/>
      </c>
      <c r="P133" s="0" t="str">
        <f aca="false" t="array" ref="P133:P133">IFERROR(CONCATENATE((INDEX($S$7:$S$75,SMALL(IF($S$7:$S$75&lt;&gt;"",IF($P$7:$P$75&lt;&gt;"",ROW($P$7:$P$75)-MIN(ROW($P$7:$P$75))+1,""),""),ROW()-ROW(A$78)+1)))," "),"")</f>
        <v/>
      </c>
      <c r="Q133" s="0" t="str">
        <f aca="false" t="array" ref="Q133:Q133">IFERROR(CONCATENATE(TEXT(INDEX($P$7:$P$75,SMALL(IF($S$7:$S$75&lt;&gt;"",IF($P$7:$P$75&lt;&gt;"",ROW($P$7:$P$75)-MIN(ROW($P$7:$P$75))+1,""),""),ROW()-ROW(A$78)+1)),"##0")," "),"")</f>
        <v/>
      </c>
      <c r="R133" s="0" t="str">
        <f aca="false" t="array" ref="R133:R133">IFERROR(CONCATENATE((INDEX($A$7:$A$75,SMALL(IF($S$7:$S$75&lt;&gt;"",IF($P$7:$P$75&lt;&gt;"",ROW($P$7:$P$75)-MIN(ROW($P$7:$P$75))+1,""),""),ROW()-ROW(A$78)+1))),),"")</f>
        <v/>
      </c>
      <c r="U133" s="0" t="str">
        <f aca="false" t="array" ref="U133:U133">IFERROR(CONCATENATE((INDEX($X$7:$X$75,SMALL(IF($X$7:$X$75&lt;&gt;"",IF($U$7:$U$75&lt;&gt;"",ROW($U$7:$U$75)-MIN(ROW($U$7:$U$75))+1,""),""),ROW()-ROW(A$78)+1)))," "),"")</f>
        <v/>
      </c>
      <c r="V133" s="0" t="str">
        <f aca="false" t="array" ref="V133:V133">IFERROR(CONCATENATE(TEXT(INDEX($U$7:$U$75,SMALL(IF($X$7:$X$75&lt;&gt;"",IF($U$7:$U$75&lt;&gt;"",ROW($U$7:$U$75)-MIN(ROW($U$7:$U$75))+1,""),""),ROW()-ROW(A$78)+1)),"##0")," "),"")</f>
        <v/>
      </c>
      <c r="W133" s="0" t="str">
        <f aca="false" t="array" ref="W133:W133">IFERROR(CONCATENATE((INDEX($A$7:$A$75,SMALL(IF($X$7:$X$75&lt;&gt;"",IF($U$7:$U$75&lt;&gt;"",ROW($U$7:$U$75)-MIN(ROW($U$7:$U$75))+1,""),""),ROW()-ROW(A$78)+1))),),"")</f>
        <v/>
      </c>
      <c r="Z133" s="0" t="str">
        <f aca="false" t="array" ref="Z133:Z133">IFERROR(CONCATENATE((INDEX($AC$7:$AC$75,SMALL(IF($AC$7:$AC$75&lt;&gt;"",IF($Z$7:$Z$75&lt;&gt;"",ROW($Z$7:$Z$75)-MIN(ROW($Z$7:$Z$75))+1,""),""),ROW()-ROW(A$78)+1))),","),"")</f>
        <v/>
      </c>
      <c r="AA133" s="0" t="str">
        <f aca="false" t="array" ref="AA133:AA133">IFERROR(CONCATENATE(TEXT(INDEX($Z$7:$Z$75,SMALL(IF($AC$7:$AC$75&lt;&gt;"",IF($Z$7:$Z$75&lt;&gt;"",ROW($Z$7:$Z$75)-MIN(ROW($Z$7:$Z$75))+1,""),""),ROW()-ROW(A$78)+1)),"##0"),","),"")</f>
        <v/>
      </c>
      <c r="AB133" s="0" t="str">
        <f aca="false" t="array" ref="AB133:AB133">IFERROR(CONCATENATE((INDEX($A$7:$A$75,SMALL(IF($AC$7:$AC$75&lt;&gt;"",IF($Z$7:$Z$75&lt;&gt;"",ROW($Z$7:$Z$75)-MIN(ROW($Z$7:$Z$75))+1,""),""),ROW()-ROW(A$78)+1))),),"")</f>
        <v/>
      </c>
      <c r="AE133" s="0" t="str">
        <f aca="false" t="array" ref="AE133:AE133">IFERROR(CONCATENATE((INDEX($AH$7:$AH$75,SMALL(IF($AH$7:$AH$75&lt;&gt;"",IF($AE$7:$AE$75&lt;&gt;"",ROW($AE$7:$AE$75)-MIN(ROW($AE$7:$AE$75))+1,""),""),ROW()-ROW(A$78)+1)))," "),"")</f>
        <v/>
      </c>
      <c r="AF133" s="0" t="str">
        <f aca="false" t="array" ref="AF133:AF133">IFERROR(CONCATENATE(TEXT(INDEX($AE$7:$AE$75,SMALL(IF($AH$7:$AH$75&lt;&gt;"",IF($AE$7:$AE$75&lt;&gt;"",ROW($AE$7:$AE$75)-MIN(ROW($AE$7:$AE$75))+1,""),""),ROW()-ROW(A$78)+1)),"##0")," "),"")</f>
        <v/>
      </c>
      <c r="AG133" s="0" t="str">
        <f aca="false" t="array" ref="AG133:AG133">IFERROR(CONCATENATE((INDEX($A$7:$A$75,SMALL(IF($AH$7:$AH$75&lt;&gt;"",IF($AE$7:$AE$75&lt;&gt;"",ROW($AE$7:$AE$75)-MIN(ROW($AE$7:$AE$75))+1,""),""),ROW()-ROW(A$78)+1))),),"")</f>
        <v/>
      </c>
      <c r="AJ133" s="0" t="str">
        <f aca="false" t="array" ref="AJ133:AJ133">IFERROR(CONCATENATE((INDEX($AM$7:$AM$75,SMALL(IF($AM$7:$AM$75&lt;&gt;"",IF($AJ$7:$AJ$75&lt;&gt;"",ROW($AJ$7:$AJ$75)-MIN(ROW($AJ$7:$AJ$75))+1,""),""),ROW()-ROW(A$78)+1)))," "),"")</f>
        <v/>
      </c>
      <c r="AK133" s="0" t="str">
        <f aca="false" t="array" ref="AK133:AK133">IFERROR(CONCATENATE(TEXT(INDEX($AJ$7:$AJ$75,SMALL(IF($AM$7:$AM$75&lt;&gt;"",IF($AJ$7:$AJ$75&lt;&gt;"",ROW($AJ$7:$AJ$75)-MIN(ROW($AJ$7:$AJ$75))+1,""),""),ROW()-ROW(A$78)+1)),"##0")," "),"")</f>
        <v/>
      </c>
      <c r="AL133" s="0" t="str">
        <f aca="false" t="array" ref="AL133:AL133">IFERROR(CONCATENATE((INDEX($A$7:$A$75,SMALL(IF($AM$7:$AM$75&lt;&gt;"",IF($AJ$7:$AJ$75&lt;&gt;"",ROW($AJ$7:$AJ$75)-MIN(ROW($AJ$7:$AJ$75))+1,""),""),ROW()-ROW(A$78)+1))),),"")</f>
        <v/>
      </c>
    </row>
    <row r="134" customFormat="false" ht="15" hidden="false" customHeight="false" outlineLevel="0" collapsed="false">
      <c r="K134" s="0" t="str">
        <f aca="false" t="array" ref="K134:K134">IFERROR(CONCATENATE(TEXT(INDEX($K$7:$K$75,SMALL(IF($N$7:$N$75&lt;&gt;"",IF($K$7:$K$75&lt;&gt;"",ROW($K$7:$K$75)-MIN(ROW($K$7:$K$75))+1,""),""),ROW()-ROW(A$78)+1)),"##0"),","),"")</f>
        <v/>
      </c>
      <c r="L134" s="0" t="str">
        <f aca="false" t="array" ref="L134:L134">IFERROR(CONCATENATE((INDEX($N$7:$N$75,SMALL(IF($N$7:$N$75&lt;&gt;"",IF($K$7:$K$75&lt;&gt;"",ROW($K$7:$K$75)-MIN(ROW($K$7:$K$75))+1,""),""),ROW()-ROW(A$78)+1))),","),"")</f>
        <v/>
      </c>
      <c r="M134" s="0" t="str">
        <f aca="false" t="array" ref="M134:M134">IFERROR(CONCATENATE((INDEX($A$7:$A$75,SMALL(IF($N$7:$N$75&lt;&gt;"",IF($K$7:$K$75&lt;&gt;"",ROW($K$7:$K$75)-MIN(ROW($K$7:$K$75))+1,""),""),ROW()-ROW(A$78)+1))),),"")</f>
        <v/>
      </c>
      <c r="P134" s="0" t="str">
        <f aca="false" t="array" ref="P134:P134">IFERROR(CONCATENATE((INDEX($S$7:$S$75,SMALL(IF($S$7:$S$75&lt;&gt;"",IF($P$7:$P$75&lt;&gt;"",ROW($P$7:$P$75)-MIN(ROW($P$7:$P$75))+1,""),""),ROW()-ROW(A$78)+1)))," "),"")</f>
        <v/>
      </c>
      <c r="Q134" s="0" t="str">
        <f aca="false" t="array" ref="Q134:Q134">IFERROR(CONCATENATE(TEXT(INDEX($P$7:$P$75,SMALL(IF($S$7:$S$75&lt;&gt;"",IF($P$7:$P$75&lt;&gt;"",ROW($P$7:$P$75)-MIN(ROW($P$7:$P$75))+1,""),""),ROW()-ROW(A$78)+1)),"##0")," "),"")</f>
        <v/>
      </c>
      <c r="R134" s="0" t="str">
        <f aca="false" t="array" ref="R134:R134">IFERROR(CONCATENATE((INDEX($A$7:$A$75,SMALL(IF($S$7:$S$75&lt;&gt;"",IF($P$7:$P$75&lt;&gt;"",ROW($P$7:$P$75)-MIN(ROW($P$7:$P$75))+1,""),""),ROW()-ROW(A$78)+1))),),"")</f>
        <v/>
      </c>
      <c r="U134" s="0" t="str">
        <f aca="false" t="array" ref="U134:U134">IFERROR(CONCATENATE((INDEX($X$7:$X$75,SMALL(IF($X$7:$X$75&lt;&gt;"",IF($U$7:$U$75&lt;&gt;"",ROW($U$7:$U$75)-MIN(ROW($U$7:$U$75))+1,""),""),ROW()-ROW(A$78)+1)))," "),"")</f>
        <v/>
      </c>
      <c r="V134" s="0" t="str">
        <f aca="false" t="array" ref="V134:V134">IFERROR(CONCATENATE(TEXT(INDEX($U$7:$U$75,SMALL(IF($X$7:$X$75&lt;&gt;"",IF($U$7:$U$75&lt;&gt;"",ROW($U$7:$U$75)-MIN(ROW($U$7:$U$75))+1,""),""),ROW()-ROW(A$78)+1)),"##0")," "),"")</f>
        <v/>
      </c>
      <c r="W134" s="0" t="str">
        <f aca="false" t="array" ref="W134:W134">IFERROR(CONCATENATE((INDEX($A$7:$A$75,SMALL(IF($X$7:$X$75&lt;&gt;"",IF($U$7:$U$75&lt;&gt;"",ROW($U$7:$U$75)-MIN(ROW($U$7:$U$75))+1,""),""),ROW()-ROW(A$78)+1))),),"")</f>
        <v/>
      </c>
      <c r="Z134" s="0" t="str">
        <f aca="false" t="array" ref="Z134:Z134">IFERROR(CONCATENATE((INDEX($AC$7:$AC$75,SMALL(IF($AC$7:$AC$75&lt;&gt;"",IF($Z$7:$Z$75&lt;&gt;"",ROW($Z$7:$Z$75)-MIN(ROW($Z$7:$Z$75))+1,""),""),ROW()-ROW(A$78)+1))),","),"")</f>
        <v/>
      </c>
      <c r="AA134" s="0" t="str">
        <f aca="false" t="array" ref="AA134:AA134">IFERROR(CONCATENATE(TEXT(INDEX($Z$7:$Z$75,SMALL(IF($AC$7:$AC$75&lt;&gt;"",IF($Z$7:$Z$75&lt;&gt;"",ROW($Z$7:$Z$75)-MIN(ROW($Z$7:$Z$75))+1,""),""),ROW()-ROW(A$78)+1)),"##0"),","),"")</f>
        <v/>
      </c>
      <c r="AB134" s="0" t="str">
        <f aca="false" t="array" ref="AB134:AB134">IFERROR(CONCATENATE((INDEX($A$7:$A$75,SMALL(IF($AC$7:$AC$75&lt;&gt;"",IF($Z$7:$Z$75&lt;&gt;"",ROW($Z$7:$Z$75)-MIN(ROW($Z$7:$Z$75))+1,""),""),ROW()-ROW(A$78)+1))),),"")</f>
        <v/>
      </c>
      <c r="AE134" s="0" t="str">
        <f aca="false" t="array" ref="AE134:AE134">IFERROR(CONCATENATE((INDEX($AH$7:$AH$75,SMALL(IF($AH$7:$AH$75&lt;&gt;"",IF($AE$7:$AE$75&lt;&gt;"",ROW($AE$7:$AE$75)-MIN(ROW($AE$7:$AE$75))+1,""),""),ROW()-ROW(A$78)+1)))," "),"")</f>
        <v/>
      </c>
      <c r="AF134" s="0" t="str">
        <f aca="false" t="array" ref="AF134:AF134">IFERROR(CONCATENATE(TEXT(INDEX($AE$7:$AE$75,SMALL(IF($AH$7:$AH$75&lt;&gt;"",IF($AE$7:$AE$75&lt;&gt;"",ROW($AE$7:$AE$75)-MIN(ROW($AE$7:$AE$75))+1,""),""),ROW()-ROW(A$78)+1)),"##0")," "),"")</f>
        <v/>
      </c>
      <c r="AG134" s="0" t="str">
        <f aca="false" t="array" ref="AG134:AG134">IFERROR(CONCATENATE((INDEX($A$7:$A$75,SMALL(IF($AH$7:$AH$75&lt;&gt;"",IF($AE$7:$AE$75&lt;&gt;"",ROW($AE$7:$AE$75)-MIN(ROW($AE$7:$AE$75))+1,""),""),ROW()-ROW(A$78)+1))),),"")</f>
        <v/>
      </c>
      <c r="AJ134" s="0" t="str">
        <f aca="false" t="array" ref="AJ134:AJ134">IFERROR(CONCATENATE((INDEX($AM$7:$AM$75,SMALL(IF($AM$7:$AM$75&lt;&gt;"",IF($AJ$7:$AJ$75&lt;&gt;"",ROW($AJ$7:$AJ$75)-MIN(ROW($AJ$7:$AJ$75))+1,""),""),ROW()-ROW(A$78)+1)))," "),"")</f>
        <v/>
      </c>
      <c r="AK134" s="0" t="str">
        <f aca="false" t="array" ref="AK134:AK134">IFERROR(CONCATENATE(TEXT(INDEX($AJ$7:$AJ$75,SMALL(IF($AM$7:$AM$75&lt;&gt;"",IF($AJ$7:$AJ$75&lt;&gt;"",ROW($AJ$7:$AJ$75)-MIN(ROW($AJ$7:$AJ$75))+1,""),""),ROW()-ROW(A$78)+1)),"##0")," "),"")</f>
        <v/>
      </c>
      <c r="AL134" s="0" t="str">
        <f aca="false" t="array" ref="AL134:AL134">IFERROR(CONCATENATE((INDEX($A$7:$A$75,SMALL(IF($AM$7:$AM$75&lt;&gt;"",IF($AJ$7:$AJ$75&lt;&gt;"",ROW($AJ$7:$AJ$75)-MIN(ROW($AJ$7:$AJ$75))+1,""),""),ROW()-ROW(A$78)+1))),),"")</f>
        <v/>
      </c>
    </row>
    <row r="135" customFormat="false" ht="15" hidden="false" customHeight="false" outlineLevel="0" collapsed="false">
      <c r="K135" s="0" t="str">
        <f aca="false" t="array" ref="K135:K135">IFERROR(CONCATENATE(TEXT(INDEX($K$7:$K$75,SMALL(IF($N$7:$N$75&lt;&gt;"",IF($K$7:$K$75&lt;&gt;"",ROW($K$7:$K$75)-MIN(ROW($K$7:$K$75))+1,""),""),ROW()-ROW(A$78)+1)),"##0"),","),"")</f>
        <v/>
      </c>
      <c r="L135" s="0" t="str">
        <f aca="false" t="array" ref="L135:L135">IFERROR(CONCATENATE((INDEX($N$7:$N$75,SMALL(IF($N$7:$N$75&lt;&gt;"",IF($K$7:$K$75&lt;&gt;"",ROW($K$7:$K$75)-MIN(ROW($K$7:$K$75))+1,""),""),ROW()-ROW(A$78)+1))),","),"")</f>
        <v/>
      </c>
      <c r="M135" s="0" t="str">
        <f aca="false" t="array" ref="M135:M135">IFERROR(CONCATENATE((INDEX($A$7:$A$75,SMALL(IF($N$7:$N$75&lt;&gt;"",IF($K$7:$K$75&lt;&gt;"",ROW($K$7:$K$75)-MIN(ROW($K$7:$K$75))+1,""),""),ROW()-ROW(A$78)+1))),),"")</f>
        <v/>
      </c>
      <c r="P135" s="0" t="str">
        <f aca="false" t="array" ref="P135:P135">IFERROR(CONCATENATE((INDEX($S$7:$S$75,SMALL(IF($S$7:$S$75&lt;&gt;"",IF($P$7:$P$75&lt;&gt;"",ROW($P$7:$P$75)-MIN(ROW($P$7:$P$75))+1,""),""),ROW()-ROW(A$78)+1)))," "),"")</f>
        <v/>
      </c>
      <c r="Q135" s="0" t="str">
        <f aca="false" t="array" ref="Q135:Q135">IFERROR(CONCATENATE(TEXT(INDEX($P$7:$P$75,SMALL(IF($S$7:$S$75&lt;&gt;"",IF($P$7:$P$75&lt;&gt;"",ROW($P$7:$P$75)-MIN(ROW($P$7:$P$75))+1,""),""),ROW()-ROW(A$78)+1)),"##0")," "),"")</f>
        <v/>
      </c>
      <c r="R135" s="0" t="str">
        <f aca="false" t="array" ref="R135:R135">IFERROR(CONCATENATE((INDEX($A$7:$A$75,SMALL(IF($S$7:$S$75&lt;&gt;"",IF($P$7:$P$75&lt;&gt;"",ROW($P$7:$P$75)-MIN(ROW($P$7:$P$75))+1,""),""),ROW()-ROW(A$78)+1))),),"")</f>
        <v/>
      </c>
      <c r="U135" s="0" t="str">
        <f aca="false" t="array" ref="U135:U135">IFERROR(CONCATENATE((INDEX($X$7:$X$75,SMALL(IF($X$7:$X$75&lt;&gt;"",IF($U$7:$U$75&lt;&gt;"",ROW($U$7:$U$75)-MIN(ROW($U$7:$U$75))+1,""),""),ROW()-ROW(A$78)+1)))," "),"")</f>
        <v/>
      </c>
      <c r="V135" s="0" t="str">
        <f aca="false" t="array" ref="V135:V135">IFERROR(CONCATENATE(TEXT(INDEX($U$7:$U$75,SMALL(IF($X$7:$X$75&lt;&gt;"",IF($U$7:$U$75&lt;&gt;"",ROW($U$7:$U$75)-MIN(ROW($U$7:$U$75))+1,""),""),ROW()-ROW(A$78)+1)),"##0")," "),"")</f>
        <v/>
      </c>
      <c r="W135" s="0" t="str">
        <f aca="false" t="array" ref="W135:W135">IFERROR(CONCATENATE((INDEX($A$7:$A$75,SMALL(IF($X$7:$X$75&lt;&gt;"",IF($U$7:$U$75&lt;&gt;"",ROW($U$7:$U$75)-MIN(ROW($U$7:$U$75))+1,""),""),ROW()-ROW(A$78)+1))),),"")</f>
        <v/>
      </c>
      <c r="Z135" s="0" t="str">
        <f aca="false" t="array" ref="Z135:Z135">IFERROR(CONCATENATE((INDEX($AC$7:$AC$75,SMALL(IF($AC$7:$AC$75&lt;&gt;"",IF($Z$7:$Z$75&lt;&gt;"",ROW($Z$7:$Z$75)-MIN(ROW($Z$7:$Z$75))+1,""),""),ROW()-ROW(A$78)+1))),","),"")</f>
        <v/>
      </c>
      <c r="AA135" s="0" t="str">
        <f aca="false" t="array" ref="AA135:AA135">IFERROR(CONCATENATE(TEXT(INDEX($Z$7:$Z$75,SMALL(IF($AC$7:$AC$75&lt;&gt;"",IF($Z$7:$Z$75&lt;&gt;"",ROW($Z$7:$Z$75)-MIN(ROW($Z$7:$Z$75))+1,""),""),ROW()-ROW(A$78)+1)),"##0"),","),"")</f>
        <v/>
      </c>
      <c r="AB135" s="0" t="str">
        <f aca="false" t="array" ref="AB135:AB135">IFERROR(CONCATENATE((INDEX($A$7:$A$75,SMALL(IF($AC$7:$AC$75&lt;&gt;"",IF($Z$7:$Z$75&lt;&gt;"",ROW($Z$7:$Z$75)-MIN(ROW($Z$7:$Z$75))+1,""),""),ROW()-ROW(A$78)+1))),),"")</f>
        <v/>
      </c>
      <c r="AE135" s="0" t="str">
        <f aca="false" t="array" ref="AE135:AE135">IFERROR(CONCATENATE((INDEX($AH$7:$AH$75,SMALL(IF($AH$7:$AH$75&lt;&gt;"",IF($AE$7:$AE$75&lt;&gt;"",ROW($AE$7:$AE$75)-MIN(ROW($AE$7:$AE$75))+1,""),""),ROW()-ROW(A$78)+1)))," "),"")</f>
        <v/>
      </c>
      <c r="AF135" s="0" t="str">
        <f aca="false" t="array" ref="AF135:AF135">IFERROR(CONCATENATE(TEXT(INDEX($AE$7:$AE$75,SMALL(IF($AH$7:$AH$75&lt;&gt;"",IF($AE$7:$AE$75&lt;&gt;"",ROW($AE$7:$AE$75)-MIN(ROW($AE$7:$AE$75))+1,""),""),ROW()-ROW(A$78)+1)),"##0")," "),"")</f>
        <v/>
      </c>
      <c r="AG135" s="0" t="str">
        <f aca="false" t="array" ref="AG135:AG135">IFERROR(CONCATENATE((INDEX($A$7:$A$75,SMALL(IF($AH$7:$AH$75&lt;&gt;"",IF($AE$7:$AE$75&lt;&gt;"",ROW($AE$7:$AE$75)-MIN(ROW($AE$7:$AE$75))+1,""),""),ROW()-ROW(A$78)+1))),),"")</f>
        <v/>
      </c>
      <c r="AJ135" s="0" t="str">
        <f aca="false" t="array" ref="AJ135:AJ135">IFERROR(CONCATENATE((INDEX($AM$7:$AM$75,SMALL(IF($AM$7:$AM$75&lt;&gt;"",IF($AJ$7:$AJ$75&lt;&gt;"",ROW($AJ$7:$AJ$75)-MIN(ROW($AJ$7:$AJ$75))+1,""),""),ROW()-ROW(A$78)+1)))," "),"")</f>
        <v/>
      </c>
      <c r="AK135" s="0" t="str">
        <f aca="false" t="array" ref="AK135:AK135">IFERROR(CONCATENATE(TEXT(INDEX($AJ$7:$AJ$75,SMALL(IF($AM$7:$AM$75&lt;&gt;"",IF($AJ$7:$AJ$75&lt;&gt;"",ROW($AJ$7:$AJ$75)-MIN(ROW($AJ$7:$AJ$75))+1,""),""),ROW()-ROW(A$78)+1)),"##0")," "),"")</f>
        <v/>
      </c>
      <c r="AL135" s="0" t="str">
        <f aca="false" t="array" ref="AL135:AL135">IFERROR(CONCATENATE((INDEX($A$7:$A$75,SMALL(IF($AM$7:$AM$75&lt;&gt;"",IF($AJ$7:$AJ$75&lt;&gt;"",ROW($AJ$7:$AJ$75)-MIN(ROW($AJ$7:$AJ$75))+1,""),""),ROW()-ROW(A$78)+1))),),"")</f>
        <v/>
      </c>
    </row>
    <row r="136" customFormat="false" ht="15" hidden="false" customHeight="false" outlineLevel="0" collapsed="false">
      <c r="K136" s="0" t="str">
        <f aca="false" t="array" ref="K136:K136">IFERROR(CONCATENATE(TEXT(INDEX($K$7:$K$75,SMALL(IF($N$7:$N$75&lt;&gt;"",IF($K$7:$K$75&lt;&gt;"",ROW($K$7:$K$75)-MIN(ROW($K$7:$K$75))+1,""),""),ROW()-ROW(A$78)+1)),"##0"),","),"")</f>
        <v/>
      </c>
      <c r="L136" s="0" t="str">
        <f aca="false" t="array" ref="L136:L136">IFERROR(CONCATENATE((INDEX($N$7:$N$75,SMALL(IF($N$7:$N$75&lt;&gt;"",IF($K$7:$K$75&lt;&gt;"",ROW($K$7:$K$75)-MIN(ROW($K$7:$K$75))+1,""),""),ROW()-ROW(A$78)+1))),","),"")</f>
        <v/>
      </c>
      <c r="M136" s="0" t="str">
        <f aca="false" t="array" ref="M136:M136">IFERROR(CONCATENATE((INDEX($A$7:$A$75,SMALL(IF($N$7:$N$75&lt;&gt;"",IF($K$7:$K$75&lt;&gt;"",ROW($K$7:$K$75)-MIN(ROW($K$7:$K$75))+1,""),""),ROW()-ROW(A$78)+1))),),"")</f>
        <v/>
      </c>
      <c r="P136" s="0" t="str">
        <f aca="false" t="array" ref="P136:P136">IFERROR(CONCATENATE((INDEX($S$7:$S$75,SMALL(IF($S$7:$S$75&lt;&gt;"",IF($P$7:$P$75&lt;&gt;"",ROW($P$7:$P$75)-MIN(ROW($P$7:$P$75))+1,""),""),ROW()-ROW(A$78)+1)))," "),"")</f>
        <v/>
      </c>
      <c r="Q136" s="0" t="str">
        <f aca="false" t="array" ref="Q136:Q136">IFERROR(CONCATENATE(TEXT(INDEX($P$7:$P$75,SMALL(IF($S$7:$S$75&lt;&gt;"",IF($P$7:$P$75&lt;&gt;"",ROW($P$7:$P$75)-MIN(ROW($P$7:$P$75))+1,""),""),ROW()-ROW(A$78)+1)),"##0")," "),"")</f>
        <v/>
      </c>
      <c r="R136" s="0" t="str">
        <f aca="false" t="array" ref="R136:R136">IFERROR(CONCATENATE((INDEX($A$7:$A$75,SMALL(IF($S$7:$S$75&lt;&gt;"",IF($P$7:$P$75&lt;&gt;"",ROW($P$7:$P$75)-MIN(ROW($P$7:$P$75))+1,""),""),ROW()-ROW(A$78)+1))),),"")</f>
        <v/>
      </c>
      <c r="U136" s="0" t="str">
        <f aca="false" t="array" ref="U136:U136">IFERROR(CONCATENATE((INDEX($X$7:$X$75,SMALL(IF($X$7:$X$75&lt;&gt;"",IF($U$7:$U$75&lt;&gt;"",ROW($U$7:$U$75)-MIN(ROW($U$7:$U$75))+1,""),""),ROW()-ROW(A$78)+1)))," "),"")</f>
        <v/>
      </c>
      <c r="V136" s="0" t="str">
        <f aca="false" t="array" ref="V136:V136">IFERROR(CONCATENATE(TEXT(INDEX($U$7:$U$75,SMALL(IF($X$7:$X$75&lt;&gt;"",IF($U$7:$U$75&lt;&gt;"",ROW($U$7:$U$75)-MIN(ROW($U$7:$U$75))+1,""),""),ROW()-ROW(A$78)+1)),"##0")," "),"")</f>
        <v/>
      </c>
      <c r="W136" s="0" t="str">
        <f aca="false" t="array" ref="W136:W136">IFERROR(CONCATENATE((INDEX($A$7:$A$75,SMALL(IF($X$7:$X$75&lt;&gt;"",IF($U$7:$U$75&lt;&gt;"",ROW($U$7:$U$75)-MIN(ROW($U$7:$U$75))+1,""),""),ROW()-ROW(A$78)+1))),),"")</f>
        <v/>
      </c>
      <c r="Z136" s="0" t="str">
        <f aca="false" t="array" ref="Z136:Z136">IFERROR(CONCATENATE((INDEX($AC$7:$AC$75,SMALL(IF($AC$7:$AC$75&lt;&gt;"",IF($Z$7:$Z$75&lt;&gt;"",ROW($Z$7:$Z$75)-MIN(ROW($Z$7:$Z$75))+1,""),""),ROW()-ROW(A$78)+1))),","),"")</f>
        <v/>
      </c>
      <c r="AA136" s="0" t="str">
        <f aca="false" t="array" ref="AA136:AA136">IFERROR(CONCATENATE(TEXT(INDEX($Z$7:$Z$75,SMALL(IF($AC$7:$AC$75&lt;&gt;"",IF($Z$7:$Z$75&lt;&gt;"",ROW($Z$7:$Z$75)-MIN(ROW($Z$7:$Z$75))+1,""),""),ROW()-ROW(A$78)+1)),"##0"),","),"")</f>
        <v/>
      </c>
      <c r="AB136" s="0" t="str">
        <f aca="false" t="array" ref="AB136:AB136">IFERROR(CONCATENATE((INDEX($A$7:$A$75,SMALL(IF($AC$7:$AC$75&lt;&gt;"",IF($Z$7:$Z$75&lt;&gt;"",ROW($Z$7:$Z$75)-MIN(ROW($Z$7:$Z$75))+1,""),""),ROW()-ROW(A$78)+1))),),"")</f>
        <v/>
      </c>
      <c r="AE136" s="0" t="str">
        <f aca="false" t="array" ref="AE136:AE136">IFERROR(CONCATENATE((INDEX($AH$7:$AH$75,SMALL(IF($AH$7:$AH$75&lt;&gt;"",IF($AE$7:$AE$75&lt;&gt;"",ROW($AE$7:$AE$75)-MIN(ROW($AE$7:$AE$75))+1,""),""),ROW()-ROW(A$78)+1)))," "),"")</f>
        <v/>
      </c>
      <c r="AF136" s="0" t="str">
        <f aca="false" t="array" ref="AF136:AF136">IFERROR(CONCATENATE(TEXT(INDEX($AE$7:$AE$75,SMALL(IF($AH$7:$AH$75&lt;&gt;"",IF($AE$7:$AE$75&lt;&gt;"",ROW($AE$7:$AE$75)-MIN(ROW($AE$7:$AE$75))+1,""),""),ROW()-ROW(A$78)+1)),"##0")," "),"")</f>
        <v/>
      </c>
      <c r="AG136" s="0" t="str">
        <f aca="false" t="array" ref="AG136:AG136">IFERROR(CONCATENATE((INDEX($A$7:$A$75,SMALL(IF($AH$7:$AH$75&lt;&gt;"",IF($AE$7:$AE$75&lt;&gt;"",ROW($AE$7:$AE$75)-MIN(ROW($AE$7:$AE$75))+1,""),""),ROW()-ROW(A$78)+1))),),"")</f>
        <v/>
      </c>
      <c r="AJ136" s="0" t="str">
        <f aca="false" t="array" ref="AJ136:AJ136">IFERROR(CONCATENATE((INDEX($AM$7:$AM$75,SMALL(IF($AM$7:$AM$75&lt;&gt;"",IF($AJ$7:$AJ$75&lt;&gt;"",ROW($AJ$7:$AJ$75)-MIN(ROW($AJ$7:$AJ$75))+1,""),""),ROW()-ROW(A$78)+1)))," "),"")</f>
        <v/>
      </c>
      <c r="AK136" s="0" t="str">
        <f aca="false" t="array" ref="AK136:AK136">IFERROR(CONCATENATE(TEXT(INDEX($AJ$7:$AJ$75,SMALL(IF($AM$7:$AM$75&lt;&gt;"",IF($AJ$7:$AJ$75&lt;&gt;"",ROW($AJ$7:$AJ$75)-MIN(ROW($AJ$7:$AJ$75))+1,""),""),ROW()-ROW(A$78)+1)),"##0")," "),"")</f>
        <v/>
      </c>
      <c r="AL136" s="0" t="str">
        <f aca="false" t="array" ref="AL136:AL136">IFERROR(CONCATENATE((INDEX($A$7:$A$75,SMALL(IF($AM$7:$AM$75&lt;&gt;"",IF($AJ$7:$AJ$75&lt;&gt;"",ROW($AJ$7:$AJ$75)-MIN(ROW($AJ$7:$AJ$75))+1,""),""),ROW()-ROW(A$78)+1))),),"")</f>
        <v/>
      </c>
    </row>
    <row r="137" customFormat="false" ht="15" hidden="false" customHeight="false" outlineLevel="0" collapsed="false">
      <c r="K137" s="0" t="str">
        <f aca="false" t="array" ref="K137:K137">IFERROR(CONCATENATE(TEXT(INDEX($K$7:$K$75,SMALL(IF($N$7:$N$75&lt;&gt;"",IF($K$7:$K$75&lt;&gt;"",ROW($K$7:$K$75)-MIN(ROW($K$7:$K$75))+1,""),""),ROW()-ROW(A$78)+1)),"##0"),","),"")</f>
        <v/>
      </c>
      <c r="L137" s="0" t="str">
        <f aca="false" t="array" ref="L137:L137">IFERROR(CONCATENATE((INDEX($N$7:$N$75,SMALL(IF($N$7:$N$75&lt;&gt;"",IF($K$7:$K$75&lt;&gt;"",ROW($K$7:$K$75)-MIN(ROW($K$7:$K$75))+1,""),""),ROW()-ROW(A$78)+1))),","),"")</f>
        <v/>
      </c>
      <c r="M137" s="0" t="str">
        <f aca="false" t="array" ref="M137:M137">IFERROR(CONCATENATE((INDEX($A$7:$A$75,SMALL(IF($N$7:$N$75&lt;&gt;"",IF($K$7:$K$75&lt;&gt;"",ROW($K$7:$K$75)-MIN(ROW($K$7:$K$75))+1,""),""),ROW()-ROW(A$78)+1))),),"")</f>
        <v/>
      </c>
      <c r="P137" s="0" t="str">
        <f aca="false" t="array" ref="P137:P137">IFERROR(CONCATENATE((INDEX($S$7:$S$75,SMALL(IF($S$7:$S$75&lt;&gt;"",IF($P$7:$P$75&lt;&gt;"",ROW($P$7:$P$75)-MIN(ROW($P$7:$P$75))+1,""),""),ROW()-ROW(A$78)+1)))," "),"")</f>
        <v/>
      </c>
      <c r="Q137" s="0" t="str">
        <f aca="false" t="array" ref="Q137:Q137">IFERROR(CONCATENATE(TEXT(INDEX($P$7:$P$75,SMALL(IF($S$7:$S$75&lt;&gt;"",IF($P$7:$P$75&lt;&gt;"",ROW($P$7:$P$75)-MIN(ROW($P$7:$P$75))+1,""),""),ROW()-ROW(A$78)+1)),"##0")," "),"")</f>
        <v/>
      </c>
      <c r="R137" s="0" t="str">
        <f aca="false" t="array" ref="R137:R137">IFERROR(CONCATENATE((INDEX($A$7:$A$75,SMALL(IF($S$7:$S$75&lt;&gt;"",IF($P$7:$P$75&lt;&gt;"",ROW($P$7:$P$75)-MIN(ROW($P$7:$P$75))+1,""),""),ROW()-ROW(A$78)+1))),),"")</f>
        <v/>
      </c>
      <c r="U137" s="0" t="str">
        <f aca="false" t="array" ref="U137:U137">IFERROR(CONCATENATE((INDEX($X$7:$X$75,SMALL(IF($X$7:$X$75&lt;&gt;"",IF($U$7:$U$75&lt;&gt;"",ROW($U$7:$U$75)-MIN(ROW($U$7:$U$75))+1,""),""),ROW()-ROW(A$78)+1)))," "),"")</f>
        <v/>
      </c>
      <c r="V137" s="0" t="str">
        <f aca="false" t="array" ref="V137:V137">IFERROR(CONCATENATE(TEXT(INDEX($U$7:$U$75,SMALL(IF($X$7:$X$75&lt;&gt;"",IF($U$7:$U$75&lt;&gt;"",ROW($U$7:$U$75)-MIN(ROW($U$7:$U$75))+1,""),""),ROW()-ROW(A$78)+1)),"##0")," "),"")</f>
        <v/>
      </c>
      <c r="W137" s="0" t="str">
        <f aca="false" t="array" ref="W137:W137">IFERROR(CONCATENATE((INDEX($A$7:$A$75,SMALL(IF($X$7:$X$75&lt;&gt;"",IF($U$7:$U$75&lt;&gt;"",ROW($U$7:$U$75)-MIN(ROW($U$7:$U$75))+1,""),""),ROW()-ROW(A$78)+1))),),"")</f>
        <v/>
      </c>
      <c r="Z137" s="0" t="str">
        <f aca="false" t="array" ref="Z137:Z137">IFERROR(CONCATENATE((INDEX($AC$7:$AC$75,SMALL(IF($AC$7:$AC$75&lt;&gt;"",IF($Z$7:$Z$75&lt;&gt;"",ROW($Z$7:$Z$75)-MIN(ROW($Z$7:$Z$75))+1,""),""),ROW()-ROW(A$78)+1))),","),"")</f>
        <v/>
      </c>
      <c r="AA137" s="0" t="str">
        <f aca="false" t="array" ref="AA137:AA137">IFERROR(CONCATENATE(TEXT(INDEX($Z$7:$Z$75,SMALL(IF($AC$7:$AC$75&lt;&gt;"",IF($Z$7:$Z$75&lt;&gt;"",ROW($Z$7:$Z$75)-MIN(ROW($Z$7:$Z$75))+1,""),""),ROW()-ROW(A$78)+1)),"##0"),","),"")</f>
        <v/>
      </c>
      <c r="AB137" s="0" t="str">
        <f aca="false" t="array" ref="AB137:AB137">IFERROR(CONCATENATE((INDEX($A$7:$A$75,SMALL(IF($AC$7:$AC$75&lt;&gt;"",IF($Z$7:$Z$75&lt;&gt;"",ROW($Z$7:$Z$75)-MIN(ROW($Z$7:$Z$75))+1,""),""),ROW()-ROW(A$78)+1))),),"")</f>
        <v/>
      </c>
      <c r="AE137" s="0" t="str">
        <f aca="false" t="array" ref="AE137:AE137">IFERROR(CONCATENATE((INDEX($AH$7:$AH$75,SMALL(IF($AH$7:$AH$75&lt;&gt;"",IF($AE$7:$AE$75&lt;&gt;"",ROW($AE$7:$AE$75)-MIN(ROW($AE$7:$AE$75))+1,""),""),ROW()-ROW(A$78)+1)))," "),"")</f>
        <v/>
      </c>
      <c r="AF137" s="0" t="str">
        <f aca="false" t="array" ref="AF137:AF137">IFERROR(CONCATENATE(TEXT(INDEX($AE$7:$AE$75,SMALL(IF($AH$7:$AH$75&lt;&gt;"",IF($AE$7:$AE$75&lt;&gt;"",ROW($AE$7:$AE$75)-MIN(ROW($AE$7:$AE$75))+1,""),""),ROW()-ROW(A$78)+1)),"##0")," "),"")</f>
        <v/>
      </c>
      <c r="AG137" s="0" t="str">
        <f aca="false" t="array" ref="AG137:AG137">IFERROR(CONCATENATE((INDEX($A$7:$A$75,SMALL(IF($AH$7:$AH$75&lt;&gt;"",IF($AE$7:$AE$75&lt;&gt;"",ROW($AE$7:$AE$75)-MIN(ROW($AE$7:$AE$75))+1,""),""),ROW()-ROW(A$78)+1))),),"")</f>
        <v/>
      </c>
      <c r="AJ137" s="0" t="str">
        <f aca="false" t="array" ref="AJ137:AJ137">IFERROR(CONCATENATE((INDEX($AM$7:$AM$75,SMALL(IF($AM$7:$AM$75&lt;&gt;"",IF($AJ$7:$AJ$75&lt;&gt;"",ROW($AJ$7:$AJ$75)-MIN(ROW($AJ$7:$AJ$75))+1,""),""),ROW()-ROW(A$78)+1)))," "),"")</f>
        <v/>
      </c>
      <c r="AK137" s="0" t="str">
        <f aca="false" t="array" ref="AK137:AK137">IFERROR(CONCATENATE(TEXT(INDEX($AJ$7:$AJ$75,SMALL(IF($AM$7:$AM$75&lt;&gt;"",IF($AJ$7:$AJ$75&lt;&gt;"",ROW($AJ$7:$AJ$75)-MIN(ROW($AJ$7:$AJ$75))+1,""),""),ROW()-ROW(A$78)+1)),"##0")," "),"")</f>
        <v/>
      </c>
      <c r="AL137" s="0" t="str">
        <f aca="false" t="array" ref="AL137:AL137">IFERROR(CONCATENATE((INDEX($A$7:$A$75,SMALL(IF($AM$7:$AM$75&lt;&gt;"",IF($AJ$7:$AJ$75&lt;&gt;"",ROW($AJ$7:$AJ$75)-MIN(ROW($AJ$7:$AJ$75))+1,""),""),ROW()-ROW(A$78)+1))),),"")</f>
        <v/>
      </c>
    </row>
    <row r="138" customFormat="false" ht="15" hidden="false" customHeight="false" outlineLevel="0" collapsed="false">
      <c r="K138" s="0" t="str">
        <f aca="false" t="array" ref="K138:K138">IFERROR(CONCATENATE(TEXT(INDEX($K$7:$K$75,SMALL(IF($N$7:$N$75&lt;&gt;"",IF($K$7:$K$75&lt;&gt;"",ROW($K$7:$K$75)-MIN(ROW($K$7:$K$75))+1,""),""),ROW()-ROW(A$78)+1)),"##0"),","),"")</f>
        <v/>
      </c>
      <c r="L138" s="0" t="str">
        <f aca="false" t="array" ref="L138:L138">IFERROR(CONCATENATE((INDEX($N$7:$N$75,SMALL(IF($N$7:$N$75&lt;&gt;"",IF($K$7:$K$75&lt;&gt;"",ROW($K$7:$K$75)-MIN(ROW($K$7:$K$75))+1,""),""),ROW()-ROW(A$78)+1))),","),"")</f>
        <v/>
      </c>
      <c r="M138" s="0" t="str">
        <f aca="false" t="array" ref="M138:M138">IFERROR(CONCATENATE((INDEX($A$7:$A$75,SMALL(IF($N$7:$N$75&lt;&gt;"",IF($K$7:$K$75&lt;&gt;"",ROW($K$7:$K$75)-MIN(ROW($K$7:$K$75))+1,""),""),ROW()-ROW(A$78)+1))),),"")</f>
        <v/>
      </c>
      <c r="P138" s="0" t="str">
        <f aca="false" t="array" ref="P138:P138">IFERROR(CONCATENATE((INDEX($S$7:$S$75,SMALL(IF($S$7:$S$75&lt;&gt;"",IF($P$7:$P$75&lt;&gt;"",ROW($P$7:$P$75)-MIN(ROW($P$7:$P$75))+1,""),""),ROW()-ROW(A$78)+1)))," "),"")</f>
        <v/>
      </c>
      <c r="Q138" s="0" t="str">
        <f aca="false" t="array" ref="Q138:Q138">IFERROR(CONCATENATE(TEXT(INDEX($P$7:$P$75,SMALL(IF($S$7:$S$75&lt;&gt;"",IF($P$7:$P$75&lt;&gt;"",ROW($P$7:$P$75)-MIN(ROW($P$7:$P$75))+1,""),""),ROW()-ROW(A$78)+1)),"##0")," "),"")</f>
        <v/>
      </c>
      <c r="R138" s="0" t="str">
        <f aca="false" t="array" ref="R138:R138">IFERROR(CONCATENATE((INDEX($A$7:$A$75,SMALL(IF($S$7:$S$75&lt;&gt;"",IF($P$7:$P$75&lt;&gt;"",ROW($P$7:$P$75)-MIN(ROW($P$7:$P$75))+1,""),""),ROW()-ROW(A$78)+1))),),"")</f>
        <v/>
      </c>
      <c r="U138" s="0" t="str">
        <f aca="false" t="array" ref="U138:U138">IFERROR(CONCATENATE((INDEX($X$7:$X$75,SMALL(IF($X$7:$X$75&lt;&gt;"",IF($U$7:$U$75&lt;&gt;"",ROW($U$7:$U$75)-MIN(ROW($U$7:$U$75))+1,""),""),ROW()-ROW(A$78)+1)))," "),"")</f>
        <v/>
      </c>
      <c r="V138" s="0" t="str">
        <f aca="false" t="array" ref="V138:V138">IFERROR(CONCATENATE(TEXT(INDEX($U$7:$U$75,SMALL(IF($X$7:$X$75&lt;&gt;"",IF($U$7:$U$75&lt;&gt;"",ROW($U$7:$U$75)-MIN(ROW($U$7:$U$75))+1,""),""),ROW()-ROW(A$78)+1)),"##0")," "),"")</f>
        <v/>
      </c>
      <c r="W138" s="0" t="str">
        <f aca="false" t="array" ref="W138:W138">IFERROR(CONCATENATE((INDEX($A$7:$A$75,SMALL(IF($X$7:$X$75&lt;&gt;"",IF($U$7:$U$75&lt;&gt;"",ROW($U$7:$U$75)-MIN(ROW($U$7:$U$75))+1,""),""),ROW()-ROW(A$78)+1))),),"")</f>
        <v/>
      </c>
      <c r="Z138" s="0" t="str">
        <f aca="false" t="array" ref="Z138:Z138">IFERROR(CONCATENATE((INDEX($AC$7:$AC$75,SMALL(IF($AC$7:$AC$75&lt;&gt;"",IF($Z$7:$Z$75&lt;&gt;"",ROW($Z$7:$Z$75)-MIN(ROW($Z$7:$Z$75))+1,""),""),ROW()-ROW(A$78)+1))),","),"")</f>
        <v/>
      </c>
      <c r="AA138" s="0" t="str">
        <f aca="false" t="array" ref="AA138:AA138">IFERROR(CONCATENATE(TEXT(INDEX($Z$7:$Z$75,SMALL(IF($AC$7:$AC$75&lt;&gt;"",IF($Z$7:$Z$75&lt;&gt;"",ROW($Z$7:$Z$75)-MIN(ROW($Z$7:$Z$75))+1,""),""),ROW()-ROW(A$78)+1)),"##0"),","),"")</f>
        <v/>
      </c>
      <c r="AB138" s="0" t="str">
        <f aca="false" t="array" ref="AB138:AB138">IFERROR(CONCATENATE((INDEX($A$7:$A$75,SMALL(IF($AC$7:$AC$75&lt;&gt;"",IF($Z$7:$Z$75&lt;&gt;"",ROW($Z$7:$Z$75)-MIN(ROW($Z$7:$Z$75))+1,""),""),ROW()-ROW(A$78)+1))),),"")</f>
        <v/>
      </c>
      <c r="AE138" s="0" t="str">
        <f aca="false" t="array" ref="AE138:AE138">IFERROR(CONCATENATE((INDEX($AH$7:$AH$75,SMALL(IF($AH$7:$AH$75&lt;&gt;"",IF($AE$7:$AE$75&lt;&gt;"",ROW($AE$7:$AE$75)-MIN(ROW($AE$7:$AE$75))+1,""),""),ROW()-ROW(A$78)+1)))," "),"")</f>
        <v/>
      </c>
      <c r="AF138" s="0" t="str">
        <f aca="false" t="array" ref="AF138:AF138">IFERROR(CONCATENATE(TEXT(INDEX($AE$7:$AE$75,SMALL(IF($AH$7:$AH$75&lt;&gt;"",IF($AE$7:$AE$75&lt;&gt;"",ROW($AE$7:$AE$75)-MIN(ROW($AE$7:$AE$75))+1,""),""),ROW()-ROW(A$78)+1)),"##0")," "),"")</f>
        <v/>
      </c>
      <c r="AG138" s="0" t="str">
        <f aca="false" t="array" ref="AG138:AG138">IFERROR(CONCATENATE((INDEX($A$7:$A$75,SMALL(IF($AH$7:$AH$75&lt;&gt;"",IF($AE$7:$AE$75&lt;&gt;"",ROW($AE$7:$AE$75)-MIN(ROW($AE$7:$AE$75))+1,""),""),ROW()-ROW(A$78)+1))),),"")</f>
        <v/>
      </c>
      <c r="AJ138" s="0" t="str">
        <f aca="false" t="array" ref="AJ138:AJ138">IFERROR(CONCATENATE((INDEX($AM$7:$AM$75,SMALL(IF($AM$7:$AM$75&lt;&gt;"",IF($AJ$7:$AJ$75&lt;&gt;"",ROW($AJ$7:$AJ$75)-MIN(ROW($AJ$7:$AJ$75))+1,""),""),ROW()-ROW(A$78)+1)))," "),"")</f>
        <v/>
      </c>
      <c r="AK138" s="0" t="str">
        <f aca="false" t="array" ref="AK138:AK138">IFERROR(CONCATENATE(TEXT(INDEX($AJ$7:$AJ$75,SMALL(IF($AM$7:$AM$75&lt;&gt;"",IF($AJ$7:$AJ$75&lt;&gt;"",ROW($AJ$7:$AJ$75)-MIN(ROW($AJ$7:$AJ$75))+1,""),""),ROW()-ROW(A$78)+1)),"##0")," "),"")</f>
        <v/>
      </c>
      <c r="AL138" s="0" t="str">
        <f aca="false" t="array" ref="AL138:AL138">IFERROR(CONCATENATE((INDEX($A$7:$A$75,SMALL(IF($AM$7:$AM$75&lt;&gt;"",IF($AJ$7:$AJ$75&lt;&gt;"",ROW($AJ$7:$AJ$75)-MIN(ROW($AJ$7:$AJ$75))+1,""),""),ROW()-ROW(A$78)+1))),),"")</f>
        <v/>
      </c>
    </row>
    <row r="139" customFormat="false" ht="15" hidden="false" customHeight="false" outlineLevel="0" collapsed="false">
      <c r="K139" s="0" t="str">
        <f aca="false" t="array" ref="K139:K139">IFERROR(CONCATENATE(TEXT(INDEX($K$7:$K$75,SMALL(IF($N$7:$N$75&lt;&gt;"",IF($K$7:$K$75&lt;&gt;"",ROW($K$7:$K$75)-MIN(ROW($K$7:$K$75))+1,""),""),ROW()-ROW(A$78)+1)),"##0"),","),"")</f>
        <v/>
      </c>
      <c r="L139" s="0" t="str">
        <f aca="false" t="array" ref="L139:L139">IFERROR(CONCATENATE((INDEX($N$7:$N$75,SMALL(IF($N$7:$N$75&lt;&gt;"",IF($K$7:$K$75&lt;&gt;"",ROW($K$7:$K$75)-MIN(ROW($K$7:$K$75))+1,""),""),ROW()-ROW(A$78)+1))),","),"")</f>
        <v/>
      </c>
      <c r="M139" s="0" t="str">
        <f aca="false" t="array" ref="M139:M139">IFERROR(CONCATENATE((INDEX($A$7:$A$75,SMALL(IF($N$7:$N$75&lt;&gt;"",IF($K$7:$K$75&lt;&gt;"",ROW($K$7:$K$75)-MIN(ROW($K$7:$K$75))+1,""),""),ROW()-ROW(A$78)+1))),),"")</f>
        <v/>
      </c>
      <c r="P139" s="0" t="str">
        <f aca="false" t="array" ref="P139:P139">IFERROR(CONCATENATE((INDEX($S$7:$S$75,SMALL(IF($S$7:$S$75&lt;&gt;"",IF($P$7:$P$75&lt;&gt;"",ROW($P$7:$P$75)-MIN(ROW($P$7:$P$75))+1,""),""),ROW()-ROW(A$78)+1)))," "),"")</f>
        <v/>
      </c>
      <c r="Q139" s="0" t="str">
        <f aca="false" t="array" ref="Q139:Q139">IFERROR(CONCATENATE(TEXT(INDEX($P$7:$P$75,SMALL(IF($S$7:$S$75&lt;&gt;"",IF($P$7:$P$75&lt;&gt;"",ROW($P$7:$P$75)-MIN(ROW($P$7:$P$75))+1,""),""),ROW()-ROW(A$78)+1)),"##0")," "),"")</f>
        <v/>
      </c>
      <c r="R139" s="0" t="str">
        <f aca="false" t="array" ref="R139:R139">IFERROR(CONCATENATE((INDEX($A$7:$A$75,SMALL(IF($S$7:$S$75&lt;&gt;"",IF($P$7:$P$75&lt;&gt;"",ROW($P$7:$P$75)-MIN(ROW($P$7:$P$75))+1,""),""),ROW()-ROW(A$78)+1))),),"")</f>
        <v/>
      </c>
      <c r="U139" s="0" t="str">
        <f aca="false" t="array" ref="U139:U139">IFERROR(CONCATENATE((INDEX($X$7:$X$75,SMALL(IF($X$7:$X$75&lt;&gt;"",IF($U$7:$U$75&lt;&gt;"",ROW($U$7:$U$75)-MIN(ROW($U$7:$U$75))+1,""),""),ROW()-ROW(A$78)+1)))," "),"")</f>
        <v/>
      </c>
      <c r="V139" s="0" t="str">
        <f aca="false" t="array" ref="V139:V139">IFERROR(CONCATENATE(TEXT(INDEX($U$7:$U$75,SMALL(IF($X$7:$X$75&lt;&gt;"",IF($U$7:$U$75&lt;&gt;"",ROW($U$7:$U$75)-MIN(ROW($U$7:$U$75))+1,""),""),ROW()-ROW(A$78)+1)),"##0")," "),"")</f>
        <v/>
      </c>
      <c r="W139" s="0" t="str">
        <f aca="false" t="array" ref="W139:W139">IFERROR(CONCATENATE((INDEX($A$7:$A$75,SMALL(IF($X$7:$X$75&lt;&gt;"",IF($U$7:$U$75&lt;&gt;"",ROW($U$7:$U$75)-MIN(ROW($U$7:$U$75))+1,""),""),ROW()-ROW(A$78)+1))),),"")</f>
        <v/>
      </c>
      <c r="Z139" s="0" t="str">
        <f aca="false" t="array" ref="Z139:Z139">IFERROR(CONCATENATE((INDEX($AC$7:$AC$75,SMALL(IF($AC$7:$AC$75&lt;&gt;"",IF($Z$7:$Z$75&lt;&gt;"",ROW($Z$7:$Z$75)-MIN(ROW($Z$7:$Z$75))+1,""),""),ROW()-ROW(A$78)+1))),","),"")</f>
        <v/>
      </c>
      <c r="AA139" s="0" t="str">
        <f aca="false" t="array" ref="AA139:AA139">IFERROR(CONCATENATE(TEXT(INDEX($Z$7:$Z$75,SMALL(IF($AC$7:$AC$75&lt;&gt;"",IF($Z$7:$Z$75&lt;&gt;"",ROW($Z$7:$Z$75)-MIN(ROW($Z$7:$Z$75))+1,""),""),ROW()-ROW(A$78)+1)),"##0"),","),"")</f>
        <v/>
      </c>
      <c r="AB139" s="0" t="str">
        <f aca="false" t="array" ref="AB139:AB139">IFERROR(CONCATENATE((INDEX($A$7:$A$75,SMALL(IF($AC$7:$AC$75&lt;&gt;"",IF($Z$7:$Z$75&lt;&gt;"",ROW($Z$7:$Z$75)-MIN(ROW($Z$7:$Z$75))+1,""),""),ROW()-ROW(A$78)+1))),),"")</f>
        <v/>
      </c>
      <c r="AE139" s="0" t="str">
        <f aca="false" t="array" ref="AE139:AE139">IFERROR(CONCATENATE((INDEX($AH$7:$AH$75,SMALL(IF($AH$7:$AH$75&lt;&gt;"",IF($AE$7:$AE$75&lt;&gt;"",ROW($AE$7:$AE$75)-MIN(ROW($AE$7:$AE$75))+1,""),""),ROW()-ROW(A$78)+1)))," "),"")</f>
        <v/>
      </c>
      <c r="AF139" s="0" t="str">
        <f aca="false" t="array" ref="AF139:AF139">IFERROR(CONCATENATE(TEXT(INDEX($AE$7:$AE$75,SMALL(IF($AH$7:$AH$75&lt;&gt;"",IF($AE$7:$AE$75&lt;&gt;"",ROW($AE$7:$AE$75)-MIN(ROW($AE$7:$AE$75))+1,""),""),ROW()-ROW(A$78)+1)),"##0")," "),"")</f>
        <v/>
      </c>
      <c r="AG139" s="0" t="str">
        <f aca="false" t="array" ref="AG139:AG139">IFERROR(CONCATENATE((INDEX($A$7:$A$75,SMALL(IF($AH$7:$AH$75&lt;&gt;"",IF($AE$7:$AE$75&lt;&gt;"",ROW($AE$7:$AE$75)-MIN(ROW($AE$7:$AE$75))+1,""),""),ROW()-ROW(A$78)+1))),),"")</f>
        <v/>
      </c>
      <c r="AJ139" s="0" t="str">
        <f aca="false" t="array" ref="AJ139:AJ139">IFERROR(CONCATENATE((INDEX($AM$7:$AM$75,SMALL(IF($AM$7:$AM$75&lt;&gt;"",IF($AJ$7:$AJ$75&lt;&gt;"",ROW($AJ$7:$AJ$75)-MIN(ROW($AJ$7:$AJ$75))+1,""),""),ROW()-ROW(A$78)+1)))," "),"")</f>
        <v/>
      </c>
      <c r="AK139" s="0" t="str">
        <f aca="false" t="array" ref="AK139:AK139">IFERROR(CONCATENATE(TEXT(INDEX($AJ$7:$AJ$75,SMALL(IF($AM$7:$AM$75&lt;&gt;"",IF($AJ$7:$AJ$75&lt;&gt;"",ROW($AJ$7:$AJ$75)-MIN(ROW($AJ$7:$AJ$75))+1,""),""),ROW()-ROW(A$78)+1)),"##0")," "),"")</f>
        <v/>
      </c>
      <c r="AL139" s="0" t="str">
        <f aca="false" t="array" ref="AL139:AL139">IFERROR(CONCATENATE((INDEX($A$7:$A$75,SMALL(IF($AM$7:$AM$75&lt;&gt;"",IF($AJ$7:$AJ$75&lt;&gt;"",ROW($AJ$7:$AJ$75)-MIN(ROW($AJ$7:$AJ$75))+1,""),""),ROW()-ROW(A$78)+1))),),"")</f>
        <v/>
      </c>
    </row>
    <row r="140" customFormat="false" ht="15" hidden="false" customHeight="false" outlineLevel="0" collapsed="false">
      <c r="K140" s="0" t="str">
        <f aca="false" t="array" ref="K140:K140">IFERROR(CONCATENATE(TEXT(INDEX($K$7:$K$75,SMALL(IF($N$7:$N$75&lt;&gt;"",IF($K$7:$K$75&lt;&gt;"",ROW($K$7:$K$75)-MIN(ROW($K$7:$K$75))+1,""),""),ROW()-ROW(A$78)+1)),"##0"),","),"")</f>
        <v/>
      </c>
      <c r="L140" s="0" t="str">
        <f aca="false" t="array" ref="L140:L140">IFERROR(CONCATENATE((INDEX($N$7:$N$75,SMALL(IF($N$7:$N$75&lt;&gt;"",IF($K$7:$K$75&lt;&gt;"",ROW($K$7:$K$75)-MIN(ROW($K$7:$K$75))+1,""),""),ROW()-ROW(A$78)+1))),","),"")</f>
        <v/>
      </c>
      <c r="M140" s="0" t="str">
        <f aca="false" t="array" ref="M140:M140">IFERROR(CONCATENATE((INDEX($A$7:$A$75,SMALL(IF($N$7:$N$75&lt;&gt;"",IF($K$7:$K$75&lt;&gt;"",ROW($K$7:$K$75)-MIN(ROW($K$7:$K$75))+1,""),""),ROW()-ROW(A$78)+1))),),"")</f>
        <v/>
      </c>
      <c r="P140" s="0" t="str">
        <f aca="false" t="array" ref="P140:P140">IFERROR(CONCATENATE((INDEX($S$7:$S$75,SMALL(IF($S$7:$S$75&lt;&gt;"",IF($P$7:$P$75&lt;&gt;"",ROW($P$7:$P$75)-MIN(ROW($P$7:$P$75))+1,""),""),ROW()-ROW(A$78)+1)))," "),"")</f>
        <v/>
      </c>
      <c r="Q140" s="0" t="str">
        <f aca="false" t="array" ref="Q140:Q140">IFERROR(CONCATENATE(TEXT(INDEX($P$7:$P$75,SMALL(IF($S$7:$S$75&lt;&gt;"",IF($P$7:$P$75&lt;&gt;"",ROW($P$7:$P$75)-MIN(ROW($P$7:$P$75))+1,""),""),ROW()-ROW(A$78)+1)),"##0")," "),"")</f>
        <v/>
      </c>
      <c r="R140" s="0" t="str">
        <f aca="false" t="array" ref="R140:R140">IFERROR(CONCATENATE((INDEX($A$7:$A$75,SMALL(IF($S$7:$S$75&lt;&gt;"",IF($P$7:$P$75&lt;&gt;"",ROW($P$7:$P$75)-MIN(ROW($P$7:$P$75))+1,""),""),ROW()-ROW(A$78)+1))),),"")</f>
        <v/>
      </c>
      <c r="U140" s="0" t="str">
        <f aca="false" t="array" ref="U140:U140">IFERROR(CONCATENATE((INDEX($X$7:$X$75,SMALL(IF($X$7:$X$75&lt;&gt;"",IF($U$7:$U$75&lt;&gt;"",ROW($U$7:$U$75)-MIN(ROW($U$7:$U$75))+1,""),""),ROW()-ROW(A$78)+1)))," "),"")</f>
        <v/>
      </c>
      <c r="V140" s="0" t="str">
        <f aca="false" t="array" ref="V140:V140">IFERROR(CONCATENATE(TEXT(INDEX($U$7:$U$75,SMALL(IF($X$7:$X$75&lt;&gt;"",IF($U$7:$U$75&lt;&gt;"",ROW($U$7:$U$75)-MIN(ROW($U$7:$U$75))+1,""),""),ROW()-ROW(A$78)+1)),"##0")," "),"")</f>
        <v/>
      </c>
      <c r="W140" s="0" t="str">
        <f aca="false" t="array" ref="W140:W140">IFERROR(CONCATENATE((INDEX($A$7:$A$75,SMALL(IF($X$7:$X$75&lt;&gt;"",IF($U$7:$U$75&lt;&gt;"",ROW($U$7:$U$75)-MIN(ROW($U$7:$U$75))+1,""),""),ROW()-ROW(A$78)+1))),),"")</f>
        <v/>
      </c>
      <c r="Z140" s="0" t="str">
        <f aca="false" t="array" ref="Z140:Z140">IFERROR(CONCATENATE((INDEX($AC$7:$AC$75,SMALL(IF($AC$7:$AC$75&lt;&gt;"",IF($Z$7:$Z$75&lt;&gt;"",ROW($Z$7:$Z$75)-MIN(ROW($Z$7:$Z$75))+1,""),""),ROW()-ROW(A$78)+1))),","),"")</f>
        <v/>
      </c>
      <c r="AA140" s="0" t="str">
        <f aca="false" t="array" ref="AA140:AA140">IFERROR(CONCATENATE(TEXT(INDEX($Z$7:$Z$75,SMALL(IF($AC$7:$AC$75&lt;&gt;"",IF($Z$7:$Z$75&lt;&gt;"",ROW($Z$7:$Z$75)-MIN(ROW($Z$7:$Z$75))+1,""),""),ROW()-ROW(A$78)+1)),"##0"),","),"")</f>
        <v/>
      </c>
      <c r="AB140" s="0" t="str">
        <f aca="false" t="array" ref="AB140:AB140">IFERROR(CONCATENATE((INDEX($A$7:$A$75,SMALL(IF($AC$7:$AC$75&lt;&gt;"",IF($Z$7:$Z$75&lt;&gt;"",ROW($Z$7:$Z$75)-MIN(ROW($Z$7:$Z$75))+1,""),""),ROW()-ROW(A$78)+1))),),"")</f>
        <v/>
      </c>
      <c r="AE140" s="0" t="str">
        <f aca="false" t="array" ref="AE140:AE140">IFERROR(CONCATENATE((INDEX($AH$7:$AH$75,SMALL(IF($AH$7:$AH$75&lt;&gt;"",IF($AE$7:$AE$75&lt;&gt;"",ROW($AE$7:$AE$75)-MIN(ROW($AE$7:$AE$75))+1,""),""),ROW()-ROW(A$78)+1)))," "),"")</f>
        <v/>
      </c>
      <c r="AF140" s="0" t="str">
        <f aca="false" t="array" ref="AF140:AF140">IFERROR(CONCATENATE(TEXT(INDEX($AE$7:$AE$75,SMALL(IF($AH$7:$AH$75&lt;&gt;"",IF($AE$7:$AE$75&lt;&gt;"",ROW($AE$7:$AE$75)-MIN(ROW($AE$7:$AE$75))+1,""),""),ROW()-ROW(A$78)+1)),"##0")," "),"")</f>
        <v/>
      </c>
      <c r="AG140" s="0" t="str">
        <f aca="false" t="array" ref="AG140:AG140">IFERROR(CONCATENATE((INDEX($A$7:$A$75,SMALL(IF($AH$7:$AH$75&lt;&gt;"",IF($AE$7:$AE$75&lt;&gt;"",ROW($AE$7:$AE$75)-MIN(ROW($AE$7:$AE$75))+1,""),""),ROW()-ROW(A$78)+1))),),"")</f>
        <v/>
      </c>
      <c r="AJ140" s="0" t="str">
        <f aca="false" t="array" ref="AJ140:AJ140">IFERROR(CONCATENATE((INDEX($AM$7:$AM$75,SMALL(IF($AM$7:$AM$75&lt;&gt;"",IF($AJ$7:$AJ$75&lt;&gt;"",ROW($AJ$7:$AJ$75)-MIN(ROW($AJ$7:$AJ$75))+1,""),""),ROW()-ROW(A$78)+1)))," "),"")</f>
        <v/>
      </c>
      <c r="AK140" s="0" t="str">
        <f aca="false" t="array" ref="AK140:AK140">IFERROR(CONCATENATE(TEXT(INDEX($AJ$7:$AJ$75,SMALL(IF($AM$7:$AM$75&lt;&gt;"",IF($AJ$7:$AJ$75&lt;&gt;"",ROW($AJ$7:$AJ$75)-MIN(ROW($AJ$7:$AJ$75))+1,""),""),ROW()-ROW(A$78)+1)),"##0")," "),"")</f>
        <v/>
      </c>
      <c r="AL140" s="0" t="str">
        <f aca="false" t="array" ref="AL140:AL140">IFERROR(CONCATENATE((INDEX($A$7:$A$75,SMALL(IF($AM$7:$AM$75&lt;&gt;"",IF($AJ$7:$AJ$75&lt;&gt;"",ROW($AJ$7:$AJ$75)-MIN(ROW($AJ$7:$AJ$75))+1,""),""),ROW()-ROW(A$78)+1))),),"")</f>
        <v/>
      </c>
    </row>
    <row r="141" customFormat="false" ht="15" hidden="false" customHeight="false" outlineLevel="0" collapsed="false">
      <c r="K141" s="0" t="str">
        <f aca="false" t="array" ref="K141:K141">IFERROR(CONCATENATE(TEXT(INDEX($K$7:$K$75,SMALL(IF($N$7:$N$75&lt;&gt;"",IF($K$7:$K$75&lt;&gt;"",ROW($K$7:$K$75)-MIN(ROW($K$7:$K$75))+1,""),""),ROW()-ROW(A$78)+1)),"##0"),","),"")</f>
        <v/>
      </c>
      <c r="L141" s="0" t="str">
        <f aca="false" t="array" ref="L141:L141">IFERROR(CONCATENATE((INDEX($N$7:$N$75,SMALL(IF($N$7:$N$75&lt;&gt;"",IF($K$7:$K$75&lt;&gt;"",ROW($K$7:$K$75)-MIN(ROW($K$7:$K$75))+1,""),""),ROW()-ROW(A$78)+1))),","),"")</f>
        <v/>
      </c>
      <c r="M141" s="0" t="str">
        <f aca="false" t="array" ref="M141:M141">IFERROR(CONCATENATE((INDEX($A$7:$A$75,SMALL(IF($N$7:$N$75&lt;&gt;"",IF($K$7:$K$75&lt;&gt;"",ROW($K$7:$K$75)-MIN(ROW($K$7:$K$75))+1,""),""),ROW()-ROW(A$78)+1))),),"")</f>
        <v/>
      </c>
      <c r="P141" s="0" t="str">
        <f aca="false" t="array" ref="P141:P141">IFERROR(CONCATENATE((INDEX($S$7:$S$75,SMALL(IF($S$7:$S$75&lt;&gt;"",IF($P$7:$P$75&lt;&gt;"",ROW($P$7:$P$75)-MIN(ROW($P$7:$P$75))+1,""),""),ROW()-ROW(A$78)+1)))," "),"")</f>
        <v/>
      </c>
      <c r="Q141" s="0" t="str">
        <f aca="false" t="array" ref="Q141:Q141">IFERROR(CONCATENATE(TEXT(INDEX($P$7:$P$75,SMALL(IF($S$7:$S$75&lt;&gt;"",IF($P$7:$P$75&lt;&gt;"",ROW($P$7:$P$75)-MIN(ROW($P$7:$P$75))+1,""),""),ROW()-ROW(A$78)+1)),"##0")," "),"")</f>
        <v/>
      </c>
      <c r="R141" s="0" t="str">
        <f aca="false" t="array" ref="R141:R141">IFERROR(CONCATENATE((INDEX($A$7:$A$75,SMALL(IF($S$7:$S$75&lt;&gt;"",IF($P$7:$P$75&lt;&gt;"",ROW($P$7:$P$75)-MIN(ROW($P$7:$P$75))+1,""),""),ROW()-ROW(A$78)+1))),),"")</f>
        <v/>
      </c>
      <c r="U141" s="0" t="str">
        <f aca="false" t="array" ref="U141:U141">IFERROR(CONCATENATE((INDEX($X$7:$X$75,SMALL(IF($X$7:$X$75&lt;&gt;"",IF($U$7:$U$75&lt;&gt;"",ROW($U$7:$U$75)-MIN(ROW($U$7:$U$75))+1,""),""),ROW()-ROW(A$78)+1)))," "),"")</f>
        <v/>
      </c>
      <c r="V141" s="0" t="str">
        <f aca="false" t="array" ref="V141:V141">IFERROR(CONCATENATE(TEXT(INDEX($U$7:$U$75,SMALL(IF($X$7:$X$75&lt;&gt;"",IF($U$7:$U$75&lt;&gt;"",ROW($U$7:$U$75)-MIN(ROW($U$7:$U$75))+1,""),""),ROW()-ROW(A$78)+1)),"##0")," "),"")</f>
        <v/>
      </c>
      <c r="W141" s="0" t="str">
        <f aca="false" t="array" ref="W141:W141">IFERROR(CONCATENATE((INDEX($A$7:$A$75,SMALL(IF($X$7:$X$75&lt;&gt;"",IF($U$7:$U$75&lt;&gt;"",ROW($U$7:$U$75)-MIN(ROW($U$7:$U$75))+1,""),""),ROW()-ROW(A$78)+1))),),"")</f>
        <v/>
      </c>
      <c r="Z141" s="0" t="str">
        <f aca="false" t="array" ref="Z141:Z141">IFERROR(CONCATENATE((INDEX($AC$7:$AC$75,SMALL(IF($AC$7:$AC$75&lt;&gt;"",IF($Z$7:$Z$75&lt;&gt;"",ROW($Z$7:$Z$75)-MIN(ROW($Z$7:$Z$75))+1,""),""),ROW()-ROW(A$78)+1))),","),"")</f>
        <v/>
      </c>
      <c r="AA141" s="0" t="str">
        <f aca="false" t="array" ref="AA141:AA141">IFERROR(CONCATENATE(TEXT(INDEX($Z$7:$Z$75,SMALL(IF($AC$7:$AC$75&lt;&gt;"",IF($Z$7:$Z$75&lt;&gt;"",ROW($Z$7:$Z$75)-MIN(ROW($Z$7:$Z$75))+1,""),""),ROW()-ROW(A$78)+1)),"##0"),","),"")</f>
        <v/>
      </c>
      <c r="AB141" s="0" t="str">
        <f aca="false" t="array" ref="AB141:AB141">IFERROR(CONCATENATE((INDEX($A$7:$A$75,SMALL(IF($AC$7:$AC$75&lt;&gt;"",IF($Z$7:$Z$75&lt;&gt;"",ROW($Z$7:$Z$75)-MIN(ROW($Z$7:$Z$75))+1,""),""),ROW()-ROW(A$78)+1))),),"")</f>
        <v/>
      </c>
      <c r="AE141" s="0" t="str">
        <f aca="false" t="array" ref="AE141:AE141">IFERROR(CONCATENATE((INDEX($AH$7:$AH$75,SMALL(IF($AH$7:$AH$75&lt;&gt;"",IF($AE$7:$AE$75&lt;&gt;"",ROW($AE$7:$AE$75)-MIN(ROW($AE$7:$AE$75))+1,""),""),ROW()-ROW(A$78)+1)))," "),"")</f>
        <v/>
      </c>
      <c r="AF141" s="0" t="str">
        <f aca="false" t="array" ref="AF141:AF141">IFERROR(CONCATENATE(TEXT(INDEX($AE$7:$AE$75,SMALL(IF($AH$7:$AH$75&lt;&gt;"",IF($AE$7:$AE$75&lt;&gt;"",ROW($AE$7:$AE$75)-MIN(ROW($AE$7:$AE$75))+1,""),""),ROW()-ROW(A$78)+1)),"##0")," "),"")</f>
        <v/>
      </c>
      <c r="AG141" s="0" t="str">
        <f aca="false" t="array" ref="AG141:AG141">IFERROR(CONCATENATE((INDEX($A$7:$A$75,SMALL(IF($AH$7:$AH$75&lt;&gt;"",IF($AE$7:$AE$75&lt;&gt;"",ROW($AE$7:$AE$75)-MIN(ROW($AE$7:$AE$75))+1,""),""),ROW()-ROW(A$78)+1))),),"")</f>
        <v/>
      </c>
      <c r="AJ141" s="0" t="str">
        <f aca="false" t="array" ref="AJ141:AJ141">IFERROR(CONCATENATE((INDEX($AM$7:$AM$75,SMALL(IF($AM$7:$AM$75&lt;&gt;"",IF($AJ$7:$AJ$75&lt;&gt;"",ROW($AJ$7:$AJ$75)-MIN(ROW($AJ$7:$AJ$75))+1,""),""),ROW()-ROW(A$78)+1)))," "),"")</f>
        <v/>
      </c>
      <c r="AK141" s="0" t="str">
        <f aca="false" t="array" ref="AK141:AK141">IFERROR(CONCATENATE(TEXT(INDEX($AJ$7:$AJ$75,SMALL(IF($AM$7:$AM$75&lt;&gt;"",IF($AJ$7:$AJ$75&lt;&gt;"",ROW($AJ$7:$AJ$75)-MIN(ROW($AJ$7:$AJ$75))+1,""),""),ROW()-ROW(A$78)+1)),"##0")," "),"")</f>
        <v/>
      </c>
      <c r="AL141" s="0" t="str">
        <f aca="false" t="array" ref="AL141:AL141">IFERROR(CONCATENATE((INDEX($A$7:$A$75,SMALL(IF($AM$7:$AM$75&lt;&gt;"",IF($AJ$7:$AJ$75&lt;&gt;"",ROW($AJ$7:$AJ$75)-MIN(ROW($AJ$7:$AJ$75))+1,""),""),ROW()-ROW(A$78)+1))),),"")</f>
        <v/>
      </c>
    </row>
    <row r="142" customFormat="false" ht="15" hidden="false" customHeight="false" outlineLevel="0" collapsed="false">
      <c r="K142" s="0" t="str">
        <f aca="false" t="array" ref="K142:K142">IFERROR(CONCATENATE(TEXT(INDEX($K$7:$K$75,SMALL(IF($N$7:$N$75&lt;&gt;"",IF($K$7:$K$75&lt;&gt;"",ROW($K$7:$K$75)-MIN(ROW($K$7:$K$75))+1,""),""),ROW()-ROW(A$78)+1)),"##0"),","),"")</f>
        <v/>
      </c>
      <c r="L142" s="0" t="str">
        <f aca="false" t="array" ref="L142:L142">IFERROR(CONCATENATE((INDEX($N$7:$N$75,SMALL(IF($N$7:$N$75&lt;&gt;"",IF($K$7:$K$75&lt;&gt;"",ROW($K$7:$K$75)-MIN(ROW($K$7:$K$75))+1,""),""),ROW()-ROW(A$78)+1))),","),"")</f>
        <v/>
      </c>
      <c r="M142" s="0" t="str">
        <f aca="false" t="array" ref="M142:M142">IFERROR(CONCATENATE((INDEX($A$7:$A$75,SMALL(IF($N$7:$N$75&lt;&gt;"",IF($K$7:$K$75&lt;&gt;"",ROW($K$7:$K$75)-MIN(ROW($K$7:$K$75))+1,""),""),ROW()-ROW(A$78)+1))),),"")</f>
        <v/>
      </c>
      <c r="P142" s="0" t="str">
        <f aca="false" t="array" ref="P142:P142">IFERROR(CONCATENATE((INDEX($S$7:$S$75,SMALL(IF($S$7:$S$75&lt;&gt;"",IF($P$7:$P$75&lt;&gt;"",ROW($P$7:$P$75)-MIN(ROW($P$7:$P$75))+1,""),""),ROW()-ROW(A$78)+1)))," "),"")</f>
        <v/>
      </c>
      <c r="Q142" s="0" t="str">
        <f aca="false" t="array" ref="Q142:Q142">IFERROR(CONCATENATE(TEXT(INDEX($P$7:$P$75,SMALL(IF($S$7:$S$75&lt;&gt;"",IF($P$7:$P$75&lt;&gt;"",ROW($P$7:$P$75)-MIN(ROW($P$7:$P$75))+1,""),""),ROW()-ROW(A$78)+1)),"##0")," "),"")</f>
        <v/>
      </c>
      <c r="R142" s="0" t="str">
        <f aca="false" t="array" ref="R142:R142">IFERROR(CONCATENATE((INDEX($A$7:$A$75,SMALL(IF($S$7:$S$75&lt;&gt;"",IF($P$7:$P$75&lt;&gt;"",ROW($P$7:$P$75)-MIN(ROW($P$7:$P$75))+1,""),""),ROW()-ROW(A$78)+1))),),"")</f>
        <v/>
      </c>
      <c r="U142" s="0" t="str">
        <f aca="false" t="array" ref="U142:U142">IFERROR(CONCATENATE((INDEX($X$7:$X$75,SMALL(IF($X$7:$X$75&lt;&gt;"",IF($U$7:$U$75&lt;&gt;"",ROW($U$7:$U$75)-MIN(ROW($U$7:$U$75))+1,""),""),ROW()-ROW(A$78)+1)))," "),"")</f>
        <v/>
      </c>
      <c r="V142" s="0" t="str">
        <f aca="false" t="array" ref="V142:V142">IFERROR(CONCATENATE(TEXT(INDEX($U$7:$U$75,SMALL(IF($X$7:$X$75&lt;&gt;"",IF($U$7:$U$75&lt;&gt;"",ROW($U$7:$U$75)-MIN(ROW($U$7:$U$75))+1,""),""),ROW()-ROW(A$78)+1)),"##0")," "),"")</f>
        <v/>
      </c>
      <c r="W142" s="0" t="str">
        <f aca="false" t="array" ref="W142:W142">IFERROR(CONCATENATE((INDEX($A$7:$A$75,SMALL(IF($X$7:$X$75&lt;&gt;"",IF($U$7:$U$75&lt;&gt;"",ROW($U$7:$U$75)-MIN(ROW($U$7:$U$75))+1,""),""),ROW()-ROW(A$78)+1))),),"")</f>
        <v/>
      </c>
      <c r="Z142" s="0" t="str">
        <f aca="false" t="array" ref="Z142:Z142">IFERROR(CONCATENATE((INDEX($AC$7:$AC$75,SMALL(IF($AC$7:$AC$75&lt;&gt;"",IF($Z$7:$Z$75&lt;&gt;"",ROW($Z$7:$Z$75)-MIN(ROW($Z$7:$Z$75))+1,""),""),ROW()-ROW(A$78)+1))),","),"")</f>
        <v/>
      </c>
      <c r="AA142" s="0" t="str">
        <f aca="false" t="array" ref="AA142:AA142">IFERROR(CONCATENATE(TEXT(INDEX($Z$7:$Z$75,SMALL(IF($AC$7:$AC$75&lt;&gt;"",IF($Z$7:$Z$75&lt;&gt;"",ROW($Z$7:$Z$75)-MIN(ROW($Z$7:$Z$75))+1,""),""),ROW()-ROW(A$78)+1)),"##0"),","),"")</f>
        <v/>
      </c>
      <c r="AB142" s="0" t="str">
        <f aca="false" t="array" ref="AB142:AB142">IFERROR(CONCATENATE((INDEX($A$7:$A$75,SMALL(IF($AC$7:$AC$75&lt;&gt;"",IF($Z$7:$Z$75&lt;&gt;"",ROW($Z$7:$Z$75)-MIN(ROW($Z$7:$Z$75))+1,""),""),ROW()-ROW(A$78)+1))),),"")</f>
        <v/>
      </c>
      <c r="AE142" s="0" t="str">
        <f aca="false" t="array" ref="AE142:AE142">IFERROR(CONCATENATE((INDEX($AH$7:$AH$75,SMALL(IF($AH$7:$AH$75&lt;&gt;"",IF($AE$7:$AE$75&lt;&gt;"",ROW($AE$7:$AE$75)-MIN(ROW($AE$7:$AE$75))+1,""),""),ROW()-ROW(A$78)+1)))," "),"")</f>
        <v/>
      </c>
      <c r="AF142" s="0" t="str">
        <f aca="false" t="array" ref="AF142:AF142">IFERROR(CONCATENATE(TEXT(INDEX($AE$7:$AE$75,SMALL(IF($AH$7:$AH$75&lt;&gt;"",IF($AE$7:$AE$75&lt;&gt;"",ROW($AE$7:$AE$75)-MIN(ROW($AE$7:$AE$75))+1,""),""),ROW()-ROW(A$78)+1)),"##0")," "),"")</f>
        <v/>
      </c>
      <c r="AG142" s="0" t="str">
        <f aca="false" t="array" ref="AG142:AG142">IFERROR(CONCATENATE((INDEX($A$7:$A$75,SMALL(IF($AH$7:$AH$75&lt;&gt;"",IF($AE$7:$AE$75&lt;&gt;"",ROW($AE$7:$AE$75)-MIN(ROW($AE$7:$AE$75))+1,""),""),ROW()-ROW(A$78)+1))),),"")</f>
        <v/>
      </c>
      <c r="AJ142" s="0" t="str">
        <f aca="false" t="array" ref="AJ142:AJ142">IFERROR(CONCATENATE((INDEX($AM$7:$AM$75,SMALL(IF($AM$7:$AM$75&lt;&gt;"",IF($AJ$7:$AJ$75&lt;&gt;"",ROW($AJ$7:$AJ$75)-MIN(ROW($AJ$7:$AJ$75))+1,""),""),ROW()-ROW(A$78)+1)))," "),"")</f>
        <v/>
      </c>
      <c r="AK142" s="0" t="str">
        <f aca="false" t="array" ref="AK142:AK142">IFERROR(CONCATENATE(TEXT(INDEX($AJ$7:$AJ$75,SMALL(IF($AM$7:$AM$75&lt;&gt;"",IF($AJ$7:$AJ$75&lt;&gt;"",ROW($AJ$7:$AJ$75)-MIN(ROW($AJ$7:$AJ$75))+1,""),""),ROW()-ROW(A$78)+1)),"##0")," "),"")</f>
        <v/>
      </c>
      <c r="AL142" s="0" t="str">
        <f aca="false" t="array" ref="AL142:AL142">IFERROR(CONCATENATE((INDEX($A$7:$A$75,SMALL(IF($AM$7:$AM$75&lt;&gt;"",IF($AJ$7:$AJ$75&lt;&gt;"",ROW($AJ$7:$AJ$75)-MIN(ROW($AJ$7:$AJ$75))+1,""),""),ROW()-ROW(A$78)+1))),),"")</f>
        <v/>
      </c>
    </row>
    <row r="143" customFormat="false" ht="15" hidden="false" customHeight="false" outlineLevel="0" collapsed="false">
      <c r="K143" s="0" t="str">
        <f aca="false" t="array" ref="K143:K143">IFERROR(CONCATENATE(TEXT(INDEX($K$7:$K$75,SMALL(IF($N$7:$N$75&lt;&gt;"",IF($K$7:$K$75&lt;&gt;"",ROW($K$7:$K$75)-MIN(ROW($K$7:$K$75))+1,""),""),ROW()-ROW(A$78)+1)),"##0"),","),"")</f>
        <v/>
      </c>
      <c r="L143" s="0" t="str">
        <f aca="false" t="array" ref="L143:L143">IFERROR(CONCATENATE((INDEX($N$7:$N$75,SMALL(IF($N$7:$N$75&lt;&gt;"",IF($K$7:$K$75&lt;&gt;"",ROW($K$7:$K$75)-MIN(ROW($K$7:$K$75))+1,""),""),ROW()-ROW(A$78)+1))),","),"")</f>
        <v/>
      </c>
      <c r="M143" s="0" t="str">
        <f aca="false" t="array" ref="M143:M143">IFERROR(CONCATENATE((INDEX($A$7:$A$75,SMALL(IF($N$7:$N$75&lt;&gt;"",IF($K$7:$K$75&lt;&gt;"",ROW($K$7:$K$75)-MIN(ROW($K$7:$K$75))+1,""),""),ROW()-ROW(A$78)+1))),),"")</f>
        <v/>
      </c>
      <c r="P143" s="0" t="str">
        <f aca="false" t="array" ref="P143:P143">IFERROR(CONCATENATE((INDEX($S$7:$S$75,SMALL(IF($S$7:$S$75&lt;&gt;"",IF($P$7:$P$75&lt;&gt;"",ROW($P$7:$P$75)-MIN(ROW($P$7:$P$75))+1,""),""),ROW()-ROW(A$78)+1)))," "),"")</f>
        <v/>
      </c>
      <c r="Q143" s="0" t="str">
        <f aca="false" t="array" ref="Q143:Q143">IFERROR(CONCATENATE(TEXT(INDEX($P$7:$P$75,SMALL(IF($S$7:$S$75&lt;&gt;"",IF($P$7:$P$75&lt;&gt;"",ROW($P$7:$P$75)-MIN(ROW($P$7:$P$75))+1,""),""),ROW()-ROW(A$78)+1)),"##0")," "),"")</f>
        <v/>
      </c>
      <c r="R143" s="0" t="str">
        <f aca="false" t="array" ref="R143:R143">IFERROR(CONCATENATE((INDEX($A$7:$A$75,SMALL(IF($S$7:$S$75&lt;&gt;"",IF($P$7:$P$75&lt;&gt;"",ROW($P$7:$P$75)-MIN(ROW($P$7:$P$75))+1,""),""),ROW()-ROW(A$78)+1))),),"")</f>
        <v/>
      </c>
      <c r="U143" s="0" t="str">
        <f aca="false" t="array" ref="U143:U143">IFERROR(CONCATENATE((INDEX($X$7:$X$75,SMALL(IF($X$7:$X$75&lt;&gt;"",IF($U$7:$U$75&lt;&gt;"",ROW($U$7:$U$75)-MIN(ROW($U$7:$U$75))+1,""),""),ROW()-ROW(A$78)+1)))," "),"")</f>
        <v/>
      </c>
      <c r="V143" s="0" t="str">
        <f aca="false" t="array" ref="V143:V143">IFERROR(CONCATENATE(TEXT(INDEX($U$7:$U$75,SMALL(IF($X$7:$X$75&lt;&gt;"",IF($U$7:$U$75&lt;&gt;"",ROW($U$7:$U$75)-MIN(ROW($U$7:$U$75))+1,""),""),ROW()-ROW(A$78)+1)),"##0")," "),"")</f>
        <v/>
      </c>
      <c r="W143" s="0" t="str">
        <f aca="false" t="array" ref="W143:W143">IFERROR(CONCATENATE((INDEX($A$7:$A$75,SMALL(IF($X$7:$X$75&lt;&gt;"",IF($U$7:$U$75&lt;&gt;"",ROW($U$7:$U$75)-MIN(ROW($U$7:$U$75))+1,""),""),ROW()-ROW(A$78)+1))),),"")</f>
        <v/>
      </c>
      <c r="Z143" s="0" t="str">
        <f aca="false" t="array" ref="Z143:Z143">IFERROR(CONCATENATE((INDEX($AC$7:$AC$75,SMALL(IF($AC$7:$AC$75&lt;&gt;"",IF($Z$7:$Z$75&lt;&gt;"",ROW($Z$7:$Z$75)-MIN(ROW($Z$7:$Z$75))+1,""),""),ROW()-ROW(A$78)+1))),","),"")</f>
        <v/>
      </c>
      <c r="AA143" s="0" t="str">
        <f aca="false" t="array" ref="AA143:AA143">IFERROR(CONCATENATE(TEXT(INDEX($Z$7:$Z$75,SMALL(IF($AC$7:$AC$75&lt;&gt;"",IF($Z$7:$Z$75&lt;&gt;"",ROW($Z$7:$Z$75)-MIN(ROW($Z$7:$Z$75))+1,""),""),ROW()-ROW(A$78)+1)),"##0"),","),"")</f>
        <v/>
      </c>
      <c r="AB143" s="0" t="str">
        <f aca="false" t="array" ref="AB143:AB143">IFERROR(CONCATENATE((INDEX($A$7:$A$75,SMALL(IF($AC$7:$AC$75&lt;&gt;"",IF($Z$7:$Z$75&lt;&gt;"",ROW($Z$7:$Z$75)-MIN(ROW($Z$7:$Z$75))+1,""),""),ROW()-ROW(A$78)+1))),),"")</f>
        <v/>
      </c>
      <c r="AE143" s="0" t="str">
        <f aca="false" t="array" ref="AE143:AE143">IFERROR(CONCATENATE((INDEX($AH$7:$AH$75,SMALL(IF($AH$7:$AH$75&lt;&gt;"",IF($AE$7:$AE$75&lt;&gt;"",ROW($AE$7:$AE$75)-MIN(ROW($AE$7:$AE$75))+1,""),""),ROW()-ROW(A$78)+1)))," "),"")</f>
        <v/>
      </c>
      <c r="AF143" s="0" t="str">
        <f aca="false" t="array" ref="AF143:AF143">IFERROR(CONCATENATE(TEXT(INDEX($AE$7:$AE$75,SMALL(IF($AH$7:$AH$75&lt;&gt;"",IF($AE$7:$AE$75&lt;&gt;"",ROW($AE$7:$AE$75)-MIN(ROW($AE$7:$AE$75))+1,""),""),ROW()-ROW(A$78)+1)),"##0")," "),"")</f>
        <v/>
      </c>
      <c r="AG143" s="0" t="str">
        <f aca="false" t="array" ref="AG143:AG143">IFERROR(CONCATENATE((INDEX($A$7:$A$75,SMALL(IF($AH$7:$AH$75&lt;&gt;"",IF($AE$7:$AE$75&lt;&gt;"",ROW($AE$7:$AE$75)-MIN(ROW($AE$7:$AE$75))+1,""),""),ROW()-ROW(A$78)+1))),),"")</f>
        <v/>
      </c>
      <c r="AJ143" s="0" t="str">
        <f aca="false" t="array" ref="AJ143:AJ143">IFERROR(CONCATENATE((INDEX($AM$7:$AM$75,SMALL(IF($AM$7:$AM$75&lt;&gt;"",IF($AJ$7:$AJ$75&lt;&gt;"",ROW($AJ$7:$AJ$75)-MIN(ROW($AJ$7:$AJ$75))+1,""),""),ROW()-ROW(A$78)+1)))," "),"")</f>
        <v/>
      </c>
      <c r="AK143" s="0" t="str">
        <f aca="false" t="array" ref="AK143:AK143">IFERROR(CONCATENATE(TEXT(INDEX($AJ$7:$AJ$75,SMALL(IF($AM$7:$AM$75&lt;&gt;"",IF($AJ$7:$AJ$75&lt;&gt;"",ROW($AJ$7:$AJ$75)-MIN(ROW($AJ$7:$AJ$75))+1,""),""),ROW()-ROW(A$78)+1)),"##0")," "),"")</f>
        <v/>
      </c>
      <c r="AL143" s="0" t="str">
        <f aca="false" t="array" ref="AL143:AL143">IFERROR(CONCATENATE((INDEX($A$7:$A$75,SMALL(IF($AM$7:$AM$75&lt;&gt;"",IF($AJ$7:$AJ$75&lt;&gt;"",ROW($AJ$7:$AJ$75)-MIN(ROW($AJ$7:$AJ$75))+1,""),""),ROW()-ROW(A$78)+1))),),"")</f>
        <v/>
      </c>
    </row>
    <row r="144" customFormat="false" ht="15" hidden="false" customHeight="false" outlineLevel="0" collapsed="false">
      <c r="K144" s="0" t="str">
        <f aca="false" t="array" ref="K144:K144">IFERROR(CONCATENATE(TEXT(INDEX($K$7:$K$75,SMALL(IF($N$7:$N$75&lt;&gt;"",IF($K$7:$K$75&lt;&gt;"",ROW($K$7:$K$75)-MIN(ROW($K$7:$K$75))+1,""),""),ROW()-ROW(A$78)+1)),"##0"),","),"")</f>
        <v/>
      </c>
      <c r="L144" s="0" t="str">
        <f aca="false" t="array" ref="L144:L144">IFERROR(CONCATENATE((INDEX($N$7:$N$75,SMALL(IF($N$7:$N$75&lt;&gt;"",IF($K$7:$K$75&lt;&gt;"",ROW($K$7:$K$75)-MIN(ROW($K$7:$K$75))+1,""),""),ROW()-ROW(A$78)+1))),","),"")</f>
        <v/>
      </c>
      <c r="M144" s="0" t="str">
        <f aca="false" t="array" ref="M144:M144">IFERROR(CONCATENATE((INDEX($A$7:$A$75,SMALL(IF($N$7:$N$75&lt;&gt;"",IF($K$7:$K$75&lt;&gt;"",ROW($K$7:$K$75)-MIN(ROW($K$7:$K$75))+1,""),""),ROW()-ROW(A$78)+1))),),"")</f>
        <v/>
      </c>
      <c r="P144" s="0" t="str">
        <f aca="false" t="array" ref="P144:P144">IFERROR(CONCATENATE((INDEX($S$7:$S$75,SMALL(IF($S$7:$S$75&lt;&gt;"",IF($P$7:$P$75&lt;&gt;"",ROW($P$7:$P$75)-MIN(ROW($P$7:$P$75))+1,""),""),ROW()-ROW(A$78)+1)))," "),"")</f>
        <v/>
      </c>
      <c r="Q144" s="0" t="str">
        <f aca="false" t="array" ref="Q144:Q144">IFERROR(CONCATENATE(TEXT(INDEX($P$7:$P$75,SMALL(IF($S$7:$S$75&lt;&gt;"",IF($P$7:$P$75&lt;&gt;"",ROW($P$7:$P$75)-MIN(ROW($P$7:$P$75))+1,""),""),ROW()-ROW(A$78)+1)),"##0")," "),"")</f>
        <v/>
      </c>
      <c r="R144" s="0" t="str">
        <f aca="false" t="array" ref="R144:R144">IFERROR(CONCATENATE((INDEX($A$7:$A$75,SMALL(IF($S$7:$S$75&lt;&gt;"",IF($P$7:$P$75&lt;&gt;"",ROW($P$7:$P$75)-MIN(ROW($P$7:$P$75))+1,""),""),ROW()-ROW(A$78)+1))),),"")</f>
        <v/>
      </c>
      <c r="U144" s="0" t="str">
        <f aca="false" t="array" ref="U144:U144">IFERROR(CONCATENATE((INDEX($X$7:$X$75,SMALL(IF($X$7:$X$75&lt;&gt;"",IF($U$7:$U$75&lt;&gt;"",ROW($U$7:$U$75)-MIN(ROW($U$7:$U$75))+1,""),""),ROW()-ROW(A$78)+1)))," "),"")</f>
        <v/>
      </c>
      <c r="V144" s="0" t="str">
        <f aca="false" t="array" ref="V144:V144">IFERROR(CONCATENATE(TEXT(INDEX($U$7:$U$75,SMALL(IF($X$7:$X$75&lt;&gt;"",IF($U$7:$U$75&lt;&gt;"",ROW($U$7:$U$75)-MIN(ROW($U$7:$U$75))+1,""),""),ROW()-ROW(A$78)+1)),"##0")," "),"")</f>
        <v/>
      </c>
      <c r="W144" s="0" t="str">
        <f aca="false" t="array" ref="W144:W144">IFERROR(CONCATENATE((INDEX($A$7:$A$75,SMALL(IF($X$7:$X$75&lt;&gt;"",IF($U$7:$U$75&lt;&gt;"",ROW($U$7:$U$75)-MIN(ROW($U$7:$U$75))+1,""),""),ROW()-ROW(A$78)+1))),),"")</f>
        <v/>
      </c>
      <c r="Z144" s="0" t="str">
        <f aca="false" t="array" ref="Z144:Z144">IFERROR(CONCATENATE((INDEX($AC$7:$AC$75,SMALL(IF($AC$7:$AC$75&lt;&gt;"",IF($Z$7:$Z$75&lt;&gt;"",ROW($Z$7:$Z$75)-MIN(ROW($Z$7:$Z$75))+1,""),""),ROW()-ROW(A$78)+1))),","),"")</f>
        <v/>
      </c>
      <c r="AA144" s="0" t="str">
        <f aca="false" t="array" ref="AA144:AA144">IFERROR(CONCATENATE(TEXT(INDEX($Z$7:$Z$75,SMALL(IF($AC$7:$AC$75&lt;&gt;"",IF($Z$7:$Z$75&lt;&gt;"",ROW($Z$7:$Z$75)-MIN(ROW($Z$7:$Z$75))+1,""),""),ROW()-ROW(A$78)+1)),"##0"),","),"")</f>
        <v/>
      </c>
      <c r="AB144" s="0" t="str">
        <f aca="false" t="array" ref="AB144:AB144">IFERROR(CONCATENATE((INDEX($A$7:$A$75,SMALL(IF($AC$7:$AC$75&lt;&gt;"",IF($Z$7:$Z$75&lt;&gt;"",ROW($Z$7:$Z$75)-MIN(ROW($Z$7:$Z$75))+1,""),""),ROW()-ROW(A$78)+1))),),"")</f>
        <v/>
      </c>
      <c r="AE144" s="0" t="str">
        <f aca="false" t="array" ref="AE144:AE144">IFERROR(CONCATENATE((INDEX($AH$7:$AH$75,SMALL(IF($AH$7:$AH$75&lt;&gt;"",IF($AE$7:$AE$75&lt;&gt;"",ROW($AE$7:$AE$75)-MIN(ROW($AE$7:$AE$75))+1,""),""),ROW()-ROW(A$78)+1)))," "),"")</f>
        <v/>
      </c>
      <c r="AF144" s="0" t="str">
        <f aca="false" t="array" ref="AF144:AF144">IFERROR(CONCATENATE(TEXT(INDEX($AE$7:$AE$75,SMALL(IF($AH$7:$AH$75&lt;&gt;"",IF($AE$7:$AE$75&lt;&gt;"",ROW($AE$7:$AE$75)-MIN(ROW($AE$7:$AE$75))+1,""),""),ROW()-ROW(A$78)+1)),"##0")," "),"")</f>
        <v/>
      </c>
      <c r="AG144" s="0" t="str">
        <f aca="false" t="array" ref="AG144:AG144">IFERROR(CONCATENATE((INDEX($A$7:$A$75,SMALL(IF($AH$7:$AH$75&lt;&gt;"",IF($AE$7:$AE$75&lt;&gt;"",ROW($AE$7:$AE$75)-MIN(ROW($AE$7:$AE$75))+1,""),""),ROW()-ROW(A$78)+1))),),"")</f>
        <v/>
      </c>
      <c r="AJ144" s="0" t="str">
        <f aca="false" t="array" ref="AJ144:AJ144">IFERROR(CONCATENATE((INDEX($AM$7:$AM$75,SMALL(IF($AM$7:$AM$75&lt;&gt;"",IF($AJ$7:$AJ$75&lt;&gt;"",ROW($AJ$7:$AJ$75)-MIN(ROW($AJ$7:$AJ$75))+1,""),""),ROW()-ROW(A$78)+1)))," "),"")</f>
        <v/>
      </c>
      <c r="AK144" s="0" t="str">
        <f aca="false" t="array" ref="AK144:AK144">IFERROR(CONCATENATE(TEXT(INDEX($AJ$7:$AJ$75,SMALL(IF($AM$7:$AM$75&lt;&gt;"",IF($AJ$7:$AJ$75&lt;&gt;"",ROW($AJ$7:$AJ$75)-MIN(ROW($AJ$7:$AJ$75))+1,""),""),ROW()-ROW(A$78)+1)),"##0")," "),"")</f>
        <v/>
      </c>
      <c r="AL144" s="0" t="str">
        <f aca="false" t="array" ref="AL144:AL144">IFERROR(CONCATENATE((INDEX($A$7:$A$75,SMALL(IF($AM$7:$AM$75&lt;&gt;"",IF($AJ$7:$AJ$75&lt;&gt;"",ROW($AJ$7:$AJ$75)-MIN(ROW($AJ$7:$AJ$75))+1,""),""),ROW()-ROW(A$78)+1))),),"")</f>
        <v/>
      </c>
    </row>
    <row r="145" customFormat="false" ht="15" hidden="false" customHeight="false" outlineLevel="0" collapsed="false">
      <c r="K145" s="0" t="str">
        <f aca="false" t="array" ref="K145:K145">IFERROR(CONCATENATE(TEXT(INDEX($K$7:$K$75,SMALL(IF($N$7:$N$75&lt;&gt;"",IF($K$7:$K$75&lt;&gt;"",ROW($K$7:$K$75)-MIN(ROW($K$7:$K$75))+1,""),""),ROW()-ROW(A$78)+1)),"##0"),","),"")</f>
        <v/>
      </c>
      <c r="L145" s="0" t="str">
        <f aca="false" t="array" ref="L145:L145">IFERROR(CONCATENATE((INDEX($N$7:$N$75,SMALL(IF($N$7:$N$75&lt;&gt;"",IF($K$7:$K$75&lt;&gt;"",ROW($K$7:$K$75)-MIN(ROW($K$7:$K$75))+1,""),""),ROW()-ROW(A$78)+1))),","),"")</f>
        <v/>
      </c>
      <c r="M145" s="0" t="str">
        <f aca="false" t="array" ref="M145:M145">IFERROR(CONCATENATE((INDEX($A$7:$A$75,SMALL(IF($N$7:$N$75&lt;&gt;"",IF($K$7:$K$75&lt;&gt;"",ROW($K$7:$K$75)-MIN(ROW($K$7:$K$75))+1,""),""),ROW()-ROW(A$78)+1))),),"")</f>
        <v/>
      </c>
      <c r="P145" s="0" t="str">
        <f aca="false" t="array" ref="P145:P145">IFERROR(CONCATENATE((INDEX($S$7:$S$75,SMALL(IF($S$7:$S$75&lt;&gt;"",IF($P$7:$P$75&lt;&gt;"",ROW($P$7:$P$75)-MIN(ROW($P$7:$P$75))+1,""),""),ROW()-ROW(A$78)+1)))," "),"")</f>
        <v/>
      </c>
      <c r="Q145" s="0" t="str">
        <f aca="false" t="array" ref="Q145:Q145">IFERROR(CONCATENATE(TEXT(INDEX($P$7:$P$75,SMALL(IF($S$7:$S$75&lt;&gt;"",IF($P$7:$P$75&lt;&gt;"",ROW($P$7:$P$75)-MIN(ROW($P$7:$P$75))+1,""),""),ROW()-ROW(A$78)+1)),"##0")," "),"")</f>
        <v/>
      </c>
      <c r="R145" s="0" t="str">
        <f aca="false" t="array" ref="R145:R145">IFERROR(CONCATENATE((INDEX($A$7:$A$75,SMALL(IF($S$7:$S$75&lt;&gt;"",IF($P$7:$P$75&lt;&gt;"",ROW($P$7:$P$75)-MIN(ROW($P$7:$P$75))+1,""),""),ROW()-ROW(A$78)+1))),),"")</f>
        <v/>
      </c>
      <c r="U145" s="0" t="str">
        <f aca="false" t="array" ref="U145:U145">IFERROR(CONCATENATE((INDEX($X$7:$X$75,SMALL(IF($X$7:$X$75&lt;&gt;"",IF($U$7:$U$75&lt;&gt;"",ROW($U$7:$U$75)-MIN(ROW($U$7:$U$75))+1,""),""),ROW()-ROW(A$78)+1)))," "),"")</f>
        <v/>
      </c>
      <c r="V145" s="0" t="str">
        <f aca="false" t="array" ref="V145:V145">IFERROR(CONCATENATE(TEXT(INDEX($U$7:$U$75,SMALL(IF($X$7:$X$75&lt;&gt;"",IF($U$7:$U$75&lt;&gt;"",ROW($U$7:$U$75)-MIN(ROW($U$7:$U$75))+1,""),""),ROW()-ROW(A$78)+1)),"##0")," "),"")</f>
        <v/>
      </c>
      <c r="W145" s="0" t="str">
        <f aca="false" t="array" ref="W145:W145">IFERROR(CONCATENATE((INDEX($A$7:$A$75,SMALL(IF($X$7:$X$75&lt;&gt;"",IF($U$7:$U$75&lt;&gt;"",ROW($U$7:$U$75)-MIN(ROW($U$7:$U$75))+1,""),""),ROW()-ROW(A$78)+1))),),"")</f>
        <v/>
      </c>
      <c r="Z145" s="0" t="str">
        <f aca="false" t="array" ref="Z145:Z145">IFERROR(CONCATENATE((INDEX($AC$7:$AC$75,SMALL(IF($AC$7:$AC$75&lt;&gt;"",IF($Z$7:$Z$75&lt;&gt;"",ROW($Z$7:$Z$75)-MIN(ROW($Z$7:$Z$75))+1,""),""),ROW()-ROW(A$78)+1))),","),"")</f>
        <v/>
      </c>
      <c r="AA145" s="0" t="str">
        <f aca="false" t="array" ref="AA145:AA145">IFERROR(CONCATENATE(TEXT(INDEX($Z$7:$Z$75,SMALL(IF($AC$7:$AC$75&lt;&gt;"",IF($Z$7:$Z$75&lt;&gt;"",ROW($Z$7:$Z$75)-MIN(ROW($Z$7:$Z$75))+1,""),""),ROW()-ROW(A$78)+1)),"##0"),","),"")</f>
        <v/>
      </c>
      <c r="AB145" s="0" t="str">
        <f aca="false" t="array" ref="AB145:AB145">IFERROR(CONCATENATE((INDEX($A$7:$A$75,SMALL(IF($AC$7:$AC$75&lt;&gt;"",IF($Z$7:$Z$75&lt;&gt;"",ROW($Z$7:$Z$75)-MIN(ROW($Z$7:$Z$75))+1,""),""),ROW()-ROW(A$78)+1))),),"")</f>
        <v/>
      </c>
      <c r="AE145" s="0" t="str">
        <f aca="false" t="array" ref="AE145:AE145">IFERROR(CONCATENATE((INDEX($AH$7:$AH$75,SMALL(IF($AH$7:$AH$75&lt;&gt;"",IF($AE$7:$AE$75&lt;&gt;"",ROW($AE$7:$AE$75)-MIN(ROW($AE$7:$AE$75))+1,""),""),ROW()-ROW(A$78)+1)))," "),"")</f>
        <v/>
      </c>
      <c r="AF145" s="0" t="str">
        <f aca="false" t="array" ref="AF145:AF145">IFERROR(CONCATENATE(TEXT(INDEX($AE$7:$AE$75,SMALL(IF($AH$7:$AH$75&lt;&gt;"",IF($AE$7:$AE$75&lt;&gt;"",ROW($AE$7:$AE$75)-MIN(ROW($AE$7:$AE$75))+1,""),""),ROW()-ROW(A$78)+1)),"##0")," "),"")</f>
        <v/>
      </c>
      <c r="AG145" s="0" t="str">
        <f aca="false" t="array" ref="AG145:AG145">IFERROR(CONCATENATE((INDEX($A$7:$A$75,SMALL(IF($AH$7:$AH$75&lt;&gt;"",IF($AE$7:$AE$75&lt;&gt;"",ROW($AE$7:$AE$75)-MIN(ROW($AE$7:$AE$75))+1,""),""),ROW()-ROW(A$78)+1))),),"")</f>
        <v/>
      </c>
      <c r="AJ145" s="0" t="str">
        <f aca="false" t="array" ref="AJ145:AJ145">IFERROR(CONCATENATE((INDEX($AM$7:$AM$75,SMALL(IF($AM$7:$AM$75&lt;&gt;"",IF($AJ$7:$AJ$75&lt;&gt;"",ROW($AJ$7:$AJ$75)-MIN(ROW($AJ$7:$AJ$75))+1,""),""),ROW()-ROW(A$78)+1)))," "),"")</f>
        <v/>
      </c>
      <c r="AK145" s="0" t="str">
        <f aca="false" t="array" ref="AK145:AK145">IFERROR(CONCATENATE(TEXT(INDEX($AJ$7:$AJ$75,SMALL(IF($AM$7:$AM$75&lt;&gt;"",IF($AJ$7:$AJ$75&lt;&gt;"",ROW($AJ$7:$AJ$75)-MIN(ROW($AJ$7:$AJ$75))+1,""),""),ROW()-ROW(A$78)+1)),"##0")," "),"")</f>
        <v/>
      </c>
      <c r="AL145" s="0" t="str">
        <f aca="false" t="array" ref="AL145:AL145">IFERROR(CONCATENATE((INDEX($A$7:$A$75,SMALL(IF($AM$7:$AM$75&lt;&gt;"",IF($AJ$7:$AJ$75&lt;&gt;"",ROW($AJ$7:$AJ$75)-MIN(ROW($AJ$7:$AJ$75))+1,""),""),ROW()-ROW(A$78)+1))),),"")</f>
        <v/>
      </c>
    </row>
    <row r="146" customFormat="false" ht="15" hidden="false" customHeight="false" outlineLevel="0" collapsed="false">
      <c r="K146" s="0" t="str">
        <f aca="false" t="array" ref="K146:K146">IFERROR(CONCATENATE(TEXT(INDEX($K$7:$K$75,SMALL(IF($N$7:$N$75&lt;&gt;"",IF($K$7:$K$75&lt;&gt;"",ROW($K$7:$K$75)-MIN(ROW($K$7:$K$75))+1,""),""),ROW()-ROW(A$78)+1)),"##0"),","),"")</f>
        <v/>
      </c>
      <c r="L146" s="0" t="str">
        <f aca="false" t="array" ref="L146:L146">IFERROR(CONCATENATE((INDEX($N$7:$N$75,SMALL(IF($N$7:$N$75&lt;&gt;"",IF($K$7:$K$75&lt;&gt;"",ROW($K$7:$K$75)-MIN(ROW($K$7:$K$75))+1,""),""),ROW()-ROW(A$78)+1))),","),"")</f>
        <v/>
      </c>
      <c r="M146" s="0" t="str">
        <f aca="false" t="array" ref="M146:M146">IFERROR(CONCATENATE((INDEX($A$7:$A$75,SMALL(IF($N$7:$N$75&lt;&gt;"",IF($K$7:$K$75&lt;&gt;"",ROW($K$7:$K$75)-MIN(ROW($K$7:$K$75))+1,""),""),ROW()-ROW(A$78)+1))),),"")</f>
        <v/>
      </c>
      <c r="P146" s="0" t="str">
        <f aca="false" t="array" ref="P146:P146">IFERROR(CONCATENATE((INDEX($S$7:$S$75,SMALL(IF($S$7:$S$75&lt;&gt;"",IF($P$7:$P$75&lt;&gt;"",ROW($P$7:$P$75)-MIN(ROW($P$7:$P$75))+1,""),""),ROW()-ROW(A$78)+1)))," "),"")</f>
        <v/>
      </c>
      <c r="Q146" s="0" t="str">
        <f aca="false" t="array" ref="Q146:Q146">IFERROR(CONCATENATE(TEXT(INDEX($P$7:$P$75,SMALL(IF($S$7:$S$75&lt;&gt;"",IF($P$7:$P$75&lt;&gt;"",ROW($P$7:$P$75)-MIN(ROW($P$7:$P$75))+1,""),""),ROW()-ROW(A$78)+1)),"##0")," "),"")</f>
        <v/>
      </c>
      <c r="R146" s="0" t="str">
        <f aca="false" t="array" ref="R146:R146">IFERROR(CONCATENATE((INDEX($A$7:$A$75,SMALL(IF($S$7:$S$75&lt;&gt;"",IF($P$7:$P$75&lt;&gt;"",ROW($P$7:$P$75)-MIN(ROW($P$7:$P$75))+1,""),""),ROW()-ROW(A$78)+1))),),"")</f>
        <v/>
      </c>
      <c r="U146" s="0" t="str">
        <f aca="false" t="array" ref="U146:U146">IFERROR(CONCATENATE((INDEX($X$7:$X$75,SMALL(IF($X$7:$X$75&lt;&gt;"",IF($U$7:$U$75&lt;&gt;"",ROW($U$7:$U$75)-MIN(ROW($U$7:$U$75))+1,""),""),ROW()-ROW(A$78)+1)))," "),"")</f>
        <v/>
      </c>
      <c r="V146" s="0" t="str">
        <f aca="false" t="array" ref="V146:V146">IFERROR(CONCATENATE(TEXT(INDEX($U$7:$U$75,SMALL(IF($X$7:$X$75&lt;&gt;"",IF($U$7:$U$75&lt;&gt;"",ROW($U$7:$U$75)-MIN(ROW($U$7:$U$75))+1,""),""),ROW()-ROW(A$78)+1)),"##0")," "),"")</f>
        <v/>
      </c>
      <c r="W146" s="0" t="str">
        <f aca="false" t="array" ref="W146:W146">IFERROR(CONCATENATE((INDEX($A$7:$A$75,SMALL(IF($X$7:$X$75&lt;&gt;"",IF($U$7:$U$75&lt;&gt;"",ROW($U$7:$U$75)-MIN(ROW($U$7:$U$75))+1,""),""),ROW()-ROW(A$78)+1))),),"")</f>
        <v/>
      </c>
      <c r="Z146" s="0" t="str">
        <f aca="false" t="array" ref="Z146:Z146">IFERROR(CONCATENATE((INDEX($AC$7:$AC$75,SMALL(IF($AC$7:$AC$75&lt;&gt;"",IF($Z$7:$Z$75&lt;&gt;"",ROW($Z$7:$Z$75)-MIN(ROW($Z$7:$Z$75))+1,""),""),ROW()-ROW(A$78)+1))),","),"")</f>
        <v/>
      </c>
      <c r="AA146" s="0" t="str">
        <f aca="false" t="array" ref="AA146:AA146">IFERROR(CONCATENATE(TEXT(INDEX($Z$7:$Z$75,SMALL(IF($AC$7:$AC$75&lt;&gt;"",IF($Z$7:$Z$75&lt;&gt;"",ROW($Z$7:$Z$75)-MIN(ROW($Z$7:$Z$75))+1,""),""),ROW()-ROW(A$78)+1)),"##0"),","),"")</f>
        <v/>
      </c>
      <c r="AB146" s="0" t="str">
        <f aca="false" t="array" ref="AB146:AB146">IFERROR(CONCATENATE((INDEX($A$7:$A$75,SMALL(IF($AC$7:$AC$75&lt;&gt;"",IF($Z$7:$Z$75&lt;&gt;"",ROW($Z$7:$Z$75)-MIN(ROW($Z$7:$Z$75))+1,""),""),ROW()-ROW(A$78)+1))),),"")</f>
        <v/>
      </c>
      <c r="AE146" s="0" t="str">
        <f aca="false" t="array" ref="AE146:AE146">IFERROR(CONCATENATE((INDEX($AH$7:$AH$75,SMALL(IF($AH$7:$AH$75&lt;&gt;"",IF($AE$7:$AE$75&lt;&gt;"",ROW($AE$7:$AE$75)-MIN(ROW($AE$7:$AE$75))+1,""),""),ROW()-ROW(A$78)+1)))," "),"")</f>
        <v/>
      </c>
      <c r="AF146" s="0" t="str">
        <f aca="false" t="array" ref="AF146:AF146">IFERROR(CONCATENATE(TEXT(INDEX($AE$7:$AE$75,SMALL(IF($AH$7:$AH$75&lt;&gt;"",IF($AE$7:$AE$75&lt;&gt;"",ROW($AE$7:$AE$75)-MIN(ROW($AE$7:$AE$75))+1,""),""),ROW()-ROW(A$78)+1)),"##0")," "),"")</f>
        <v/>
      </c>
      <c r="AG146" s="0" t="str">
        <f aca="false" t="array" ref="AG146:AG146">IFERROR(CONCATENATE((INDEX($A$7:$A$75,SMALL(IF($AH$7:$AH$75&lt;&gt;"",IF($AE$7:$AE$75&lt;&gt;"",ROW($AE$7:$AE$75)-MIN(ROW($AE$7:$AE$75))+1,""),""),ROW()-ROW(A$78)+1))),),"")</f>
        <v/>
      </c>
      <c r="AJ146" s="0" t="str">
        <f aca="false" t="array" ref="AJ146:AJ146">IFERROR(CONCATENATE((INDEX($AM$7:$AM$75,SMALL(IF($AM$7:$AM$75&lt;&gt;"",IF($AJ$7:$AJ$75&lt;&gt;"",ROW($AJ$7:$AJ$75)-MIN(ROW($AJ$7:$AJ$75))+1,""),""),ROW()-ROW(A$78)+1)))," "),"")</f>
        <v/>
      </c>
      <c r="AK146" s="0" t="str">
        <f aca="false" t="array" ref="AK146:AK146">IFERROR(CONCATENATE(TEXT(INDEX($AJ$7:$AJ$75,SMALL(IF($AM$7:$AM$75&lt;&gt;"",IF($AJ$7:$AJ$75&lt;&gt;"",ROW($AJ$7:$AJ$75)-MIN(ROW($AJ$7:$AJ$75))+1,""),""),ROW()-ROW(A$78)+1)),"##0")," "),"")</f>
        <v/>
      </c>
      <c r="AL146" s="0" t="str">
        <f aca="false" t="array" ref="AL146:AL146">IFERROR(CONCATENATE((INDEX($A$7:$A$75,SMALL(IF($AM$7:$AM$75&lt;&gt;"",IF($AJ$7:$AJ$75&lt;&gt;"",ROW($AJ$7:$AJ$75)-MIN(ROW($AJ$7:$AJ$75))+1,""),""),ROW()-ROW(A$78)+1))),),"")</f>
        <v/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58">
    <cfRule type="cellIs" priority="2" operator="lessThanOrEqual" aboveAverage="0" equalAverage="0" bottom="0" percent="0" rank="0" text="" dxfId="0">
      <formula>H58</formula>
    </cfRule>
  </conditionalFormatting>
  <conditionalFormatting sqref="AA59">
    <cfRule type="cellIs" priority="3" operator="lessThanOrEqual" aboveAverage="0" equalAverage="0" bottom="0" percent="0" rank="0" text="" dxfId="0">
      <formula>H59</formula>
    </cfRule>
  </conditionalFormatting>
  <conditionalFormatting sqref="AA60">
    <cfRule type="cellIs" priority="4" operator="lessThanOrEqual" aboveAverage="0" equalAverage="0" bottom="0" percent="0" rank="0" text="" dxfId="0">
      <formula>H60</formula>
    </cfRule>
  </conditionalFormatting>
  <conditionalFormatting sqref="AA62">
    <cfRule type="cellIs" priority="5" operator="lessThanOrEqual" aboveAverage="0" equalAverage="0" bottom="0" percent="0" rank="0" text="" dxfId="0">
      <formula>H62</formula>
    </cfRule>
  </conditionalFormatting>
  <conditionalFormatting sqref="AA63">
    <cfRule type="cellIs" priority="6" operator="lessThanOrEqual" aboveAverage="0" equalAverage="0" bottom="0" percent="0" rank="0" text="" dxfId="0">
      <formula>H63</formula>
    </cfRule>
  </conditionalFormatting>
  <conditionalFormatting sqref="AA64">
    <cfRule type="cellIs" priority="7" operator="lessThanOrEqual" aboveAverage="0" equalAverage="0" bottom="0" percent="0" rank="0" text="" dxfId="0">
      <formula>H64</formula>
    </cfRule>
  </conditionalFormatting>
  <conditionalFormatting sqref="AA67">
    <cfRule type="cellIs" priority="8" operator="lessThanOrEqual" aboveAverage="0" equalAverage="0" bottom="0" percent="0" rank="0" text="" dxfId="0">
      <formula>H67</formula>
    </cfRule>
  </conditionalFormatting>
  <conditionalFormatting sqref="AA70">
    <cfRule type="cellIs" priority="9" operator="lessThanOrEqual" aboveAverage="0" equalAverage="0" bottom="0" percent="0" rank="0" text="" dxfId="0">
      <formula>H70</formula>
    </cfRule>
  </conditionalFormatting>
  <conditionalFormatting sqref="AA72">
    <cfRule type="cellIs" priority="10" operator="lessThanOrEqual" aboveAverage="0" equalAverage="0" bottom="0" percent="0" rank="0" text="" dxfId="0">
      <formula>H72</formula>
    </cfRule>
  </conditionalFormatting>
  <conditionalFormatting sqref="AB58">
    <cfRule type="cellIs" priority="11" operator="lessThanOrEqual" aboveAverage="0" equalAverage="0" bottom="0" percent="0" rank="0" text="" dxfId="0">
      <formula>I58</formula>
    </cfRule>
  </conditionalFormatting>
  <conditionalFormatting sqref="AB59">
    <cfRule type="cellIs" priority="12" operator="lessThanOrEqual" aboveAverage="0" equalAverage="0" bottom="0" percent="0" rank="0" text="" dxfId="0">
      <formula>I59</formula>
    </cfRule>
  </conditionalFormatting>
  <conditionalFormatting sqref="AB60">
    <cfRule type="cellIs" priority="13" operator="lessThanOrEqual" aboveAverage="0" equalAverage="0" bottom="0" percent="0" rank="0" text="" dxfId="0">
      <formula>I60</formula>
    </cfRule>
  </conditionalFormatting>
  <conditionalFormatting sqref="AB62">
    <cfRule type="cellIs" priority="14" operator="lessThanOrEqual" aboveAverage="0" equalAverage="0" bottom="0" percent="0" rank="0" text="" dxfId="0">
      <formula>I62</formula>
    </cfRule>
  </conditionalFormatting>
  <conditionalFormatting sqref="AB63">
    <cfRule type="cellIs" priority="15" operator="lessThanOrEqual" aboveAverage="0" equalAverage="0" bottom="0" percent="0" rank="0" text="" dxfId="0">
      <formula>I63</formula>
    </cfRule>
  </conditionalFormatting>
  <conditionalFormatting sqref="AB64">
    <cfRule type="cellIs" priority="16" operator="lessThanOrEqual" aboveAverage="0" equalAverage="0" bottom="0" percent="0" rank="0" text="" dxfId="0">
      <formula>I64</formula>
    </cfRule>
  </conditionalFormatting>
  <conditionalFormatting sqref="AB67">
    <cfRule type="cellIs" priority="17" operator="lessThanOrEqual" aboveAverage="0" equalAverage="0" bottom="0" percent="0" rank="0" text="" dxfId="0">
      <formula>I67</formula>
    </cfRule>
  </conditionalFormatting>
  <conditionalFormatting sqref="AB70">
    <cfRule type="cellIs" priority="18" operator="lessThanOrEqual" aboveAverage="0" equalAverage="0" bottom="0" percent="0" rank="0" text="" dxfId="0">
      <formula>I70</formula>
    </cfRule>
  </conditionalFormatting>
  <conditionalFormatting sqref="AB72">
    <cfRule type="cellIs" priority="19" operator="lessThanOrEqual" aboveAverage="0" equalAverage="0" bottom="0" percent="0" rank="0" text="" dxfId="0">
      <formula>I72</formula>
    </cfRule>
  </conditionalFormatting>
  <conditionalFormatting sqref="AD10">
    <cfRule type="cellIs" priority="20" operator="equal" aboveAverage="0" equalAverage="0" bottom="0" percent="0" rank="0" text="" dxfId="1">
      <formula>0</formula>
    </cfRule>
    <cfRule type="cellIs" priority="21" operator="lessThan" aboveAverage="0" equalAverage="0" bottom="0" percent="0" rank="0" text="" dxfId="2">
      <formula>G10</formula>
    </cfRule>
  </conditionalFormatting>
  <conditionalFormatting sqref="AD13">
    <cfRule type="cellIs" priority="22" operator="equal" aboveAverage="0" equalAverage="0" bottom="0" percent="0" rank="0" text="" dxfId="1">
      <formula>0</formula>
    </cfRule>
    <cfRule type="cellIs" priority="23" operator="lessThan" aboveAverage="0" equalAverage="0" bottom="0" percent="0" rank="0" text="" dxfId="2">
      <formula>G13</formula>
    </cfRule>
  </conditionalFormatting>
  <conditionalFormatting sqref="AD15">
    <cfRule type="cellIs" priority="24" operator="equal" aboveAverage="0" equalAverage="0" bottom="0" percent="0" rank="0" text="" dxfId="1">
      <formula>0</formula>
    </cfRule>
    <cfRule type="cellIs" priority="25" operator="lessThan" aboveAverage="0" equalAverage="0" bottom="0" percent="0" rank="0" text="" dxfId="2">
      <formula>G15</formula>
    </cfRule>
  </conditionalFormatting>
  <conditionalFormatting sqref="AD19">
    <cfRule type="cellIs" priority="26" operator="equal" aboveAverage="0" equalAverage="0" bottom="0" percent="0" rank="0" text="" dxfId="1">
      <formula>0</formula>
    </cfRule>
    <cfRule type="cellIs" priority="27" operator="lessThan" aboveAverage="0" equalAverage="0" bottom="0" percent="0" rank="0" text="" dxfId="2">
      <formula>G19</formula>
    </cfRule>
  </conditionalFormatting>
  <conditionalFormatting sqref="AD21">
    <cfRule type="cellIs" priority="28" operator="equal" aboveAverage="0" equalAverage="0" bottom="0" percent="0" rank="0" text="" dxfId="1">
      <formula>0</formula>
    </cfRule>
    <cfRule type="cellIs" priority="29" operator="lessThan" aboveAverage="0" equalAverage="0" bottom="0" percent="0" rank="0" text="" dxfId="2">
      <formula>G21</formula>
    </cfRule>
  </conditionalFormatting>
  <conditionalFormatting sqref="AD22">
    <cfRule type="cellIs" priority="30" operator="equal" aboveAverage="0" equalAverage="0" bottom="0" percent="0" rank="0" text="" dxfId="1">
      <formula>0</formula>
    </cfRule>
    <cfRule type="cellIs" priority="31" operator="lessThan" aboveAverage="0" equalAverage="0" bottom="0" percent="0" rank="0" text="" dxfId="2">
      <formula>G22</formula>
    </cfRule>
  </conditionalFormatting>
  <conditionalFormatting sqref="AD23">
    <cfRule type="cellIs" priority="32" operator="equal" aboveAverage="0" equalAverage="0" bottom="0" percent="0" rank="0" text="" dxfId="1">
      <formula>0</formula>
    </cfRule>
    <cfRule type="cellIs" priority="33" operator="lessThan" aboveAverage="0" equalAverage="0" bottom="0" percent="0" rank="0" text="" dxfId="2">
      <formula>G23</formula>
    </cfRule>
  </conditionalFormatting>
  <conditionalFormatting sqref="AD60">
    <cfRule type="cellIs" priority="34" operator="equal" aboveAverage="0" equalAverage="0" bottom="0" percent="0" rank="0" text="" dxfId="1">
      <formula>0</formula>
    </cfRule>
    <cfRule type="cellIs" priority="35" operator="lessThan" aboveAverage="0" equalAverage="0" bottom="0" percent="0" rank="0" text="" dxfId="2">
      <formula>G60</formula>
    </cfRule>
  </conditionalFormatting>
  <conditionalFormatting sqref="AD62">
    <cfRule type="cellIs" priority="36" operator="equal" aboveAverage="0" equalAverage="0" bottom="0" percent="0" rank="0" text="" dxfId="1">
      <formula>0</formula>
    </cfRule>
    <cfRule type="cellIs" priority="37" operator="lessThan" aboveAverage="0" equalAverage="0" bottom="0" percent="0" rank="0" text="" dxfId="2">
      <formula>G62</formula>
    </cfRule>
  </conditionalFormatting>
  <conditionalFormatting sqref="AD67">
    <cfRule type="cellIs" priority="38" operator="equal" aboveAverage="0" equalAverage="0" bottom="0" percent="0" rank="0" text="" dxfId="1">
      <formula>0</formula>
    </cfRule>
    <cfRule type="cellIs" priority="39" operator="lessThan" aboveAverage="0" equalAverage="0" bottom="0" percent="0" rank="0" text="" dxfId="2">
      <formula>G67</formula>
    </cfRule>
  </conditionalFormatting>
  <conditionalFormatting sqref="AD7">
    <cfRule type="cellIs" priority="40" operator="equal" aboveAverage="0" equalAverage="0" bottom="0" percent="0" rank="0" text="" dxfId="1">
      <formula>0</formula>
    </cfRule>
    <cfRule type="cellIs" priority="41" operator="lessThan" aboveAverage="0" equalAverage="0" bottom="0" percent="0" rank="0" text="" dxfId="2">
      <formula>G7</formula>
    </cfRule>
  </conditionalFormatting>
  <conditionalFormatting sqref="AD70">
    <cfRule type="cellIs" priority="42" operator="equal" aboveAverage="0" equalAverage="0" bottom="0" percent="0" rank="0" text="" dxfId="1">
      <formula>0</formula>
    </cfRule>
    <cfRule type="cellIs" priority="43" operator="lessThan" aboveAverage="0" equalAverage="0" bottom="0" percent="0" rank="0" text="" dxfId="2">
      <formula>G70</formula>
    </cfRule>
  </conditionalFormatting>
  <conditionalFormatting sqref="AD72">
    <cfRule type="cellIs" priority="44" operator="equal" aboveAverage="0" equalAverage="0" bottom="0" percent="0" rank="0" text="" dxfId="1">
      <formula>0</formula>
    </cfRule>
    <cfRule type="cellIs" priority="45" operator="lessThan" aboveAverage="0" equalAverage="0" bottom="0" percent="0" rank="0" text="" dxfId="2">
      <formula>G72</formula>
    </cfRule>
  </conditionalFormatting>
  <conditionalFormatting sqref="AE10">
    <cfRule type="cellIs" priority="46" operator="greaterThan" aboveAverage="0" equalAverage="0" bottom="0" percent="0" rank="0" text="" dxfId="1">
      <formula>AD10</formula>
    </cfRule>
  </conditionalFormatting>
  <conditionalFormatting sqref="AE13">
    <cfRule type="cellIs" priority="47" operator="greaterThan" aboveAverage="0" equalAverage="0" bottom="0" percent="0" rank="0" text="" dxfId="1">
      <formula>AD13</formula>
    </cfRule>
  </conditionalFormatting>
  <conditionalFormatting sqref="AE15">
    <cfRule type="cellIs" priority="48" operator="greaterThan" aboveAverage="0" equalAverage="0" bottom="0" percent="0" rank="0" text="" dxfId="1">
      <formula>AD15</formula>
    </cfRule>
  </conditionalFormatting>
  <conditionalFormatting sqref="AE19">
    <cfRule type="cellIs" priority="49" operator="greaterThan" aboveAverage="0" equalAverage="0" bottom="0" percent="0" rank="0" text="" dxfId="1">
      <formula>AD19</formula>
    </cfRule>
  </conditionalFormatting>
  <conditionalFormatting sqref="AE21">
    <cfRule type="cellIs" priority="50" operator="greaterThan" aboveAverage="0" equalAverage="0" bottom="0" percent="0" rank="0" text="" dxfId="1">
      <formula>AD21</formula>
    </cfRule>
  </conditionalFormatting>
  <conditionalFormatting sqref="AE22">
    <cfRule type="cellIs" priority="51" operator="greaterThan" aboveAverage="0" equalAverage="0" bottom="0" percent="0" rank="0" text="" dxfId="1">
      <formula>AD22</formula>
    </cfRule>
  </conditionalFormatting>
  <conditionalFormatting sqref="AE23">
    <cfRule type="cellIs" priority="52" operator="greaterThan" aboveAverage="0" equalAverage="0" bottom="0" percent="0" rank="0" text="" dxfId="1">
      <formula>AD23</formula>
    </cfRule>
  </conditionalFormatting>
  <conditionalFormatting sqref="AE60">
    <cfRule type="cellIs" priority="53" operator="greaterThan" aboveAverage="0" equalAverage="0" bottom="0" percent="0" rank="0" text="" dxfId="1">
      <formula>AD60</formula>
    </cfRule>
  </conditionalFormatting>
  <conditionalFormatting sqref="AE62">
    <cfRule type="cellIs" priority="54" operator="greaterThan" aboveAverage="0" equalAverage="0" bottom="0" percent="0" rank="0" text="" dxfId="1">
      <formula>AD62</formula>
    </cfRule>
  </conditionalFormatting>
  <conditionalFormatting sqref="AE67">
    <cfRule type="cellIs" priority="55" operator="greaterThan" aboveAverage="0" equalAverage="0" bottom="0" percent="0" rank="0" text="" dxfId="1">
      <formula>AD67</formula>
    </cfRule>
  </conditionalFormatting>
  <conditionalFormatting sqref="AE7">
    <cfRule type="cellIs" priority="56" operator="greaterThan" aboveAverage="0" equalAverage="0" bottom="0" percent="0" rank="0" text="" dxfId="1">
      <formula>AD7</formula>
    </cfRule>
  </conditionalFormatting>
  <conditionalFormatting sqref="AE70">
    <cfRule type="cellIs" priority="57" operator="greaterThan" aboveAverage="0" equalAverage="0" bottom="0" percent="0" rank="0" text="" dxfId="1">
      <formula>AD70</formula>
    </cfRule>
  </conditionalFormatting>
  <conditionalFormatting sqref="AE72">
    <cfRule type="cellIs" priority="58" operator="greaterThan" aboveAverage="0" equalAverage="0" bottom="0" percent="0" rank="0" text="" dxfId="1">
      <formula>AD72</formula>
    </cfRule>
  </conditionalFormatting>
  <conditionalFormatting sqref="AF10">
    <cfRule type="cellIs" priority="59" operator="lessThanOrEqual" aboveAverage="0" equalAverage="0" bottom="0" percent="0" rank="0" text="" dxfId="0">
      <formula>H10</formula>
    </cfRule>
  </conditionalFormatting>
  <conditionalFormatting sqref="AF13">
    <cfRule type="cellIs" priority="60" operator="lessThanOrEqual" aboveAverage="0" equalAverage="0" bottom="0" percent="0" rank="0" text="" dxfId="0">
      <formula>H13</formula>
    </cfRule>
  </conditionalFormatting>
  <conditionalFormatting sqref="AF15">
    <cfRule type="cellIs" priority="61" operator="lessThanOrEqual" aboveAverage="0" equalAverage="0" bottom="0" percent="0" rank="0" text="" dxfId="0">
      <formula>H15</formula>
    </cfRule>
  </conditionalFormatting>
  <conditionalFormatting sqref="AF19">
    <cfRule type="cellIs" priority="62" operator="lessThanOrEqual" aboveAverage="0" equalAverage="0" bottom="0" percent="0" rank="0" text="" dxfId="0">
      <formula>H19</formula>
    </cfRule>
  </conditionalFormatting>
  <conditionalFormatting sqref="AF21">
    <cfRule type="cellIs" priority="63" operator="lessThanOrEqual" aboveAverage="0" equalAverage="0" bottom="0" percent="0" rank="0" text="" dxfId="0">
      <formula>H21</formula>
    </cfRule>
  </conditionalFormatting>
  <conditionalFormatting sqref="AF22">
    <cfRule type="cellIs" priority="64" operator="lessThanOrEqual" aboveAverage="0" equalAverage="0" bottom="0" percent="0" rank="0" text="" dxfId="0">
      <formula>H22</formula>
    </cfRule>
  </conditionalFormatting>
  <conditionalFormatting sqref="AF23">
    <cfRule type="cellIs" priority="65" operator="lessThanOrEqual" aboveAverage="0" equalAverage="0" bottom="0" percent="0" rank="0" text="" dxfId="0">
      <formula>H23</formula>
    </cfRule>
  </conditionalFormatting>
  <conditionalFormatting sqref="AF60">
    <cfRule type="cellIs" priority="66" operator="lessThanOrEqual" aboveAverage="0" equalAverage="0" bottom="0" percent="0" rank="0" text="" dxfId="0">
      <formula>H60</formula>
    </cfRule>
  </conditionalFormatting>
  <conditionalFormatting sqref="AF62">
    <cfRule type="cellIs" priority="67" operator="lessThanOrEqual" aboveAverage="0" equalAverage="0" bottom="0" percent="0" rank="0" text="" dxfId="0">
      <formula>H62</formula>
    </cfRule>
  </conditionalFormatting>
  <conditionalFormatting sqref="AF67">
    <cfRule type="cellIs" priority="68" operator="lessThanOrEqual" aboveAverage="0" equalAverage="0" bottom="0" percent="0" rank="0" text="" dxfId="0">
      <formula>H67</formula>
    </cfRule>
  </conditionalFormatting>
  <conditionalFormatting sqref="AF7">
    <cfRule type="cellIs" priority="69" operator="lessThanOrEqual" aboveAverage="0" equalAverage="0" bottom="0" percent="0" rank="0" text="" dxfId="0">
      <formula>H7</formula>
    </cfRule>
  </conditionalFormatting>
  <conditionalFormatting sqref="AF70">
    <cfRule type="cellIs" priority="70" operator="lessThanOrEqual" aboveAverage="0" equalAverage="0" bottom="0" percent="0" rank="0" text="" dxfId="0">
      <formula>H70</formula>
    </cfRule>
  </conditionalFormatting>
  <conditionalFormatting sqref="AF72">
    <cfRule type="cellIs" priority="71" operator="lessThanOrEqual" aboveAverage="0" equalAverage="0" bottom="0" percent="0" rank="0" text="" dxfId="0">
      <formula>H72</formula>
    </cfRule>
  </conditionalFormatting>
  <conditionalFormatting sqref="AG10">
    <cfRule type="cellIs" priority="72" operator="lessThanOrEqual" aboveAverage="0" equalAverage="0" bottom="0" percent="0" rank="0" text="" dxfId="0">
      <formula>I10</formula>
    </cfRule>
  </conditionalFormatting>
  <conditionalFormatting sqref="AG13">
    <cfRule type="cellIs" priority="73" operator="lessThanOrEqual" aboveAverage="0" equalAverage="0" bottom="0" percent="0" rank="0" text="" dxfId="0">
      <formula>I13</formula>
    </cfRule>
  </conditionalFormatting>
  <conditionalFormatting sqref="AG15">
    <cfRule type="cellIs" priority="74" operator="lessThanOrEqual" aboveAverage="0" equalAverage="0" bottom="0" percent="0" rank="0" text="" dxfId="0">
      <formula>I15</formula>
    </cfRule>
  </conditionalFormatting>
  <conditionalFormatting sqref="AG19">
    <cfRule type="cellIs" priority="75" operator="lessThanOrEqual" aboveAverage="0" equalAverage="0" bottom="0" percent="0" rank="0" text="" dxfId="0">
      <formula>I19</formula>
    </cfRule>
  </conditionalFormatting>
  <conditionalFormatting sqref="AG21">
    <cfRule type="cellIs" priority="76" operator="lessThanOrEqual" aboveAverage="0" equalAverage="0" bottom="0" percent="0" rank="0" text="" dxfId="0">
      <formula>I21</formula>
    </cfRule>
  </conditionalFormatting>
  <conditionalFormatting sqref="AG22">
    <cfRule type="cellIs" priority="77" operator="lessThanOrEqual" aboveAverage="0" equalAverage="0" bottom="0" percent="0" rank="0" text="" dxfId="0">
      <formula>I22</formula>
    </cfRule>
  </conditionalFormatting>
  <conditionalFormatting sqref="AG23">
    <cfRule type="cellIs" priority="78" operator="lessThanOrEqual" aboveAverage="0" equalAverage="0" bottom="0" percent="0" rank="0" text="" dxfId="0">
      <formula>I23</formula>
    </cfRule>
  </conditionalFormatting>
  <conditionalFormatting sqref="AG60">
    <cfRule type="cellIs" priority="79" operator="lessThanOrEqual" aboveAverage="0" equalAverage="0" bottom="0" percent="0" rank="0" text="" dxfId="0">
      <formula>I60</formula>
    </cfRule>
  </conditionalFormatting>
  <conditionalFormatting sqref="AG62">
    <cfRule type="cellIs" priority="80" operator="lessThanOrEqual" aboveAverage="0" equalAverage="0" bottom="0" percent="0" rank="0" text="" dxfId="0">
      <formula>I62</formula>
    </cfRule>
  </conditionalFormatting>
  <conditionalFormatting sqref="AG67">
    <cfRule type="cellIs" priority="81" operator="lessThanOrEqual" aboveAverage="0" equalAverage="0" bottom="0" percent="0" rank="0" text="" dxfId="0">
      <formula>I67</formula>
    </cfRule>
  </conditionalFormatting>
  <conditionalFormatting sqref="AG7">
    <cfRule type="cellIs" priority="82" operator="lessThanOrEqual" aboveAverage="0" equalAverage="0" bottom="0" percent="0" rank="0" text="" dxfId="0">
      <formula>I7</formula>
    </cfRule>
  </conditionalFormatting>
  <conditionalFormatting sqref="AG70">
    <cfRule type="cellIs" priority="83" operator="lessThanOrEqual" aboveAverage="0" equalAverage="0" bottom="0" percent="0" rank="0" text="" dxfId="0">
      <formula>I70</formula>
    </cfRule>
  </conditionalFormatting>
  <conditionalFormatting sqref="AG72">
    <cfRule type="cellIs" priority="84" operator="lessThanOrEqual" aboveAverage="0" equalAverage="0" bottom="0" percent="0" rank="0" text="" dxfId="0">
      <formula>I72</formula>
    </cfRule>
  </conditionalFormatting>
  <conditionalFormatting sqref="AI10">
    <cfRule type="cellIs" priority="85" operator="equal" aboveAverage="0" equalAverage="0" bottom="0" percent="0" rank="0" text="" dxfId="1">
      <formula>0</formula>
    </cfRule>
    <cfRule type="cellIs" priority="86" operator="lessThan" aboveAverage="0" equalAverage="0" bottom="0" percent="0" rank="0" text="" dxfId="2">
      <formula>G10</formula>
    </cfRule>
  </conditionalFormatting>
  <conditionalFormatting sqref="AI13">
    <cfRule type="cellIs" priority="87" operator="equal" aboveAverage="0" equalAverage="0" bottom="0" percent="0" rank="0" text="" dxfId="1">
      <formula>0</formula>
    </cfRule>
    <cfRule type="cellIs" priority="88" operator="lessThan" aboveAverage="0" equalAverage="0" bottom="0" percent="0" rank="0" text="" dxfId="2">
      <formula>G13</formula>
    </cfRule>
  </conditionalFormatting>
  <conditionalFormatting sqref="AI15">
    <cfRule type="cellIs" priority="89" operator="equal" aboveAverage="0" equalAverage="0" bottom="0" percent="0" rank="0" text="" dxfId="1">
      <formula>0</formula>
    </cfRule>
    <cfRule type="cellIs" priority="90" operator="lessThan" aboveAverage="0" equalAverage="0" bottom="0" percent="0" rank="0" text="" dxfId="2">
      <formula>G15</formula>
    </cfRule>
  </conditionalFormatting>
  <conditionalFormatting sqref="AI19">
    <cfRule type="cellIs" priority="91" operator="equal" aboveAverage="0" equalAverage="0" bottom="0" percent="0" rank="0" text="" dxfId="1">
      <formula>0</formula>
    </cfRule>
    <cfRule type="cellIs" priority="92" operator="lessThan" aboveAverage="0" equalAverage="0" bottom="0" percent="0" rank="0" text="" dxfId="2">
      <formula>G19</formula>
    </cfRule>
  </conditionalFormatting>
  <conditionalFormatting sqref="AI21">
    <cfRule type="cellIs" priority="93" operator="equal" aboveAverage="0" equalAverage="0" bottom="0" percent="0" rank="0" text="" dxfId="1">
      <formula>0</formula>
    </cfRule>
    <cfRule type="cellIs" priority="94" operator="lessThan" aboveAverage="0" equalAverage="0" bottom="0" percent="0" rank="0" text="" dxfId="2">
      <formula>G21</formula>
    </cfRule>
  </conditionalFormatting>
  <conditionalFormatting sqref="AI22">
    <cfRule type="cellIs" priority="95" operator="equal" aboveAverage="0" equalAverage="0" bottom="0" percent="0" rank="0" text="" dxfId="1">
      <formula>0</formula>
    </cfRule>
    <cfRule type="cellIs" priority="96" operator="lessThan" aboveAverage="0" equalAverage="0" bottom="0" percent="0" rank="0" text="" dxfId="2">
      <formula>G22</formula>
    </cfRule>
  </conditionalFormatting>
  <conditionalFormatting sqref="AI23">
    <cfRule type="cellIs" priority="97" operator="equal" aboveAverage="0" equalAverage="0" bottom="0" percent="0" rank="0" text="" dxfId="1">
      <formula>0</formula>
    </cfRule>
    <cfRule type="cellIs" priority="98" operator="lessThan" aboveAverage="0" equalAverage="0" bottom="0" percent="0" rank="0" text="" dxfId="2">
      <formula>G23</formula>
    </cfRule>
  </conditionalFormatting>
  <conditionalFormatting sqref="AI59">
    <cfRule type="cellIs" priority="99" operator="equal" aboveAverage="0" equalAverage="0" bottom="0" percent="0" rank="0" text="" dxfId="1">
      <formula>0</formula>
    </cfRule>
    <cfRule type="cellIs" priority="100" operator="lessThan" aboveAverage="0" equalAverage="0" bottom="0" percent="0" rank="0" text="" dxfId="2">
      <formula>G59</formula>
    </cfRule>
  </conditionalFormatting>
  <conditionalFormatting sqref="AI66">
    <cfRule type="cellIs" priority="101" operator="equal" aboveAverage="0" equalAverage="0" bottom="0" percent="0" rank="0" text="" dxfId="1">
      <formula>0</formula>
    </cfRule>
    <cfRule type="cellIs" priority="102" operator="lessThan" aboveAverage="0" equalAverage="0" bottom="0" percent="0" rank="0" text="" dxfId="2">
      <formula>G66</formula>
    </cfRule>
  </conditionalFormatting>
  <conditionalFormatting sqref="AI70">
    <cfRule type="cellIs" priority="103" operator="equal" aboveAverage="0" equalAverage="0" bottom="0" percent="0" rank="0" text="" dxfId="1">
      <formula>0</formula>
    </cfRule>
    <cfRule type="cellIs" priority="104" operator="lessThan" aboveAverage="0" equalAverage="0" bottom="0" percent="0" rank="0" text="" dxfId="2">
      <formula>G70</formula>
    </cfRule>
  </conditionalFormatting>
  <conditionalFormatting sqref="AI72">
    <cfRule type="cellIs" priority="105" operator="equal" aboveAverage="0" equalAverage="0" bottom="0" percent="0" rank="0" text="" dxfId="1">
      <formula>0</formula>
    </cfRule>
    <cfRule type="cellIs" priority="106" operator="lessThan" aboveAverage="0" equalAverage="0" bottom="0" percent="0" rank="0" text="" dxfId="2">
      <formula>G72</formula>
    </cfRule>
  </conditionalFormatting>
  <conditionalFormatting sqref="AJ10">
    <cfRule type="cellIs" priority="107" operator="greaterThan" aboveAverage="0" equalAverage="0" bottom="0" percent="0" rank="0" text="" dxfId="1">
      <formula>AI10</formula>
    </cfRule>
  </conditionalFormatting>
  <conditionalFormatting sqref="AJ13">
    <cfRule type="cellIs" priority="108" operator="greaterThan" aboveAverage="0" equalAverage="0" bottom="0" percent="0" rank="0" text="" dxfId="1">
      <formula>AI13</formula>
    </cfRule>
  </conditionalFormatting>
  <conditionalFormatting sqref="AJ15">
    <cfRule type="cellIs" priority="109" operator="greaterThan" aboveAverage="0" equalAverage="0" bottom="0" percent="0" rank="0" text="" dxfId="1">
      <formula>AI15</formula>
    </cfRule>
  </conditionalFormatting>
  <conditionalFormatting sqref="AJ19">
    <cfRule type="cellIs" priority="110" operator="greaterThan" aboveAverage="0" equalAverage="0" bottom="0" percent="0" rank="0" text="" dxfId="1">
      <formula>AI19</formula>
    </cfRule>
  </conditionalFormatting>
  <conditionalFormatting sqref="AJ21">
    <cfRule type="cellIs" priority="111" operator="greaterThan" aboveAverage="0" equalAverage="0" bottom="0" percent="0" rank="0" text="" dxfId="1">
      <formula>AI21</formula>
    </cfRule>
  </conditionalFormatting>
  <conditionalFormatting sqref="AJ22">
    <cfRule type="cellIs" priority="112" operator="greaterThan" aboveAverage="0" equalAverage="0" bottom="0" percent="0" rank="0" text="" dxfId="1">
      <formula>AI22</formula>
    </cfRule>
  </conditionalFormatting>
  <conditionalFormatting sqref="AJ23">
    <cfRule type="cellIs" priority="113" operator="greaterThan" aboveAverage="0" equalAverage="0" bottom="0" percent="0" rank="0" text="" dxfId="1">
      <formula>AI23</formula>
    </cfRule>
  </conditionalFormatting>
  <conditionalFormatting sqref="AJ59">
    <cfRule type="cellIs" priority="114" operator="greaterThan" aboveAverage="0" equalAverage="0" bottom="0" percent="0" rank="0" text="" dxfId="1">
      <formula>AI59</formula>
    </cfRule>
  </conditionalFormatting>
  <conditionalFormatting sqref="AJ66">
    <cfRule type="cellIs" priority="115" operator="greaterThan" aboveAverage="0" equalAverage="0" bottom="0" percent="0" rank="0" text="" dxfId="1">
      <formula>AI66</formula>
    </cfRule>
  </conditionalFormatting>
  <conditionalFormatting sqref="AJ70">
    <cfRule type="cellIs" priority="116" operator="greaterThan" aboveAverage="0" equalAverage="0" bottom="0" percent="0" rank="0" text="" dxfId="1">
      <formula>AI70</formula>
    </cfRule>
  </conditionalFormatting>
  <conditionalFormatting sqref="AJ72">
    <cfRule type="cellIs" priority="117" operator="greaterThan" aboveAverage="0" equalAverage="0" bottom="0" percent="0" rank="0" text="" dxfId="1">
      <formula>AI72</formula>
    </cfRule>
  </conditionalFormatting>
  <conditionalFormatting sqref="AK10">
    <cfRule type="cellIs" priority="118" operator="lessThanOrEqual" aboveAverage="0" equalAverage="0" bottom="0" percent="0" rank="0" text="" dxfId="0">
      <formula>H10</formula>
    </cfRule>
  </conditionalFormatting>
  <conditionalFormatting sqref="AK13">
    <cfRule type="cellIs" priority="119" operator="lessThanOrEqual" aboveAverage="0" equalAverage="0" bottom="0" percent="0" rank="0" text="" dxfId="0">
      <formula>H13</formula>
    </cfRule>
  </conditionalFormatting>
  <conditionalFormatting sqref="AK15">
    <cfRule type="cellIs" priority="120" operator="lessThanOrEqual" aboveAverage="0" equalAverage="0" bottom="0" percent="0" rank="0" text="" dxfId="0">
      <formula>H15</formula>
    </cfRule>
  </conditionalFormatting>
  <conditionalFormatting sqref="AK19">
    <cfRule type="cellIs" priority="121" operator="lessThanOrEqual" aboveAverage="0" equalAverage="0" bottom="0" percent="0" rank="0" text="" dxfId="0">
      <formula>H19</formula>
    </cfRule>
  </conditionalFormatting>
  <conditionalFormatting sqref="AK21">
    <cfRule type="cellIs" priority="122" operator="lessThanOrEqual" aboveAverage="0" equalAverage="0" bottom="0" percent="0" rank="0" text="" dxfId="0">
      <formula>H21</formula>
    </cfRule>
  </conditionalFormatting>
  <conditionalFormatting sqref="AK22">
    <cfRule type="cellIs" priority="123" operator="lessThanOrEqual" aboveAverage="0" equalAverage="0" bottom="0" percent="0" rank="0" text="" dxfId="0">
      <formula>H22</formula>
    </cfRule>
  </conditionalFormatting>
  <conditionalFormatting sqref="AK23">
    <cfRule type="cellIs" priority="124" operator="lessThanOrEqual" aboveAverage="0" equalAverage="0" bottom="0" percent="0" rank="0" text="" dxfId="0">
      <formula>H23</formula>
    </cfRule>
  </conditionalFormatting>
  <conditionalFormatting sqref="AK59">
    <cfRule type="cellIs" priority="125" operator="lessThanOrEqual" aboveAverage="0" equalAverage="0" bottom="0" percent="0" rank="0" text="" dxfId="0">
      <formula>H59</formula>
    </cfRule>
  </conditionalFormatting>
  <conditionalFormatting sqref="AK66">
    <cfRule type="cellIs" priority="126" operator="lessThanOrEqual" aboveAverage="0" equalAverage="0" bottom="0" percent="0" rank="0" text="" dxfId="0">
      <formula>H66</formula>
    </cfRule>
  </conditionalFormatting>
  <conditionalFormatting sqref="AK70">
    <cfRule type="cellIs" priority="127" operator="lessThanOrEqual" aboveAverage="0" equalAverage="0" bottom="0" percent="0" rank="0" text="" dxfId="0">
      <formula>H70</formula>
    </cfRule>
  </conditionalFormatting>
  <conditionalFormatting sqref="AK72">
    <cfRule type="cellIs" priority="128" operator="lessThanOrEqual" aboveAverage="0" equalAverage="0" bottom="0" percent="0" rank="0" text="" dxfId="0">
      <formula>H72</formula>
    </cfRule>
  </conditionalFormatting>
  <conditionalFormatting sqref="AL10">
    <cfRule type="cellIs" priority="129" operator="lessThanOrEqual" aboveAverage="0" equalAverage="0" bottom="0" percent="0" rank="0" text="" dxfId="0">
      <formula>I10</formula>
    </cfRule>
  </conditionalFormatting>
  <conditionalFormatting sqref="AL13">
    <cfRule type="cellIs" priority="130" operator="lessThanOrEqual" aboveAverage="0" equalAverage="0" bottom="0" percent="0" rank="0" text="" dxfId="0">
      <formula>I13</formula>
    </cfRule>
  </conditionalFormatting>
  <conditionalFormatting sqref="AL15">
    <cfRule type="cellIs" priority="131" operator="lessThanOrEqual" aboveAverage="0" equalAverage="0" bottom="0" percent="0" rank="0" text="" dxfId="0">
      <formula>I15</formula>
    </cfRule>
  </conditionalFormatting>
  <conditionalFormatting sqref="AL19">
    <cfRule type="cellIs" priority="132" operator="lessThanOrEqual" aboveAverage="0" equalAverage="0" bottom="0" percent="0" rank="0" text="" dxfId="0">
      <formula>I19</formula>
    </cfRule>
  </conditionalFormatting>
  <conditionalFormatting sqref="AL21">
    <cfRule type="cellIs" priority="133" operator="lessThanOrEqual" aboveAverage="0" equalAverage="0" bottom="0" percent="0" rank="0" text="" dxfId="0">
      <formula>I21</formula>
    </cfRule>
  </conditionalFormatting>
  <conditionalFormatting sqref="AL22">
    <cfRule type="cellIs" priority="134" operator="lessThanOrEqual" aboveAverage="0" equalAverage="0" bottom="0" percent="0" rank="0" text="" dxfId="0">
      <formula>I22</formula>
    </cfRule>
  </conditionalFormatting>
  <conditionalFormatting sqref="AL23">
    <cfRule type="cellIs" priority="135" operator="lessThanOrEqual" aboveAverage="0" equalAverage="0" bottom="0" percent="0" rank="0" text="" dxfId="0">
      <formula>I23</formula>
    </cfRule>
  </conditionalFormatting>
  <conditionalFormatting sqref="AL59">
    <cfRule type="cellIs" priority="136" operator="lessThanOrEqual" aboveAverage="0" equalAverage="0" bottom="0" percent="0" rank="0" text="" dxfId="0">
      <formula>I59</formula>
    </cfRule>
  </conditionalFormatting>
  <conditionalFormatting sqref="AL66">
    <cfRule type="cellIs" priority="137" operator="lessThanOrEqual" aboveAverage="0" equalAverage="0" bottom="0" percent="0" rank="0" text="" dxfId="0">
      <formula>I66</formula>
    </cfRule>
  </conditionalFormatting>
  <conditionalFormatting sqref="AL70">
    <cfRule type="cellIs" priority="138" operator="lessThanOrEqual" aboveAverage="0" equalAverage="0" bottom="0" percent="0" rank="0" text="" dxfId="0">
      <formula>I70</formula>
    </cfRule>
  </conditionalFormatting>
  <conditionalFormatting sqref="AL72">
    <cfRule type="cellIs" priority="139" operator="lessThanOrEqual" aboveAverage="0" equalAverage="0" bottom="0" percent="0" rank="0" text="" dxfId="0">
      <formula>I72</formula>
    </cfRule>
  </conditionalFormatting>
  <conditionalFormatting sqref="G10">
    <cfRule type="expression" priority="14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4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4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priority="14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4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4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priority="14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4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4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priority="14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5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5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priority="15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5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5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priority="15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5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5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priority="15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5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6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priority="16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6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6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priority="16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6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6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priority="16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6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6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priority="17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7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7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priority="17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7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7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priority="17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7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7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priority="17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8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8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priority="18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8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8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priority="18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8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8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priority="18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8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9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priority="19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9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9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priority="19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9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9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priority="19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19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19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priority="20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0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0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priority="20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0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0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priority="20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0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0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3">
    <cfRule type="expression" priority="20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1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1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4">
    <cfRule type="expression" priority="21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1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1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5">
    <cfRule type="expression" priority="21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1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1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6">
    <cfRule type="expression" priority="21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1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2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7">
    <cfRule type="expression" priority="22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2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2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8">
    <cfRule type="expression" priority="22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2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2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9">
    <cfRule type="expression" priority="22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2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2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0">
    <cfRule type="expression" priority="23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3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3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1">
    <cfRule type="expression" priority="23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3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3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2">
    <cfRule type="expression" priority="23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3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3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3">
    <cfRule type="expression" priority="23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4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4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4">
    <cfRule type="expression" priority="24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4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4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5">
    <cfRule type="expression" priority="24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4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4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6">
    <cfRule type="expression" priority="24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4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5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7">
    <cfRule type="expression" priority="25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5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5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8">
    <cfRule type="expression" priority="25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5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5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49">
    <cfRule type="expression" priority="25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5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5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0">
    <cfRule type="expression" priority="26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6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6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1">
    <cfRule type="expression" priority="26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6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6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2">
    <cfRule type="expression" priority="26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6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6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3">
    <cfRule type="expression" priority="26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7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7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4">
    <cfRule type="expression" priority="27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7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7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5">
    <cfRule type="expression" priority="27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7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7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6">
    <cfRule type="expression" priority="27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7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8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7">
    <cfRule type="expression" priority="28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8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8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8">
    <cfRule type="expression" priority="28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8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8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59">
    <cfRule type="expression" priority="28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8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8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0">
    <cfRule type="expression" priority="29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9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9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1">
    <cfRule type="expression" priority="29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9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9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2">
    <cfRule type="expression" priority="29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29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29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3">
    <cfRule type="expression" priority="29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0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0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4">
    <cfRule type="expression" priority="30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0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0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5">
    <cfRule type="expression" priority="30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0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0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6">
    <cfRule type="expression" priority="30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0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1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7">
    <cfRule type="expression" priority="31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1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1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8">
    <cfRule type="expression" priority="31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1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1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69">
    <cfRule type="expression" priority="317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18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19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priority="320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21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22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0">
    <cfRule type="expression" priority="323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24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25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1">
    <cfRule type="expression" priority="326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27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28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2">
    <cfRule type="expression" priority="329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30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31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3">
    <cfRule type="expression" priority="332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33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34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4">
    <cfRule type="expression" priority="335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36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37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5">
    <cfRule type="expression" priority="338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39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40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priority="341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42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43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priority="344" aboveAverage="0" equalAverage="0" bottom="0" percent="0" rank="0" text="" dxfId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priority="345" operator="greaterThan" aboveAverage="0" equalAverage="0" bottom="0" percent="0" rank="0" text="" dxfId="2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priority="346" operator="greaterThan" aboveAverage="0" equalAverage="0" bottom="0" percent="0" rank="0" text="" dxfId="3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0">
    <cfRule type="cellIs" priority="347" operator="equal" aboveAverage="0" equalAverage="0" bottom="0" percent="0" rank="0" text="" dxfId="1">
      <formula>0</formula>
    </cfRule>
    <cfRule type="cellIs" priority="348" operator="lessThan" aboveAverage="0" equalAverage="0" bottom="0" percent="0" rank="0" text="" dxfId="2">
      <formula>G10</formula>
    </cfRule>
  </conditionalFormatting>
  <conditionalFormatting sqref="J11">
    <cfRule type="cellIs" priority="349" operator="equal" aboveAverage="0" equalAverage="0" bottom="0" percent="0" rank="0" text="" dxfId="1">
      <formula>0</formula>
    </cfRule>
    <cfRule type="cellIs" priority="350" operator="lessThan" aboveAverage="0" equalAverage="0" bottom="0" percent="0" rank="0" text="" dxfId="2">
      <formula>G11</formula>
    </cfRule>
  </conditionalFormatting>
  <conditionalFormatting sqref="J13">
    <cfRule type="cellIs" priority="351" operator="equal" aboveAverage="0" equalAverage="0" bottom="0" percent="0" rank="0" text="" dxfId="1">
      <formula>0</formula>
    </cfRule>
    <cfRule type="cellIs" priority="352" operator="lessThan" aboveAverage="0" equalAverage="0" bottom="0" percent="0" rank="0" text="" dxfId="2">
      <formula>G13</formula>
    </cfRule>
  </conditionalFormatting>
  <conditionalFormatting sqref="J15">
    <cfRule type="cellIs" priority="353" operator="equal" aboveAverage="0" equalAverage="0" bottom="0" percent="0" rank="0" text="" dxfId="1">
      <formula>0</formula>
    </cfRule>
    <cfRule type="cellIs" priority="354" operator="lessThan" aboveAverage="0" equalAverage="0" bottom="0" percent="0" rank="0" text="" dxfId="2">
      <formula>G15</formula>
    </cfRule>
  </conditionalFormatting>
  <conditionalFormatting sqref="J17">
    <cfRule type="cellIs" priority="355" operator="equal" aboveAverage="0" equalAverage="0" bottom="0" percent="0" rank="0" text="" dxfId="1">
      <formula>0</formula>
    </cfRule>
    <cfRule type="cellIs" priority="356" operator="lessThan" aboveAverage="0" equalAverage="0" bottom="0" percent="0" rank="0" text="" dxfId="2">
      <formula>G17</formula>
    </cfRule>
  </conditionalFormatting>
  <conditionalFormatting sqref="J18">
    <cfRule type="cellIs" priority="357" operator="equal" aboveAverage="0" equalAverage="0" bottom="0" percent="0" rank="0" text="" dxfId="1">
      <formula>0</formula>
    </cfRule>
    <cfRule type="cellIs" priority="358" operator="lessThan" aboveAverage="0" equalAverage="0" bottom="0" percent="0" rank="0" text="" dxfId="2">
      <formula>G18</formula>
    </cfRule>
  </conditionalFormatting>
  <conditionalFormatting sqref="J19">
    <cfRule type="cellIs" priority="359" operator="equal" aboveAverage="0" equalAverage="0" bottom="0" percent="0" rank="0" text="" dxfId="1">
      <formula>0</formula>
    </cfRule>
    <cfRule type="cellIs" priority="360" operator="lessThan" aboveAverage="0" equalAverage="0" bottom="0" percent="0" rank="0" text="" dxfId="2">
      <formula>G19</formula>
    </cfRule>
  </conditionalFormatting>
  <conditionalFormatting sqref="J20">
    <cfRule type="cellIs" priority="361" operator="equal" aboveAverage="0" equalAverage="0" bottom="0" percent="0" rank="0" text="" dxfId="1">
      <formula>0</formula>
    </cfRule>
    <cfRule type="cellIs" priority="362" operator="lessThan" aboveAverage="0" equalAverage="0" bottom="0" percent="0" rank="0" text="" dxfId="2">
      <formula>G20</formula>
    </cfRule>
  </conditionalFormatting>
  <conditionalFormatting sqref="J21">
    <cfRule type="cellIs" priority="363" operator="equal" aboveAverage="0" equalAverage="0" bottom="0" percent="0" rank="0" text="" dxfId="1">
      <formula>0</formula>
    </cfRule>
    <cfRule type="cellIs" priority="364" operator="lessThan" aboveAverage="0" equalAverage="0" bottom="0" percent="0" rank="0" text="" dxfId="2">
      <formula>G21</formula>
    </cfRule>
  </conditionalFormatting>
  <conditionalFormatting sqref="J22">
    <cfRule type="cellIs" priority="365" operator="equal" aboveAverage="0" equalAverage="0" bottom="0" percent="0" rank="0" text="" dxfId="1">
      <formula>0</formula>
    </cfRule>
    <cfRule type="cellIs" priority="366" operator="lessThan" aboveAverage="0" equalAverage="0" bottom="0" percent="0" rank="0" text="" dxfId="2">
      <formula>G22</formula>
    </cfRule>
  </conditionalFormatting>
  <conditionalFormatting sqref="J23">
    <cfRule type="cellIs" priority="367" operator="equal" aboveAverage="0" equalAverage="0" bottom="0" percent="0" rank="0" text="" dxfId="1">
      <formula>0</formula>
    </cfRule>
    <cfRule type="cellIs" priority="368" operator="lessThan" aboveAverage="0" equalAverage="0" bottom="0" percent="0" rank="0" text="" dxfId="2">
      <formula>G23</formula>
    </cfRule>
  </conditionalFormatting>
  <conditionalFormatting sqref="J28">
    <cfRule type="cellIs" priority="369" operator="equal" aboveAverage="0" equalAverage="0" bottom="0" percent="0" rank="0" text="" dxfId="1">
      <formula>0</formula>
    </cfRule>
    <cfRule type="cellIs" priority="370" operator="lessThan" aboveAverage="0" equalAverage="0" bottom="0" percent="0" rank="0" text="" dxfId="2">
      <formula>G28</formula>
    </cfRule>
  </conditionalFormatting>
  <conditionalFormatting sqref="J57">
    <cfRule type="cellIs" priority="371" operator="equal" aboveAverage="0" equalAverage="0" bottom="0" percent="0" rank="0" text="" dxfId="1">
      <formula>0</formula>
    </cfRule>
    <cfRule type="cellIs" priority="372" operator="lessThan" aboveAverage="0" equalAverage="0" bottom="0" percent="0" rank="0" text="" dxfId="2">
      <formula>G57</formula>
    </cfRule>
  </conditionalFormatting>
  <conditionalFormatting sqref="J58">
    <cfRule type="cellIs" priority="373" operator="equal" aboveAverage="0" equalAverage="0" bottom="0" percent="0" rank="0" text="" dxfId="1">
      <formula>0</formula>
    </cfRule>
    <cfRule type="cellIs" priority="374" operator="lessThan" aboveAverage="0" equalAverage="0" bottom="0" percent="0" rank="0" text="" dxfId="2">
      <formula>G58</formula>
    </cfRule>
  </conditionalFormatting>
  <conditionalFormatting sqref="J59">
    <cfRule type="cellIs" priority="375" operator="equal" aboveAverage="0" equalAverage="0" bottom="0" percent="0" rank="0" text="" dxfId="1">
      <formula>0</formula>
    </cfRule>
    <cfRule type="cellIs" priority="376" operator="lessThan" aboveAverage="0" equalAverage="0" bottom="0" percent="0" rank="0" text="" dxfId="2">
      <formula>G59</formula>
    </cfRule>
  </conditionalFormatting>
  <conditionalFormatting sqref="J60">
    <cfRule type="cellIs" priority="377" operator="equal" aboveAverage="0" equalAverage="0" bottom="0" percent="0" rank="0" text="" dxfId="1">
      <formula>0</formula>
    </cfRule>
    <cfRule type="cellIs" priority="378" operator="lessThan" aboveAverage="0" equalAverage="0" bottom="0" percent="0" rank="0" text="" dxfId="2">
      <formula>G60</formula>
    </cfRule>
  </conditionalFormatting>
  <conditionalFormatting sqref="J61">
    <cfRule type="cellIs" priority="379" operator="equal" aboveAverage="0" equalAverage="0" bottom="0" percent="0" rank="0" text="" dxfId="1">
      <formula>0</formula>
    </cfRule>
    <cfRule type="cellIs" priority="380" operator="lessThan" aboveAverage="0" equalAverage="0" bottom="0" percent="0" rank="0" text="" dxfId="2">
      <formula>G61</formula>
    </cfRule>
  </conditionalFormatting>
  <conditionalFormatting sqref="J62">
    <cfRule type="cellIs" priority="381" operator="equal" aboveAverage="0" equalAverage="0" bottom="0" percent="0" rank="0" text="" dxfId="1">
      <formula>0</formula>
    </cfRule>
    <cfRule type="cellIs" priority="382" operator="lessThan" aboveAverage="0" equalAverage="0" bottom="0" percent="0" rank="0" text="" dxfId="2">
      <formula>G62</formula>
    </cfRule>
  </conditionalFormatting>
  <conditionalFormatting sqref="J63">
    <cfRule type="cellIs" priority="383" operator="equal" aboveAverage="0" equalAverage="0" bottom="0" percent="0" rank="0" text="" dxfId="1">
      <formula>0</formula>
    </cfRule>
    <cfRule type="cellIs" priority="384" operator="lessThan" aboveAverage="0" equalAverage="0" bottom="0" percent="0" rank="0" text="" dxfId="2">
      <formula>G63</formula>
    </cfRule>
  </conditionalFormatting>
  <conditionalFormatting sqref="J64">
    <cfRule type="cellIs" priority="385" operator="equal" aboveAverage="0" equalAverage="0" bottom="0" percent="0" rank="0" text="" dxfId="1">
      <formula>0</formula>
    </cfRule>
    <cfRule type="cellIs" priority="386" operator="lessThan" aboveAverage="0" equalAverage="0" bottom="0" percent="0" rank="0" text="" dxfId="2">
      <formula>G64</formula>
    </cfRule>
  </conditionalFormatting>
  <conditionalFormatting sqref="J66">
    <cfRule type="cellIs" priority="387" operator="equal" aboveAverage="0" equalAverage="0" bottom="0" percent="0" rank="0" text="" dxfId="1">
      <formula>0</formula>
    </cfRule>
    <cfRule type="cellIs" priority="388" operator="lessThan" aboveAverage="0" equalAverage="0" bottom="0" percent="0" rank="0" text="" dxfId="2">
      <formula>G66</formula>
    </cfRule>
  </conditionalFormatting>
  <conditionalFormatting sqref="J67">
    <cfRule type="cellIs" priority="389" operator="equal" aboveAverage="0" equalAverage="0" bottom="0" percent="0" rank="0" text="" dxfId="1">
      <formula>0</formula>
    </cfRule>
    <cfRule type="cellIs" priority="390" operator="lessThan" aboveAverage="0" equalAverage="0" bottom="0" percent="0" rank="0" text="" dxfId="2">
      <formula>G67</formula>
    </cfRule>
  </conditionalFormatting>
  <conditionalFormatting sqref="J7">
    <cfRule type="cellIs" priority="391" operator="equal" aboveAverage="0" equalAverage="0" bottom="0" percent="0" rank="0" text="" dxfId="1">
      <formula>0</formula>
    </cfRule>
    <cfRule type="cellIs" priority="392" operator="lessThan" aboveAverage="0" equalAverage="0" bottom="0" percent="0" rank="0" text="" dxfId="2">
      <formula>G7</formula>
    </cfRule>
  </conditionalFormatting>
  <conditionalFormatting sqref="J70">
    <cfRule type="cellIs" priority="393" operator="equal" aboveAverage="0" equalAverage="0" bottom="0" percent="0" rank="0" text="" dxfId="1">
      <formula>0</formula>
    </cfRule>
    <cfRule type="cellIs" priority="394" operator="lessThan" aboveAverage="0" equalAverage="0" bottom="0" percent="0" rank="0" text="" dxfId="2">
      <formula>G70</formula>
    </cfRule>
  </conditionalFormatting>
  <conditionalFormatting sqref="J71">
    <cfRule type="cellIs" priority="395" operator="equal" aboveAverage="0" equalAverage="0" bottom="0" percent="0" rank="0" text="" dxfId="1">
      <formula>0</formula>
    </cfRule>
    <cfRule type="cellIs" priority="396" operator="lessThan" aboveAverage="0" equalAverage="0" bottom="0" percent="0" rank="0" text="" dxfId="2">
      <formula>G71</formula>
    </cfRule>
  </conditionalFormatting>
  <conditionalFormatting sqref="J72">
    <cfRule type="cellIs" priority="397" operator="equal" aboveAverage="0" equalAverage="0" bottom="0" percent="0" rank="0" text="" dxfId="1">
      <formula>0</formula>
    </cfRule>
    <cfRule type="cellIs" priority="398" operator="lessThan" aboveAverage="0" equalAverage="0" bottom="0" percent="0" rank="0" text="" dxfId="2">
      <formula>G72</formula>
    </cfRule>
  </conditionalFormatting>
  <conditionalFormatting sqref="J8">
    <cfRule type="cellIs" priority="399" operator="equal" aboveAverage="0" equalAverage="0" bottom="0" percent="0" rank="0" text="" dxfId="1">
      <formula>0</formula>
    </cfRule>
    <cfRule type="cellIs" priority="400" operator="lessThan" aboveAverage="0" equalAverage="0" bottom="0" percent="0" rank="0" text="" dxfId="2">
      <formula>G8</formula>
    </cfRule>
  </conditionalFormatting>
  <conditionalFormatting sqref="K10">
    <cfRule type="cellIs" priority="401" operator="greaterThan" aboveAverage="0" equalAverage="0" bottom="0" percent="0" rank="0" text="" dxfId="1">
      <formula>J10</formula>
    </cfRule>
  </conditionalFormatting>
  <conditionalFormatting sqref="K11">
    <cfRule type="cellIs" priority="402" operator="greaterThan" aboveAverage="0" equalAverage="0" bottom="0" percent="0" rank="0" text="" dxfId="1">
      <formula>J11</formula>
    </cfRule>
  </conditionalFormatting>
  <conditionalFormatting sqref="K13">
    <cfRule type="cellIs" priority="403" operator="greaterThan" aboveAverage="0" equalAverage="0" bottom="0" percent="0" rank="0" text="" dxfId="1">
      <formula>J13</formula>
    </cfRule>
  </conditionalFormatting>
  <conditionalFormatting sqref="K15">
    <cfRule type="cellIs" priority="404" operator="greaterThan" aboveAverage="0" equalAverage="0" bottom="0" percent="0" rank="0" text="" dxfId="1">
      <formula>J15</formula>
    </cfRule>
  </conditionalFormatting>
  <conditionalFormatting sqref="K17">
    <cfRule type="cellIs" priority="405" operator="greaterThan" aboveAverage="0" equalAverage="0" bottom="0" percent="0" rank="0" text="" dxfId="1">
      <formula>J17</formula>
    </cfRule>
  </conditionalFormatting>
  <conditionalFormatting sqref="K18">
    <cfRule type="cellIs" priority="406" operator="greaterThan" aboveAverage="0" equalAverage="0" bottom="0" percent="0" rank="0" text="" dxfId="1">
      <formula>J18</formula>
    </cfRule>
  </conditionalFormatting>
  <conditionalFormatting sqref="K19">
    <cfRule type="cellIs" priority="407" operator="greaterThan" aboveAverage="0" equalAverage="0" bottom="0" percent="0" rank="0" text="" dxfId="1">
      <formula>J19</formula>
    </cfRule>
  </conditionalFormatting>
  <conditionalFormatting sqref="K20">
    <cfRule type="cellIs" priority="408" operator="greaterThan" aboveAverage="0" equalAverage="0" bottom="0" percent="0" rank="0" text="" dxfId="1">
      <formula>J20</formula>
    </cfRule>
  </conditionalFormatting>
  <conditionalFormatting sqref="K21">
    <cfRule type="cellIs" priority="409" operator="greaterThan" aboveAverage="0" equalAverage="0" bottom="0" percent="0" rank="0" text="" dxfId="1">
      <formula>J21</formula>
    </cfRule>
  </conditionalFormatting>
  <conditionalFormatting sqref="K22">
    <cfRule type="cellIs" priority="410" operator="greaterThan" aboveAverage="0" equalAverage="0" bottom="0" percent="0" rank="0" text="" dxfId="1">
      <formula>J22</formula>
    </cfRule>
  </conditionalFormatting>
  <conditionalFormatting sqref="K23">
    <cfRule type="cellIs" priority="411" operator="greaterThan" aboveAverage="0" equalAverage="0" bottom="0" percent="0" rank="0" text="" dxfId="1">
      <formula>J23</formula>
    </cfRule>
  </conditionalFormatting>
  <conditionalFormatting sqref="K28">
    <cfRule type="cellIs" priority="412" operator="greaterThan" aboveAverage="0" equalAverage="0" bottom="0" percent="0" rank="0" text="" dxfId="1">
      <formula>J28</formula>
    </cfRule>
  </conditionalFormatting>
  <conditionalFormatting sqref="K57">
    <cfRule type="cellIs" priority="413" operator="greaterThan" aboveAverage="0" equalAverage="0" bottom="0" percent="0" rank="0" text="" dxfId="1">
      <formula>J57</formula>
    </cfRule>
  </conditionalFormatting>
  <conditionalFormatting sqref="K58">
    <cfRule type="cellIs" priority="414" operator="greaterThan" aboveAverage="0" equalAverage="0" bottom="0" percent="0" rank="0" text="" dxfId="1">
      <formula>J58</formula>
    </cfRule>
  </conditionalFormatting>
  <conditionalFormatting sqref="K59">
    <cfRule type="cellIs" priority="415" operator="greaterThan" aboveAverage="0" equalAverage="0" bottom="0" percent="0" rank="0" text="" dxfId="1">
      <formula>J59</formula>
    </cfRule>
  </conditionalFormatting>
  <conditionalFormatting sqref="K60">
    <cfRule type="cellIs" priority="416" operator="greaterThan" aboveAverage="0" equalAverage="0" bottom="0" percent="0" rank="0" text="" dxfId="1">
      <formula>J60</formula>
    </cfRule>
  </conditionalFormatting>
  <conditionalFormatting sqref="K61">
    <cfRule type="cellIs" priority="417" operator="greaterThan" aboveAverage="0" equalAverage="0" bottom="0" percent="0" rank="0" text="" dxfId="1">
      <formula>J61</formula>
    </cfRule>
  </conditionalFormatting>
  <conditionalFormatting sqref="K62">
    <cfRule type="cellIs" priority="418" operator="greaterThan" aboveAverage="0" equalAverage="0" bottom="0" percent="0" rank="0" text="" dxfId="1">
      <formula>J62</formula>
    </cfRule>
  </conditionalFormatting>
  <conditionalFormatting sqref="K63">
    <cfRule type="cellIs" priority="419" operator="greaterThan" aboveAverage="0" equalAverage="0" bottom="0" percent="0" rank="0" text="" dxfId="1">
      <formula>J63</formula>
    </cfRule>
  </conditionalFormatting>
  <conditionalFormatting sqref="K64">
    <cfRule type="cellIs" priority="420" operator="greaterThan" aboveAverage="0" equalAverage="0" bottom="0" percent="0" rank="0" text="" dxfId="1">
      <formula>J64</formula>
    </cfRule>
  </conditionalFormatting>
  <conditionalFormatting sqref="K66">
    <cfRule type="cellIs" priority="421" operator="greaterThan" aboveAverage="0" equalAverage="0" bottom="0" percent="0" rank="0" text="" dxfId="1">
      <formula>J66</formula>
    </cfRule>
  </conditionalFormatting>
  <conditionalFormatting sqref="K67">
    <cfRule type="cellIs" priority="422" operator="greaterThan" aboveAverage="0" equalAverage="0" bottom="0" percent="0" rank="0" text="" dxfId="1">
      <formula>J67</formula>
    </cfRule>
  </conditionalFormatting>
  <conditionalFormatting sqref="K7">
    <cfRule type="cellIs" priority="423" operator="greaterThan" aboveAverage="0" equalAverage="0" bottom="0" percent="0" rank="0" text="" dxfId="1">
      <formula>J7</formula>
    </cfRule>
  </conditionalFormatting>
  <conditionalFormatting sqref="K70">
    <cfRule type="cellIs" priority="424" operator="greaterThan" aboveAverage="0" equalAverage="0" bottom="0" percent="0" rank="0" text="" dxfId="1">
      <formula>J70</formula>
    </cfRule>
  </conditionalFormatting>
  <conditionalFormatting sqref="K71">
    <cfRule type="cellIs" priority="425" operator="greaterThan" aboveAverage="0" equalAverage="0" bottom="0" percent="0" rank="0" text="" dxfId="1">
      <formula>J71</formula>
    </cfRule>
  </conditionalFormatting>
  <conditionalFormatting sqref="K72">
    <cfRule type="cellIs" priority="426" operator="greaterThan" aboveAverage="0" equalAverage="0" bottom="0" percent="0" rank="0" text="" dxfId="1">
      <formula>J72</formula>
    </cfRule>
  </conditionalFormatting>
  <conditionalFormatting sqref="K8">
    <cfRule type="cellIs" priority="427" operator="greaterThan" aboveAverage="0" equalAverage="0" bottom="0" percent="0" rank="0" text="" dxfId="1">
      <formula>J8</formula>
    </cfRule>
  </conditionalFormatting>
  <conditionalFormatting sqref="L10">
    <cfRule type="cellIs" priority="428" operator="lessThanOrEqual" aboveAverage="0" equalAverage="0" bottom="0" percent="0" rank="0" text="" dxfId="0">
      <formula>H10</formula>
    </cfRule>
  </conditionalFormatting>
  <conditionalFormatting sqref="L11">
    <cfRule type="cellIs" priority="429" operator="lessThanOrEqual" aboveAverage="0" equalAverage="0" bottom="0" percent="0" rank="0" text="" dxfId="0">
      <formula>H11</formula>
    </cfRule>
  </conditionalFormatting>
  <conditionalFormatting sqref="L13">
    <cfRule type="cellIs" priority="430" operator="lessThanOrEqual" aboveAverage="0" equalAverage="0" bottom="0" percent="0" rank="0" text="" dxfId="0">
      <formula>H13</formula>
    </cfRule>
  </conditionalFormatting>
  <conditionalFormatting sqref="L15">
    <cfRule type="cellIs" priority="431" operator="lessThanOrEqual" aboveAverage="0" equalAverage="0" bottom="0" percent="0" rank="0" text="" dxfId="0">
      <formula>H15</formula>
    </cfRule>
  </conditionalFormatting>
  <conditionalFormatting sqref="L17">
    <cfRule type="cellIs" priority="432" operator="lessThanOrEqual" aboveAverage="0" equalAverage="0" bottom="0" percent="0" rank="0" text="" dxfId="0">
      <formula>H17</formula>
    </cfRule>
  </conditionalFormatting>
  <conditionalFormatting sqref="L18">
    <cfRule type="cellIs" priority="433" operator="lessThanOrEqual" aboveAverage="0" equalAverage="0" bottom="0" percent="0" rank="0" text="" dxfId="0">
      <formula>H18</formula>
    </cfRule>
  </conditionalFormatting>
  <conditionalFormatting sqref="L19">
    <cfRule type="cellIs" priority="434" operator="lessThanOrEqual" aboveAverage="0" equalAverage="0" bottom="0" percent="0" rank="0" text="" dxfId="0">
      <formula>H19</formula>
    </cfRule>
  </conditionalFormatting>
  <conditionalFormatting sqref="L20">
    <cfRule type="cellIs" priority="435" operator="lessThanOrEqual" aboveAverage="0" equalAverage="0" bottom="0" percent="0" rank="0" text="" dxfId="0">
      <formula>H20</formula>
    </cfRule>
  </conditionalFormatting>
  <conditionalFormatting sqref="L21">
    <cfRule type="cellIs" priority="436" operator="lessThanOrEqual" aboveAverage="0" equalAverage="0" bottom="0" percent="0" rank="0" text="" dxfId="0">
      <formula>H21</formula>
    </cfRule>
  </conditionalFormatting>
  <conditionalFormatting sqref="L22">
    <cfRule type="cellIs" priority="437" operator="lessThanOrEqual" aboveAverage="0" equalAverage="0" bottom="0" percent="0" rank="0" text="" dxfId="0">
      <formula>H22</formula>
    </cfRule>
  </conditionalFormatting>
  <conditionalFormatting sqref="L23">
    <cfRule type="cellIs" priority="438" operator="lessThanOrEqual" aboveAverage="0" equalAverage="0" bottom="0" percent="0" rank="0" text="" dxfId="0">
      <formula>H23</formula>
    </cfRule>
  </conditionalFormatting>
  <conditionalFormatting sqref="L28">
    <cfRule type="cellIs" priority="439" operator="lessThanOrEqual" aboveAverage="0" equalAverage="0" bottom="0" percent="0" rank="0" text="" dxfId="0">
      <formula>H28</formula>
    </cfRule>
  </conditionalFormatting>
  <conditionalFormatting sqref="L57">
    <cfRule type="cellIs" priority="440" operator="lessThanOrEqual" aboveAverage="0" equalAverage="0" bottom="0" percent="0" rank="0" text="" dxfId="0">
      <formula>H57</formula>
    </cfRule>
  </conditionalFormatting>
  <conditionalFormatting sqref="L58">
    <cfRule type="cellIs" priority="441" operator="lessThanOrEqual" aboveAverage="0" equalAverage="0" bottom="0" percent="0" rank="0" text="" dxfId="0">
      <formula>H58</formula>
    </cfRule>
  </conditionalFormatting>
  <conditionalFormatting sqref="L59">
    <cfRule type="cellIs" priority="442" operator="lessThanOrEqual" aboveAverage="0" equalAverage="0" bottom="0" percent="0" rank="0" text="" dxfId="0">
      <formula>H59</formula>
    </cfRule>
  </conditionalFormatting>
  <conditionalFormatting sqref="L60">
    <cfRule type="cellIs" priority="443" operator="lessThanOrEqual" aboveAverage="0" equalAverage="0" bottom="0" percent="0" rank="0" text="" dxfId="0">
      <formula>H60</formula>
    </cfRule>
  </conditionalFormatting>
  <conditionalFormatting sqref="L61">
    <cfRule type="cellIs" priority="444" operator="lessThanOrEqual" aboveAverage="0" equalAverage="0" bottom="0" percent="0" rank="0" text="" dxfId="0">
      <formula>H61</formula>
    </cfRule>
  </conditionalFormatting>
  <conditionalFormatting sqref="L62">
    <cfRule type="cellIs" priority="445" operator="lessThanOrEqual" aboveAverage="0" equalAverage="0" bottom="0" percent="0" rank="0" text="" dxfId="0">
      <formula>H62</formula>
    </cfRule>
  </conditionalFormatting>
  <conditionalFormatting sqref="L63">
    <cfRule type="cellIs" priority="446" operator="lessThanOrEqual" aboveAverage="0" equalAverage="0" bottom="0" percent="0" rank="0" text="" dxfId="0">
      <formula>H63</formula>
    </cfRule>
  </conditionalFormatting>
  <conditionalFormatting sqref="L64">
    <cfRule type="cellIs" priority="447" operator="lessThanOrEqual" aboveAverage="0" equalAverage="0" bottom="0" percent="0" rank="0" text="" dxfId="0">
      <formula>H64</formula>
    </cfRule>
  </conditionalFormatting>
  <conditionalFormatting sqref="L66">
    <cfRule type="cellIs" priority="448" operator="lessThanOrEqual" aboveAverage="0" equalAverage="0" bottom="0" percent="0" rank="0" text="" dxfId="0">
      <formula>H66</formula>
    </cfRule>
  </conditionalFormatting>
  <conditionalFormatting sqref="L67">
    <cfRule type="cellIs" priority="449" operator="lessThanOrEqual" aboveAverage="0" equalAverage="0" bottom="0" percent="0" rank="0" text="" dxfId="0">
      <formula>H67</formula>
    </cfRule>
  </conditionalFormatting>
  <conditionalFormatting sqref="L7">
    <cfRule type="cellIs" priority="450" operator="lessThanOrEqual" aboveAverage="0" equalAverage="0" bottom="0" percent="0" rank="0" text="" dxfId="0">
      <formula>H7</formula>
    </cfRule>
  </conditionalFormatting>
  <conditionalFormatting sqref="L70">
    <cfRule type="cellIs" priority="451" operator="lessThanOrEqual" aboveAverage="0" equalAverage="0" bottom="0" percent="0" rank="0" text="" dxfId="0">
      <formula>H70</formula>
    </cfRule>
  </conditionalFormatting>
  <conditionalFormatting sqref="L71">
    <cfRule type="cellIs" priority="452" operator="lessThanOrEqual" aboveAverage="0" equalAverage="0" bottom="0" percent="0" rank="0" text="" dxfId="0">
      <formula>H71</formula>
    </cfRule>
  </conditionalFormatting>
  <conditionalFormatting sqref="L72">
    <cfRule type="cellIs" priority="453" operator="lessThanOrEqual" aboveAverage="0" equalAverage="0" bottom="0" percent="0" rank="0" text="" dxfId="0">
      <formula>H72</formula>
    </cfRule>
  </conditionalFormatting>
  <conditionalFormatting sqref="L8">
    <cfRule type="cellIs" priority="454" operator="lessThanOrEqual" aboveAverage="0" equalAverage="0" bottom="0" percent="0" rank="0" text="" dxfId="0">
      <formula>H8</formula>
    </cfRule>
  </conditionalFormatting>
  <conditionalFormatting sqref="M10">
    <cfRule type="cellIs" priority="455" operator="lessThanOrEqual" aboveAverage="0" equalAverage="0" bottom="0" percent="0" rank="0" text="" dxfId="0">
      <formula>I10</formula>
    </cfRule>
  </conditionalFormatting>
  <conditionalFormatting sqref="M11">
    <cfRule type="cellIs" priority="456" operator="lessThanOrEqual" aboveAverage="0" equalAverage="0" bottom="0" percent="0" rank="0" text="" dxfId="0">
      <formula>I11</formula>
    </cfRule>
  </conditionalFormatting>
  <conditionalFormatting sqref="M13">
    <cfRule type="cellIs" priority="457" operator="lessThanOrEqual" aboveAverage="0" equalAverage="0" bottom="0" percent="0" rank="0" text="" dxfId="0">
      <formula>I13</formula>
    </cfRule>
  </conditionalFormatting>
  <conditionalFormatting sqref="M15">
    <cfRule type="cellIs" priority="458" operator="lessThanOrEqual" aboveAverage="0" equalAverage="0" bottom="0" percent="0" rank="0" text="" dxfId="0">
      <formula>I15</formula>
    </cfRule>
  </conditionalFormatting>
  <conditionalFormatting sqref="M17">
    <cfRule type="cellIs" priority="459" operator="lessThanOrEqual" aboveAverage="0" equalAverage="0" bottom="0" percent="0" rank="0" text="" dxfId="0">
      <formula>I17</formula>
    </cfRule>
  </conditionalFormatting>
  <conditionalFormatting sqref="M18">
    <cfRule type="cellIs" priority="460" operator="lessThanOrEqual" aboveAverage="0" equalAverage="0" bottom="0" percent="0" rank="0" text="" dxfId="0">
      <formula>I18</formula>
    </cfRule>
  </conditionalFormatting>
  <conditionalFormatting sqref="M19">
    <cfRule type="cellIs" priority="461" operator="lessThanOrEqual" aboveAverage="0" equalAverage="0" bottom="0" percent="0" rank="0" text="" dxfId="0">
      <formula>I19</formula>
    </cfRule>
  </conditionalFormatting>
  <conditionalFormatting sqref="M20">
    <cfRule type="cellIs" priority="462" operator="lessThanOrEqual" aboveAverage="0" equalAverage="0" bottom="0" percent="0" rank="0" text="" dxfId="0">
      <formula>I20</formula>
    </cfRule>
  </conditionalFormatting>
  <conditionalFormatting sqref="M21">
    <cfRule type="cellIs" priority="463" operator="lessThanOrEqual" aboveAverage="0" equalAverage="0" bottom="0" percent="0" rank="0" text="" dxfId="0">
      <formula>I21</formula>
    </cfRule>
  </conditionalFormatting>
  <conditionalFormatting sqref="M22">
    <cfRule type="cellIs" priority="464" operator="lessThanOrEqual" aboveAverage="0" equalAverage="0" bottom="0" percent="0" rank="0" text="" dxfId="0">
      <formula>I22</formula>
    </cfRule>
  </conditionalFormatting>
  <conditionalFormatting sqref="M23">
    <cfRule type="cellIs" priority="465" operator="lessThanOrEqual" aboveAverage="0" equalAverage="0" bottom="0" percent="0" rank="0" text="" dxfId="0">
      <formula>I23</formula>
    </cfRule>
  </conditionalFormatting>
  <conditionalFormatting sqref="M28">
    <cfRule type="cellIs" priority="466" operator="lessThanOrEqual" aboveAverage="0" equalAverage="0" bottom="0" percent="0" rank="0" text="" dxfId="0">
      <formula>I28</formula>
    </cfRule>
  </conditionalFormatting>
  <conditionalFormatting sqref="M57">
    <cfRule type="cellIs" priority="467" operator="lessThanOrEqual" aboveAverage="0" equalAverage="0" bottom="0" percent="0" rank="0" text="" dxfId="0">
      <formula>I57</formula>
    </cfRule>
  </conditionalFormatting>
  <conditionalFormatting sqref="M58">
    <cfRule type="cellIs" priority="468" operator="lessThanOrEqual" aboveAverage="0" equalAverage="0" bottom="0" percent="0" rank="0" text="" dxfId="0">
      <formula>I58</formula>
    </cfRule>
  </conditionalFormatting>
  <conditionalFormatting sqref="M59">
    <cfRule type="cellIs" priority="469" operator="lessThanOrEqual" aboveAverage="0" equalAverage="0" bottom="0" percent="0" rank="0" text="" dxfId="0">
      <formula>I59</formula>
    </cfRule>
  </conditionalFormatting>
  <conditionalFormatting sqref="M60">
    <cfRule type="cellIs" priority="470" operator="lessThanOrEqual" aboveAverage="0" equalAverage="0" bottom="0" percent="0" rank="0" text="" dxfId="0">
      <formula>I60</formula>
    </cfRule>
  </conditionalFormatting>
  <conditionalFormatting sqref="M61">
    <cfRule type="cellIs" priority="471" operator="lessThanOrEqual" aboveAverage="0" equalAverage="0" bottom="0" percent="0" rank="0" text="" dxfId="0">
      <formula>I61</formula>
    </cfRule>
  </conditionalFormatting>
  <conditionalFormatting sqref="M62">
    <cfRule type="cellIs" priority="472" operator="lessThanOrEqual" aboveAverage="0" equalAverage="0" bottom="0" percent="0" rank="0" text="" dxfId="0">
      <formula>I62</formula>
    </cfRule>
  </conditionalFormatting>
  <conditionalFormatting sqref="M63">
    <cfRule type="cellIs" priority="473" operator="lessThanOrEqual" aboveAverage="0" equalAverage="0" bottom="0" percent="0" rank="0" text="" dxfId="0">
      <formula>I63</formula>
    </cfRule>
  </conditionalFormatting>
  <conditionalFormatting sqref="M64">
    <cfRule type="cellIs" priority="474" operator="lessThanOrEqual" aboveAverage="0" equalAverage="0" bottom="0" percent="0" rank="0" text="" dxfId="0">
      <formula>I64</formula>
    </cfRule>
  </conditionalFormatting>
  <conditionalFormatting sqref="M66">
    <cfRule type="cellIs" priority="475" operator="lessThanOrEqual" aboveAverage="0" equalAverage="0" bottom="0" percent="0" rank="0" text="" dxfId="0">
      <formula>I66</formula>
    </cfRule>
  </conditionalFormatting>
  <conditionalFormatting sqref="M67">
    <cfRule type="cellIs" priority="476" operator="lessThanOrEqual" aboveAverage="0" equalAverage="0" bottom="0" percent="0" rank="0" text="" dxfId="0">
      <formula>I67</formula>
    </cfRule>
  </conditionalFormatting>
  <conditionalFormatting sqref="M7">
    <cfRule type="cellIs" priority="477" operator="lessThanOrEqual" aboveAverage="0" equalAverage="0" bottom="0" percent="0" rank="0" text="" dxfId="0">
      <formula>I7</formula>
    </cfRule>
  </conditionalFormatting>
  <conditionalFormatting sqref="M70">
    <cfRule type="cellIs" priority="478" operator="lessThanOrEqual" aboveAverage="0" equalAverage="0" bottom="0" percent="0" rank="0" text="" dxfId="0">
      <formula>I70</formula>
    </cfRule>
  </conditionalFormatting>
  <conditionalFormatting sqref="M71">
    <cfRule type="cellIs" priority="479" operator="lessThanOrEqual" aboveAverage="0" equalAverage="0" bottom="0" percent="0" rank="0" text="" dxfId="0">
      <formula>I71</formula>
    </cfRule>
  </conditionalFormatting>
  <conditionalFormatting sqref="M72">
    <cfRule type="cellIs" priority="480" operator="lessThanOrEqual" aboveAverage="0" equalAverage="0" bottom="0" percent="0" rank="0" text="" dxfId="0">
      <formula>I72</formula>
    </cfRule>
  </conditionalFormatting>
  <conditionalFormatting sqref="M8">
    <cfRule type="cellIs" priority="481" operator="lessThanOrEqual" aboveAverage="0" equalAverage="0" bottom="0" percent="0" rank="0" text="" dxfId="0">
      <formula>I8</formula>
    </cfRule>
  </conditionalFormatting>
  <conditionalFormatting sqref="O59">
    <cfRule type="cellIs" priority="482" operator="equal" aboveAverage="0" equalAverage="0" bottom="0" percent="0" rank="0" text="" dxfId="1">
      <formula>0</formula>
    </cfRule>
    <cfRule type="cellIs" priority="483" operator="lessThan" aboveAverage="0" equalAverage="0" bottom="0" percent="0" rank="0" text="" dxfId="2">
      <formula>G59</formula>
    </cfRule>
  </conditionalFormatting>
  <conditionalFormatting sqref="O60">
    <cfRule type="cellIs" priority="484" operator="equal" aboveAverage="0" equalAverage="0" bottom="0" percent="0" rank="0" text="" dxfId="1">
      <formula>0</formula>
    </cfRule>
    <cfRule type="cellIs" priority="485" operator="lessThan" aboveAverage="0" equalAverage="0" bottom="0" percent="0" rank="0" text="" dxfId="2">
      <formula>G60</formula>
    </cfRule>
  </conditionalFormatting>
  <conditionalFormatting sqref="O62">
    <cfRule type="cellIs" priority="486" operator="equal" aboveAverage="0" equalAverage="0" bottom="0" percent="0" rank="0" text="" dxfId="1">
      <formula>0</formula>
    </cfRule>
    <cfRule type="cellIs" priority="487" operator="lessThan" aboveAverage="0" equalAverage="0" bottom="0" percent="0" rank="0" text="" dxfId="2">
      <formula>G62</formula>
    </cfRule>
  </conditionalFormatting>
  <conditionalFormatting sqref="O63">
    <cfRule type="cellIs" priority="488" operator="equal" aboveAverage="0" equalAverage="0" bottom="0" percent="0" rank="0" text="" dxfId="1">
      <formula>0</formula>
    </cfRule>
    <cfRule type="cellIs" priority="489" operator="lessThan" aboveAverage="0" equalAverage="0" bottom="0" percent="0" rank="0" text="" dxfId="2">
      <formula>G63</formula>
    </cfRule>
  </conditionalFormatting>
  <conditionalFormatting sqref="O64">
    <cfRule type="cellIs" priority="490" operator="equal" aboveAverage="0" equalAverage="0" bottom="0" percent="0" rank="0" text="" dxfId="1">
      <formula>0</formula>
    </cfRule>
    <cfRule type="cellIs" priority="491" operator="lessThan" aboveAverage="0" equalAverage="0" bottom="0" percent="0" rank="0" text="" dxfId="2">
      <formula>G64</formula>
    </cfRule>
  </conditionalFormatting>
  <conditionalFormatting sqref="O67">
    <cfRule type="cellIs" priority="492" operator="equal" aboveAverage="0" equalAverage="0" bottom="0" percent="0" rank="0" text="" dxfId="1">
      <formula>0</formula>
    </cfRule>
    <cfRule type="cellIs" priority="493" operator="lessThan" aboveAverage="0" equalAverage="0" bottom="0" percent="0" rank="0" text="" dxfId="2">
      <formula>G67</formula>
    </cfRule>
  </conditionalFormatting>
  <conditionalFormatting sqref="O7">
    <cfRule type="cellIs" priority="494" operator="equal" aboveAverage="0" equalAverage="0" bottom="0" percent="0" rank="0" text="" dxfId="1">
      <formula>0</formula>
    </cfRule>
    <cfRule type="cellIs" priority="495" operator="lessThan" aboveAverage="0" equalAverage="0" bottom="0" percent="0" rank="0" text="" dxfId="2">
      <formula>G7</formula>
    </cfRule>
  </conditionalFormatting>
  <conditionalFormatting sqref="O70">
    <cfRule type="cellIs" priority="496" operator="equal" aboveAverage="0" equalAverage="0" bottom="0" percent="0" rank="0" text="" dxfId="1">
      <formula>0</formula>
    </cfRule>
    <cfRule type="cellIs" priority="497" operator="lessThan" aboveAverage="0" equalAverage="0" bottom="0" percent="0" rank="0" text="" dxfId="2">
      <formula>G70</formula>
    </cfRule>
  </conditionalFormatting>
  <conditionalFormatting sqref="O71">
    <cfRule type="cellIs" priority="498" operator="equal" aboveAverage="0" equalAverage="0" bottom="0" percent="0" rank="0" text="" dxfId="1">
      <formula>0</formula>
    </cfRule>
    <cfRule type="cellIs" priority="499" operator="lessThan" aboveAverage="0" equalAverage="0" bottom="0" percent="0" rank="0" text="" dxfId="2">
      <formula>G71</formula>
    </cfRule>
  </conditionalFormatting>
  <conditionalFormatting sqref="O72">
    <cfRule type="cellIs" priority="500" operator="equal" aboveAverage="0" equalAverage="0" bottom="0" percent="0" rank="0" text="" dxfId="1">
      <formula>0</formula>
    </cfRule>
    <cfRule type="cellIs" priority="501" operator="lessThan" aboveAverage="0" equalAverage="0" bottom="0" percent="0" rank="0" text="" dxfId="2">
      <formula>G72</formula>
    </cfRule>
  </conditionalFormatting>
  <conditionalFormatting sqref="P59">
    <cfRule type="cellIs" priority="502" operator="greaterThan" aboveAverage="0" equalAverage="0" bottom="0" percent="0" rank="0" text="" dxfId="1">
      <formula>O59</formula>
    </cfRule>
  </conditionalFormatting>
  <conditionalFormatting sqref="P60">
    <cfRule type="cellIs" priority="503" operator="greaterThan" aboveAverage="0" equalAverage="0" bottom="0" percent="0" rank="0" text="" dxfId="1">
      <formula>O60</formula>
    </cfRule>
  </conditionalFormatting>
  <conditionalFormatting sqref="P62">
    <cfRule type="cellIs" priority="504" operator="greaterThan" aboveAverage="0" equalAverage="0" bottom="0" percent="0" rank="0" text="" dxfId="1">
      <formula>O62</formula>
    </cfRule>
  </conditionalFormatting>
  <conditionalFormatting sqref="P63">
    <cfRule type="cellIs" priority="505" operator="greaterThan" aboveAverage="0" equalAverage="0" bottom="0" percent="0" rank="0" text="" dxfId="1">
      <formula>O63</formula>
    </cfRule>
  </conditionalFormatting>
  <conditionalFormatting sqref="P64">
    <cfRule type="cellIs" priority="506" operator="greaterThan" aboveAverage="0" equalAverage="0" bottom="0" percent="0" rank="0" text="" dxfId="1">
      <formula>O64</formula>
    </cfRule>
  </conditionalFormatting>
  <conditionalFormatting sqref="P67">
    <cfRule type="cellIs" priority="507" operator="greaterThan" aboveAverage="0" equalAverage="0" bottom="0" percent="0" rank="0" text="" dxfId="1">
      <formula>O67</formula>
    </cfRule>
  </conditionalFormatting>
  <conditionalFormatting sqref="P7">
    <cfRule type="cellIs" priority="508" operator="greaterThan" aboveAverage="0" equalAverage="0" bottom="0" percent="0" rank="0" text="" dxfId="1">
      <formula>O7</formula>
    </cfRule>
  </conditionalFormatting>
  <conditionalFormatting sqref="P70">
    <cfRule type="cellIs" priority="509" operator="greaterThan" aboveAverage="0" equalAverage="0" bottom="0" percent="0" rank="0" text="" dxfId="1">
      <formula>O70</formula>
    </cfRule>
  </conditionalFormatting>
  <conditionalFormatting sqref="P71">
    <cfRule type="cellIs" priority="510" operator="greaterThan" aboveAverage="0" equalAverage="0" bottom="0" percent="0" rank="0" text="" dxfId="1">
      <formula>O71</formula>
    </cfRule>
  </conditionalFormatting>
  <conditionalFormatting sqref="P72">
    <cfRule type="cellIs" priority="511" operator="greaterThan" aboveAverage="0" equalAverage="0" bottom="0" percent="0" rank="0" text="" dxfId="1">
      <formula>O72</formula>
    </cfRule>
  </conditionalFormatting>
  <conditionalFormatting sqref="Q59">
    <cfRule type="cellIs" priority="512" operator="lessThanOrEqual" aboveAverage="0" equalAverage="0" bottom="0" percent="0" rank="0" text="" dxfId="0">
      <formula>H59</formula>
    </cfRule>
  </conditionalFormatting>
  <conditionalFormatting sqref="Q60">
    <cfRule type="cellIs" priority="513" operator="lessThanOrEqual" aboveAverage="0" equalAverage="0" bottom="0" percent="0" rank="0" text="" dxfId="0">
      <formula>H60</formula>
    </cfRule>
  </conditionalFormatting>
  <conditionalFormatting sqref="Q62">
    <cfRule type="cellIs" priority="514" operator="lessThanOrEqual" aboveAverage="0" equalAverage="0" bottom="0" percent="0" rank="0" text="" dxfId="0">
      <formula>H62</formula>
    </cfRule>
  </conditionalFormatting>
  <conditionalFormatting sqref="Q63">
    <cfRule type="cellIs" priority="515" operator="lessThanOrEqual" aboveAverage="0" equalAverage="0" bottom="0" percent="0" rank="0" text="" dxfId="0">
      <formula>H63</formula>
    </cfRule>
  </conditionalFormatting>
  <conditionalFormatting sqref="Q64">
    <cfRule type="cellIs" priority="516" operator="lessThanOrEqual" aboveAverage="0" equalAverage="0" bottom="0" percent="0" rank="0" text="" dxfId="0">
      <formula>H64</formula>
    </cfRule>
  </conditionalFormatting>
  <conditionalFormatting sqref="Q67">
    <cfRule type="cellIs" priority="517" operator="lessThanOrEqual" aboveAverage="0" equalAverage="0" bottom="0" percent="0" rank="0" text="" dxfId="0">
      <formula>H67</formula>
    </cfRule>
  </conditionalFormatting>
  <conditionalFormatting sqref="Q7">
    <cfRule type="cellIs" priority="518" operator="lessThanOrEqual" aboveAverage="0" equalAverage="0" bottom="0" percent="0" rank="0" text="" dxfId="0">
      <formula>H7</formula>
    </cfRule>
  </conditionalFormatting>
  <conditionalFormatting sqref="Q70">
    <cfRule type="cellIs" priority="519" operator="lessThanOrEqual" aboveAverage="0" equalAverage="0" bottom="0" percent="0" rank="0" text="" dxfId="0">
      <formula>H70</formula>
    </cfRule>
  </conditionalFormatting>
  <conditionalFormatting sqref="Q71">
    <cfRule type="cellIs" priority="520" operator="lessThanOrEqual" aboveAverage="0" equalAverage="0" bottom="0" percent="0" rank="0" text="" dxfId="0">
      <formula>H71</formula>
    </cfRule>
  </conditionalFormatting>
  <conditionalFormatting sqref="Q72">
    <cfRule type="cellIs" priority="521" operator="lessThanOrEqual" aboveAverage="0" equalAverage="0" bottom="0" percent="0" rank="0" text="" dxfId="0">
      <formula>H72</formula>
    </cfRule>
  </conditionalFormatting>
  <conditionalFormatting sqref="R59">
    <cfRule type="cellIs" priority="522" operator="lessThanOrEqual" aboveAverage="0" equalAverage="0" bottom="0" percent="0" rank="0" text="" dxfId="0">
      <formula>I59</formula>
    </cfRule>
  </conditionalFormatting>
  <conditionalFormatting sqref="R60">
    <cfRule type="cellIs" priority="523" operator="lessThanOrEqual" aboveAverage="0" equalAverage="0" bottom="0" percent="0" rank="0" text="" dxfId="0">
      <formula>I60</formula>
    </cfRule>
  </conditionalFormatting>
  <conditionalFormatting sqref="R62">
    <cfRule type="cellIs" priority="524" operator="lessThanOrEqual" aboveAverage="0" equalAverage="0" bottom="0" percent="0" rank="0" text="" dxfId="0">
      <formula>I62</formula>
    </cfRule>
  </conditionalFormatting>
  <conditionalFormatting sqref="R63">
    <cfRule type="cellIs" priority="525" operator="lessThanOrEqual" aboveAverage="0" equalAverage="0" bottom="0" percent="0" rank="0" text="" dxfId="0">
      <formula>I63</formula>
    </cfRule>
  </conditionalFormatting>
  <conditionalFormatting sqref="R64">
    <cfRule type="cellIs" priority="526" operator="lessThanOrEqual" aboveAverage="0" equalAverage="0" bottom="0" percent="0" rank="0" text="" dxfId="0">
      <formula>I64</formula>
    </cfRule>
  </conditionalFormatting>
  <conditionalFormatting sqref="R67">
    <cfRule type="cellIs" priority="527" operator="lessThanOrEqual" aboveAverage="0" equalAverage="0" bottom="0" percent="0" rank="0" text="" dxfId="0">
      <formula>I67</formula>
    </cfRule>
  </conditionalFormatting>
  <conditionalFormatting sqref="R7">
    <cfRule type="cellIs" priority="528" operator="lessThanOrEqual" aboveAverage="0" equalAverage="0" bottom="0" percent="0" rank="0" text="" dxfId="0">
      <formula>I7</formula>
    </cfRule>
  </conditionalFormatting>
  <conditionalFormatting sqref="R70">
    <cfRule type="cellIs" priority="529" operator="lessThanOrEqual" aboveAverage="0" equalAverage="0" bottom="0" percent="0" rank="0" text="" dxfId="0">
      <formula>I70</formula>
    </cfRule>
  </conditionalFormatting>
  <conditionalFormatting sqref="R71">
    <cfRule type="cellIs" priority="530" operator="lessThanOrEqual" aboveAverage="0" equalAverage="0" bottom="0" percent="0" rank="0" text="" dxfId="0">
      <formula>I71</formula>
    </cfRule>
  </conditionalFormatting>
  <conditionalFormatting sqref="R72">
    <cfRule type="cellIs" priority="531" operator="lessThanOrEqual" aboveAverage="0" equalAverage="0" bottom="0" percent="0" rank="0" text="" dxfId="0">
      <formula>I72</formula>
    </cfRule>
  </conditionalFormatting>
  <conditionalFormatting sqref="T28">
    <cfRule type="cellIs" priority="532" operator="equal" aboveAverage="0" equalAverage="0" bottom="0" percent="0" rank="0" text="" dxfId="1">
      <formula>0</formula>
    </cfRule>
    <cfRule type="cellIs" priority="533" operator="lessThan" aboveAverage="0" equalAverage="0" bottom="0" percent="0" rank="0" text="" dxfId="2">
      <formula>G28</formula>
    </cfRule>
  </conditionalFormatting>
  <conditionalFormatting sqref="T57">
    <cfRule type="cellIs" priority="534" operator="equal" aboveAverage="0" equalAverage="0" bottom="0" percent="0" rank="0" text="" dxfId="1">
      <formula>0</formula>
    </cfRule>
    <cfRule type="cellIs" priority="535" operator="lessThan" aboveAverage="0" equalAverage="0" bottom="0" percent="0" rank="0" text="" dxfId="2">
      <formula>G57</formula>
    </cfRule>
  </conditionalFormatting>
  <conditionalFormatting sqref="T58">
    <cfRule type="cellIs" priority="536" operator="equal" aboveAverage="0" equalAverage="0" bottom="0" percent="0" rank="0" text="" dxfId="1">
      <formula>0</formula>
    </cfRule>
    <cfRule type="cellIs" priority="537" operator="lessThan" aboveAverage="0" equalAverage="0" bottom="0" percent="0" rank="0" text="" dxfId="2">
      <formula>G58</formula>
    </cfRule>
  </conditionalFormatting>
  <conditionalFormatting sqref="T59">
    <cfRule type="cellIs" priority="538" operator="equal" aboveAverage="0" equalAverage="0" bottom="0" percent="0" rank="0" text="" dxfId="1">
      <formula>0</formula>
    </cfRule>
    <cfRule type="cellIs" priority="539" operator="lessThan" aboveAverage="0" equalAverage="0" bottom="0" percent="0" rank="0" text="" dxfId="2">
      <formula>G59</formula>
    </cfRule>
  </conditionalFormatting>
  <conditionalFormatting sqref="T60">
    <cfRule type="cellIs" priority="540" operator="equal" aboveAverage="0" equalAverage="0" bottom="0" percent="0" rank="0" text="" dxfId="1">
      <formula>0</formula>
    </cfRule>
    <cfRule type="cellIs" priority="541" operator="lessThan" aboveAverage="0" equalAverage="0" bottom="0" percent="0" rank="0" text="" dxfId="2">
      <formula>G60</formula>
    </cfRule>
  </conditionalFormatting>
  <conditionalFormatting sqref="T62">
    <cfRule type="cellIs" priority="542" operator="equal" aboveAverage="0" equalAverage="0" bottom="0" percent="0" rank="0" text="" dxfId="1">
      <formula>0</formula>
    </cfRule>
    <cfRule type="cellIs" priority="543" operator="lessThan" aboveAverage="0" equalAverage="0" bottom="0" percent="0" rank="0" text="" dxfId="2">
      <formula>G62</formula>
    </cfRule>
  </conditionalFormatting>
  <conditionalFormatting sqref="T63">
    <cfRule type="cellIs" priority="544" operator="equal" aboveAverage="0" equalAverage="0" bottom="0" percent="0" rank="0" text="" dxfId="1">
      <formula>0</formula>
    </cfRule>
    <cfRule type="cellIs" priority="545" operator="lessThan" aboveAverage="0" equalAverage="0" bottom="0" percent="0" rank="0" text="" dxfId="2">
      <formula>G63</formula>
    </cfRule>
  </conditionalFormatting>
  <conditionalFormatting sqref="T64">
    <cfRule type="cellIs" priority="546" operator="equal" aboveAverage="0" equalAverage="0" bottom="0" percent="0" rank="0" text="" dxfId="1">
      <formula>0</formula>
    </cfRule>
    <cfRule type="cellIs" priority="547" operator="lessThan" aboveAverage="0" equalAverage="0" bottom="0" percent="0" rank="0" text="" dxfId="2">
      <formula>G64</formula>
    </cfRule>
  </conditionalFormatting>
  <conditionalFormatting sqref="T67">
    <cfRule type="cellIs" priority="548" operator="equal" aboveAverage="0" equalAverage="0" bottom="0" percent="0" rank="0" text="" dxfId="1">
      <formula>0</formula>
    </cfRule>
    <cfRule type="cellIs" priority="549" operator="lessThan" aboveAverage="0" equalAverage="0" bottom="0" percent="0" rank="0" text="" dxfId="2">
      <formula>G67</formula>
    </cfRule>
  </conditionalFormatting>
  <conditionalFormatting sqref="T70">
    <cfRule type="cellIs" priority="550" operator="equal" aboveAverage="0" equalAverage="0" bottom="0" percent="0" rank="0" text="" dxfId="1">
      <formula>0</formula>
    </cfRule>
    <cfRule type="cellIs" priority="551" operator="lessThan" aboveAverage="0" equalAverage="0" bottom="0" percent="0" rank="0" text="" dxfId="2">
      <formula>G70</formula>
    </cfRule>
  </conditionalFormatting>
  <conditionalFormatting sqref="T71">
    <cfRule type="cellIs" priority="552" operator="equal" aboveAverage="0" equalAverage="0" bottom="0" percent="0" rank="0" text="" dxfId="1">
      <formula>0</formula>
    </cfRule>
    <cfRule type="cellIs" priority="553" operator="lessThan" aboveAverage="0" equalAverage="0" bottom="0" percent="0" rank="0" text="" dxfId="2">
      <formula>G71</formula>
    </cfRule>
  </conditionalFormatting>
  <conditionalFormatting sqref="T72">
    <cfRule type="cellIs" priority="554" operator="equal" aboveAverage="0" equalAverage="0" bottom="0" percent="0" rank="0" text="" dxfId="1">
      <formula>0</formula>
    </cfRule>
    <cfRule type="cellIs" priority="555" operator="lessThan" aboveAverage="0" equalAverage="0" bottom="0" percent="0" rank="0" text="" dxfId="2">
      <formula>G72</formula>
    </cfRule>
  </conditionalFormatting>
  <conditionalFormatting sqref="U28">
    <cfRule type="cellIs" priority="556" operator="greaterThan" aboveAverage="0" equalAverage="0" bottom="0" percent="0" rank="0" text="" dxfId="1">
      <formula>T28</formula>
    </cfRule>
  </conditionalFormatting>
  <conditionalFormatting sqref="U57">
    <cfRule type="cellIs" priority="557" operator="greaterThan" aboveAverage="0" equalAverage="0" bottom="0" percent="0" rank="0" text="" dxfId="1">
      <formula>T57</formula>
    </cfRule>
  </conditionalFormatting>
  <conditionalFormatting sqref="U58">
    <cfRule type="cellIs" priority="558" operator="greaterThan" aboveAverage="0" equalAverage="0" bottom="0" percent="0" rank="0" text="" dxfId="1">
      <formula>T58</formula>
    </cfRule>
  </conditionalFormatting>
  <conditionalFormatting sqref="U59">
    <cfRule type="cellIs" priority="559" operator="greaterThan" aboveAverage="0" equalAverage="0" bottom="0" percent="0" rank="0" text="" dxfId="1">
      <formula>T59</formula>
    </cfRule>
  </conditionalFormatting>
  <conditionalFormatting sqref="U60">
    <cfRule type="cellIs" priority="560" operator="greaterThan" aboveAverage="0" equalAverage="0" bottom="0" percent="0" rank="0" text="" dxfId="1">
      <formula>T60</formula>
    </cfRule>
  </conditionalFormatting>
  <conditionalFormatting sqref="U62">
    <cfRule type="cellIs" priority="561" operator="greaterThan" aboveAverage="0" equalAverage="0" bottom="0" percent="0" rank="0" text="" dxfId="1">
      <formula>T62</formula>
    </cfRule>
  </conditionalFormatting>
  <conditionalFormatting sqref="U63">
    <cfRule type="cellIs" priority="562" operator="greaterThan" aboveAverage="0" equalAverage="0" bottom="0" percent="0" rank="0" text="" dxfId="1">
      <formula>T63</formula>
    </cfRule>
  </conditionalFormatting>
  <conditionalFormatting sqref="U64">
    <cfRule type="cellIs" priority="563" operator="greaterThan" aboveAverage="0" equalAverage="0" bottom="0" percent="0" rank="0" text="" dxfId="1">
      <formula>T64</formula>
    </cfRule>
  </conditionalFormatting>
  <conditionalFormatting sqref="U67">
    <cfRule type="cellIs" priority="564" operator="greaterThan" aboveAverage="0" equalAverage="0" bottom="0" percent="0" rank="0" text="" dxfId="1">
      <formula>T67</formula>
    </cfRule>
  </conditionalFormatting>
  <conditionalFormatting sqref="U70">
    <cfRule type="cellIs" priority="565" operator="greaterThan" aboveAverage="0" equalAverage="0" bottom="0" percent="0" rank="0" text="" dxfId="1">
      <formula>T70</formula>
    </cfRule>
  </conditionalFormatting>
  <conditionalFormatting sqref="U71">
    <cfRule type="cellIs" priority="566" operator="greaterThan" aboveAverage="0" equalAverage="0" bottom="0" percent="0" rank="0" text="" dxfId="1">
      <formula>T71</formula>
    </cfRule>
  </conditionalFormatting>
  <conditionalFormatting sqref="U72">
    <cfRule type="cellIs" priority="567" operator="greaterThan" aboveAverage="0" equalAverage="0" bottom="0" percent="0" rank="0" text="" dxfId="1">
      <formula>T72</formula>
    </cfRule>
  </conditionalFormatting>
  <conditionalFormatting sqref="V28">
    <cfRule type="cellIs" priority="568" operator="lessThanOrEqual" aboveAverage="0" equalAverage="0" bottom="0" percent="0" rank="0" text="" dxfId="0">
      <formula>H28</formula>
    </cfRule>
  </conditionalFormatting>
  <conditionalFormatting sqref="V57">
    <cfRule type="cellIs" priority="569" operator="lessThanOrEqual" aboveAverage="0" equalAverage="0" bottom="0" percent="0" rank="0" text="" dxfId="0">
      <formula>H57</formula>
    </cfRule>
  </conditionalFormatting>
  <conditionalFormatting sqref="V58">
    <cfRule type="cellIs" priority="570" operator="lessThanOrEqual" aboveAverage="0" equalAverage="0" bottom="0" percent="0" rank="0" text="" dxfId="0">
      <formula>H58</formula>
    </cfRule>
  </conditionalFormatting>
  <conditionalFormatting sqref="V59">
    <cfRule type="cellIs" priority="571" operator="lessThanOrEqual" aboveAverage="0" equalAverage="0" bottom="0" percent="0" rank="0" text="" dxfId="0">
      <formula>H59</formula>
    </cfRule>
  </conditionalFormatting>
  <conditionalFormatting sqref="V60">
    <cfRule type="cellIs" priority="572" operator="lessThanOrEqual" aboveAverage="0" equalAverage="0" bottom="0" percent="0" rank="0" text="" dxfId="0">
      <formula>H60</formula>
    </cfRule>
  </conditionalFormatting>
  <conditionalFormatting sqref="V62">
    <cfRule type="cellIs" priority="573" operator="lessThanOrEqual" aboveAverage="0" equalAverage="0" bottom="0" percent="0" rank="0" text="" dxfId="0">
      <formula>H62</formula>
    </cfRule>
  </conditionalFormatting>
  <conditionalFormatting sqref="V63">
    <cfRule type="cellIs" priority="574" operator="lessThanOrEqual" aboveAverage="0" equalAverage="0" bottom="0" percent="0" rank="0" text="" dxfId="0">
      <formula>H63</formula>
    </cfRule>
  </conditionalFormatting>
  <conditionalFormatting sqref="V64">
    <cfRule type="cellIs" priority="575" operator="lessThanOrEqual" aboveAverage="0" equalAverage="0" bottom="0" percent="0" rank="0" text="" dxfId="0">
      <formula>H64</formula>
    </cfRule>
  </conditionalFormatting>
  <conditionalFormatting sqref="V67">
    <cfRule type="cellIs" priority="576" operator="lessThanOrEqual" aboveAverage="0" equalAverage="0" bottom="0" percent="0" rank="0" text="" dxfId="0">
      <formula>H67</formula>
    </cfRule>
  </conditionalFormatting>
  <conditionalFormatting sqref="V70">
    <cfRule type="cellIs" priority="577" operator="lessThanOrEqual" aboveAverage="0" equalAverage="0" bottom="0" percent="0" rank="0" text="" dxfId="0">
      <formula>H70</formula>
    </cfRule>
  </conditionalFormatting>
  <conditionalFormatting sqref="V71">
    <cfRule type="cellIs" priority="578" operator="lessThanOrEqual" aboveAverage="0" equalAverage="0" bottom="0" percent="0" rank="0" text="" dxfId="0">
      <formula>H71</formula>
    </cfRule>
  </conditionalFormatting>
  <conditionalFormatting sqref="V72">
    <cfRule type="cellIs" priority="579" operator="lessThanOrEqual" aboveAverage="0" equalAverage="0" bottom="0" percent="0" rank="0" text="" dxfId="0">
      <formula>H72</formula>
    </cfRule>
  </conditionalFormatting>
  <conditionalFormatting sqref="W28">
    <cfRule type="cellIs" priority="580" operator="lessThanOrEqual" aboveAverage="0" equalAverage="0" bottom="0" percent="0" rank="0" text="" dxfId="0">
      <formula>I28</formula>
    </cfRule>
  </conditionalFormatting>
  <conditionalFormatting sqref="W57">
    <cfRule type="cellIs" priority="581" operator="lessThanOrEqual" aboveAverage="0" equalAverage="0" bottom="0" percent="0" rank="0" text="" dxfId="0">
      <formula>I57</formula>
    </cfRule>
  </conditionalFormatting>
  <conditionalFormatting sqref="W58">
    <cfRule type="cellIs" priority="582" operator="lessThanOrEqual" aboveAverage="0" equalAverage="0" bottom="0" percent="0" rank="0" text="" dxfId="0">
      <formula>I58</formula>
    </cfRule>
  </conditionalFormatting>
  <conditionalFormatting sqref="W59">
    <cfRule type="cellIs" priority="583" operator="lessThanOrEqual" aboveAverage="0" equalAverage="0" bottom="0" percent="0" rank="0" text="" dxfId="0">
      <formula>I59</formula>
    </cfRule>
  </conditionalFormatting>
  <conditionalFormatting sqref="W60">
    <cfRule type="cellIs" priority="584" operator="lessThanOrEqual" aboveAverage="0" equalAverage="0" bottom="0" percent="0" rank="0" text="" dxfId="0">
      <formula>I60</formula>
    </cfRule>
  </conditionalFormatting>
  <conditionalFormatting sqref="W62">
    <cfRule type="cellIs" priority="585" operator="lessThanOrEqual" aboveAverage="0" equalAverage="0" bottom="0" percent="0" rank="0" text="" dxfId="0">
      <formula>I62</formula>
    </cfRule>
  </conditionalFormatting>
  <conditionalFormatting sqref="W63">
    <cfRule type="cellIs" priority="586" operator="lessThanOrEqual" aboveAverage="0" equalAverage="0" bottom="0" percent="0" rank="0" text="" dxfId="0">
      <formula>I63</formula>
    </cfRule>
  </conditionalFormatting>
  <conditionalFormatting sqref="W64">
    <cfRule type="cellIs" priority="587" operator="lessThanOrEqual" aboveAverage="0" equalAverage="0" bottom="0" percent="0" rank="0" text="" dxfId="0">
      <formula>I64</formula>
    </cfRule>
  </conditionalFormatting>
  <conditionalFormatting sqref="W67">
    <cfRule type="cellIs" priority="588" operator="lessThanOrEqual" aboveAverage="0" equalAverage="0" bottom="0" percent="0" rank="0" text="" dxfId="0">
      <formula>I67</formula>
    </cfRule>
  </conditionalFormatting>
  <conditionalFormatting sqref="W70">
    <cfRule type="cellIs" priority="589" operator="lessThanOrEqual" aboveAverage="0" equalAverage="0" bottom="0" percent="0" rank="0" text="" dxfId="0">
      <formula>I70</formula>
    </cfRule>
  </conditionalFormatting>
  <conditionalFormatting sqref="W71">
    <cfRule type="cellIs" priority="590" operator="lessThanOrEqual" aboveAverage="0" equalAverage="0" bottom="0" percent="0" rank="0" text="" dxfId="0">
      <formula>I71</formula>
    </cfRule>
  </conditionalFormatting>
  <conditionalFormatting sqref="W72">
    <cfRule type="cellIs" priority="591" operator="lessThanOrEqual" aboveAverage="0" equalAverage="0" bottom="0" percent="0" rank="0" text="" dxfId="0">
      <formula>I72</formula>
    </cfRule>
  </conditionalFormatting>
  <conditionalFormatting sqref="Y58">
    <cfRule type="cellIs" priority="592" operator="equal" aboveAverage="0" equalAverage="0" bottom="0" percent="0" rank="0" text="" dxfId="1">
      <formula>0</formula>
    </cfRule>
    <cfRule type="cellIs" priority="593" operator="lessThan" aboveAverage="0" equalAverage="0" bottom="0" percent="0" rank="0" text="" dxfId="2">
      <formula>G58</formula>
    </cfRule>
  </conditionalFormatting>
  <conditionalFormatting sqref="Y59">
    <cfRule type="cellIs" priority="594" operator="equal" aboveAverage="0" equalAverage="0" bottom="0" percent="0" rank="0" text="" dxfId="1">
      <formula>0</formula>
    </cfRule>
    <cfRule type="cellIs" priority="595" operator="lessThan" aboveAverage="0" equalAverage="0" bottom="0" percent="0" rank="0" text="" dxfId="2">
      <formula>G59</formula>
    </cfRule>
  </conditionalFormatting>
  <conditionalFormatting sqref="Y60">
    <cfRule type="cellIs" priority="596" operator="equal" aboveAverage="0" equalAverage="0" bottom="0" percent="0" rank="0" text="" dxfId="1">
      <formula>0</formula>
    </cfRule>
    <cfRule type="cellIs" priority="597" operator="lessThan" aboveAverage="0" equalAverage="0" bottom="0" percent="0" rank="0" text="" dxfId="2">
      <formula>G60</formula>
    </cfRule>
  </conditionalFormatting>
  <conditionalFormatting sqref="Y62">
    <cfRule type="cellIs" priority="598" operator="equal" aboveAverage="0" equalAverage="0" bottom="0" percent="0" rank="0" text="" dxfId="1">
      <formula>0</formula>
    </cfRule>
    <cfRule type="cellIs" priority="599" operator="lessThan" aboveAverage="0" equalAverage="0" bottom="0" percent="0" rank="0" text="" dxfId="2">
      <formula>G62</formula>
    </cfRule>
  </conditionalFormatting>
  <conditionalFormatting sqref="Y63">
    <cfRule type="cellIs" priority="600" operator="equal" aboveAverage="0" equalAverage="0" bottom="0" percent="0" rank="0" text="" dxfId="1">
      <formula>0</formula>
    </cfRule>
    <cfRule type="cellIs" priority="601" operator="lessThan" aboveAverage="0" equalAverage="0" bottom="0" percent="0" rank="0" text="" dxfId="2">
      <formula>G63</formula>
    </cfRule>
  </conditionalFormatting>
  <conditionalFormatting sqref="Y64">
    <cfRule type="cellIs" priority="602" operator="equal" aboveAverage="0" equalAverage="0" bottom="0" percent="0" rank="0" text="" dxfId="1">
      <formula>0</formula>
    </cfRule>
    <cfRule type="cellIs" priority="603" operator="lessThan" aboveAverage="0" equalAverage="0" bottom="0" percent="0" rank="0" text="" dxfId="2">
      <formula>G64</formula>
    </cfRule>
  </conditionalFormatting>
  <conditionalFormatting sqref="Y67">
    <cfRule type="cellIs" priority="604" operator="equal" aboveAverage="0" equalAverage="0" bottom="0" percent="0" rank="0" text="" dxfId="1">
      <formula>0</formula>
    </cfRule>
    <cfRule type="cellIs" priority="605" operator="lessThan" aboveAverage="0" equalAverage="0" bottom="0" percent="0" rank="0" text="" dxfId="2">
      <formula>G67</formula>
    </cfRule>
  </conditionalFormatting>
  <conditionalFormatting sqref="Y70">
    <cfRule type="cellIs" priority="606" operator="equal" aboveAverage="0" equalAverage="0" bottom="0" percent="0" rank="0" text="" dxfId="1">
      <formula>0</formula>
    </cfRule>
    <cfRule type="cellIs" priority="607" operator="lessThan" aboveAverage="0" equalAverage="0" bottom="0" percent="0" rank="0" text="" dxfId="2">
      <formula>G70</formula>
    </cfRule>
  </conditionalFormatting>
  <conditionalFormatting sqref="Y72">
    <cfRule type="cellIs" priority="608" operator="equal" aboveAverage="0" equalAverage="0" bottom="0" percent="0" rank="0" text="" dxfId="1">
      <formula>0</formula>
    </cfRule>
    <cfRule type="cellIs" priority="609" operator="lessThan" aboveAverage="0" equalAverage="0" bottom="0" percent="0" rank="0" text="" dxfId="2">
      <formula>G72</formula>
    </cfRule>
  </conditionalFormatting>
  <conditionalFormatting sqref="Z58">
    <cfRule type="cellIs" priority="610" operator="greaterThan" aboveAverage="0" equalAverage="0" bottom="0" percent="0" rank="0" text="" dxfId="1">
      <formula>Y58</formula>
    </cfRule>
  </conditionalFormatting>
  <conditionalFormatting sqref="Z59">
    <cfRule type="cellIs" priority="611" operator="greaterThan" aboveAverage="0" equalAverage="0" bottom="0" percent="0" rank="0" text="" dxfId="1">
      <formula>Y59</formula>
    </cfRule>
  </conditionalFormatting>
  <conditionalFormatting sqref="Z60">
    <cfRule type="cellIs" priority="612" operator="greaterThan" aboveAverage="0" equalAverage="0" bottom="0" percent="0" rank="0" text="" dxfId="1">
      <formula>Y60</formula>
    </cfRule>
  </conditionalFormatting>
  <conditionalFormatting sqref="Z62">
    <cfRule type="cellIs" priority="613" operator="greaterThan" aboveAverage="0" equalAverage="0" bottom="0" percent="0" rank="0" text="" dxfId="1">
      <formula>Y62</formula>
    </cfRule>
  </conditionalFormatting>
  <conditionalFormatting sqref="Z63">
    <cfRule type="cellIs" priority="614" operator="greaterThan" aboveAverage="0" equalAverage="0" bottom="0" percent="0" rank="0" text="" dxfId="1">
      <formula>Y63</formula>
    </cfRule>
  </conditionalFormatting>
  <conditionalFormatting sqref="Z64">
    <cfRule type="cellIs" priority="615" operator="greaterThan" aboveAverage="0" equalAverage="0" bottom="0" percent="0" rank="0" text="" dxfId="1">
      <formula>Y64</formula>
    </cfRule>
  </conditionalFormatting>
  <conditionalFormatting sqref="Z67">
    <cfRule type="cellIs" priority="616" operator="greaterThan" aboveAverage="0" equalAverage="0" bottom="0" percent="0" rank="0" text="" dxfId="1">
      <formula>Y67</formula>
    </cfRule>
  </conditionalFormatting>
  <conditionalFormatting sqref="Z70">
    <cfRule type="cellIs" priority="617" operator="greaterThan" aboveAverage="0" equalAverage="0" bottom="0" percent="0" rank="0" text="" dxfId="1">
      <formula>Y70</formula>
    </cfRule>
  </conditionalFormatting>
  <conditionalFormatting sqref="Z72">
    <cfRule type="cellIs" priority="618" operator="greaterThan" aboveAverage="0" equalAverage="0" bottom="0" percent="0" rank="0" text="" dxfId="1">
      <formula>Y72</formula>
    </cfRule>
  </conditionalFormatting>
  <hyperlinks>
    <hyperlink ref="N7" r:id="rId2" display="1276-2450-1-ND"/>
    <hyperlink ref="S7" r:id="rId3" display="2627477"/>
    <hyperlink ref="X7" r:id="rId4" display="Not Assigned"/>
    <hyperlink ref="AH7" r:id="rId5" display="766-6187"/>
    <hyperlink ref="N8" r:id="rId6" display="1276-1764-1-ND"/>
    <hyperlink ref="X8" r:id="rId7" display="Not Assigned"/>
    <hyperlink ref="AH8" r:id="rId8" display="766-5550"/>
    <hyperlink ref="N10" r:id="rId9" display="1276-1014-1-ND"/>
    <hyperlink ref="AH10" r:id="rId10" display="766-5875"/>
    <hyperlink ref="AM10" r:id="rId11" display="CL21C101JBANNNC"/>
    <hyperlink ref="N11" r:id="rId12" display="1276-6458-1-ND"/>
    <hyperlink ref="X11" r:id="rId13" display="Not Assigned"/>
    <hyperlink ref="AH11" r:id="rId14" display="766-5534"/>
    <hyperlink ref="N13" r:id="rId15" display="1276-2714-1-ND"/>
    <hyperlink ref="X13" r:id="rId16" display="Not Assigned"/>
    <hyperlink ref="AH13" r:id="rId17" display="766-6149"/>
    <hyperlink ref="AM13" r:id="rId18" display="CL21F473ZBANNNC"/>
    <hyperlink ref="N15" r:id="rId19" display="1276-1768-1-ND"/>
    <hyperlink ref="AH15" r:id="rId20" display="766-5881"/>
    <hyperlink ref="AM15" r:id="rId21" display="CL21C121JBANNNC"/>
    <hyperlink ref="N17" r:id="rId22" display="1276-2890-1-ND"/>
    <hyperlink ref="X17" r:id="rId23" display="Not Assigned"/>
    <hyperlink ref="N18" r:id="rId24" display="1276-1852-1-ND"/>
    <hyperlink ref="X18" r:id="rId25" display="Not Assigned"/>
    <hyperlink ref="N19" r:id="rId26" display="1276-1107-1-ND"/>
    <hyperlink ref="AH19" r:id="rId27" display="766-5809"/>
    <hyperlink ref="AM19" r:id="rId28" display="CL21C180JBANNNC"/>
    <hyperlink ref="N20" r:id="rId29" display="1276-3009-1-ND"/>
    <hyperlink ref="X20" r:id="rId30" display="Not Assigned"/>
    <hyperlink ref="N21" r:id="rId31" display="1276-2512-1-ND"/>
    <hyperlink ref="X21" r:id="rId32" display="Not Assigned"/>
    <hyperlink ref="AH21" r:id="rId33" display="766-6051"/>
    <hyperlink ref="AM21" r:id="rId34" display="CL21B392KBANNNC"/>
    <hyperlink ref="N22" r:id="rId35" display="1276-1300-1-ND"/>
    <hyperlink ref="AH22" r:id="rId36" display="766-5950"/>
    <hyperlink ref="AM22" r:id="rId37" display="CL21B471KBANNNC"/>
    <hyperlink ref="N23" r:id="rId38" display="1276-1047-1-ND"/>
    <hyperlink ref="AH23" r:id="rId39" display="766-5819"/>
    <hyperlink ref="AM23" r:id="rId40" display="CL21C220JBANNNC"/>
    <hyperlink ref="N28" r:id="rId41" display="553-2272-ND"/>
    <hyperlink ref="X28" r:id="rId42" display="673-E8144B02022L"/>
    <hyperlink ref="N57" r:id="rId43" display="428-4343-1-ND"/>
    <hyperlink ref="X57" r:id="rId44" display="727-25FL116K0XNFA013"/>
    <hyperlink ref="N58" r:id="rId45" display="497-1198-1-ND"/>
    <hyperlink ref="X58" r:id="rId46" display="511-L78L15CD-TR"/>
    <hyperlink ref="AC58" r:id="rId47" display="84K8789"/>
    <hyperlink ref="AH58" r:id="rId48" display="686-9495"/>
    <hyperlink ref="N59" r:id="rId49" display="MC79L15ACDGOS-ND"/>
    <hyperlink ref="S59" r:id="rId50" display="1211126"/>
    <hyperlink ref="X59" r:id="rId51" display="863-MC79L15ACDG"/>
    <hyperlink ref="AC59" r:id="rId52" display="26K4415"/>
    <hyperlink ref="AH59" r:id="rId53" display="516-4682"/>
    <hyperlink ref="AM59" r:id="rId54" display="MC79L15ACDG"/>
    <hyperlink ref="N60" r:id="rId55" display="296-38511-1-ND"/>
    <hyperlink ref="S60" r:id="rId56" display="2455147"/>
    <hyperlink ref="X60" r:id="rId57" display="595-TPS563209DDCT"/>
    <hyperlink ref="AC60" r:id="rId58" display="93X6778"/>
    <hyperlink ref="AH60" r:id="rId59" display="900-9851"/>
    <hyperlink ref="N61" r:id="rId60" display="974-1079-1-ND"/>
    <hyperlink ref="N62" r:id="rId61" display="296-26239-1-ND"/>
    <hyperlink ref="S62" r:id="rId62" display="2436597"/>
    <hyperlink ref="X62" r:id="rId63" display="595-NE5534DR"/>
    <hyperlink ref="AC62" r:id="rId64" display="08F2510"/>
    <hyperlink ref="AH62" r:id="rId65" display="660-9694"/>
    <hyperlink ref="N63" r:id="rId66" display="296-37145-1-ND"/>
    <hyperlink ref="S63" r:id="rId67" display="2769191"/>
    <hyperlink ref="X63" r:id="rId68" display="595-DRV135UA/2K5"/>
    <hyperlink ref="AC63" r:id="rId69" display="74C9528"/>
    <hyperlink ref="N64" r:id="rId70" display="296-39339-1-ND"/>
    <hyperlink ref="S64" r:id="rId71" display="1207315"/>
    <hyperlink ref="X64" r:id="rId72" display="595-TPA6120A2DWPR"/>
    <hyperlink ref="AC64" r:id="rId73" display="01J0949"/>
    <hyperlink ref="N66" r:id="rId74" display="880-1114-ND"/>
    <hyperlink ref="AM66" r:id="rId75" display="XHRA-2HPA-TQ64-C"/>
    <hyperlink ref="N67" r:id="rId76" display="NCP303LSN09T1GOSCT-ND"/>
    <hyperlink ref="S67" r:id="rId77" display="2318561"/>
    <hyperlink ref="X67" r:id="rId78" display="863-NCP303LSN09T1G"/>
    <hyperlink ref="AC67" r:id="rId79" display="45J1883"/>
    <hyperlink ref="AH67" r:id="rId80" display="805-2043"/>
    <hyperlink ref="N70" r:id="rId81" display="LM27313XMF/NOPBCT-ND"/>
    <hyperlink ref="S70" r:id="rId82" display="1564771"/>
    <hyperlink ref="X70" r:id="rId83" display="926-LM27313XMF/NOPB"/>
    <hyperlink ref="AC70" r:id="rId84" display="32M1011"/>
    <hyperlink ref="AH70" r:id="rId85" display="761-5567"/>
    <hyperlink ref="AM70" r:id="rId86" display="LM27313XMF/NOPB"/>
    <hyperlink ref="N71" r:id="rId87" display="296-40221-1-ND"/>
    <hyperlink ref="S71" r:id="rId88" display="2450167"/>
    <hyperlink ref="X71" r:id="rId89" display="595-LM43601PWPR"/>
    <hyperlink ref="N72" r:id="rId90" display="497-1180-1-ND"/>
    <hyperlink ref="S72" r:id="rId91" display="2382522"/>
    <hyperlink ref="X72" r:id="rId92" display="511-L78L05ABD-TR"/>
    <hyperlink ref="AC72" r:id="rId93" display="89K1336"/>
    <hyperlink ref="AH72" r:id="rId94" display="714-0672"/>
    <hyperlink ref="AM72" r:id="rId95" display="L78L05ABD13T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2017-11-27T16:43:54Z</dcterms:created>
  <dc:creator/>
  <dc:description/>
  <dc:language>en-US</dc:language>
  <cp:lastModifiedBy/>
  <dcterms:modified xsi:type="dcterms:W3CDTF">2017-11-27T10:45:28Z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