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<sst xmlns="http://schemas.openxmlformats.org/spreadsheetml/2006/main" count="44" uniqueCount="38">
  <si>
    <t>ردیف</t>
  </si>
  <si>
    <t>نام ونام خانوادگی</t>
  </si>
  <si>
    <t>روز کارکرد</t>
  </si>
  <si>
    <t>دستمزد روزانه</t>
  </si>
  <si>
    <t>ساعت اضافه کار</t>
  </si>
  <si>
    <t>نرخ ماموریت روزانه</t>
  </si>
  <si>
    <t>نرخ اضافه کار</t>
  </si>
  <si>
    <t>پایه حقوق 98</t>
  </si>
  <si>
    <t xml:space="preserve">مبلغ کارکرد </t>
  </si>
  <si>
    <t>مبلغ اضافه کار</t>
  </si>
  <si>
    <t>حق مسکن</t>
  </si>
  <si>
    <t xml:space="preserve">کمک هزینه اقلام مصرفی </t>
  </si>
  <si>
    <t>حق اولاد</t>
  </si>
  <si>
    <t xml:space="preserve">ایاب وذهاب </t>
  </si>
  <si>
    <t xml:space="preserve">  مزایای  غیرمستمر</t>
  </si>
  <si>
    <t xml:space="preserve">فوق العاده شغل </t>
  </si>
  <si>
    <t>سایر مزایا</t>
  </si>
  <si>
    <t>حقوق ناخالص</t>
  </si>
  <si>
    <t xml:space="preserve">7درصد بیمه </t>
  </si>
  <si>
    <t>مشمول مالیات</t>
  </si>
  <si>
    <t>مالیات</t>
  </si>
  <si>
    <t>خالص حقوق ومزایا</t>
  </si>
  <si>
    <t>علی الحساب</t>
  </si>
  <si>
    <t>قسط وام قرض الحسنه</t>
  </si>
  <si>
    <t>سایر(بیمه تکمیلی)</t>
  </si>
  <si>
    <t xml:space="preserve">ســایــــر مطـــا لبــــــــــات </t>
  </si>
  <si>
    <t>ماموریت</t>
  </si>
  <si>
    <t>سایر</t>
  </si>
  <si>
    <t>قابل پرداخت (ریال )</t>
  </si>
  <si>
    <t>email</t>
  </si>
  <si>
    <t>سعید غلامی</t>
  </si>
  <si>
    <t>saeidgholami101@gmail.com</t>
  </si>
  <si>
    <t>مهرداد مریدی نژاد</t>
  </si>
  <si>
    <t xml:space="preserve">احمد علیپور </t>
  </si>
  <si>
    <t>testmail@gmail.com</t>
  </si>
  <si>
    <t xml:space="preserve">یاسر محمد زاده </t>
  </si>
  <si>
    <t>testmail2@gmail.com</t>
  </si>
  <si>
    <t>رضا افشاری فر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</si>
</sst>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sz val="12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color theme="1"/>
      <name val="Calibri"/>
    </font>
    <font/>
    <font>
      <b/>
      <sz val="14.0"/>
      <color theme="1"/>
      <name val="Arial"/>
    </font>
    <font>
      <sz val="12.0"/>
      <color rgb="FF000000"/>
      <name val="Arial"/>
    </font>
    <font>
      <b/>
      <sz val="18.0"/>
      <color theme="1"/>
      <name val="Arial"/>
    </font>
    <font>
      <sz val="12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3" xfId="0" applyAlignment="1" applyBorder="1" applyFont="1" applyNumberForma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1" fillId="2" fontId="2" numFmtId="3" xfId="0" applyAlignment="1" applyBorder="1" applyFont="1" applyNumberFormat="1">
      <alignment horizontal="center" shrinkToFit="0" wrapText="1"/>
    </xf>
    <xf borderId="1" fillId="3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0" fontId="5" numFmtId="0" xfId="0" applyFont="1"/>
    <xf borderId="2" fillId="0" fontId="6" numFmtId="0" xfId="0" applyBorder="1" applyFont="1"/>
    <xf borderId="3" fillId="0" fontId="3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1" xfId="0" applyAlignment="1" applyBorder="1" applyFont="1" applyNumberFormat="1">
      <alignment horizontal="center" shrinkToFit="0" wrapText="1"/>
    </xf>
    <xf borderId="3" fillId="0" fontId="5" numFmtId="2" xfId="0" applyBorder="1" applyFont="1" applyNumberFormat="1"/>
    <xf borderId="3" fillId="0" fontId="5" numFmtId="3" xfId="0" applyBorder="1" applyFont="1" applyNumberFormat="1"/>
    <xf borderId="3" fillId="0" fontId="8" numFmtId="3" xfId="0" applyAlignment="1" applyBorder="1" applyFont="1" applyNumberFormat="1">
      <alignment horizontal="center" shrinkToFit="0" wrapText="1"/>
    </xf>
    <xf borderId="3" fillId="2" fontId="7" numFmtId="3" xfId="0" applyAlignment="1" applyBorder="1" applyFont="1" applyNumberFormat="1">
      <alignment horizontal="center" shrinkToFit="0" wrapText="1"/>
    </xf>
    <xf borderId="3" fillId="4" fontId="1" numFmtId="3" xfId="0" applyAlignment="1" applyBorder="1" applyFill="1" applyFont="1" applyNumberFormat="1">
      <alignment horizontal="center" shrinkToFit="0" wrapText="1"/>
    </xf>
    <xf borderId="3" fillId="0" fontId="1" numFmtId="3" xfId="0" applyAlignment="1" applyBorder="1" applyFont="1" applyNumberFormat="1">
      <alignment horizontal="center" shrinkToFit="0" wrapText="1"/>
    </xf>
    <xf borderId="3" fillId="0" fontId="1" numFmtId="3" xfId="0" applyAlignment="1" applyBorder="1" applyFont="1" applyNumberFormat="1">
      <alignment horizontal="center"/>
    </xf>
    <xf borderId="3" fillId="5" fontId="1" numFmtId="3" xfId="0" applyAlignment="1" applyBorder="1" applyFill="1" applyFont="1" applyNumberFormat="1">
      <alignment horizontal="center"/>
    </xf>
    <xf borderId="3" fillId="0" fontId="5" numFmtId="164" xfId="0" applyBorder="1" applyFont="1" applyNumberFormat="1"/>
    <xf borderId="3" fillId="0" fontId="2" numFmtId="3" xfId="0" applyAlignment="1" applyBorder="1" applyFont="1" applyNumberFormat="1">
      <alignment horizontal="center" shrinkToFit="0" wrapText="1"/>
    </xf>
    <xf borderId="3" fillId="0" fontId="7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vertical="bottom"/>
    </xf>
    <xf borderId="3" fillId="0" fontId="9" numFmtId="0" xfId="0" applyAlignment="1" applyBorder="1" applyFont="1">
      <alignment horizontal="right" readingOrder="0" shrinkToFit="0" wrapText="1"/>
    </xf>
    <xf borderId="3" fillId="0" fontId="9" numFmtId="0" xfId="0" applyAlignment="1" applyBorder="1" applyFont="1">
      <alignment horizontal="center" readingOrder="0" shrinkToFit="0" wrapText="1"/>
    </xf>
    <xf borderId="3" fillId="0" fontId="10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right" shrinkToFit="0" wrapText="1"/>
    </xf>
    <xf borderId="3" fillId="0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right"/>
    </xf>
    <xf borderId="3" fillId="0" fontId="5" numFmtId="0" xfId="0" applyAlignment="1" applyBorder="1" applyFont="1">
      <alignment vertical="bottom"/>
    </xf>
    <xf borderId="3" fillId="0" fontId="4" numFmtId="0" xfId="0" applyAlignment="1" applyBorder="1" applyFont="1">
      <alignment horizontal="center"/>
    </xf>
    <xf borderId="3" fillId="0" fontId="7" numFmtId="0" xfId="0" applyAlignment="1" applyBorder="1" applyFont="1">
      <alignment horizontal="right" shrinkToFit="0" wrapText="1"/>
    </xf>
    <xf borderId="3" fillId="0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1" max="31" width="44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3" t="s">
        <v>6</v>
      </c>
      <c r="H1" s="6" t="s">
        <v>7</v>
      </c>
      <c r="I1" s="7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8" t="s">
        <v>18</v>
      </c>
      <c r="T1" s="9" t="s">
        <v>19</v>
      </c>
      <c r="U1" s="9" t="s">
        <v>20</v>
      </c>
      <c r="V1" s="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10" t="s">
        <v>1</v>
      </c>
      <c r="AE1" s="11" t="s">
        <v>29</v>
      </c>
      <c r="AF1" s="12"/>
      <c r="AG1" s="12"/>
      <c r="AH1" s="12"/>
      <c r="AI1" s="12"/>
      <c r="AJ1" s="12"/>
    </row>
    <row r="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2"/>
      <c r="AG2" s="12"/>
      <c r="AH2" s="12"/>
      <c r="AI2" s="12"/>
      <c r="AJ2" s="12"/>
    </row>
    <row r="3">
      <c r="A3" s="14">
        <v>1.0</v>
      </c>
      <c r="B3" s="15" t="s">
        <v>30</v>
      </c>
      <c r="C3" s="16">
        <v>30.0</v>
      </c>
      <c r="D3" s="17">
        <f t="shared" ref="D3:D7" si="1">H3/30+ROUND(0,1)</f>
        <v>1000000</v>
      </c>
      <c r="E3" s="18"/>
      <c r="F3" s="19"/>
      <c r="G3" s="20">
        <f t="shared" ref="G3:G6" si="2">H3*1.4/220*1.2+ROUND(0,1)</f>
        <v>229090.9091</v>
      </c>
      <c r="H3" s="21">
        <v>3.0E7</v>
      </c>
      <c r="I3" s="21">
        <f t="shared" ref="I3:I7" si="3">D3*C3+ROUND(0,1)</f>
        <v>30000000</v>
      </c>
      <c r="J3" s="19">
        <f t="shared" ref="J3:J7" si="4">G3*E3+ROUND(0,1)</f>
        <v>0</v>
      </c>
      <c r="K3" s="19">
        <v>1000000.0</v>
      </c>
      <c r="L3" s="19">
        <v>1900000.0</v>
      </c>
      <c r="M3" s="19"/>
      <c r="N3" s="19">
        <v>8000000.0</v>
      </c>
      <c r="O3" s="19">
        <v>7100000.0</v>
      </c>
      <c r="P3" s="19"/>
      <c r="Q3" s="19"/>
      <c r="R3" s="21">
        <f t="shared" ref="R3:R4" si="5">SUM(I3:P3)</f>
        <v>48000000</v>
      </c>
      <c r="S3" s="22">
        <v>2253563.0</v>
      </c>
      <c r="T3" s="23">
        <f t="shared" ref="T3:T7" si="6">R3-(K3+L3+M3)</f>
        <v>45100000</v>
      </c>
      <c r="U3" s="24">
        <f t="shared" ref="U3:U7" si="7">IF(T3&lt;=27500000,0,(IF(AND(T3&gt;27500000,T3&lt;=130000000),(T3-27500000)*0.1,(IF(AND(T3&gt;80000000,T3&lt;=90000000),(T3-80000000)*0.2,IF(AND(T3&gt;17500000,T3&lt;=35000000),(T3-17500000)*0.25+1316667,(IF(AND(T3&gt;91666667),(T3-35000000)*0.3+4441667))))))))</f>
        <v>1760000</v>
      </c>
      <c r="V3" s="23">
        <f t="shared" ref="V3:V7" si="8">R3-(S3+U3)</f>
        <v>43986437</v>
      </c>
      <c r="W3" s="19"/>
      <c r="X3" s="19"/>
      <c r="Y3" s="25">
        <v>600000.0</v>
      </c>
      <c r="Z3" s="26"/>
      <c r="AA3" s="19"/>
      <c r="AB3" s="19"/>
      <c r="AC3" s="27">
        <f t="shared" ref="AC3:AC5" si="9">(V3+AA3+AB3)-(W3+X3+Y3)</f>
        <v>43386437</v>
      </c>
      <c r="AD3" s="28" t="s">
        <v>30</v>
      </c>
      <c r="AE3" s="29" t="s">
        <v>31</v>
      </c>
      <c r="AF3" s="30"/>
      <c r="AG3" s="30"/>
      <c r="AH3" s="30"/>
      <c r="AI3" s="30"/>
      <c r="AJ3" s="30"/>
    </row>
    <row r="4">
      <c r="A4" s="14">
        <v>2.0</v>
      </c>
      <c r="B4" s="31" t="s">
        <v>32</v>
      </c>
      <c r="C4" s="16">
        <v>30.0</v>
      </c>
      <c r="D4" s="17">
        <f t="shared" si="1"/>
        <v>543333.3333</v>
      </c>
      <c r="E4" s="18"/>
      <c r="F4" s="19"/>
      <c r="G4" s="20">
        <f t="shared" si="2"/>
        <v>124472.7273</v>
      </c>
      <c r="H4" s="21">
        <v>1.63E7</v>
      </c>
      <c r="I4" s="21">
        <f t="shared" si="3"/>
        <v>16300000</v>
      </c>
      <c r="J4" s="19">
        <f t="shared" si="4"/>
        <v>0</v>
      </c>
      <c r="K4" s="19">
        <v>1000000.0</v>
      </c>
      <c r="L4" s="19">
        <v>1900000.0</v>
      </c>
      <c r="M4" s="19"/>
      <c r="N4" s="19">
        <v>1800000.0</v>
      </c>
      <c r="O4" s="19">
        <v>3000000.0</v>
      </c>
      <c r="P4" s="19"/>
      <c r="Q4" s="23"/>
      <c r="R4" s="21">
        <f t="shared" si="5"/>
        <v>24000000</v>
      </c>
      <c r="S4" s="22">
        <v>0.0</v>
      </c>
      <c r="T4" s="23">
        <f t="shared" si="6"/>
        <v>21100000</v>
      </c>
      <c r="U4" s="24">
        <f t="shared" si="7"/>
        <v>0</v>
      </c>
      <c r="V4" s="23">
        <f t="shared" si="8"/>
        <v>24000000</v>
      </c>
      <c r="W4" s="19"/>
      <c r="X4" s="19"/>
      <c r="Y4" s="25">
        <v>600000.0</v>
      </c>
      <c r="Z4" s="26"/>
      <c r="AA4" s="19"/>
      <c r="AB4" s="19"/>
      <c r="AC4" s="27">
        <f t="shared" si="9"/>
        <v>23400000</v>
      </c>
      <c r="AD4" s="32" t="s">
        <v>32</v>
      </c>
      <c r="AE4" s="33"/>
      <c r="AF4" s="30"/>
      <c r="AG4" s="30"/>
      <c r="AH4" s="30"/>
      <c r="AI4" s="30"/>
      <c r="AJ4" s="30"/>
    </row>
    <row r="5">
      <c r="A5" s="14">
        <v>3.0</v>
      </c>
      <c r="B5" s="34" t="s">
        <v>33</v>
      </c>
      <c r="C5" s="16">
        <v>30.0</v>
      </c>
      <c r="D5" s="17">
        <f t="shared" si="1"/>
        <v>626648</v>
      </c>
      <c r="E5" s="18"/>
      <c r="F5" s="19"/>
      <c r="G5" s="20">
        <f t="shared" si="2"/>
        <v>143559.36</v>
      </c>
      <c r="H5" s="21">
        <v>1.879944E7</v>
      </c>
      <c r="I5" s="21">
        <f t="shared" si="3"/>
        <v>18799440</v>
      </c>
      <c r="J5" s="19">
        <f t="shared" si="4"/>
        <v>0</v>
      </c>
      <c r="K5" s="19">
        <v>1000000.0</v>
      </c>
      <c r="L5" s="19">
        <v>1900000.0</v>
      </c>
      <c r="M5" s="23">
        <v>1516882.0</v>
      </c>
      <c r="N5" s="19">
        <v>1194386.0</v>
      </c>
      <c r="O5" s="19">
        <v>3589292.0</v>
      </c>
      <c r="P5" s="19"/>
      <c r="Q5" s="19"/>
      <c r="R5" s="21">
        <f t="shared" ref="R5:R6" si="10">SUM(I5:Q5)</f>
        <v>28000000</v>
      </c>
      <c r="S5" s="22">
        <v>0.0</v>
      </c>
      <c r="T5" s="19">
        <f t="shared" si="6"/>
        <v>23583118</v>
      </c>
      <c r="U5" s="24">
        <f t="shared" si="7"/>
        <v>0</v>
      </c>
      <c r="V5" s="19">
        <f t="shared" si="8"/>
        <v>28000000</v>
      </c>
      <c r="W5" s="19"/>
      <c r="X5" s="19"/>
      <c r="Y5" s="25"/>
      <c r="Z5" s="26"/>
      <c r="AA5" s="19"/>
      <c r="AB5" s="19"/>
      <c r="AC5" s="27">
        <f t="shared" si="9"/>
        <v>28000000</v>
      </c>
      <c r="AD5" s="35" t="s">
        <v>33</v>
      </c>
      <c r="AE5" s="29" t="s">
        <v>34</v>
      </c>
      <c r="AF5" s="30"/>
      <c r="AG5" s="30"/>
      <c r="AH5" s="30"/>
      <c r="AI5" s="30"/>
      <c r="AJ5" s="30"/>
    </row>
    <row r="6">
      <c r="A6" s="14">
        <v>4.0</v>
      </c>
      <c r="B6" s="36" t="s">
        <v>35</v>
      </c>
      <c r="C6" s="16">
        <v>30.0</v>
      </c>
      <c r="D6" s="17">
        <f t="shared" si="1"/>
        <v>505666.6667</v>
      </c>
      <c r="E6" s="37"/>
      <c r="F6" s="18"/>
      <c r="G6" s="20">
        <f t="shared" si="2"/>
        <v>115843.6364</v>
      </c>
      <c r="H6" s="21">
        <v>1.517E7</v>
      </c>
      <c r="I6" s="21">
        <f t="shared" si="3"/>
        <v>15170000</v>
      </c>
      <c r="J6" s="19">
        <f t="shared" si="4"/>
        <v>0</v>
      </c>
      <c r="K6" s="19">
        <v>1000000.0</v>
      </c>
      <c r="L6" s="19">
        <v>1900000.0</v>
      </c>
      <c r="M6" s="19"/>
      <c r="N6" s="19">
        <v>2600000.0</v>
      </c>
      <c r="O6" s="19">
        <v>2330000.0</v>
      </c>
      <c r="P6" s="19"/>
      <c r="Q6" s="23"/>
      <c r="R6" s="21">
        <f t="shared" si="10"/>
        <v>23000000</v>
      </c>
      <c r="S6" s="22">
        <v>0.0</v>
      </c>
      <c r="T6" s="19">
        <f t="shared" si="6"/>
        <v>20100000</v>
      </c>
      <c r="U6" s="24">
        <f t="shared" si="7"/>
        <v>0</v>
      </c>
      <c r="V6" s="19">
        <f t="shared" si="8"/>
        <v>23000000</v>
      </c>
      <c r="W6" s="19"/>
      <c r="X6" s="19"/>
      <c r="Y6" s="25"/>
      <c r="Z6" s="26"/>
      <c r="AA6" s="19"/>
      <c r="AB6" s="19"/>
      <c r="AC6" s="27">
        <f>V6</f>
        <v>23000000</v>
      </c>
      <c r="AD6" s="38" t="s">
        <v>35</v>
      </c>
      <c r="AE6" s="29" t="s">
        <v>36</v>
      </c>
      <c r="AF6" s="30"/>
      <c r="AG6" s="30"/>
      <c r="AH6" s="30"/>
      <c r="AI6" s="30"/>
      <c r="AJ6" s="30"/>
    </row>
    <row r="7">
      <c r="A7" s="14">
        <v>5.0</v>
      </c>
      <c r="B7" s="39" t="s">
        <v>37</v>
      </c>
      <c r="C7" s="16">
        <v>30.0</v>
      </c>
      <c r="D7" s="17">
        <f t="shared" si="1"/>
        <v>757034.8</v>
      </c>
      <c r="E7" s="18"/>
      <c r="F7" s="19"/>
      <c r="G7" s="20">
        <f>H7*1.4/220*1.5+ROUND(0,1)</f>
        <v>216787.2382</v>
      </c>
      <c r="H7" s="21">
        <v>2.2711044E7</v>
      </c>
      <c r="I7" s="21">
        <f t="shared" si="3"/>
        <v>22711044</v>
      </c>
      <c r="J7" s="19">
        <f t="shared" si="4"/>
        <v>0</v>
      </c>
      <c r="K7" s="19">
        <v>1000000.0</v>
      </c>
      <c r="L7" s="19">
        <v>1900000.0</v>
      </c>
      <c r="M7" s="23">
        <v>1516882.0</v>
      </c>
      <c r="N7" s="19">
        <v>6994386.0</v>
      </c>
      <c r="O7" s="19">
        <v>7954732.0</v>
      </c>
      <c r="P7" s="19"/>
      <c r="Q7" s="23"/>
      <c r="R7" s="21">
        <f>SUM(I7:P7)</f>
        <v>42077044</v>
      </c>
      <c r="S7" s="22">
        <v>0.0</v>
      </c>
      <c r="T7" s="23">
        <f t="shared" si="6"/>
        <v>37660162</v>
      </c>
      <c r="U7" s="24">
        <f t="shared" si="7"/>
        <v>1016016.2</v>
      </c>
      <c r="V7" s="19">
        <f t="shared" si="8"/>
        <v>41061027.8</v>
      </c>
      <c r="W7" s="19"/>
      <c r="X7" s="19"/>
      <c r="Y7" s="25">
        <v>1200000.0</v>
      </c>
      <c r="Z7" s="26"/>
      <c r="AA7" s="19"/>
      <c r="AB7" s="19"/>
      <c r="AC7" s="27">
        <f>(V7+AA7+AB7)-(W7+X7+Y7)</f>
        <v>39861027.8</v>
      </c>
      <c r="AD7" s="40" t="s">
        <v>37</v>
      </c>
      <c r="AE7" s="33"/>
      <c r="AF7" s="30"/>
      <c r="AG7" s="30"/>
      <c r="AH7" s="30"/>
      <c r="AI7" s="30"/>
      <c r="AJ7" s="30"/>
    </row>
  </sheetData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AC1:AC2"/>
    <mergeCell ref="AD1:AD2"/>
    <mergeCell ref="AE1:AE2"/>
    <mergeCell ref="V1:V2"/>
    <mergeCell ref="W1:W2"/>
    <mergeCell ref="X1:X2"/>
    <mergeCell ref="Y1:Y2"/>
    <mergeCell ref="Z1:Z2"/>
    <mergeCell ref="AA1:AA2"/>
    <mergeCell ref="AB1:AB2"/>
  </mergeCells>
  <drawing r:id="rId1"/>
</worksheet>
</file>