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22e3761afe515e/Documents/2024/Game/Fortress/Hextile/"/>
    </mc:Choice>
  </mc:AlternateContent>
  <xr:revisionPtr revIDLastSave="200" documentId="8_{773FA939-D125-4AF5-8F38-3E995B181B17}" xr6:coauthVersionLast="47" xr6:coauthVersionMax="47" xr10:uidLastSave="{8ACF41F3-EE25-487B-BA32-9F797C400391}"/>
  <bookViews>
    <workbookView xWindow="20760" yWindow="-15330" windowWidth="24450" windowHeight="14040" xr2:uid="{FF1B99F7-F5AF-49B6-8EDD-976A31B15329}"/>
  </bookViews>
  <sheets>
    <sheet name="Main Geomorph" sheetId="1" r:id="rId1"/>
    <sheet name="Geo 15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1" l="1"/>
  <c r="U51" i="1"/>
  <c r="T51" i="1"/>
  <c r="Z39" i="1"/>
  <c r="Z52" i="1"/>
  <c r="Z51" i="1"/>
  <c r="Z54" i="1"/>
  <c r="AC57" i="1"/>
  <c r="AB57" i="1"/>
  <c r="AA57" i="1"/>
  <c r="AC56" i="1"/>
  <c r="AB56" i="1"/>
  <c r="AA56" i="1"/>
  <c r="Z57" i="1"/>
  <c r="Z56" i="1"/>
  <c r="O54" i="1"/>
  <c r="O53" i="1"/>
  <c r="N54" i="1"/>
  <c r="N53" i="1"/>
  <c r="AC54" i="1"/>
  <c r="AB54" i="1"/>
  <c r="AA54" i="1"/>
  <c r="AC53" i="1"/>
  <c r="AB53" i="1"/>
  <c r="AA53" i="1"/>
  <c r="Z53" i="1"/>
  <c r="AA51" i="1"/>
  <c r="AC51" i="1"/>
  <c r="AB51" i="1"/>
  <c r="N51" i="1"/>
  <c r="N56" i="1"/>
  <c r="O57" i="1"/>
  <c r="N57" i="1"/>
  <c r="M57" i="1"/>
  <c r="L57" i="1"/>
  <c r="M56" i="1"/>
  <c r="L56" i="1"/>
  <c r="O56" i="1"/>
  <c r="N49" i="1"/>
  <c r="L35" i="1"/>
  <c r="L43" i="1"/>
  <c r="S43" i="1"/>
  <c r="O49" i="1"/>
  <c r="O51" i="1" s="1"/>
  <c r="N43" i="1"/>
  <c r="L34" i="1"/>
  <c r="M43" i="1"/>
  <c r="O16" i="1"/>
  <c r="L18" i="1"/>
  <c r="D16" i="1"/>
  <c r="F18" i="1" s="1"/>
  <c r="C16" i="1"/>
  <c r="G16" i="1" s="1"/>
  <c r="G17" i="1" s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V49" i="1" l="1"/>
  <c r="L39" i="1"/>
  <c r="L40" i="1" s="1"/>
  <c r="L41" i="1" s="1"/>
  <c r="O39" i="1"/>
  <c r="O40" i="1" s="1"/>
  <c r="O41" i="1" s="1"/>
  <c r="M49" i="1"/>
  <c r="S49" i="1"/>
  <c r="Z49" i="1"/>
  <c r="M51" i="1"/>
  <c r="M53" i="1"/>
  <c r="U49" i="1"/>
  <c r="M54" i="1"/>
  <c r="L49" i="1"/>
  <c r="F16" i="1"/>
  <c r="F17" i="1"/>
  <c r="O43" i="1"/>
  <c r="L44" i="1"/>
  <c r="L45" i="1" s="1"/>
  <c r="L46" i="1" s="1"/>
  <c r="L47" i="1" s="1"/>
  <c r="O44" i="1"/>
  <c r="O45" i="1" s="1"/>
  <c r="O46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O47" i="1" l="1"/>
  <c r="M39" i="1"/>
  <c r="M40" i="1" s="1"/>
  <c r="M41" i="1" s="1"/>
  <c r="N16" i="1"/>
  <c r="N17" i="1" s="1"/>
  <c r="N18" i="1" s="1"/>
  <c r="N19" i="1" s="1"/>
  <c r="L54" i="1"/>
  <c r="L51" i="1"/>
  <c r="L50" i="1"/>
  <c r="T49" i="1"/>
  <c r="AA49" i="1"/>
  <c r="T16" i="1"/>
  <c r="M44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M46" i="1" l="1"/>
  <c r="M47" i="1" s="1"/>
  <c r="M45" i="1"/>
  <c r="L52" i="1"/>
  <c r="L53" i="1"/>
  <c r="N16" i="2"/>
  <c r="N17" i="2" s="1"/>
  <c r="N18" i="2" s="1"/>
  <c r="N19" i="2" s="1"/>
</calcChain>
</file>

<file path=xl/sharedStrings.xml><?xml version="1.0" encoding="utf-8"?>
<sst xmlns="http://schemas.openxmlformats.org/spreadsheetml/2006/main" count="134" uniqueCount="57">
  <si>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</si>
  <si>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</si>
  <si>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</si>
  <si>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</si>
  <si>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</si>
  <si>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</si>
  <si>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</si>
  <si>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</si>
  <si>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</si>
  <si>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</si>
  <si>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</si>
  <si>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</si>
  <si>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</si>
  <si>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</si>
  <si>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</si>
  <si>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</si>
  <si>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</si>
  <si>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</si>
  <si>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</si>
  <si>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</si>
  <si>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</si>
  <si>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</si>
  <si>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</si>
  <si>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</si>
  <si>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</si>
  <si>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</si>
  <si>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</si>
  <si>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</si>
  <si>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</si>
  <si>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vert left 1</t>
  </si>
  <si>
    <t>vert left 2</t>
  </si>
  <si>
    <t>h</t>
  </si>
  <si>
    <t>w</t>
  </si>
  <si>
    <t>vert left 3</t>
  </si>
  <si>
    <t>vert left 4</t>
  </si>
  <si>
    <t>vert left 5</t>
  </si>
  <si>
    <t>vert right 1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</si>
  <si>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</si>
  <si>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</si>
  <si>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</si>
  <si>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</si>
  <si>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</si>
  <si>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</si>
  <si>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</si>
  <si>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</si>
  <si>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</si>
  <si>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</si>
  <si>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</si>
  <si>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</si>
  <si>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</si>
  <si>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</si>
  <si>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</si>
  <si>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</si>
  <si>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</si>
  <si>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</si>
  <si>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vert rigth A2</t>
  </si>
  <si>
    <t>hor mid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</si>
</sst>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57"/>
  <sheetViews>
    <sheetView tabSelected="1" topLeftCell="A19" workbookViewId="0">
      <selection activeCell="T51" sqref="T51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37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32</v>
      </c>
      <c r="O37" t="s">
        <v>31</v>
      </c>
      <c r="S37" t="s">
        <v>7</v>
      </c>
      <c r="T37" t="s">
        <v>8</v>
      </c>
      <c r="U37" t="s">
        <v>32</v>
      </c>
      <c r="V37" t="s">
        <v>31</v>
      </c>
      <c r="Z37" t="s">
        <v>7</v>
      </c>
      <c r="AA37" t="s">
        <v>8</v>
      </c>
      <c r="AB37" t="s">
        <v>32</v>
      </c>
      <c r="AC37" t="s">
        <v>31</v>
      </c>
    </row>
    <row r="39" spans="10:29" x14ac:dyDescent="0.35">
      <c r="J39" t="s">
        <v>41</v>
      </c>
      <c r="L39">
        <f>ROUND($L$15+0.75*$L$5,3)</f>
        <v>26.652999999999999</v>
      </c>
      <c r="M39">
        <f>M15+O43</f>
        <v>17.5</v>
      </c>
      <c r="N39">
        <v>8</v>
      </c>
      <c r="O39">
        <f>M3</f>
        <v>25</v>
      </c>
      <c r="X39" t="s">
        <v>55</v>
      </c>
      <c r="Z39">
        <f>ROUND($L$15+3.25*$L$5-L33,3)</f>
        <v>90.828000000000003</v>
      </c>
    </row>
    <row r="40" spans="10:29" x14ac:dyDescent="0.35">
      <c r="J40" t="s">
        <v>40</v>
      </c>
      <c r="L40">
        <f t="shared" ref="L40:L41" si="3">L39</f>
        <v>26.652999999999999</v>
      </c>
      <c r="M40">
        <f>M39+O$44</f>
        <v>42.5</v>
      </c>
      <c r="N40">
        <v>8</v>
      </c>
      <c r="O40">
        <f>O39</f>
        <v>25</v>
      </c>
    </row>
    <row r="41" spans="10:29" x14ac:dyDescent="0.35">
      <c r="J41" t="s">
        <v>42</v>
      </c>
      <c r="L41">
        <f t="shared" si="3"/>
        <v>26.652999999999999</v>
      </c>
      <c r="M41">
        <f>M40+O$44</f>
        <v>67.5</v>
      </c>
      <c r="N41">
        <v>8</v>
      </c>
      <c r="O41">
        <f>O40</f>
        <v>25</v>
      </c>
    </row>
    <row r="43" spans="10:29" x14ac:dyDescent="0.35">
      <c r="J43" t="s">
        <v>29</v>
      </c>
      <c r="L43">
        <f>L15+1.5*L5-L33</f>
        <v>40.305</v>
      </c>
      <c r="M43">
        <f>M15</f>
        <v>5</v>
      </c>
      <c r="N43">
        <f>L33</f>
        <v>8</v>
      </c>
      <c r="O43">
        <f>M3/2</f>
        <v>12.5</v>
      </c>
      <c r="Q43" t="s">
        <v>36</v>
      </c>
      <c r="S43">
        <f>L15+2.5*L5</f>
        <v>77.174999999999997</v>
      </c>
    </row>
    <row r="44" spans="10:29" x14ac:dyDescent="0.35">
      <c r="J44" t="s">
        <v>30</v>
      </c>
      <c r="L44">
        <f>L43</f>
        <v>40.305</v>
      </c>
      <c r="M44">
        <f>M43+O43</f>
        <v>17.5</v>
      </c>
      <c r="N44">
        <v>8</v>
      </c>
      <c r="O44">
        <f>M3</f>
        <v>25</v>
      </c>
    </row>
    <row r="45" spans="10:29" x14ac:dyDescent="0.35">
      <c r="J45" t="s">
        <v>33</v>
      </c>
      <c r="L45">
        <f t="shared" ref="L45:L47" si="4">L44</f>
        <v>40.305</v>
      </c>
      <c r="M45">
        <f>M44+O$44</f>
        <v>42.5</v>
      </c>
      <c r="N45">
        <v>8</v>
      </c>
      <c r="O45">
        <f>O44</f>
        <v>25</v>
      </c>
    </row>
    <row r="46" spans="10:29" x14ac:dyDescent="0.35">
      <c r="J46" t="s">
        <v>34</v>
      </c>
      <c r="L46">
        <f t="shared" si="4"/>
        <v>40.305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35</v>
      </c>
      <c r="L47">
        <f t="shared" si="4"/>
        <v>40.305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47</v>
      </c>
      <c r="L49">
        <f>ROUND($L$15+0.75*$L$5,3)</f>
        <v>26.652999999999999</v>
      </c>
      <c r="M49">
        <f>$M$15+0.5*$M$3-$L$33</f>
        <v>9.5</v>
      </c>
      <c r="N49">
        <f>ROUND(0.75*L5,3)</f>
        <v>21.652999999999999</v>
      </c>
      <c r="O49">
        <f>L33</f>
        <v>8</v>
      </c>
      <c r="Q49" t="s">
        <v>39</v>
      </c>
      <c r="S49">
        <f>ROUND($L$15+1.5*$L$5,3)</f>
        <v>48.305</v>
      </c>
      <c r="T49">
        <f>M49</f>
        <v>9.5</v>
      </c>
      <c r="U49">
        <f>ROUND(L5,3)</f>
        <v>28.87</v>
      </c>
      <c r="V49">
        <f>O49</f>
        <v>8</v>
      </c>
      <c r="X49" t="s">
        <v>50</v>
      </c>
      <c r="Z49">
        <f>ROUND($L$15+2.5*$L$5,3)</f>
        <v>77.174999999999997</v>
      </c>
      <c r="AA49">
        <f>M49</f>
        <v>9.5</v>
      </c>
    </row>
    <row r="50" spans="10:29" x14ac:dyDescent="0.35">
      <c r="J50" t="s">
        <v>38</v>
      </c>
      <c r="L50">
        <f>ROUND(L49+L$35,3)</f>
        <v>31.271999999999998</v>
      </c>
    </row>
    <row r="51" spans="10:29" x14ac:dyDescent="0.35">
      <c r="J51" t="s">
        <v>43</v>
      </c>
      <c r="L51">
        <f>ROUND(L49-L5/2-L35,3)</f>
        <v>7.5990000000000002</v>
      </c>
      <c r="M51">
        <f>M15+M3*1.5</f>
        <v>42.5</v>
      </c>
      <c r="N51">
        <f>ROUND(0.5*L5+L33+L35,3)</f>
        <v>27.053999999999998</v>
      </c>
      <c r="O51">
        <f>O49</f>
        <v>8</v>
      </c>
      <c r="Q51" t="s">
        <v>56</v>
      </c>
      <c r="S51">
        <v>5</v>
      </c>
      <c r="T51">
        <f>M51</f>
        <v>42.5</v>
      </c>
      <c r="U51">
        <f t="shared" ref="U51:V51" si="6">U49</f>
        <v>28.87</v>
      </c>
      <c r="V51">
        <f t="shared" si="6"/>
        <v>8</v>
      </c>
      <c r="X51" t="s">
        <v>51</v>
      </c>
      <c r="Z51">
        <f>ROUND($L$15+3.25*$L$5-L33,3)</f>
        <v>90.828000000000003</v>
      </c>
      <c r="AA51">
        <f>M51</f>
        <v>42.5</v>
      </c>
      <c r="AB51">
        <f>N51</f>
        <v>27.053999999999998</v>
      </c>
      <c r="AC51">
        <f>O51</f>
        <v>8</v>
      </c>
    </row>
    <row r="52" spans="10:29" x14ac:dyDescent="0.35">
      <c r="J52" t="s">
        <v>38</v>
      </c>
      <c r="L52">
        <f>ROUND(L51+L$35,3)</f>
        <v>12.218</v>
      </c>
      <c r="X52" t="s">
        <v>38</v>
      </c>
      <c r="Z52">
        <f>ROUND(Z51+AB51-$L$35,3)</f>
        <v>113.26300000000001</v>
      </c>
    </row>
    <row r="53" spans="10:29" x14ac:dyDescent="0.35">
      <c r="J53" t="s">
        <v>46</v>
      </c>
      <c r="L53">
        <f>L51</f>
        <v>7.5990000000000002</v>
      </c>
      <c r="M53">
        <f>$M$15+2.5*$M$3-$L$33</f>
        <v>59.5</v>
      </c>
      <c r="N53">
        <f>N51</f>
        <v>27.053999999999998</v>
      </c>
      <c r="O53">
        <f>O51</f>
        <v>8</v>
      </c>
      <c r="X53" t="s">
        <v>52</v>
      </c>
      <c r="Z53">
        <f>Z51</f>
        <v>90.828000000000003</v>
      </c>
      <c r="AA53">
        <f t="shared" ref="AA53:AA54" si="7">M53</f>
        <v>59.5</v>
      </c>
      <c r="AB53">
        <f t="shared" ref="AB53:AB54" si="8">N53</f>
        <v>27.053999999999998</v>
      </c>
      <c r="AC53">
        <f t="shared" ref="AC53:AC54" si="9">O53</f>
        <v>8</v>
      </c>
    </row>
    <row r="54" spans="10:29" x14ac:dyDescent="0.35">
      <c r="J54" t="s">
        <v>48</v>
      </c>
      <c r="L54">
        <f>L49</f>
        <v>26.652999999999999</v>
      </c>
      <c r="M54">
        <f>$M$15+3.5*$M$3</f>
        <v>92.5</v>
      </c>
      <c r="N54">
        <f>N49</f>
        <v>21.652999999999999</v>
      </c>
      <c r="O54">
        <f>O49</f>
        <v>8</v>
      </c>
      <c r="X54" t="s">
        <v>53</v>
      </c>
      <c r="Z54">
        <f>Z49</f>
        <v>77.174999999999997</v>
      </c>
      <c r="AA54">
        <f t="shared" si="7"/>
        <v>92.5</v>
      </c>
      <c r="AB54">
        <f t="shared" si="8"/>
        <v>21.652999999999999</v>
      </c>
      <c r="AC54">
        <f t="shared" si="9"/>
        <v>8</v>
      </c>
    </row>
    <row r="56" spans="10:29" x14ac:dyDescent="0.35">
      <c r="J56" t="s">
        <v>44</v>
      </c>
      <c r="L56">
        <f>L49+L33</f>
        <v>34.652999999999999</v>
      </c>
      <c r="M56">
        <f>M51</f>
        <v>42.5</v>
      </c>
      <c r="N56">
        <f>ROUND(0.75*L5-L33,3)</f>
        <v>13.653</v>
      </c>
      <c r="O56">
        <f>O51</f>
        <v>8</v>
      </c>
      <c r="X56" t="s">
        <v>49</v>
      </c>
      <c r="Z56">
        <f>Z49</f>
        <v>77.174999999999997</v>
      </c>
      <c r="AA56">
        <f t="shared" ref="AA56:AC57" si="10">M56</f>
        <v>42.5</v>
      </c>
      <c r="AB56">
        <f t="shared" ref="AB56:AC57" si="11">N56</f>
        <v>13.653</v>
      </c>
      <c r="AC56">
        <f t="shared" ref="AC56:AC57" si="12">O56</f>
        <v>8</v>
      </c>
    </row>
    <row r="57" spans="10:29" x14ac:dyDescent="0.35">
      <c r="J57" t="s">
        <v>45</v>
      </c>
      <c r="L57">
        <f>L56</f>
        <v>34.652999999999999</v>
      </c>
      <c r="M57">
        <f>M53</f>
        <v>59.5</v>
      </c>
      <c r="N57">
        <f>N56</f>
        <v>13.653</v>
      </c>
      <c r="O57">
        <f>O56</f>
        <v>8</v>
      </c>
      <c r="X57" t="s">
        <v>54</v>
      </c>
      <c r="Z57">
        <f>Z49</f>
        <v>77.174999999999997</v>
      </c>
      <c r="AA57">
        <f t="shared" si="10"/>
        <v>59.5</v>
      </c>
      <c r="AB57">
        <f t="shared" si="11"/>
        <v>13.653</v>
      </c>
      <c r="AC57">
        <f t="shared" si="12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Sly Gryphon</cp:lastModifiedBy>
  <dcterms:created xsi:type="dcterms:W3CDTF">2024-07-26T04:51:06Z</dcterms:created>
  <dcterms:modified xsi:type="dcterms:W3CDTF">2024-07-28T05:19:36Z</dcterms:modified>
</cp:coreProperties>
</file>