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715" windowHeight="7995"/>
  </bookViews>
  <sheets>
    <sheet name="Video 1" sheetId="1" r:id="rId1"/>
    <sheet name="Video 2" sheetId="2" r:id="rId2"/>
  </sheets>
  <definedNames>
    <definedName name="output_1" localSheetId="0">'Video 1'!$A$1:$F$13</definedName>
    <definedName name="output_2" localSheetId="0">'Video 1'!#REF!</definedName>
    <definedName name="output_2" localSheetId="1">'Video 2'!$A$1:$F$30</definedName>
  </definedNames>
  <calcPr calcId="145621"/>
</workbook>
</file>

<file path=xl/calcChain.xml><?xml version="1.0" encoding="utf-8"?>
<calcChain xmlns="http://schemas.openxmlformats.org/spreadsheetml/2006/main">
  <c r="H14" i="1" l="1"/>
  <c r="H13" i="1"/>
  <c r="H12" i="1"/>
  <c r="Q5" i="1" l="1"/>
  <c r="O3" i="1"/>
  <c r="O4" i="1"/>
  <c r="O5" i="1"/>
  <c r="O6" i="1"/>
  <c r="O7" i="1"/>
  <c r="O8" i="1"/>
  <c r="O9" i="1"/>
  <c r="O10" i="1"/>
  <c r="O11" i="1"/>
  <c r="O12" i="1"/>
  <c r="O13" i="1"/>
  <c r="O2" i="1"/>
  <c r="K18" i="1"/>
  <c r="K19" i="1"/>
  <c r="K20" i="1"/>
  <c r="K21" i="1"/>
  <c r="K22" i="1"/>
  <c r="K23" i="1"/>
  <c r="K24" i="1"/>
  <c r="K25" i="1"/>
  <c r="K26" i="1"/>
  <c r="K27" i="1"/>
  <c r="K28" i="1"/>
  <c r="K17" i="1"/>
  <c r="G3" i="1"/>
  <c r="L18" i="1" s="1"/>
  <c r="M18" i="1" s="1"/>
  <c r="G4" i="1"/>
  <c r="L19" i="1" s="1"/>
  <c r="M19" i="1" s="1"/>
  <c r="G5" i="1"/>
  <c r="L20" i="1" s="1"/>
  <c r="M20" i="1" s="1"/>
  <c r="G6" i="1"/>
  <c r="L21" i="1" s="1"/>
  <c r="M21" i="1" s="1"/>
  <c r="G7" i="1"/>
  <c r="L22" i="1" s="1"/>
  <c r="M22" i="1" s="1"/>
  <c r="G8" i="1"/>
  <c r="L23" i="1" s="1"/>
  <c r="M23" i="1" s="1"/>
  <c r="G9" i="1"/>
  <c r="L24" i="1" s="1"/>
  <c r="M24" i="1" s="1"/>
  <c r="G10" i="1"/>
  <c r="L25" i="1" s="1"/>
  <c r="M25" i="1" s="1"/>
  <c r="G11" i="1"/>
  <c r="L26" i="1" s="1"/>
  <c r="M26" i="1" s="1"/>
  <c r="G12" i="1"/>
  <c r="L27" i="1" s="1"/>
  <c r="G13" i="1"/>
  <c r="L28" i="1" s="1"/>
  <c r="G2" i="1"/>
  <c r="L17" i="1" s="1"/>
  <c r="M17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K13" i="1"/>
  <c r="L13" i="1" s="1"/>
  <c r="K2" i="1"/>
  <c r="L2" i="1" s="1"/>
  <c r="M2" i="1" s="1"/>
  <c r="M27" i="1" l="1"/>
  <c r="M12" i="1"/>
  <c r="M13" i="1"/>
  <c r="M28" i="1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sourceFile="C:\Users\Simon\Desktop\output.csv" decimal="," thousands=".">
      <textFields count="6">
        <textField/>
        <textField/>
        <textField/>
        <textField/>
        <textField/>
        <textField/>
      </textFields>
    </textPr>
  </connection>
  <connection id="2" name="output_1" type="6" refreshedVersion="4" background="1">
    <textPr codePage="850" sourceFile="C:\Users\Simon\Documents\NetBeansProjects\oot\src\output_1.csv" decimal="," thousands="." tab="0" comma="1">
      <textFields count="6">
        <textField/>
        <textField/>
        <textField/>
        <textField/>
        <textField/>
        <textField/>
      </textFields>
    </textPr>
  </connection>
  <connection id="3" name="output_2" type="6" refreshedVersion="4" background="1" saveData="1">
    <textPr codePage="850" sourceFile="C:\Users\Simon\Desktop\output_2.csv" decimal="," thousands=".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<sst xmlns="http://schemas.openxmlformats.org/spreadsheetml/2006/main" count="81" uniqueCount="63">
  <si>
    <t>time on table (in m)</t>
  </si>
  <si>
    <t>occlusion</t>
  </si>
  <si>
    <t>occlusion through experiment</t>
  </si>
  <si>
    <t>sizeX</t>
  </si>
  <si>
    <t>sizeY</t>
  </si>
  <si>
    <t>name</t>
  </si>
  <si>
    <t>Large1</t>
  </si>
  <si>
    <t>Blue1</t>
  </si>
  <si>
    <t>Small1</t>
  </si>
  <si>
    <t>Blue2</t>
  </si>
  <si>
    <t>White1</t>
  </si>
  <si>
    <t>White2</t>
  </si>
  <si>
    <t>Glass1</t>
  </si>
  <si>
    <t>Blue3</t>
  </si>
  <si>
    <t>Ipad</t>
  </si>
  <si>
    <t>Keyboard</t>
  </si>
  <si>
    <t>physical item</t>
  </si>
  <si>
    <t>hybrid item</t>
  </si>
  <si>
    <t>videoX</t>
  </si>
  <si>
    <t>videoY</t>
  </si>
  <si>
    <t>size px²</t>
  </si>
  <si>
    <t>video px²</t>
  </si>
  <si>
    <t>occ Video</t>
  </si>
  <si>
    <t>displayX</t>
  </si>
  <si>
    <t>displayY</t>
  </si>
  <si>
    <t>display px²</t>
  </si>
  <si>
    <t>occDisplay</t>
  </si>
  <si>
    <t>occOverallVideo</t>
  </si>
  <si>
    <t xml:space="preserve"> total time in seconds</t>
  </si>
  <si>
    <t>total time physicals</t>
  </si>
  <si>
    <t>occOverallDisplay</t>
  </si>
  <si>
    <t>case_1</t>
  </si>
  <si>
    <t>glass_1</t>
  </si>
  <si>
    <t>mouse</t>
  </si>
  <si>
    <t>rack_clear</t>
  </si>
  <si>
    <t>glas_tiny</t>
  </si>
  <si>
    <t>rack_tri</t>
  </si>
  <si>
    <t>glass_3</t>
  </si>
  <si>
    <t>aluminum</t>
  </si>
  <si>
    <t>pen_h</t>
  </si>
  <si>
    <t>blue_1</t>
  </si>
  <si>
    <t>blue_border</t>
  </si>
  <si>
    <t>blue_top</t>
  </si>
  <si>
    <t>glass_2</t>
  </si>
  <si>
    <t>pip_v</t>
  </si>
  <si>
    <t>blue_3</t>
  </si>
  <si>
    <t>jar_1</t>
  </si>
  <si>
    <t>jar_1_cap</t>
  </si>
  <si>
    <t>pen_v</t>
  </si>
  <si>
    <t>blue_2</t>
  </si>
  <si>
    <t>pip_h</t>
  </si>
  <si>
    <t>white_1</t>
  </si>
  <si>
    <t>pip2_v</t>
  </si>
  <si>
    <t>jar_2</t>
  </si>
  <si>
    <t>jar_2_cap</t>
  </si>
  <si>
    <t>pip2_h</t>
  </si>
  <si>
    <t>glass_tiny</t>
  </si>
  <si>
    <t>large_1</t>
  </si>
  <si>
    <t>time on table (in s)</t>
  </si>
  <si>
    <t>Object</t>
  </si>
  <si>
    <t>Physical items</t>
  </si>
  <si>
    <t>Hybrid items</t>
  </si>
  <si>
    <t>time on table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</si>
</sst>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Fill="1" applyBorder="1" applyAlignment="1">
      <alignment horizontal="center"/>
    </xf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49" fontId="0" fillId="0" borderId="21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 1'!$B$1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10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1'!$A$2:$A$13</c:f>
              <c:strCache>
                <c:ptCount val="12"/>
                <c:pt idx="0">
                  <c:v>Large1</c:v>
                </c:pt>
                <c:pt idx="1">
                  <c:v>Blue1</c:v>
                </c:pt>
                <c:pt idx="2">
                  <c:v>Small1</c:v>
                </c:pt>
                <c:pt idx="3">
                  <c:v>Blue2</c:v>
                </c:pt>
                <c:pt idx="4">
                  <c:v>White1</c:v>
                </c:pt>
                <c:pt idx="5">
                  <c:v>White2</c:v>
                </c:pt>
                <c:pt idx="6">
                  <c:v>Glass1</c:v>
                </c:pt>
                <c:pt idx="7">
                  <c:v>Blue3</c:v>
                </c:pt>
                <c:pt idx="8">
                  <c:v>Ipad</c:v>
                </c:pt>
                <c:pt idx="9">
                  <c:v>Keyboard</c:v>
                </c:pt>
                <c:pt idx="10">
                  <c:v>Physical items</c:v>
                </c:pt>
                <c:pt idx="11">
                  <c:v>Hybrid items</c:v>
                </c:pt>
              </c:strCache>
            </c:strRef>
          </c:cat>
          <c:val>
            <c:numRef>
              <c:f>'Video 1'!$B$2:$B$13</c:f>
              <c:numCache>
                <c:formatCode>General</c:formatCode>
                <c:ptCount val="12"/>
                <c:pt idx="0">
                  <c:v>125.1613</c:v>
                </c:pt>
                <c:pt idx="1">
                  <c:v>6.383</c:v>
                </c:pt>
                <c:pt idx="2">
                  <c:v>48.953000000000003</c:v>
                </c:pt>
                <c:pt idx="3">
                  <c:v>0.69930000000000003</c:v>
                </c:pt>
                <c:pt idx="4">
                  <c:v>121.68940000000001</c:v>
                </c:pt>
                <c:pt idx="5">
                  <c:v>89.673199999999994</c:v>
                </c:pt>
                <c:pt idx="6">
                  <c:v>24.616</c:v>
                </c:pt>
                <c:pt idx="7">
                  <c:v>64.250200000000007</c:v>
                </c:pt>
                <c:pt idx="8">
                  <c:v>4.0641999999999996</c:v>
                </c:pt>
                <c:pt idx="9">
                  <c:v>97.319800000000001</c:v>
                </c:pt>
                <c:pt idx="10">
                  <c:v>51.0869</c:v>
                </c:pt>
                <c:pt idx="11">
                  <c:v>87.057199999999995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140864"/>
        <c:axId val="31142656"/>
      </c:barChart>
      <c:catAx>
        <c:axId val="3114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142656"/>
        <c:crosses val="autoZero"/>
        <c:auto val="1"/>
        <c:lblAlgn val="ctr"/>
        <c:lblOffset val="100"/>
        <c:noMultiLvlLbl val="0"/>
      </c:catAx>
      <c:valAx>
        <c:axId val="3114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14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 2'!$B$1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27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28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2'!$A$2:$A$30</c:f>
              <c:strCache>
                <c:ptCount val="29"/>
                <c:pt idx="0">
                  <c:v>case_1</c:v>
                </c:pt>
                <c:pt idx="1">
                  <c:v>glass_1</c:v>
                </c:pt>
                <c:pt idx="2">
                  <c:v>mouse</c:v>
                </c:pt>
                <c:pt idx="3">
                  <c:v>rack_clear</c:v>
                </c:pt>
                <c:pt idx="4">
                  <c:v>glas_tiny</c:v>
                </c:pt>
                <c:pt idx="5">
                  <c:v>rack_tri</c:v>
                </c:pt>
                <c:pt idx="6">
                  <c:v>glass_3</c:v>
                </c:pt>
                <c:pt idx="7">
                  <c:v>aluminum</c:v>
                </c:pt>
                <c:pt idx="8">
                  <c:v>pen_h</c:v>
                </c:pt>
                <c:pt idx="9">
                  <c:v>blue_1</c:v>
                </c:pt>
                <c:pt idx="10">
                  <c:v>blue_border</c:v>
                </c:pt>
                <c:pt idx="11">
                  <c:v>blue_top</c:v>
                </c:pt>
                <c:pt idx="12">
                  <c:v>glass_2</c:v>
                </c:pt>
                <c:pt idx="13">
                  <c:v>pip_v</c:v>
                </c:pt>
                <c:pt idx="14">
                  <c:v>blue_3</c:v>
                </c:pt>
                <c:pt idx="15">
                  <c:v>jar_1</c:v>
                </c:pt>
                <c:pt idx="16">
                  <c:v>jar_1_cap</c:v>
                </c:pt>
                <c:pt idx="17">
                  <c:v>pen_v</c:v>
                </c:pt>
                <c:pt idx="18">
                  <c:v>blue_2</c:v>
                </c:pt>
                <c:pt idx="19">
                  <c:v>pip_h</c:v>
                </c:pt>
                <c:pt idx="20">
                  <c:v>white_1</c:v>
                </c:pt>
                <c:pt idx="21">
                  <c:v>pip2_v</c:v>
                </c:pt>
                <c:pt idx="22">
                  <c:v>jar_2</c:v>
                </c:pt>
                <c:pt idx="23">
                  <c:v>jar_2_cap</c:v>
                </c:pt>
                <c:pt idx="24">
                  <c:v>pip2_h</c:v>
                </c:pt>
                <c:pt idx="25">
                  <c:v>glass_tiny</c:v>
                </c:pt>
                <c:pt idx="26">
                  <c:v>large_1</c:v>
                </c:pt>
                <c:pt idx="27">
                  <c:v>Physical items</c:v>
                </c:pt>
                <c:pt idx="28">
                  <c:v>Hybrid items</c:v>
                </c:pt>
              </c:strCache>
            </c:strRef>
          </c:cat>
          <c:val>
            <c:numRef>
              <c:f>'Video 2'!$B$2:$B$30</c:f>
              <c:numCache>
                <c:formatCode>General</c:formatCode>
                <c:ptCount val="29"/>
                <c:pt idx="0">
                  <c:v>507.866666667</c:v>
                </c:pt>
                <c:pt idx="1">
                  <c:v>507.63933333300002</c:v>
                </c:pt>
                <c:pt idx="2">
                  <c:v>507.76511666699997</c:v>
                </c:pt>
                <c:pt idx="3">
                  <c:v>444.06666666699999</c:v>
                </c:pt>
                <c:pt idx="4">
                  <c:v>5.29318333333</c:v>
                </c:pt>
                <c:pt idx="5">
                  <c:v>420.89833333299998</c:v>
                </c:pt>
                <c:pt idx="6">
                  <c:v>53.453000000000003</c:v>
                </c:pt>
                <c:pt idx="7">
                  <c:v>5.6529666666700003</c:v>
                </c:pt>
                <c:pt idx="8">
                  <c:v>66.163933333299994</c:v>
                </c:pt>
                <c:pt idx="9">
                  <c:v>48.318350000000002</c:v>
                </c:pt>
                <c:pt idx="10">
                  <c:v>2</c:v>
                </c:pt>
                <c:pt idx="11">
                  <c:v>347.95</c:v>
                </c:pt>
                <c:pt idx="12">
                  <c:v>475.38204999999999</c:v>
                </c:pt>
                <c:pt idx="13">
                  <c:v>231.716666667</c:v>
                </c:pt>
                <c:pt idx="14">
                  <c:v>40.483333333300003</c:v>
                </c:pt>
                <c:pt idx="15">
                  <c:v>5.25</c:v>
                </c:pt>
                <c:pt idx="16">
                  <c:v>1.45</c:v>
                </c:pt>
                <c:pt idx="17">
                  <c:v>60.659583333299999</c:v>
                </c:pt>
                <c:pt idx="18">
                  <c:v>78.389083333299993</c:v>
                </c:pt>
                <c:pt idx="19">
                  <c:v>56.266666666699997</c:v>
                </c:pt>
                <c:pt idx="20">
                  <c:v>16.666666666699999</c:v>
                </c:pt>
                <c:pt idx="21">
                  <c:v>85.35</c:v>
                </c:pt>
                <c:pt idx="22">
                  <c:v>6.2</c:v>
                </c:pt>
                <c:pt idx="23">
                  <c:v>3.1</c:v>
                </c:pt>
                <c:pt idx="24">
                  <c:v>9.6999999999999993</c:v>
                </c:pt>
                <c:pt idx="25">
                  <c:v>176.937216667</c:v>
                </c:pt>
                <c:pt idx="26">
                  <c:v>16.083333333300001</c:v>
                </c:pt>
                <c:pt idx="27">
                  <c:v>154.84082036999999</c:v>
                </c:pt>
                <c:pt idx="28">
                  <c:v>16.083333333300001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1488"/>
        <c:axId val="108833792"/>
      </c:barChart>
      <c:catAx>
        <c:axId val="10883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833792"/>
        <c:crosses val="autoZero"/>
        <c:auto val="1"/>
        <c:lblAlgn val="ctr"/>
        <c:lblOffset val="100"/>
        <c:noMultiLvlLbl val="0"/>
      </c:catAx>
      <c:valAx>
        <c:axId val="108833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8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104775</xdr:rowOff>
    </xdr:from>
    <xdr:to>
      <xdr:col>6</xdr:col>
      <xdr:colOff>180975</xdr:colOff>
      <xdr:row>33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2</xdr:row>
      <xdr:rowOff>28575</xdr:rowOff>
    </xdr:from>
    <xdr:to>
      <xdr:col>17</xdr:col>
      <xdr:colOff>161925</xdr:colOff>
      <xdr:row>26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H33" sqref="H33"/>
    </sheetView>
  </sheetViews>
  <sheetFormatPr baseColWidth="10" defaultRowHeight="15" x14ac:dyDescent="0.25"/>
  <cols>
    <col min="1" max="1" width="12.7109375" bestFit="1" customWidth="1"/>
    <col min="2" max="2" width="18.7109375" bestFit="1" customWidth="1"/>
    <col min="3" max="3" width="14.7109375" bestFit="1" customWidth="1"/>
    <col min="4" max="4" width="28" customWidth="1"/>
    <col min="5" max="5" width="5.5703125" customWidth="1"/>
    <col min="6" max="6" width="5.42578125" customWidth="1"/>
    <col min="7" max="7" width="9.28515625" customWidth="1"/>
    <col min="8" max="8" width="18.5703125" customWidth="1"/>
    <col min="9" max="9" width="9.5703125" customWidth="1"/>
    <col min="11" max="11" width="17.85546875" customWidth="1"/>
    <col min="12" max="12" width="13.7109375" customWidth="1"/>
    <col min="13" max="13" width="16.28515625" customWidth="1"/>
    <col min="14" max="14" width="6.42578125" customWidth="1"/>
    <col min="15" max="15" width="16.140625" customWidth="1"/>
    <col min="16" max="16" width="4.42578125" customWidth="1"/>
    <col min="17" max="17" width="22.7109375" customWidth="1"/>
  </cols>
  <sheetData>
    <row r="1" spans="1:20" x14ac:dyDescent="0.25">
      <c r="A1" s="26" t="s">
        <v>59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 t="s">
        <v>20</v>
      </c>
      <c r="H1" s="32" t="s">
        <v>62</v>
      </c>
      <c r="I1" s="16" t="s">
        <v>18</v>
      </c>
      <c r="J1" s="17" t="s">
        <v>19</v>
      </c>
      <c r="K1" s="17" t="s">
        <v>21</v>
      </c>
      <c r="L1" s="24" t="s">
        <v>22</v>
      </c>
      <c r="M1" s="25" t="s">
        <v>27</v>
      </c>
      <c r="O1" s="31" t="s">
        <v>58</v>
      </c>
      <c r="Q1" s="21" t="s">
        <v>28</v>
      </c>
      <c r="R1" s="2"/>
      <c r="S1" s="2"/>
      <c r="T1" s="2"/>
    </row>
    <row r="2" spans="1:20" ht="15.75" thickBot="1" x14ac:dyDescent="0.3">
      <c r="A2" s="27" t="s">
        <v>6</v>
      </c>
      <c r="B2" s="6">
        <v>125.1613</v>
      </c>
      <c r="C2" s="6">
        <v>5.4166999999999996</v>
      </c>
      <c r="D2" s="6">
        <v>4.6418999999999997</v>
      </c>
      <c r="E2" s="6">
        <v>160</v>
      </c>
      <c r="F2" s="6">
        <v>104</v>
      </c>
      <c r="G2" s="7">
        <f>E2*F2</f>
        <v>16640</v>
      </c>
      <c r="I2" s="18">
        <v>640</v>
      </c>
      <c r="J2" s="14">
        <v>480</v>
      </c>
      <c r="K2" s="14">
        <f>I2*J2</f>
        <v>307200</v>
      </c>
      <c r="L2" s="22">
        <f t="shared" ref="L2:L13" si="0">(G2/K2)*100</f>
        <v>5.416666666666667</v>
      </c>
      <c r="M2" s="7">
        <f>(L2*O2)/Q2</f>
        <v>4.6419516718018947</v>
      </c>
      <c r="O2" s="29">
        <f t="shared" ref="O2:O13" si="1">(B2*60)</f>
        <v>7509.6779999999999</v>
      </c>
      <c r="Q2" s="20">
        <v>8763</v>
      </c>
    </row>
    <row r="3" spans="1:20" ht="15.75" thickBot="1" x14ac:dyDescent="0.3">
      <c r="A3" s="27" t="s">
        <v>7</v>
      </c>
      <c r="B3" s="6">
        <v>6.383</v>
      </c>
      <c r="C3" s="6">
        <v>1.5938000000000001</v>
      </c>
      <c r="D3" s="6">
        <v>6.9699999999999998E-2</v>
      </c>
      <c r="E3" s="6">
        <v>96</v>
      </c>
      <c r="F3" s="6">
        <v>51</v>
      </c>
      <c r="G3" s="7">
        <f t="shared" ref="G3:G13" si="2">E3*F3</f>
        <v>4896</v>
      </c>
      <c r="I3" s="18">
        <v>640</v>
      </c>
      <c r="J3" s="14">
        <v>480</v>
      </c>
      <c r="K3" s="14">
        <f t="shared" ref="K3:K13" si="3">I3*J3</f>
        <v>307200</v>
      </c>
      <c r="L3" s="22">
        <f t="shared" si="0"/>
        <v>1.59375</v>
      </c>
      <c r="M3" s="7">
        <f>(L3*O3)/Q2</f>
        <v>6.9653586100650464E-2</v>
      </c>
      <c r="O3" s="29">
        <f t="shared" si="1"/>
        <v>382.98</v>
      </c>
    </row>
    <row r="4" spans="1:20" x14ac:dyDescent="0.25">
      <c r="A4" s="27" t="s">
        <v>8</v>
      </c>
      <c r="B4" s="6">
        <v>48.953000000000003</v>
      </c>
      <c r="C4" s="6">
        <v>2.2427999999999999</v>
      </c>
      <c r="D4" s="6">
        <v>0.75180000000000002</v>
      </c>
      <c r="E4" s="6">
        <v>106</v>
      </c>
      <c r="F4" s="6">
        <v>65</v>
      </c>
      <c r="G4" s="7">
        <f t="shared" si="2"/>
        <v>6890</v>
      </c>
      <c r="I4" s="18">
        <v>640</v>
      </c>
      <c r="J4" s="14">
        <v>480</v>
      </c>
      <c r="K4" s="14">
        <f t="shared" si="3"/>
        <v>307200</v>
      </c>
      <c r="L4" s="22">
        <f t="shared" si="0"/>
        <v>2.2428385416666665</v>
      </c>
      <c r="M4" s="7">
        <f>(L4*O4)/Q2</f>
        <v>0.75175402348653431</v>
      </c>
      <c r="O4" s="29">
        <f t="shared" si="1"/>
        <v>2937.1800000000003</v>
      </c>
      <c r="Q4" s="21" t="s">
        <v>29</v>
      </c>
    </row>
    <row r="5" spans="1:20" ht="15.75" thickBot="1" x14ac:dyDescent="0.3">
      <c r="A5" s="27" t="s">
        <v>9</v>
      </c>
      <c r="B5" s="6">
        <v>0.69930000000000003</v>
      </c>
      <c r="C5" s="6">
        <v>2.7604000000000002</v>
      </c>
      <c r="D5" s="6">
        <v>1.32E-2</v>
      </c>
      <c r="E5" s="6">
        <v>80</v>
      </c>
      <c r="F5" s="6">
        <v>106</v>
      </c>
      <c r="G5" s="7">
        <f t="shared" si="2"/>
        <v>8480</v>
      </c>
      <c r="I5" s="18">
        <v>640</v>
      </c>
      <c r="J5" s="14">
        <v>480</v>
      </c>
      <c r="K5" s="14">
        <f t="shared" si="3"/>
        <v>307200</v>
      </c>
      <c r="L5" s="22">
        <f t="shared" si="0"/>
        <v>2.7604166666666665</v>
      </c>
      <c r="M5" s="7">
        <f>(L5*O5)/Q2</f>
        <v>1.3217113146182813E-2</v>
      </c>
      <c r="O5" s="29">
        <f t="shared" si="1"/>
        <v>41.957999999999998</v>
      </c>
      <c r="Q5" s="20">
        <f>(B3+B5+B6+B7+B8+B9+B10+B11)*60</f>
        <v>24521.706000000002</v>
      </c>
    </row>
    <row r="6" spans="1:20" x14ac:dyDescent="0.25">
      <c r="A6" s="27" t="s">
        <v>10</v>
      </c>
      <c r="B6" s="6">
        <v>121.68940000000001</v>
      </c>
      <c r="C6" s="6">
        <v>1.5557000000000001</v>
      </c>
      <c r="D6" s="6">
        <v>1.2962</v>
      </c>
      <c r="E6" s="6">
        <v>81</v>
      </c>
      <c r="F6" s="6">
        <v>59</v>
      </c>
      <c r="G6" s="7">
        <f t="shared" si="2"/>
        <v>4779</v>
      </c>
      <c r="I6" s="18">
        <v>640</v>
      </c>
      <c r="J6" s="14">
        <v>480</v>
      </c>
      <c r="K6" s="14">
        <f t="shared" si="3"/>
        <v>307200</v>
      </c>
      <c r="L6" s="22">
        <f t="shared" si="0"/>
        <v>1.5556640625</v>
      </c>
      <c r="M6" s="7">
        <f>(L6*O6)/Q2</f>
        <v>1.2961850487311708</v>
      </c>
      <c r="O6" s="29">
        <f t="shared" si="1"/>
        <v>7301.3640000000005</v>
      </c>
    </row>
    <row r="7" spans="1:20" x14ac:dyDescent="0.25">
      <c r="A7" s="27" t="s">
        <v>11</v>
      </c>
      <c r="B7" s="6">
        <v>89.673199999999994</v>
      </c>
      <c r="C7" s="6">
        <v>1.4501999999999999</v>
      </c>
      <c r="D7" s="6">
        <v>0.89039999999999997</v>
      </c>
      <c r="E7" s="6">
        <v>81</v>
      </c>
      <c r="F7" s="6">
        <v>55</v>
      </c>
      <c r="G7" s="7">
        <f t="shared" si="2"/>
        <v>4455</v>
      </c>
      <c r="I7" s="18">
        <v>640</v>
      </c>
      <c r="J7" s="14">
        <v>480</v>
      </c>
      <c r="K7" s="14">
        <f t="shared" si="3"/>
        <v>307200</v>
      </c>
      <c r="L7" s="22">
        <f t="shared" si="0"/>
        <v>1.4501953125</v>
      </c>
      <c r="M7" s="7">
        <f>(L7*O7)/Q2</f>
        <v>0.89040502770883256</v>
      </c>
      <c r="O7" s="29">
        <f t="shared" si="1"/>
        <v>5380.3919999999998</v>
      </c>
    </row>
    <row r="8" spans="1:20" x14ac:dyDescent="0.25">
      <c r="A8" s="27" t="s">
        <v>12</v>
      </c>
      <c r="B8" s="6">
        <v>24.616</v>
      </c>
      <c r="C8" s="6">
        <v>2.5781000000000001</v>
      </c>
      <c r="D8" s="6">
        <v>0.4345</v>
      </c>
      <c r="E8" s="6">
        <v>88</v>
      </c>
      <c r="F8" s="6">
        <v>90</v>
      </c>
      <c r="G8" s="7">
        <f t="shared" si="2"/>
        <v>7920</v>
      </c>
      <c r="I8" s="18">
        <v>640</v>
      </c>
      <c r="J8" s="14">
        <v>480</v>
      </c>
      <c r="K8" s="14">
        <f t="shared" si="3"/>
        <v>307200</v>
      </c>
      <c r="L8" s="22">
        <f t="shared" si="0"/>
        <v>2.578125</v>
      </c>
      <c r="M8" s="7">
        <f>(L8*O8)/Q2</f>
        <v>0.43453012666894897</v>
      </c>
      <c r="O8" s="29">
        <f t="shared" si="1"/>
        <v>1476.96</v>
      </c>
    </row>
    <row r="9" spans="1:20" x14ac:dyDescent="0.25">
      <c r="A9" s="27" t="s">
        <v>13</v>
      </c>
      <c r="B9" s="6">
        <v>64.250200000000007</v>
      </c>
      <c r="C9" s="6">
        <v>1.9466000000000001</v>
      </c>
      <c r="D9" s="6">
        <v>0.85640000000000005</v>
      </c>
      <c r="E9" s="6">
        <v>92</v>
      </c>
      <c r="F9" s="6">
        <v>65</v>
      </c>
      <c r="G9" s="7">
        <f t="shared" si="2"/>
        <v>5980</v>
      </c>
      <c r="I9" s="18">
        <v>640</v>
      </c>
      <c r="J9" s="14">
        <v>480</v>
      </c>
      <c r="K9" s="14">
        <f t="shared" si="3"/>
        <v>307200</v>
      </c>
      <c r="L9" s="22">
        <f t="shared" si="0"/>
        <v>1.9466145833333333</v>
      </c>
      <c r="M9" s="7">
        <f>(L9*O9)/Q2</f>
        <v>0.8563531414041996</v>
      </c>
      <c r="O9" s="29">
        <f t="shared" si="1"/>
        <v>3855.0120000000006</v>
      </c>
    </row>
    <row r="10" spans="1:20" x14ac:dyDescent="0.25">
      <c r="A10" s="27" t="s">
        <v>14</v>
      </c>
      <c r="B10" s="6">
        <v>4.0641999999999996</v>
      </c>
      <c r="C10" s="6">
        <v>5.4199000000000002</v>
      </c>
      <c r="D10" s="6">
        <v>0.15079999999999999</v>
      </c>
      <c r="E10" s="6">
        <v>90</v>
      </c>
      <c r="F10" s="6">
        <v>185</v>
      </c>
      <c r="G10" s="7">
        <f t="shared" si="2"/>
        <v>16650</v>
      </c>
      <c r="I10" s="18">
        <v>640</v>
      </c>
      <c r="J10" s="14">
        <v>480</v>
      </c>
      <c r="K10" s="14">
        <f t="shared" si="3"/>
        <v>307200</v>
      </c>
      <c r="L10" s="22">
        <f t="shared" si="0"/>
        <v>5.419921875</v>
      </c>
      <c r="M10" s="7">
        <f>(L10*O10)/Q2</f>
        <v>0.15082263940003421</v>
      </c>
      <c r="O10" s="29">
        <f t="shared" si="1"/>
        <v>243.85199999999998</v>
      </c>
    </row>
    <row r="11" spans="1:20" x14ac:dyDescent="0.25">
      <c r="A11" s="27" t="s">
        <v>15</v>
      </c>
      <c r="B11" s="6">
        <v>97.319800000000001</v>
      </c>
      <c r="C11" s="6">
        <v>4.5591999999999997</v>
      </c>
      <c r="D11" s="6">
        <v>3.0379999999999998</v>
      </c>
      <c r="E11" s="6">
        <v>149</v>
      </c>
      <c r="F11" s="6">
        <v>94</v>
      </c>
      <c r="G11" s="7">
        <f t="shared" si="2"/>
        <v>14006</v>
      </c>
      <c r="I11" s="18">
        <v>640</v>
      </c>
      <c r="J11" s="14">
        <v>480</v>
      </c>
      <c r="K11" s="14">
        <f t="shared" si="3"/>
        <v>307200</v>
      </c>
      <c r="L11" s="22">
        <f t="shared" si="0"/>
        <v>4.559244791666667</v>
      </c>
      <c r="M11" s="7">
        <f>(L11*O11)/Q2</f>
        <v>3.0380334904213742</v>
      </c>
      <c r="O11" s="29">
        <f t="shared" si="1"/>
        <v>5839.1880000000001</v>
      </c>
    </row>
    <row r="12" spans="1:20" x14ac:dyDescent="0.25">
      <c r="A12" s="27" t="s">
        <v>60</v>
      </c>
      <c r="B12" s="6">
        <v>51.0869</v>
      </c>
      <c r="C12" s="6">
        <v>2.7330000000000001</v>
      </c>
      <c r="D12" s="6">
        <v>6.7492000000000001</v>
      </c>
      <c r="E12" s="6">
        <v>94</v>
      </c>
      <c r="F12" s="6">
        <v>88</v>
      </c>
      <c r="G12" s="7">
        <f t="shared" si="2"/>
        <v>8272</v>
      </c>
      <c r="H12">
        <f>(B3+B5+B6+B7+B8+B9+B10+B11)</f>
        <v>408.69510000000002</v>
      </c>
      <c r="I12" s="18">
        <v>640</v>
      </c>
      <c r="J12" s="14">
        <v>480</v>
      </c>
      <c r="K12" s="14">
        <f t="shared" si="3"/>
        <v>307200</v>
      </c>
      <c r="L12" s="22">
        <f t="shared" si="0"/>
        <v>2.6927083333333335</v>
      </c>
      <c r="M12" s="7">
        <f>(M3+M5+M6+M7+M8+M9+M10+M11)</f>
        <v>6.7492001735813938</v>
      </c>
      <c r="O12" s="29">
        <f t="shared" si="1"/>
        <v>3065.2139999999999</v>
      </c>
    </row>
    <row r="13" spans="1:20" x14ac:dyDescent="0.25">
      <c r="A13" s="28" t="s">
        <v>61</v>
      </c>
      <c r="B13" s="9">
        <v>87.057199999999995</v>
      </c>
      <c r="C13" s="9">
        <v>3.8298000000000001</v>
      </c>
      <c r="D13" s="9">
        <v>5.3936999999999999</v>
      </c>
      <c r="E13" s="9">
        <v>133</v>
      </c>
      <c r="F13" s="9">
        <v>84</v>
      </c>
      <c r="G13" s="10">
        <f t="shared" si="2"/>
        <v>11172</v>
      </c>
      <c r="H13">
        <f>(B2+B4)</f>
        <v>174.11430000000001</v>
      </c>
      <c r="I13" s="19">
        <v>640</v>
      </c>
      <c r="J13" s="15">
        <v>480</v>
      </c>
      <c r="K13" s="15">
        <f t="shared" si="3"/>
        <v>307200</v>
      </c>
      <c r="L13" s="23">
        <f t="shared" si="0"/>
        <v>3.63671875</v>
      </c>
      <c r="M13" s="10">
        <f>(M2+M4)</f>
        <v>5.3937056952884292</v>
      </c>
      <c r="O13" s="30">
        <f t="shared" si="1"/>
        <v>5223.4319999999998</v>
      </c>
    </row>
    <row r="14" spans="1:20" x14ac:dyDescent="0.25">
      <c r="E14" s="1"/>
      <c r="F14" s="1"/>
      <c r="G14" s="1"/>
      <c r="H14">
        <f>SUM(B2:B11)</f>
        <v>582.80939999999998</v>
      </c>
      <c r="I14" s="3"/>
      <c r="J14" s="3"/>
      <c r="K14" s="3"/>
      <c r="L14" s="4"/>
    </row>
    <row r="15" spans="1:20" x14ac:dyDescent="0.25">
      <c r="E15" s="1"/>
      <c r="F15" s="1"/>
      <c r="G15" s="1"/>
    </row>
    <row r="16" spans="1:20" x14ac:dyDescent="0.25">
      <c r="E16" s="1"/>
      <c r="F16" s="1"/>
      <c r="G16" s="1"/>
      <c r="H16" s="11" t="s">
        <v>5</v>
      </c>
      <c r="I16" s="16" t="s">
        <v>23</v>
      </c>
      <c r="J16" s="17" t="s">
        <v>24</v>
      </c>
      <c r="K16" s="17" t="s">
        <v>25</v>
      </c>
      <c r="L16" s="24" t="s">
        <v>26</v>
      </c>
      <c r="M16" s="25" t="s">
        <v>30</v>
      </c>
    </row>
    <row r="17" spans="8:13" x14ac:dyDescent="0.25">
      <c r="H17" s="5" t="s">
        <v>6</v>
      </c>
      <c r="I17" s="18">
        <v>630</v>
      </c>
      <c r="J17" s="14">
        <v>360</v>
      </c>
      <c r="K17" s="14">
        <f>I17*J17</f>
        <v>226800</v>
      </c>
      <c r="L17" s="22">
        <f>(G2/K17)*100</f>
        <v>7.336860670194004</v>
      </c>
      <c r="M17" s="7">
        <f>(L17*O2)/Q2</f>
        <v>6.2875112591602385</v>
      </c>
    </row>
    <row r="18" spans="8:13" x14ac:dyDescent="0.25">
      <c r="H18" s="5" t="s">
        <v>7</v>
      </c>
      <c r="I18" s="18">
        <v>630</v>
      </c>
      <c r="J18" s="14">
        <v>360</v>
      </c>
      <c r="K18" s="14">
        <f t="shared" ref="K18:K28" si="4">I18*J18</f>
        <v>226800</v>
      </c>
      <c r="L18" s="22">
        <f>(G3/K18)*100</f>
        <v>2.1587301587301591</v>
      </c>
      <c r="M18" s="7">
        <f>(L18*O3)/Q2</f>
        <v>9.4345598104584774E-2</v>
      </c>
    </row>
    <row r="19" spans="8:13" x14ac:dyDescent="0.25">
      <c r="H19" s="5" t="s">
        <v>8</v>
      </c>
      <c r="I19" s="18">
        <v>630</v>
      </c>
      <c r="J19" s="14">
        <v>360</v>
      </c>
      <c r="K19" s="14">
        <f t="shared" si="4"/>
        <v>226800</v>
      </c>
      <c r="L19" s="22">
        <f>(G4/K19)*100</f>
        <v>3.0379188712522045</v>
      </c>
      <c r="M19" s="7">
        <f>(L19*O4)/Q2</f>
        <v>1.0182488360452528</v>
      </c>
    </row>
    <row r="20" spans="8:13" x14ac:dyDescent="0.25">
      <c r="H20" s="5" t="s">
        <v>9</v>
      </c>
      <c r="I20" s="18">
        <v>630</v>
      </c>
      <c r="J20" s="14">
        <v>360</v>
      </c>
      <c r="K20" s="14">
        <f t="shared" si="4"/>
        <v>226800</v>
      </c>
      <c r="L20" s="22">
        <f>(G5/K20)*100</f>
        <v>3.7389770723104059</v>
      </c>
      <c r="M20" s="7">
        <f>(L20*O5)/Q2</f>
        <v>1.7902544790596827E-2</v>
      </c>
    </row>
    <row r="21" spans="8:13" x14ac:dyDescent="0.25">
      <c r="H21" s="5" t="s">
        <v>10</v>
      </c>
      <c r="I21" s="18">
        <v>630</v>
      </c>
      <c r="J21" s="14">
        <v>360</v>
      </c>
      <c r="K21" s="14">
        <f t="shared" si="4"/>
        <v>226800</v>
      </c>
      <c r="L21" s="22">
        <f>(G6/K21)*100</f>
        <v>2.1071428571428572</v>
      </c>
      <c r="M21" s="7">
        <f>(L21*O6)/Q2</f>
        <v>1.7556792194453956</v>
      </c>
    </row>
    <row r="22" spans="8:13" x14ac:dyDescent="0.25">
      <c r="H22" s="5" t="s">
        <v>11</v>
      </c>
      <c r="I22" s="18">
        <v>630</v>
      </c>
      <c r="J22" s="14">
        <v>360</v>
      </c>
      <c r="K22" s="14">
        <f t="shared" si="4"/>
        <v>226800</v>
      </c>
      <c r="L22" s="22">
        <f>(G7/K22)*100</f>
        <v>1.9642857142857142</v>
      </c>
      <c r="M22" s="7">
        <f>(L22*O7)/Q2</f>
        <v>1.2060512544627573</v>
      </c>
    </row>
    <row r="23" spans="8:13" x14ac:dyDescent="0.25">
      <c r="H23" s="5" t="s">
        <v>12</v>
      </c>
      <c r="I23" s="18">
        <v>630</v>
      </c>
      <c r="J23" s="14">
        <v>360</v>
      </c>
      <c r="K23" s="14">
        <f t="shared" si="4"/>
        <v>226800</v>
      </c>
      <c r="L23" s="22">
        <f>(G8/K23)*100</f>
        <v>3.4920634920634921</v>
      </c>
      <c r="M23" s="7">
        <f>(L23*O8)/Q2</f>
        <v>0.58856990702249168</v>
      </c>
    </row>
    <row r="24" spans="8:13" x14ac:dyDescent="0.25">
      <c r="H24" s="5" t="s">
        <v>13</v>
      </c>
      <c r="I24" s="18">
        <v>630</v>
      </c>
      <c r="J24" s="14">
        <v>360</v>
      </c>
      <c r="K24" s="14">
        <f t="shared" si="4"/>
        <v>226800</v>
      </c>
      <c r="L24" s="22">
        <f>(G9/K24)*100</f>
        <v>2.6366843033509699</v>
      </c>
      <c r="M24" s="7">
        <f>(L24*O9)/Q2</f>
        <v>1.1599280645474872</v>
      </c>
    </row>
    <row r="25" spans="8:13" x14ac:dyDescent="0.25">
      <c r="H25" s="5" t="s">
        <v>14</v>
      </c>
      <c r="I25" s="18">
        <v>630</v>
      </c>
      <c r="J25" s="14">
        <v>360</v>
      </c>
      <c r="K25" s="14">
        <f t="shared" si="4"/>
        <v>226800</v>
      </c>
      <c r="L25" s="22">
        <f>(G10/K25)*100</f>
        <v>7.3412698412698418</v>
      </c>
      <c r="M25" s="7">
        <f>(L25*O10)/Q2</f>
        <v>0.20428886606565486</v>
      </c>
    </row>
    <row r="26" spans="8:13" x14ac:dyDescent="0.25">
      <c r="H26" s="5" t="s">
        <v>15</v>
      </c>
      <c r="I26" s="18">
        <v>630</v>
      </c>
      <c r="J26" s="14">
        <v>360</v>
      </c>
      <c r="K26" s="14">
        <f t="shared" si="4"/>
        <v>226800</v>
      </c>
      <c r="L26" s="22">
        <f>(G11/K26)*100</f>
        <v>6.1754850088183417</v>
      </c>
      <c r="M26" s="7">
        <f>(L26*O11)/Q2</f>
        <v>4.1150083256501144</v>
      </c>
    </row>
    <row r="27" spans="8:13" x14ac:dyDescent="0.25">
      <c r="H27" s="5" t="s">
        <v>16</v>
      </c>
      <c r="I27" s="18">
        <v>630</v>
      </c>
      <c r="J27" s="14">
        <v>360</v>
      </c>
      <c r="K27" s="14">
        <f t="shared" si="4"/>
        <v>226800</v>
      </c>
      <c r="L27" s="22">
        <f>(G12/K27)*100</f>
        <v>3.6472663139329806</v>
      </c>
      <c r="M27" s="7">
        <f>SUM(M20:M26,M18)</f>
        <v>9.1417737800890819</v>
      </c>
    </row>
    <row r="28" spans="8:13" x14ac:dyDescent="0.25">
      <c r="H28" s="8" t="s">
        <v>17</v>
      </c>
      <c r="I28" s="19">
        <v>630</v>
      </c>
      <c r="J28" s="15">
        <v>360</v>
      </c>
      <c r="K28" s="15">
        <f t="shared" si="4"/>
        <v>226800</v>
      </c>
      <c r="L28" s="23">
        <f>(G13/K28)*100</f>
        <v>4.9259259259259256</v>
      </c>
      <c r="M28" s="10">
        <f>SUM(M17,M19)</f>
        <v>7.3057600952054909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N34" sqref="N34"/>
    </sheetView>
  </sheetViews>
  <sheetFormatPr baseColWidth="10" defaultRowHeight="15" x14ac:dyDescent="0.25"/>
  <cols>
    <col min="1" max="1" width="16.140625" customWidth="1"/>
    <col min="2" max="2" width="18.7109375" bestFit="1" customWidth="1"/>
    <col min="3" max="3" width="12" bestFit="1" customWidth="1"/>
    <col min="4" max="4" width="28" bestFit="1" customWidth="1"/>
    <col min="5" max="5" width="5.5703125" bestFit="1" customWidth="1"/>
    <col min="6" max="6" width="5.42578125" bestFit="1" customWidth="1"/>
  </cols>
  <sheetData>
    <row r="1" spans="1:6" x14ac:dyDescent="0.25">
      <c r="A1" s="39" t="s">
        <v>59</v>
      </c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</row>
    <row r="2" spans="1:6" x14ac:dyDescent="0.25">
      <c r="A2" s="37" t="s">
        <v>31</v>
      </c>
      <c r="B2" s="33">
        <v>507.866666667</v>
      </c>
      <c r="C2" s="33">
        <v>2.1796875</v>
      </c>
      <c r="D2" s="33">
        <v>2.1796875</v>
      </c>
      <c r="E2" s="33">
        <v>93</v>
      </c>
      <c r="F2" s="34">
        <v>72</v>
      </c>
    </row>
    <row r="3" spans="1:6" x14ac:dyDescent="0.25">
      <c r="A3" s="37" t="s">
        <v>32</v>
      </c>
      <c r="B3" s="33">
        <v>507.63933333300002</v>
      </c>
      <c r="C3" s="33">
        <v>2.03125</v>
      </c>
      <c r="D3" s="33">
        <v>2.0303407636499999</v>
      </c>
      <c r="E3" s="33">
        <v>80</v>
      </c>
      <c r="F3" s="34">
        <v>78</v>
      </c>
    </row>
    <row r="4" spans="1:6" x14ac:dyDescent="0.25">
      <c r="A4" s="37" t="s">
        <v>33</v>
      </c>
      <c r="B4" s="33">
        <v>507.76511666699997</v>
      </c>
      <c r="C4" s="33">
        <v>0.50455729166700003</v>
      </c>
      <c r="D4" s="33">
        <v>0.50445640338999997</v>
      </c>
      <c r="E4" s="33">
        <v>31</v>
      </c>
      <c r="F4" s="34">
        <v>50</v>
      </c>
    </row>
    <row r="5" spans="1:6" x14ac:dyDescent="0.25">
      <c r="A5" s="37" t="s">
        <v>34</v>
      </c>
      <c r="B5" s="33">
        <v>444.06666666699999</v>
      </c>
      <c r="C5" s="33">
        <v>3.0833333333300001</v>
      </c>
      <c r="D5" s="33">
        <v>2.69599413669</v>
      </c>
      <c r="E5" s="33">
        <v>148</v>
      </c>
      <c r="F5" s="34">
        <v>64</v>
      </c>
    </row>
    <row r="6" spans="1:6" x14ac:dyDescent="0.25">
      <c r="A6" s="37" t="s">
        <v>35</v>
      </c>
      <c r="B6" s="33">
        <v>5.29318333333</v>
      </c>
      <c r="C6" s="33">
        <v>0.29166666666699997</v>
      </c>
      <c r="D6" s="33">
        <v>3.0398630983600001E-3</v>
      </c>
      <c r="E6" s="33">
        <v>28</v>
      </c>
      <c r="F6" s="34">
        <v>32</v>
      </c>
    </row>
    <row r="7" spans="1:6" x14ac:dyDescent="0.25">
      <c r="A7" s="37" t="s">
        <v>36</v>
      </c>
      <c r="B7" s="33">
        <v>420.89833333299998</v>
      </c>
      <c r="C7" s="33">
        <v>2.158203125</v>
      </c>
      <c r="D7" s="33">
        <v>1.78862712977</v>
      </c>
      <c r="E7" s="33">
        <v>78</v>
      </c>
      <c r="F7" s="34">
        <v>85</v>
      </c>
    </row>
    <row r="8" spans="1:6" x14ac:dyDescent="0.25">
      <c r="A8" s="37" t="s">
        <v>37</v>
      </c>
      <c r="B8" s="33">
        <v>53.453000000000003</v>
      </c>
      <c r="C8" s="33">
        <v>3.1901041666699999</v>
      </c>
      <c r="D8" s="33">
        <v>0.33575867292099998</v>
      </c>
      <c r="E8" s="33">
        <v>98</v>
      </c>
      <c r="F8" s="34">
        <v>100</v>
      </c>
    </row>
    <row r="9" spans="1:6" x14ac:dyDescent="0.25">
      <c r="A9" s="37" t="s">
        <v>38</v>
      </c>
      <c r="B9" s="33">
        <v>5.6529666666700003</v>
      </c>
      <c r="C9" s="33">
        <v>4.53125</v>
      </c>
      <c r="D9" s="33">
        <v>5.0436476519400003E-2</v>
      </c>
      <c r="E9" s="33">
        <v>120</v>
      </c>
      <c r="F9" s="34">
        <v>116</v>
      </c>
    </row>
    <row r="10" spans="1:6" x14ac:dyDescent="0.25">
      <c r="A10" s="37" t="s">
        <v>39</v>
      </c>
      <c r="B10" s="33">
        <v>66.163933333299994</v>
      </c>
      <c r="C10" s="33">
        <v>0.229166666667</v>
      </c>
      <c r="D10" s="33">
        <v>2.9855410978399999E-2</v>
      </c>
      <c r="E10" s="33">
        <v>88</v>
      </c>
      <c r="F10" s="34">
        <v>8</v>
      </c>
    </row>
    <row r="11" spans="1:6" x14ac:dyDescent="0.25">
      <c r="A11" s="37" t="s">
        <v>40</v>
      </c>
      <c r="B11" s="33">
        <v>48.318350000000002</v>
      </c>
      <c r="C11" s="33">
        <v>1.9765625</v>
      </c>
      <c r="D11" s="33">
        <v>0.18804982673599999</v>
      </c>
      <c r="E11" s="33">
        <v>92</v>
      </c>
      <c r="F11" s="34">
        <v>66</v>
      </c>
    </row>
    <row r="12" spans="1:6" x14ac:dyDescent="0.25">
      <c r="A12" s="37" t="s">
        <v>41</v>
      </c>
      <c r="B12" s="33">
        <v>2</v>
      </c>
      <c r="C12" s="33">
        <v>0.67708333333299997</v>
      </c>
      <c r="D12" s="33">
        <v>2.66638225256E-3</v>
      </c>
      <c r="E12" s="33">
        <v>40</v>
      </c>
      <c r="F12" s="34">
        <v>52</v>
      </c>
    </row>
    <row r="13" spans="1:6" x14ac:dyDescent="0.25">
      <c r="A13" s="37" t="s">
        <v>42</v>
      </c>
      <c r="B13" s="33">
        <v>347.95</v>
      </c>
      <c r="C13" s="33">
        <v>1.3541666666700001</v>
      </c>
      <c r="D13" s="33">
        <v>0.92776770477799997</v>
      </c>
      <c r="E13" s="33">
        <v>80</v>
      </c>
      <c r="F13" s="34">
        <v>52</v>
      </c>
    </row>
    <row r="14" spans="1:6" x14ac:dyDescent="0.25">
      <c r="A14" s="37" t="s">
        <v>43</v>
      </c>
      <c r="B14" s="33">
        <v>475.38204999999999</v>
      </c>
      <c r="C14" s="33">
        <v>2.26953125</v>
      </c>
      <c r="D14" s="33">
        <v>2.1243654860099999</v>
      </c>
      <c r="E14" s="33">
        <v>83</v>
      </c>
      <c r="F14" s="34">
        <v>84</v>
      </c>
    </row>
    <row r="15" spans="1:6" x14ac:dyDescent="0.25">
      <c r="A15" s="37" t="s">
        <v>44</v>
      </c>
      <c r="B15" s="33">
        <v>231.716666667</v>
      </c>
      <c r="C15" s="33">
        <v>0.83854166666700003</v>
      </c>
      <c r="D15" s="33">
        <v>0.38258876318099999</v>
      </c>
      <c r="E15" s="33">
        <v>23</v>
      </c>
      <c r="F15" s="34">
        <v>112</v>
      </c>
    </row>
    <row r="16" spans="1:6" x14ac:dyDescent="0.25">
      <c r="A16" s="37" t="s">
        <v>45</v>
      </c>
      <c r="B16" s="33">
        <v>40.483333333300003</v>
      </c>
      <c r="C16" s="33">
        <v>1.1510416666700001</v>
      </c>
      <c r="D16" s="33">
        <v>9.1752435295800003E-2</v>
      </c>
      <c r="E16" s="33">
        <v>68</v>
      </c>
      <c r="F16" s="34">
        <v>52</v>
      </c>
    </row>
    <row r="17" spans="1:6" x14ac:dyDescent="0.25">
      <c r="A17" s="37" t="s">
        <v>46</v>
      </c>
      <c r="B17" s="33">
        <v>5.25</v>
      </c>
      <c r="C17" s="33">
        <v>0.227864583333</v>
      </c>
      <c r="D17" s="33">
        <v>2.35551797552E-3</v>
      </c>
      <c r="E17" s="33">
        <v>28</v>
      </c>
      <c r="F17" s="34">
        <v>25</v>
      </c>
    </row>
    <row r="18" spans="1:6" x14ac:dyDescent="0.25">
      <c r="A18" s="37" t="s">
        <v>47</v>
      </c>
      <c r="B18" s="33">
        <v>1.45</v>
      </c>
      <c r="C18" s="33">
        <v>0.150390625</v>
      </c>
      <c r="D18" s="33">
        <v>4.2937727667999998E-4</v>
      </c>
      <c r="E18" s="33">
        <v>21</v>
      </c>
      <c r="F18" s="34">
        <v>22</v>
      </c>
    </row>
    <row r="19" spans="1:6" x14ac:dyDescent="0.25">
      <c r="A19" s="37" t="s">
        <v>48</v>
      </c>
      <c r="B19" s="33">
        <v>60.659583333299999</v>
      </c>
      <c r="C19" s="33">
        <v>0.15625</v>
      </c>
      <c r="D19" s="33">
        <v>1.86624965132E-2</v>
      </c>
      <c r="E19" s="33">
        <v>8</v>
      </c>
      <c r="F19" s="34">
        <v>60</v>
      </c>
    </row>
    <row r="20" spans="1:6" x14ac:dyDescent="0.25">
      <c r="A20" s="37" t="s">
        <v>49</v>
      </c>
      <c r="B20" s="33">
        <v>78.389083333299993</v>
      </c>
      <c r="C20" s="33">
        <v>2.564453125</v>
      </c>
      <c r="D20" s="33">
        <v>0.39582264975100001</v>
      </c>
      <c r="E20" s="33">
        <v>101</v>
      </c>
      <c r="F20" s="34">
        <v>78</v>
      </c>
    </row>
    <row r="21" spans="1:6" x14ac:dyDescent="0.25">
      <c r="A21" s="37" t="s">
        <v>50</v>
      </c>
      <c r="B21" s="33">
        <v>56.266666666699997</v>
      </c>
      <c r="C21" s="33">
        <v>1.09375</v>
      </c>
      <c r="D21" s="33">
        <v>0.12117681806199999</v>
      </c>
      <c r="E21" s="33">
        <v>140</v>
      </c>
      <c r="F21" s="34">
        <v>24</v>
      </c>
    </row>
    <row r="22" spans="1:6" x14ac:dyDescent="0.25">
      <c r="A22" s="37" t="s">
        <v>51</v>
      </c>
      <c r="B22" s="33">
        <v>16.666666666699999</v>
      </c>
      <c r="C22" s="33">
        <v>1.6822916666700001</v>
      </c>
      <c r="D22" s="33">
        <v>5.5207786383099998E-2</v>
      </c>
      <c r="E22" s="33">
        <v>76</v>
      </c>
      <c r="F22" s="34">
        <v>68</v>
      </c>
    </row>
    <row r="23" spans="1:6" x14ac:dyDescent="0.25">
      <c r="A23" s="37" t="s">
        <v>52</v>
      </c>
      <c r="B23" s="33">
        <v>85.35</v>
      </c>
      <c r="C23" s="33">
        <v>0.93587239583299997</v>
      </c>
      <c r="D23" s="33">
        <v>0.15727889666100001</v>
      </c>
      <c r="E23" s="33">
        <v>25</v>
      </c>
      <c r="F23" s="34">
        <v>115</v>
      </c>
    </row>
    <row r="24" spans="1:6" x14ac:dyDescent="0.25">
      <c r="A24" s="37" t="s">
        <v>53</v>
      </c>
      <c r="B24" s="33">
        <v>6.2</v>
      </c>
      <c r="C24" s="33">
        <v>0.365234375</v>
      </c>
      <c r="D24" s="33">
        <v>4.4587551686799997E-3</v>
      </c>
      <c r="E24" s="33">
        <v>34</v>
      </c>
      <c r="F24" s="34">
        <v>33</v>
      </c>
    </row>
    <row r="25" spans="1:6" x14ac:dyDescent="0.25">
      <c r="A25" s="37" t="s">
        <v>54</v>
      </c>
      <c r="B25" s="33">
        <v>3.1</v>
      </c>
      <c r="C25" s="33">
        <v>0.3125</v>
      </c>
      <c r="D25" s="33">
        <v>1.9074888422200001E-3</v>
      </c>
      <c r="E25" s="33">
        <v>32</v>
      </c>
      <c r="F25" s="34">
        <v>30</v>
      </c>
    </row>
    <row r="26" spans="1:6" x14ac:dyDescent="0.25">
      <c r="A26" s="37" t="s">
        <v>55</v>
      </c>
      <c r="B26" s="33">
        <v>9.6999999999999993</v>
      </c>
      <c r="C26" s="33">
        <v>1.4632161458299999</v>
      </c>
      <c r="D26" s="33">
        <v>2.7946698506000001E-2</v>
      </c>
      <c r="E26" s="33">
        <v>155</v>
      </c>
      <c r="F26" s="34">
        <v>29</v>
      </c>
    </row>
    <row r="27" spans="1:6" x14ac:dyDescent="0.25">
      <c r="A27" s="37" t="s">
        <v>56</v>
      </c>
      <c r="B27" s="33">
        <v>176.937216667</v>
      </c>
      <c r="C27" s="33">
        <v>0.25520833333300003</v>
      </c>
      <c r="D27" s="33">
        <v>8.8912809471299994E-2</v>
      </c>
      <c r="E27" s="33">
        <v>28</v>
      </c>
      <c r="F27" s="34">
        <v>28</v>
      </c>
    </row>
    <row r="28" spans="1:6" x14ac:dyDescent="0.25">
      <c r="A28" s="37" t="s">
        <v>57</v>
      </c>
      <c r="B28" s="33">
        <v>16.083333333300001</v>
      </c>
      <c r="C28" s="33">
        <v>6.26953125</v>
      </c>
      <c r="D28" s="33">
        <v>0.19854612943899999</v>
      </c>
      <c r="E28" s="33">
        <v>180</v>
      </c>
      <c r="F28" s="34">
        <v>107</v>
      </c>
    </row>
    <row r="29" spans="1:6" x14ac:dyDescent="0.25">
      <c r="A29" s="37" t="s">
        <v>60</v>
      </c>
      <c r="B29" s="33">
        <v>154.84082036999999</v>
      </c>
      <c r="C29" s="33">
        <v>1.5534336419799999</v>
      </c>
      <c r="D29" s="33">
        <v>14.408092379299999</v>
      </c>
      <c r="E29" s="33">
        <v>73</v>
      </c>
      <c r="F29" s="34">
        <v>60</v>
      </c>
    </row>
    <row r="30" spans="1:6" x14ac:dyDescent="0.25">
      <c r="A30" s="38" t="s">
        <v>61</v>
      </c>
      <c r="B30" s="35">
        <v>16.083333333300001</v>
      </c>
      <c r="C30" s="35">
        <v>6.26953125</v>
      </c>
      <c r="D30" s="35">
        <v>0.19854612943899999</v>
      </c>
      <c r="E30" s="35">
        <v>180</v>
      </c>
      <c r="F30" s="36">
        <v>107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Video 1</vt:lpstr>
      <vt:lpstr>Video 2</vt:lpstr>
      <vt:lpstr>'Video 1'!output_1</vt:lpstr>
      <vt:lpstr>'Video 2'!output_2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2012-08-15T13:22:47Z</dcterms:created>
  <dcterms:modified xsi:type="dcterms:W3CDTF">2012-08-16T08:57:55Z</dcterms:modified>
</cp:coreProperties>
</file>