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okkertechno.corp\aerouser\HOO\fn043365\Desktop\"/>
    </mc:Choice>
  </mc:AlternateContent>
  <bookViews>
    <workbookView xWindow="0" yWindow="0" windowWidth="11415" windowHeight="2610" activeTab="3"/>
  </bookViews>
  <sheets>
    <sheet name="Cavity specific area" sheetId="6" r:id="rId1"/>
    <sheet name="Connector details" sheetId="1" r:id="rId2"/>
    <sheet name="Insert Arrangements" sheetId="3" r:id="rId3"/>
    <sheet name="Source Documents" sheetId="2" r:id="rId4"/>
  </sheets>
  <definedNames>
    <definedName name="_xlnm._FilterDatabase" localSheetId="2" hidden="1">'Insert Arrangements'!$A$4:$V$115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G12" i="6" s="1"/>
  <c r="E13" i="6"/>
  <c r="E14" i="6"/>
  <c r="E15" i="6"/>
  <c r="E16" i="6"/>
  <c r="E17" i="6"/>
  <c r="E18" i="6"/>
  <c r="E19" i="6"/>
  <c r="E20" i="6"/>
  <c r="E21" i="6"/>
  <c r="E2" i="6"/>
  <c r="G2" i="6" s="1"/>
  <c r="N3" i="1"/>
  <c r="N4" i="1"/>
  <c r="G5" i="6" s="1"/>
  <c r="N5" i="1"/>
  <c r="N6" i="1"/>
  <c r="G7" i="6" s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" i="1"/>
  <c r="F21" i="6"/>
  <c r="F20" i="6"/>
  <c r="G4" i="6"/>
  <c r="G8" i="6"/>
  <c r="G16" i="6"/>
  <c r="O21" i="1"/>
  <c r="O20" i="1"/>
  <c r="O12" i="1"/>
  <c r="O13" i="1"/>
  <c r="O14" i="1"/>
  <c r="O15" i="1"/>
  <c r="O16" i="1"/>
  <c r="O17" i="1"/>
  <c r="O18" i="1"/>
  <c r="O19" i="1"/>
  <c r="O11" i="1"/>
  <c r="O3" i="1"/>
  <c r="O4" i="1"/>
  <c r="O5" i="1"/>
  <c r="O6" i="1"/>
  <c r="O7" i="1"/>
  <c r="O8" i="1"/>
  <c r="O9" i="1"/>
  <c r="O10" i="1"/>
  <c r="O2" i="1"/>
  <c r="G6" i="6" l="1"/>
  <c r="G11" i="6"/>
  <c r="G3" i="6"/>
  <c r="G14" i="6"/>
  <c r="G19" i="6"/>
  <c r="G15" i="6"/>
  <c r="G18" i="6"/>
  <c r="G10" i="6"/>
  <c r="G17" i="6"/>
  <c r="G13" i="6"/>
  <c r="G9" i="6"/>
  <c r="G21" i="6"/>
  <c r="G20" i="6"/>
</calcChain>
</file>

<file path=xl/sharedStrings.xml><?xml version="1.0" encoding="utf-8"?>
<sst xmlns="http://schemas.openxmlformats.org/spreadsheetml/2006/main" count="747" uniqueCount="244">
  <si>
    <t>Shell size</t>
  </si>
  <si>
    <t>A</t>
  </si>
  <si>
    <t>B</t>
  </si>
  <si>
    <t>C</t>
  </si>
  <si>
    <t>D</t>
  </si>
  <si>
    <t>E</t>
  </si>
  <si>
    <t>F</t>
  </si>
  <si>
    <t>G</t>
  </si>
  <si>
    <t>J</t>
  </si>
  <si>
    <t>H</t>
  </si>
  <si>
    <t>Size</t>
  </si>
  <si>
    <t>MIL-DTL-38999/20</t>
  </si>
  <si>
    <t>Document Revision</t>
  </si>
  <si>
    <t>Shape</t>
  </si>
  <si>
    <t>Rectangular</t>
  </si>
  <si>
    <t>Side</t>
  </si>
  <si>
    <t>mm</t>
  </si>
  <si>
    <t>Unit</t>
  </si>
  <si>
    <t>MIL-DTL-38999/24</t>
  </si>
  <si>
    <t>J amendment 3</t>
  </si>
  <si>
    <t>Circular</t>
  </si>
  <si>
    <t>Diameter</t>
  </si>
  <si>
    <t>Dimension</t>
  </si>
  <si>
    <t>Tolerance</t>
  </si>
  <si>
    <t>Note</t>
  </si>
  <si>
    <t>additional space needed for tooling to torque nut</t>
  </si>
  <si>
    <t>https://quicksearch.dla.mil/</t>
  </si>
  <si>
    <t>Hyperlink</t>
  </si>
  <si>
    <t>Component specification</t>
  </si>
  <si>
    <t>Document ID</t>
  </si>
  <si>
    <t>EN4165</t>
  </si>
  <si>
    <t>EN4165-004</t>
  </si>
  <si>
    <t>2007 (E)</t>
  </si>
  <si>
    <t>Square</t>
  </si>
  <si>
    <t>Length</t>
  </si>
  <si>
    <t>Width</t>
  </si>
  <si>
    <t>Insert Quantity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</si>
  <si>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</si>
  <si>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</si>
  <si>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</si>
  <si>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</si>
  <si>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</si>
  <si>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</si>
  <si>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</si>
  <si>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</si>
  <si>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</si>
  <si>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</si>
  <si>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</si>
  <si>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</si>
  <si>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</si>
  <si>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</si>
  <si>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</si>
  <si>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</si>
  <si>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2 module</t>
  </si>
  <si>
    <t>4 module</t>
  </si>
  <si>
    <t>55.6max</t>
  </si>
  <si>
    <t>86.1max</t>
  </si>
  <si>
    <t>15.2max</t>
  </si>
  <si>
    <t>http://amphenolpcd.com/sites/default/files/Catalogue_SIM_05-17_V2-1_BD.pdf</t>
  </si>
  <si>
    <t>EN4165 catalog</t>
  </si>
  <si>
    <t>MIL-DTL-38999</t>
  </si>
  <si>
    <t>MIL-STD-1560</t>
  </si>
  <si>
    <t>Perform search for Document Number: 38999</t>
  </si>
  <si>
    <t>Perform search for Document Number: 1560</t>
  </si>
  <si>
    <t>Cavity Type</t>
  </si>
  <si>
    <t>RF</t>
  </si>
  <si>
    <t>X</t>
  </si>
  <si>
    <t>PWR</t>
  </si>
  <si>
    <t>Combi Cavity Type</t>
  </si>
  <si>
    <t>Combi Cavity Size</t>
  </si>
  <si>
    <t>Cavity Grounding</t>
  </si>
  <si>
    <t>Cavity QTY</t>
  </si>
  <si>
    <t>Insert Wiring Face QTY</t>
  </si>
  <si>
    <t>Insert Wiring Face View</t>
  </si>
  <si>
    <t>Cavity Arrangement</t>
  </si>
  <si>
    <t>Typical Wire Barrel Range (up to awg 26)</t>
  </si>
  <si>
    <t>Coax</t>
  </si>
  <si>
    <t>Quadrax</t>
  </si>
  <si>
    <t>Triax</t>
  </si>
  <si>
    <t>12, 14</t>
  </si>
  <si>
    <t>16, 18, 20</t>
  </si>
  <si>
    <t>20, 22, 24</t>
  </si>
  <si>
    <t>22, 24, 26</t>
  </si>
  <si>
    <t>24, 26</t>
  </si>
  <si>
    <t>Cavity Size</t>
  </si>
  <si>
    <t>Insert Size</t>
  </si>
  <si>
    <t>QX8</t>
  </si>
  <si>
    <t>TX8</t>
  </si>
  <si>
    <t>CX8</t>
  </si>
  <si>
    <t>TX12</t>
  </si>
  <si>
    <t>CX12</t>
  </si>
  <si>
    <t>20</t>
  </si>
  <si>
    <t>22</t>
  </si>
  <si>
    <t>24</t>
  </si>
  <si>
    <t>3#20</t>
  </si>
  <si>
    <t>98</t>
  </si>
  <si>
    <t>44</t>
  </si>
  <si>
    <t>4#22</t>
  </si>
  <si>
    <t>23</t>
  </si>
  <si>
    <t>9#23-22</t>
  </si>
  <si>
    <t>6#22M</t>
  </si>
  <si>
    <t>35</t>
  </si>
  <si>
    <t>6#22D</t>
  </si>
  <si>
    <t>7#22D</t>
  </si>
  <si>
    <t>4#20</t>
  </si>
  <si>
    <t>5#20</t>
  </si>
  <si>
    <t>6#20</t>
  </si>
  <si>
    <t>99</t>
  </si>
  <si>
    <t>7#20</t>
  </si>
  <si>
    <t>13#22M</t>
  </si>
  <si>
    <t>19#23-22</t>
  </si>
  <si>
    <t>13#22D</t>
  </si>
  <si>
    <t>2#16</t>
  </si>
  <si>
    <t>4#16</t>
  </si>
  <si>
    <t>8#20</t>
  </si>
  <si>
    <t>10#20</t>
  </si>
  <si>
    <t>22#22M</t>
  </si>
  <si>
    <t>32#23-22</t>
  </si>
  <si>
    <t>22#22D</t>
  </si>
  <si>
    <t>5#16</t>
  </si>
  <si>
    <t>1#16,14#20</t>
  </si>
  <si>
    <t>18#20</t>
  </si>
  <si>
    <t>19</t>
  </si>
  <si>
    <t>19#20</t>
  </si>
  <si>
    <t>21</t>
  </si>
  <si>
    <t>1#CX12,3#20,17#22D</t>
  </si>
  <si>
    <t>55#23-22</t>
  </si>
  <si>
    <t>37</t>
  </si>
  <si>
    <t>37#22M</t>
  </si>
  <si>
    <t>97</t>
  </si>
  <si>
    <t>4#16,8#20</t>
  </si>
  <si>
    <t>37#22D</t>
  </si>
  <si>
    <t>6#12</t>
  </si>
  <si>
    <t>8#16</t>
  </si>
  <si>
    <t>2#TX12,1#CX12,8#20</t>
  </si>
  <si>
    <t>73#23-22</t>
  </si>
  <si>
    <t>2#16,21#20</t>
  </si>
  <si>
    <t>26</t>
  </si>
  <si>
    <t>26#20</t>
  </si>
  <si>
    <t>1#TX8,38#22D</t>
  </si>
  <si>
    <t>55#22D</t>
  </si>
  <si>
    <t>55</t>
  </si>
  <si>
    <t>55#22M</t>
  </si>
  <si>
    <t>11#16</t>
  </si>
  <si>
    <t>28</t>
  </si>
  <si>
    <t>2#16,26#20</t>
  </si>
  <si>
    <t>30</t>
  </si>
  <si>
    <t>1#16,29#20</t>
  </si>
  <si>
    <t>32</t>
  </si>
  <si>
    <t>32#20</t>
  </si>
  <si>
    <t>67</t>
  </si>
  <si>
    <t>67#22M</t>
  </si>
  <si>
    <t>66#22D</t>
  </si>
  <si>
    <t>66</t>
  </si>
  <si>
    <t>66#22M</t>
  </si>
  <si>
    <t>45</t>
  </si>
  <si>
    <t>67#22D</t>
  </si>
  <si>
    <t>4#TX8,14#22D</t>
  </si>
  <si>
    <t>88#23-22</t>
  </si>
  <si>
    <t>11#12</t>
  </si>
  <si>
    <t>16#16</t>
  </si>
  <si>
    <t>121#23-22</t>
  </si>
  <si>
    <t>24#20</t>
  </si>
  <si>
    <t>25</t>
  </si>
  <si>
    <t>25#20</t>
  </si>
  <si>
    <t>27</t>
  </si>
  <si>
    <t>27#20</t>
  </si>
  <si>
    <t>29</t>
  </si>
  <si>
    <t>4#12,4#16,19#20</t>
  </si>
  <si>
    <t>41</t>
  </si>
  <si>
    <t>41#20</t>
  </si>
  <si>
    <t>39</t>
  </si>
  <si>
    <t>2#16,37#20</t>
  </si>
  <si>
    <t>79#22M</t>
  </si>
  <si>
    <t>79#22D</t>
  </si>
  <si>
    <t>75</t>
  </si>
  <si>
    <t>4#TX8</t>
  </si>
  <si>
    <t>76</t>
  </si>
  <si>
    <t>100#22M</t>
  </si>
  <si>
    <t>151#23-22</t>
  </si>
  <si>
    <t>100#22D</t>
  </si>
  <si>
    <t>85#22</t>
  </si>
  <si>
    <t>21#16</t>
  </si>
  <si>
    <t>34</t>
  </si>
  <si>
    <t>34#20</t>
  </si>
  <si>
    <t>36</t>
  </si>
  <si>
    <t>36#20</t>
  </si>
  <si>
    <t>53</t>
  </si>
  <si>
    <t>53#20</t>
  </si>
  <si>
    <t>55#20</t>
  </si>
  <si>
    <t>128#22M</t>
  </si>
  <si>
    <t>128#22D</t>
  </si>
  <si>
    <t>100#22</t>
  </si>
  <si>
    <t>29#16</t>
  </si>
  <si>
    <t>61</t>
  </si>
  <si>
    <t>61#20</t>
  </si>
  <si>
    <t>8#16,48#20</t>
  </si>
  <si>
    <t>43</t>
  </si>
  <si>
    <t>20#16,23#20</t>
  </si>
  <si>
    <t>46</t>
  </si>
  <si>
    <t>2#CX8,4#16,40#20</t>
  </si>
  <si>
    <t>47</t>
  </si>
  <si>
    <t>19#12</t>
  </si>
  <si>
    <t>187#23-22</t>
  </si>
  <si>
    <t>12#12,12#16</t>
  </si>
  <si>
    <t>9#10,2#20</t>
  </si>
  <si>
    <t>3#TX8,4#CX12,13#16,10#20</t>
  </si>
  <si>
    <t>2#TX8,97#22D</t>
  </si>
  <si>
    <t>8#TX8</t>
  </si>
  <si>
    <t>90</t>
  </si>
  <si>
    <t>2#TX8,4#16,40#20</t>
  </si>
  <si>
    <t>91</t>
  </si>
  <si>
    <t>37#16</t>
  </si>
  <si>
    <t>12#20</t>
  </si>
  <si>
    <t>4#12</t>
  </si>
  <si>
    <t>1#8</t>
  </si>
  <si>
    <t>20#22</t>
  </si>
  <si>
    <t>1#QX8</t>
  </si>
  <si>
    <t>EN4165-001</t>
  </si>
  <si>
    <t>20-22</t>
  </si>
  <si>
    <t>12-20</t>
  </si>
  <si>
    <t>08-16</t>
  </si>
  <si>
    <t>08G16</t>
  </si>
  <si>
    <t>04-12</t>
  </si>
  <si>
    <t>04G12</t>
  </si>
  <si>
    <t>01-08</t>
  </si>
  <si>
    <t>01G08</t>
  </si>
  <si>
    <t>01-18</t>
  </si>
  <si>
    <t>01G18</t>
  </si>
  <si>
    <t>01-28</t>
  </si>
  <si>
    <t>01G28</t>
  </si>
  <si>
    <t>99-01</t>
  </si>
  <si>
    <t>6#16,5#22</t>
  </si>
  <si>
    <t>Insert Arrangement STD</t>
  </si>
  <si>
    <t>Arr Code</t>
  </si>
  <si>
    <t>Max Area</t>
  </si>
  <si>
    <t>0.3</t>
  </si>
  <si>
    <t>Tolerance ±</t>
  </si>
  <si>
    <t>Connector STD</t>
  </si>
  <si>
    <t>Area / contact</t>
  </si>
  <si>
    <t>Vlookup help</t>
  </si>
  <si>
    <t>Shell Size</t>
  </si>
  <si>
    <t>Insert size</t>
  </si>
  <si>
    <t>Contact size 22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</si>
</sst>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1" xfId="0" applyNumberForma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3" fillId="0" borderId="1" xfId="1" applyBorder="1"/>
    <xf numFmtId="49" fontId="0" fillId="0" borderId="0" xfId="0" applyNumberFormat="1" applyAlignment="1">
      <alignment horizontal="right"/>
    </xf>
    <xf numFmtId="0" fontId="0" fillId="0" borderId="0" xfId="0" quotePrefix="1"/>
    <xf numFmtId="0" fontId="0" fillId="0" borderId="0" xfId="0" applyAlignment="1">
      <alignment textRotation="90"/>
    </xf>
    <xf numFmtId="0" fontId="0" fillId="0" borderId="0" xfId="0" applyAlignment="1">
      <alignment textRotation="90"/>
    </xf>
    <xf numFmtId="49" fontId="0" fillId="0" borderId="0" xfId="0" applyNumberFormat="1"/>
    <xf numFmtId="1" fontId="0" fillId="0" borderId="1" xfId="0" applyNumberForma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112395</xdr:colOff>
      <xdr:row>2</xdr:row>
      <xdr:rowOff>59055</xdr:rowOff>
    </xdr:from>
    <xdr:to>
      <xdr:col>3</xdr:col>
      <xdr:colOff>401955</xdr:colOff>
      <xdr:row>2</xdr:row>
      <xdr:rowOff>379095</xdr:rowOff>
    </xdr:to>
    <xdr:pic>
      <xdr:nvPicPr>
        <xdr:cNvPr id="139" name="REFDES_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4995" y="1068705"/>
          <a:ext cx="289560" cy="320040"/>
        </a:xfrm>
        <a:prstGeom prst="rect">
          <a:avLst/>
        </a:prstGeom>
      </xdr:spPr>
    </xdr:pic>
    <xdr:clientData/>
  </xdr:twoCellAnchor>
  <xdr:twoCellAnchor>
    <xdr:from>
      <xdr:col>4</xdr:col>
      <xdr:colOff>98108</xdr:colOff>
      <xdr:row>2</xdr:row>
      <xdr:rowOff>74295</xdr:rowOff>
    </xdr:from>
    <xdr:to>
      <xdr:col>4</xdr:col>
      <xdr:colOff>387668</xdr:colOff>
      <xdr:row>2</xdr:row>
      <xdr:rowOff>363855</xdr:rowOff>
    </xdr:to>
    <xdr:pic>
      <xdr:nvPicPr>
        <xdr:cNvPr id="141" name="REFDES_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183" y="1083945"/>
          <a:ext cx="289560" cy="289560"/>
        </a:xfrm>
        <a:prstGeom prst="rect">
          <a:avLst/>
        </a:prstGeom>
      </xdr:spPr>
    </xdr:pic>
    <xdr:clientData/>
  </xdr:twoCellAnchor>
  <xdr:twoCellAnchor>
    <xdr:from>
      <xdr:col>5</xdr:col>
      <xdr:colOff>120967</xdr:colOff>
      <xdr:row>2</xdr:row>
      <xdr:rowOff>97155</xdr:rowOff>
    </xdr:from>
    <xdr:to>
      <xdr:col>5</xdr:col>
      <xdr:colOff>364807</xdr:colOff>
      <xdr:row>2</xdr:row>
      <xdr:rowOff>340995</xdr:rowOff>
    </xdr:to>
    <xdr:pic>
      <xdr:nvPicPr>
        <xdr:cNvPr id="142" name="REFDES_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2817" y="1106805"/>
          <a:ext cx="243840" cy="243840"/>
        </a:xfrm>
        <a:prstGeom prst="rect">
          <a:avLst/>
        </a:prstGeom>
      </xdr:spPr>
    </xdr:pic>
    <xdr:clientData/>
  </xdr:twoCellAnchor>
  <xdr:twoCellAnchor>
    <xdr:from>
      <xdr:col>6</xdr:col>
      <xdr:colOff>90488</xdr:colOff>
      <xdr:row>2</xdr:row>
      <xdr:rowOff>120015</xdr:rowOff>
    </xdr:from>
    <xdr:to>
      <xdr:col>6</xdr:col>
      <xdr:colOff>280988</xdr:colOff>
      <xdr:row>2</xdr:row>
      <xdr:rowOff>318135</xdr:rowOff>
    </xdr:to>
    <xdr:pic>
      <xdr:nvPicPr>
        <xdr:cNvPr id="143" name="REFDES_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8113" y="1129665"/>
          <a:ext cx="190500" cy="198120"/>
        </a:xfrm>
        <a:prstGeom prst="rect">
          <a:avLst/>
        </a:prstGeom>
      </xdr:spPr>
    </xdr:pic>
    <xdr:clientData/>
  </xdr:twoCellAnchor>
  <xdr:twoCellAnchor>
    <xdr:from>
      <xdr:col>7</xdr:col>
      <xdr:colOff>166688</xdr:colOff>
      <xdr:row>2</xdr:row>
      <xdr:rowOff>104775</xdr:rowOff>
    </xdr:from>
    <xdr:to>
      <xdr:col>7</xdr:col>
      <xdr:colOff>395288</xdr:colOff>
      <xdr:row>2</xdr:row>
      <xdr:rowOff>333375</xdr:rowOff>
    </xdr:to>
    <xdr:pic>
      <xdr:nvPicPr>
        <xdr:cNvPr id="144" name="REFDES_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05788" y="1114425"/>
          <a:ext cx="228600" cy="228600"/>
        </a:xfrm>
        <a:prstGeom prst="rect">
          <a:avLst/>
        </a:prstGeom>
      </xdr:spPr>
    </xdr:pic>
    <xdr:clientData/>
  </xdr:twoCellAnchor>
  <xdr:twoCellAnchor>
    <xdr:from>
      <xdr:col>8</xdr:col>
      <xdr:colOff>189548</xdr:colOff>
      <xdr:row>2</xdr:row>
      <xdr:rowOff>127635</xdr:rowOff>
    </xdr:from>
    <xdr:to>
      <xdr:col>8</xdr:col>
      <xdr:colOff>372428</xdr:colOff>
      <xdr:row>2</xdr:row>
      <xdr:rowOff>310515</xdr:rowOff>
    </xdr:to>
    <xdr:pic>
      <xdr:nvPicPr>
        <xdr:cNvPr id="145" name="REFDES_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90623" y="1137285"/>
          <a:ext cx="182880" cy="182880"/>
        </a:xfrm>
        <a:prstGeom prst="rect">
          <a:avLst/>
        </a:prstGeom>
      </xdr:spPr>
    </xdr:pic>
    <xdr:clientData/>
  </xdr:twoCellAnchor>
  <xdr:twoCellAnchor>
    <xdr:from>
      <xdr:col>9</xdr:col>
      <xdr:colOff>144780</xdr:colOff>
      <xdr:row>2</xdr:row>
      <xdr:rowOff>154305</xdr:rowOff>
    </xdr:from>
    <xdr:to>
      <xdr:col>9</xdr:col>
      <xdr:colOff>274320</xdr:colOff>
      <xdr:row>2</xdr:row>
      <xdr:rowOff>283845</xdr:rowOff>
    </xdr:to>
    <xdr:pic>
      <xdr:nvPicPr>
        <xdr:cNvPr id="146" name="REFDES_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7830" y="1163955"/>
          <a:ext cx="129540" cy="129540"/>
        </a:xfrm>
        <a:prstGeom prst="rect">
          <a:avLst/>
        </a:prstGeom>
      </xdr:spPr>
    </xdr:pic>
    <xdr:clientData/>
  </xdr:twoCellAnchor>
  <xdr:twoCellAnchor>
    <xdr:from>
      <xdr:col>10</xdr:col>
      <xdr:colOff>125730</xdr:colOff>
      <xdr:row>2</xdr:row>
      <xdr:rowOff>135255</xdr:rowOff>
    </xdr:from>
    <xdr:to>
      <xdr:col>10</xdr:col>
      <xdr:colOff>293370</xdr:colOff>
      <xdr:row>2</xdr:row>
      <xdr:rowOff>302895</xdr:rowOff>
    </xdr:to>
    <xdr:pic>
      <xdr:nvPicPr>
        <xdr:cNvPr id="153" name="REFDES_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9155" y="1144905"/>
          <a:ext cx="167640" cy="167640"/>
        </a:xfrm>
        <a:prstGeom prst="rect">
          <a:avLst/>
        </a:prstGeom>
      </xdr:spPr>
    </xdr:pic>
    <xdr:clientData/>
  </xdr:twoCellAnchor>
  <xdr:twoCellAnchor>
    <xdr:from>
      <xdr:col>11</xdr:col>
      <xdr:colOff>163830</xdr:colOff>
      <xdr:row>2</xdr:row>
      <xdr:rowOff>173355</xdr:rowOff>
    </xdr:from>
    <xdr:to>
      <xdr:col>11</xdr:col>
      <xdr:colOff>255270</xdr:colOff>
      <xdr:row>2</xdr:row>
      <xdr:rowOff>264795</xdr:rowOff>
    </xdr:to>
    <xdr:pic>
      <xdr:nvPicPr>
        <xdr:cNvPr id="154" name="REFDES_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46355" y="1183005"/>
          <a:ext cx="91440" cy="91440"/>
        </a:xfrm>
        <a:prstGeom prst="rect">
          <a:avLst/>
        </a:prstGeom>
      </xdr:spPr>
    </xdr:pic>
    <xdr:clientData/>
  </xdr:twoCellAnchor>
  <xdr:twoCellAnchor>
    <xdr:from>
      <xdr:col>12</xdr:col>
      <xdr:colOff>179070</xdr:colOff>
      <xdr:row>2</xdr:row>
      <xdr:rowOff>188595</xdr:rowOff>
    </xdr:from>
    <xdr:to>
      <xdr:col>12</xdr:col>
      <xdr:colOff>240030</xdr:colOff>
      <xdr:row>2</xdr:row>
      <xdr:rowOff>249555</xdr:rowOff>
    </xdr:to>
    <xdr:pic>
      <xdr:nvPicPr>
        <xdr:cNvPr id="155" name="REFDES_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80695" y="1198245"/>
          <a:ext cx="60960" cy="60960"/>
        </a:xfrm>
        <a:prstGeom prst="rect">
          <a:avLst/>
        </a:prstGeom>
      </xdr:spPr>
    </xdr:pic>
    <xdr:clientData/>
  </xdr:twoCellAnchor>
  <xdr:twoCellAnchor>
    <xdr:from>
      <xdr:col>13</xdr:col>
      <xdr:colOff>186690</xdr:colOff>
      <xdr:row>2</xdr:row>
      <xdr:rowOff>196215</xdr:rowOff>
    </xdr:from>
    <xdr:to>
      <xdr:col>13</xdr:col>
      <xdr:colOff>232410</xdr:colOff>
      <xdr:row>2</xdr:row>
      <xdr:rowOff>241935</xdr:rowOff>
    </xdr:to>
    <xdr:pic>
      <xdr:nvPicPr>
        <xdr:cNvPr id="156" name="REFDES_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7415" y="1205865"/>
          <a:ext cx="45720" cy="45720"/>
        </a:xfrm>
        <a:prstGeom prst="rect">
          <a:avLst/>
        </a:prstGeom>
      </xdr:spPr>
    </xdr:pic>
    <xdr:clientData/>
  </xdr:twoCellAnchor>
  <xdr:twoCellAnchor>
    <xdr:from>
      <xdr:col>14</xdr:col>
      <xdr:colOff>186690</xdr:colOff>
      <xdr:row>2</xdr:row>
      <xdr:rowOff>196215</xdr:rowOff>
    </xdr:from>
    <xdr:to>
      <xdr:col>14</xdr:col>
      <xdr:colOff>232410</xdr:colOff>
      <xdr:row>2</xdr:row>
      <xdr:rowOff>241935</xdr:rowOff>
    </xdr:to>
    <xdr:pic>
      <xdr:nvPicPr>
        <xdr:cNvPr id="157" name="REFDES_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26515" y="1205865"/>
          <a:ext cx="45720" cy="4572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4</xdr:row>
      <xdr:rowOff>118110</xdr:rowOff>
    </xdr:from>
    <xdr:to>
      <xdr:col>20</xdr:col>
      <xdr:colOff>3554730</xdr:colOff>
      <xdr:row>4</xdr:row>
      <xdr:rowOff>872490</xdr:rowOff>
    </xdr:to>
    <xdr:pic>
      <xdr:nvPicPr>
        <xdr:cNvPr id="210" name="REFDES_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57820" y="939203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5</xdr:row>
      <xdr:rowOff>118110</xdr:rowOff>
    </xdr:from>
    <xdr:to>
      <xdr:col>20</xdr:col>
      <xdr:colOff>3554730</xdr:colOff>
      <xdr:row>5</xdr:row>
      <xdr:rowOff>872490</xdr:rowOff>
    </xdr:to>
    <xdr:pic>
      <xdr:nvPicPr>
        <xdr:cNvPr id="211" name="REFDES_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57820" y="949109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6</xdr:row>
      <xdr:rowOff>118110</xdr:rowOff>
    </xdr:from>
    <xdr:to>
      <xdr:col>20</xdr:col>
      <xdr:colOff>3554730</xdr:colOff>
      <xdr:row>6</xdr:row>
      <xdr:rowOff>872490</xdr:rowOff>
    </xdr:to>
    <xdr:pic>
      <xdr:nvPicPr>
        <xdr:cNvPr id="212" name="REFDES_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657820" y="959015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7</xdr:row>
      <xdr:rowOff>118110</xdr:rowOff>
    </xdr:from>
    <xdr:to>
      <xdr:col>20</xdr:col>
      <xdr:colOff>3554730</xdr:colOff>
      <xdr:row>7</xdr:row>
      <xdr:rowOff>872490</xdr:rowOff>
    </xdr:to>
    <xdr:pic>
      <xdr:nvPicPr>
        <xdr:cNvPr id="213" name="REFDES_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57820" y="968921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8</xdr:row>
      <xdr:rowOff>118110</xdr:rowOff>
    </xdr:from>
    <xdr:to>
      <xdr:col>20</xdr:col>
      <xdr:colOff>3554730</xdr:colOff>
      <xdr:row>8</xdr:row>
      <xdr:rowOff>872490</xdr:rowOff>
    </xdr:to>
    <xdr:pic>
      <xdr:nvPicPr>
        <xdr:cNvPr id="214" name="REFDES_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57820" y="978827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9</xdr:row>
      <xdr:rowOff>118110</xdr:rowOff>
    </xdr:from>
    <xdr:to>
      <xdr:col>20</xdr:col>
      <xdr:colOff>3554730</xdr:colOff>
      <xdr:row>9</xdr:row>
      <xdr:rowOff>872490</xdr:rowOff>
    </xdr:to>
    <xdr:pic>
      <xdr:nvPicPr>
        <xdr:cNvPr id="215" name="REFDES_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57820" y="988733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2960370</xdr:colOff>
      <xdr:row>10</xdr:row>
      <xdr:rowOff>118110</xdr:rowOff>
    </xdr:from>
    <xdr:to>
      <xdr:col>20</xdr:col>
      <xdr:colOff>3554730</xdr:colOff>
      <xdr:row>10</xdr:row>
      <xdr:rowOff>872490</xdr:rowOff>
    </xdr:to>
    <xdr:pic>
      <xdr:nvPicPr>
        <xdr:cNvPr id="216" name="REFDES_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57820" y="99863910"/>
          <a:ext cx="594360" cy="75438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11</xdr:row>
      <xdr:rowOff>120968</xdr:rowOff>
    </xdr:from>
    <xdr:to>
      <xdr:col>20</xdr:col>
      <xdr:colOff>3680460</xdr:colOff>
      <xdr:row>11</xdr:row>
      <xdr:rowOff>1126808</xdr:rowOff>
    </xdr:to>
    <xdr:pic>
      <xdr:nvPicPr>
        <xdr:cNvPr id="217" name="REFDES_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32090" y="100857368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12</xdr:row>
      <xdr:rowOff>120968</xdr:rowOff>
    </xdr:from>
    <xdr:to>
      <xdr:col>20</xdr:col>
      <xdr:colOff>3680460</xdr:colOff>
      <xdr:row>12</xdr:row>
      <xdr:rowOff>1126808</xdr:rowOff>
    </xdr:to>
    <xdr:pic>
      <xdr:nvPicPr>
        <xdr:cNvPr id="218" name="REFDES_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32090" y="102105143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13</xdr:row>
      <xdr:rowOff>120968</xdr:rowOff>
    </xdr:from>
    <xdr:to>
      <xdr:col>20</xdr:col>
      <xdr:colOff>3680460</xdr:colOff>
      <xdr:row>13</xdr:row>
      <xdr:rowOff>1126808</xdr:rowOff>
    </xdr:to>
    <xdr:pic>
      <xdr:nvPicPr>
        <xdr:cNvPr id="219" name="REFDES_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32090" y="103352918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14</xdr:row>
      <xdr:rowOff>120968</xdr:rowOff>
    </xdr:from>
    <xdr:to>
      <xdr:col>20</xdr:col>
      <xdr:colOff>3680460</xdr:colOff>
      <xdr:row>14</xdr:row>
      <xdr:rowOff>1126808</xdr:rowOff>
    </xdr:to>
    <xdr:pic>
      <xdr:nvPicPr>
        <xdr:cNvPr id="220" name="REFDES_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32090" y="104600693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15</xdr:row>
      <xdr:rowOff>120968</xdr:rowOff>
    </xdr:from>
    <xdr:to>
      <xdr:col>20</xdr:col>
      <xdr:colOff>3680460</xdr:colOff>
      <xdr:row>15</xdr:row>
      <xdr:rowOff>1126808</xdr:rowOff>
    </xdr:to>
    <xdr:pic>
      <xdr:nvPicPr>
        <xdr:cNvPr id="221" name="REFDES_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32090" y="105848468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16</xdr:row>
      <xdr:rowOff>120968</xdr:rowOff>
    </xdr:from>
    <xdr:to>
      <xdr:col>20</xdr:col>
      <xdr:colOff>3680460</xdr:colOff>
      <xdr:row>16</xdr:row>
      <xdr:rowOff>1126808</xdr:rowOff>
    </xdr:to>
    <xdr:pic>
      <xdr:nvPicPr>
        <xdr:cNvPr id="222" name="REFDES_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32090" y="107096243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17</xdr:row>
      <xdr:rowOff>120968</xdr:rowOff>
    </xdr:from>
    <xdr:to>
      <xdr:col>20</xdr:col>
      <xdr:colOff>3680460</xdr:colOff>
      <xdr:row>17</xdr:row>
      <xdr:rowOff>1126808</xdr:rowOff>
    </xdr:to>
    <xdr:pic>
      <xdr:nvPicPr>
        <xdr:cNvPr id="223" name="REFDES_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32090" y="108344018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2834640</xdr:colOff>
      <xdr:row>18</xdr:row>
      <xdr:rowOff>120968</xdr:rowOff>
    </xdr:from>
    <xdr:to>
      <xdr:col>20</xdr:col>
      <xdr:colOff>3680460</xdr:colOff>
      <xdr:row>18</xdr:row>
      <xdr:rowOff>1126808</xdr:rowOff>
    </xdr:to>
    <xdr:pic>
      <xdr:nvPicPr>
        <xdr:cNvPr id="224" name="REFDES_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32090" y="109591793"/>
          <a:ext cx="845820" cy="100584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19</xdr:row>
      <xdr:rowOff>119063</xdr:rowOff>
    </xdr:from>
    <xdr:to>
      <xdr:col>20</xdr:col>
      <xdr:colOff>3787140</xdr:colOff>
      <xdr:row>19</xdr:row>
      <xdr:rowOff>1376363</xdr:rowOff>
    </xdr:to>
    <xdr:pic>
      <xdr:nvPicPr>
        <xdr:cNvPr id="225" name="REFDES_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25410" y="110837663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20</xdr:row>
      <xdr:rowOff>119063</xdr:rowOff>
    </xdr:from>
    <xdr:to>
      <xdr:col>20</xdr:col>
      <xdr:colOff>3787140</xdr:colOff>
      <xdr:row>20</xdr:row>
      <xdr:rowOff>1376363</xdr:rowOff>
    </xdr:to>
    <xdr:pic>
      <xdr:nvPicPr>
        <xdr:cNvPr id="226" name="REFDES_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25410" y="112333088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21</xdr:row>
      <xdr:rowOff>119063</xdr:rowOff>
    </xdr:from>
    <xdr:to>
      <xdr:col>20</xdr:col>
      <xdr:colOff>3787140</xdr:colOff>
      <xdr:row>21</xdr:row>
      <xdr:rowOff>1376363</xdr:rowOff>
    </xdr:to>
    <xdr:pic>
      <xdr:nvPicPr>
        <xdr:cNvPr id="227" name="REFDES_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25410" y="113828513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22</xdr:row>
      <xdr:rowOff>119063</xdr:rowOff>
    </xdr:from>
    <xdr:to>
      <xdr:col>20</xdr:col>
      <xdr:colOff>3787140</xdr:colOff>
      <xdr:row>22</xdr:row>
      <xdr:rowOff>1376363</xdr:rowOff>
    </xdr:to>
    <xdr:pic>
      <xdr:nvPicPr>
        <xdr:cNvPr id="228" name="REFDES_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25410" y="115323938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23</xdr:row>
      <xdr:rowOff>119063</xdr:rowOff>
    </xdr:from>
    <xdr:to>
      <xdr:col>20</xdr:col>
      <xdr:colOff>3787140</xdr:colOff>
      <xdr:row>23</xdr:row>
      <xdr:rowOff>1376363</xdr:rowOff>
    </xdr:to>
    <xdr:pic>
      <xdr:nvPicPr>
        <xdr:cNvPr id="229" name="REFDES_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25410" y="116819363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2727960</xdr:colOff>
      <xdr:row>24</xdr:row>
      <xdr:rowOff>119063</xdr:rowOff>
    </xdr:from>
    <xdr:to>
      <xdr:col>20</xdr:col>
      <xdr:colOff>3787140</xdr:colOff>
      <xdr:row>24</xdr:row>
      <xdr:rowOff>1376363</xdr:rowOff>
    </xdr:to>
    <xdr:pic>
      <xdr:nvPicPr>
        <xdr:cNvPr id="230" name="REFDES_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25410" y="118314788"/>
          <a:ext cx="1059180" cy="125730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25</xdr:row>
      <xdr:rowOff>120968</xdr:rowOff>
    </xdr:from>
    <xdr:to>
      <xdr:col>20</xdr:col>
      <xdr:colOff>3909060</xdr:colOff>
      <xdr:row>25</xdr:row>
      <xdr:rowOff>1622108</xdr:rowOff>
    </xdr:to>
    <xdr:pic>
      <xdr:nvPicPr>
        <xdr:cNvPr id="231" name="REFDES_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303490" y="119812118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26</xdr:row>
      <xdr:rowOff>120968</xdr:rowOff>
    </xdr:from>
    <xdr:to>
      <xdr:col>20</xdr:col>
      <xdr:colOff>3909060</xdr:colOff>
      <xdr:row>26</xdr:row>
      <xdr:rowOff>1622108</xdr:rowOff>
    </xdr:to>
    <xdr:pic>
      <xdr:nvPicPr>
        <xdr:cNvPr id="232" name="REFDES_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303490" y="121555193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27</xdr:row>
      <xdr:rowOff>120968</xdr:rowOff>
    </xdr:from>
    <xdr:to>
      <xdr:col>20</xdr:col>
      <xdr:colOff>3909060</xdr:colOff>
      <xdr:row>27</xdr:row>
      <xdr:rowOff>1622108</xdr:rowOff>
    </xdr:to>
    <xdr:pic>
      <xdr:nvPicPr>
        <xdr:cNvPr id="233" name="REFDES_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303490" y="123298268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28</xdr:row>
      <xdr:rowOff>120968</xdr:rowOff>
    </xdr:from>
    <xdr:to>
      <xdr:col>20</xdr:col>
      <xdr:colOff>3909060</xdr:colOff>
      <xdr:row>28</xdr:row>
      <xdr:rowOff>1622108</xdr:rowOff>
    </xdr:to>
    <xdr:pic>
      <xdr:nvPicPr>
        <xdr:cNvPr id="234" name="REFDES_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303490" y="125041343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29</xdr:row>
      <xdr:rowOff>120968</xdr:rowOff>
    </xdr:from>
    <xdr:to>
      <xdr:col>20</xdr:col>
      <xdr:colOff>3909060</xdr:colOff>
      <xdr:row>29</xdr:row>
      <xdr:rowOff>1622108</xdr:rowOff>
    </xdr:to>
    <xdr:pic>
      <xdr:nvPicPr>
        <xdr:cNvPr id="235" name="REFDES_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303490" y="126784418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30</xdr:row>
      <xdr:rowOff>120968</xdr:rowOff>
    </xdr:from>
    <xdr:to>
      <xdr:col>20</xdr:col>
      <xdr:colOff>3909060</xdr:colOff>
      <xdr:row>30</xdr:row>
      <xdr:rowOff>1622108</xdr:rowOff>
    </xdr:to>
    <xdr:pic>
      <xdr:nvPicPr>
        <xdr:cNvPr id="236" name="REFDES_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303490" y="128527493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31</xdr:row>
      <xdr:rowOff>120968</xdr:rowOff>
    </xdr:from>
    <xdr:to>
      <xdr:col>20</xdr:col>
      <xdr:colOff>3909060</xdr:colOff>
      <xdr:row>31</xdr:row>
      <xdr:rowOff>1622108</xdr:rowOff>
    </xdr:to>
    <xdr:pic>
      <xdr:nvPicPr>
        <xdr:cNvPr id="237" name="REFDES_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303490" y="130270568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32</xdr:row>
      <xdr:rowOff>120968</xdr:rowOff>
    </xdr:from>
    <xdr:to>
      <xdr:col>20</xdr:col>
      <xdr:colOff>3909060</xdr:colOff>
      <xdr:row>32</xdr:row>
      <xdr:rowOff>1622108</xdr:rowOff>
    </xdr:to>
    <xdr:pic>
      <xdr:nvPicPr>
        <xdr:cNvPr id="238" name="REFDES_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303490" y="132013643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2606040</xdr:colOff>
      <xdr:row>33</xdr:row>
      <xdr:rowOff>120968</xdr:rowOff>
    </xdr:from>
    <xdr:to>
      <xdr:col>20</xdr:col>
      <xdr:colOff>3909060</xdr:colOff>
      <xdr:row>33</xdr:row>
      <xdr:rowOff>1622108</xdr:rowOff>
    </xdr:to>
    <xdr:pic>
      <xdr:nvPicPr>
        <xdr:cNvPr id="239" name="REFDES_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303490" y="133756718"/>
          <a:ext cx="1303020" cy="150114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34</xdr:row>
      <xdr:rowOff>118110</xdr:rowOff>
    </xdr:from>
    <xdr:to>
      <xdr:col>20</xdr:col>
      <xdr:colOff>4030980</xdr:colOff>
      <xdr:row>34</xdr:row>
      <xdr:rowOff>1863090</xdr:rowOff>
    </xdr:to>
    <xdr:pic>
      <xdr:nvPicPr>
        <xdr:cNvPr id="240" name="REFDES_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181570" y="1354969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35</xdr:row>
      <xdr:rowOff>118110</xdr:rowOff>
    </xdr:from>
    <xdr:to>
      <xdr:col>20</xdr:col>
      <xdr:colOff>4030980</xdr:colOff>
      <xdr:row>35</xdr:row>
      <xdr:rowOff>1863090</xdr:rowOff>
    </xdr:to>
    <xdr:pic>
      <xdr:nvPicPr>
        <xdr:cNvPr id="241" name="REFDES_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181570" y="1374781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36</xdr:row>
      <xdr:rowOff>118110</xdr:rowOff>
    </xdr:from>
    <xdr:to>
      <xdr:col>20</xdr:col>
      <xdr:colOff>4030980</xdr:colOff>
      <xdr:row>36</xdr:row>
      <xdr:rowOff>1863090</xdr:rowOff>
    </xdr:to>
    <xdr:pic>
      <xdr:nvPicPr>
        <xdr:cNvPr id="242" name="REFDES_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181570" y="1394593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37</xdr:row>
      <xdr:rowOff>118110</xdr:rowOff>
    </xdr:from>
    <xdr:to>
      <xdr:col>20</xdr:col>
      <xdr:colOff>4030980</xdr:colOff>
      <xdr:row>37</xdr:row>
      <xdr:rowOff>1863090</xdr:rowOff>
    </xdr:to>
    <xdr:pic>
      <xdr:nvPicPr>
        <xdr:cNvPr id="243" name="REFDES_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181570" y="1414405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38</xdr:row>
      <xdr:rowOff>118110</xdr:rowOff>
    </xdr:from>
    <xdr:to>
      <xdr:col>20</xdr:col>
      <xdr:colOff>4030980</xdr:colOff>
      <xdr:row>38</xdr:row>
      <xdr:rowOff>1863090</xdr:rowOff>
    </xdr:to>
    <xdr:pic>
      <xdr:nvPicPr>
        <xdr:cNvPr id="244" name="REFDES_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181570" y="1434217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39</xdr:row>
      <xdr:rowOff>118110</xdr:rowOff>
    </xdr:from>
    <xdr:to>
      <xdr:col>20</xdr:col>
      <xdr:colOff>4030980</xdr:colOff>
      <xdr:row>39</xdr:row>
      <xdr:rowOff>1863090</xdr:rowOff>
    </xdr:to>
    <xdr:pic>
      <xdr:nvPicPr>
        <xdr:cNvPr id="245" name="REFDES_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181570" y="1454029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40</xdr:row>
      <xdr:rowOff>118110</xdr:rowOff>
    </xdr:from>
    <xdr:to>
      <xdr:col>20</xdr:col>
      <xdr:colOff>4030980</xdr:colOff>
      <xdr:row>40</xdr:row>
      <xdr:rowOff>1863090</xdr:rowOff>
    </xdr:to>
    <xdr:pic>
      <xdr:nvPicPr>
        <xdr:cNvPr id="246" name="REFDES_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181570" y="1473841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41</xdr:row>
      <xdr:rowOff>118110</xdr:rowOff>
    </xdr:from>
    <xdr:to>
      <xdr:col>20</xdr:col>
      <xdr:colOff>4030980</xdr:colOff>
      <xdr:row>41</xdr:row>
      <xdr:rowOff>1863090</xdr:rowOff>
    </xdr:to>
    <xdr:pic>
      <xdr:nvPicPr>
        <xdr:cNvPr id="247" name="REFDES_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181570" y="1493653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42</xdr:row>
      <xdr:rowOff>118110</xdr:rowOff>
    </xdr:from>
    <xdr:to>
      <xdr:col>20</xdr:col>
      <xdr:colOff>4030980</xdr:colOff>
      <xdr:row>42</xdr:row>
      <xdr:rowOff>1863090</xdr:rowOff>
    </xdr:to>
    <xdr:pic>
      <xdr:nvPicPr>
        <xdr:cNvPr id="248" name="REFDES_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81570" y="1513465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2484120</xdr:colOff>
      <xdr:row>43</xdr:row>
      <xdr:rowOff>118110</xdr:rowOff>
    </xdr:from>
    <xdr:to>
      <xdr:col>20</xdr:col>
      <xdr:colOff>4030980</xdr:colOff>
      <xdr:row>43</xdr:row>
      <xdr:rowOff>1863090</xdr:rowOff>
    </xdr:to>
    <xdr:pic>
      <xdr:nvPicPr>
        <xdr:cNvPr id="249" name="REFDES_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81570" y="153327735"/>
          <a:ext cx="1546860" cy="174498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44</xdr:row>
      <xdr:rowOff>120015</xdr:rowOff>
    </xdr:from>
    <xdr:to>
      <xdr:col>20</xdr:col>
      <xdr:colOff>4133850</xdr:colOff>
      <xdr:row>44</xdr:row>
      <xdr:rowOff>2070735</xdr:rowOff>
    </xdr:to>
    <xdr:pic>
      <xdr:nvPicPr>
        <xdr:cNvPr id="250" name="REFDES_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78700" y="1553108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45</xdr:row>
      <xdr:rowOff>120015</xdr:rowOff>
    </xdr:from>
    <xdr:to>
      <xdr:col>20</xdr:col>
      <xdr:colOff>4133850</xdr:colOff>
      <xdr:row>45</xdr:row>
      <xdr:rowOff>2070735</xdr:rowOff>
    </xdr:to>
    <xdr:pic>
      <xdr:nvPicPr>
        <xdr:cNvPr id="251" name="REFDES_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78700" y="15750159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46</xdr:row>
      <xdr:rowOff>120015</xdr:rowOff>
    </xdr:from>
    <xdr:to>
      <xdr:col>20</xdr:col>
      <xdr:colOff>4133850</xdr:colOff>
      <xdr:row>46</xdr:row>
      <xdr:rowOff>2070735</xdr:rowOff>
    </xdr:to>
    <xdr:pic>
      <xdr:nvPicPr>
        <xdr:cNvPr id="252" name="REFDES_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78700" y="1596923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47</xdr:row>
      <xdr:rowOff>120015</xdr:rowOff>
    </xdr:from>
    <xdr:to>
      <xdr:col>20</xdr:col>
      <xdr:colOff>4133850</xdr:colOff>
      <xdr:row>47</xdr:row>
      <xdr:rowOff>2070735</xdr:rowOff>
    </xdr:to>
    <xdr:pic>
      <xdr:nvPicPr>
        <xdr:cNvPr id="253" name="REFDES_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78700" y="16188309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48</xdr:row>
      <xdr:rowOff>120015</xdr:rowOff>
    </xdr:from>
    <xdr:to>
      <xdr:col>20</xdr:col>
      <xdr:colOff>4133850</xdr:colOff>
      <xdr:row>48</xdr:row>
      <xdr:rowOff>2070735</xdr:rowOff>
    </xdr:to>
    <xdr:pic>
      <xdr:nvPicPr>
        <xdr:cNvPr id="254" name="REFDES_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78700" y="1640738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49</xdr:row>
      <xdr:rowOff>120015</xdr:rowOff>
    </xdr:from>
    <xdr:to>
      <xdr:col>20</xdr:col>
      <xdr:colOff>4133850</xdr:colOff>
      <xdr:row>49</xdr:row>
      <xdr:rowOff>2070735</xdr:rowOff>
    </xdr:to>
    <xdr:pic>
      <xdr:nvPicPr>
        <xdr:cNvPr id="255" name="REFDES_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078700" y="16626459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50</xdr:row>
      <xdr:rowOff>120015</xdr:rowOff>
    </xdr:from>
    <xdr:to>
      <xdr:col>20</xdr:col>
      <xdr:colOff>4133850</xdr:colOff>
      <xdr:row>50</xdr:row>
      <xdr:rowOff>2070735</xdr:rowOff>
    </xdr:to>
    <xdr:pic>
      <xdr:nvPicPr>
        <xdr:cNvPr id="256" name="REFDES_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078700" y="1684553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51</xdr:row>
      <xdr:rowOff>120015</xdr:rowOff>
    </xdr:from>
    <xdr:to>
      <xdr:col>20</xdr:col>
      <xdr:colOff>4133850</xdr:colOff>
      <xdr:row>51</xdr:row>
      <xdr:rowOff>2070735</xdr:rowOff>
    </xdr:to>
    <xdr:pic>
      <xdr:nvPicPr>
        <xdr:cNvPr id="257" name="REFDES_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78700" y="17064609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52</xdr:row>
      <xdr:rowOff>120015</xdr:rowOff>
    </xdr:from>
    <xdr:to>
      <xdr:col>20</xdr:col>
      <xdr:colOff>4133850</xdr:colOff>
      <xdr:row>52</xdr:row>
      <xdr:rowOff>2070735</xdr:rowOff>
    </xdr:to>
    <xdr:pic>
      <xdr:nvPicPr>
        <xdr:cNvPr id="258" name="REFDES_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78700" y="1728368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53</xdr:row>
      <xdr:rowOff>120015</xdr:rowOff>
    </xdr:from>
    <xdr:to>
      <xdr:col>20</xdr:col>
      <xdr:colOff>4133850</xdr:colOff>
      <xdr:row>53</xdr:row>
      <xdr:rowOff>2070735</xdr:rowOff>
    </xdr:to>
    <xdr:pic>
      <xdr:nvPicPr>
        <xdr:cNvPr id="259" name="REFDES_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78700" y="17502759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2381250</xdr:colOff>
      <xdr:row>54</xdr:row>
      <xdr:rowOff>120015</xdr:rowOff>
    </xdr:from>
    <xdr:to>
      <xdr:col>20</xdr:col>
      <xdr:colOff>4133850</xdr:colOff>
      <xdr:row>54</xdr:row>
      <xdr:rowOff>2070735</xdr:rowOff>
    </xdr:to>
    <xdr:pic>
      <xdr:nvPicPr>
        <xdr:cNvPr id="260" name="REFDES_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78700" y="177218340"/>
          <a:ext cx="1752600" cy="195072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55</xdr:row>
      <xdr:rowOff>120968</xdr:rowOff>
    </xdr:from>
    <xdr:to>
      <xdr:col>20</xdr:col>
      <xdr:colOff>4251960</xdr:colOff>
      <xdr:row>55</xdr:row>
      <xdr:rowOff>2307908</xdr:rowOff>
    </xdr:to>
    <xdr:pic>
      <xdr:nvPicPr>
        <xdr:cNvPr id="261" name="REFDES_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960590" y="17941004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56</xdr:row>
      <xdr:rowOff>120968</xdr:rowOff>
    </xdr:from>
    <xdr:to>
      <xdr:col>20</xdr:col>
      <xdr:colOff>4251960</xdr:colOff>
      <xdr:row>56</xdr:row>
      <xdr:rowOff>2307908</xdr:rowOff>
    </xdr:to>
    <xdr:pic>
      <xdr:nvPicPr>
        <xdr:cNvPr id="262" name="REFDES_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960590" y="18183891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57</xdr:row>
      <xdr:rowOff>120968</xdr:rowOff>
    </xdr:from>
    <xdr:to>
      <xdr:col>20</xdr:col>
      <xdr:colOff>4251960</xdr:colOff>
      <xdr:row>57</xdr:row>
      <xdr:rowOff>2307908</xdr:rowOff>
    </xdr:to>
    <xdr:pic>
      <xdr:nvPicPr>
        <xdr:cNvPr id="263" name="REFDES_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960590" y="18426779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58</xdr:row>
      <xdr:rowOff>120968</xdr:rowOff>
    </xdr:from>
    <xdr:to>
      <xdr:col>20</xdr:col>
      <xdr:colOff>4251960</xdr:colOff>
      <xdr:row>58</xdr:row>
      <xdr:rowOff>2307908</xdr:rowOff>
    </xdr:to>
    <xdr:pic>
      <xdr:nvPicPr>
        <xdr:cNvPr id="264" name="REFDES_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960590" y="18669666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59</xdr:row>
      <xdr:rowOff>120968</xdr:rowOff>
    </xdr:from>
    <xdr:to>
      <xdr:col>20</xdr:col>
      <xdr:colOff>4251960</xdr:colOff>
      <xdr:row>59</xdr:row>
      <xdr:rowOff>2307908</xdr:rowOff>
    </xdr:to>
    <xdr:pic>
      <xdr:nvPicPr>
        <xdr:cNvPr id="265" name="REFDES_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960590" y="18912554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60</xdr:row>
      <xdr:rowOff>120968</xdr:rowOff>
    </xdr:from>
    <xdr:to>
      <xdr:col>20</xdr:col>
      <xdr:colOff>4251960</xdr:colOff>
      <xdr:row>60</xdr:row>
      <xdr:rowOff>2307908</xdr:rowOff>
    </xdr:to>
    <xdr:pic>
      <xdr:nvPicPr>
        <xdr:cNvPr id="266" name="REFDES_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960590" y="19155441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61</xdr:row>
      <xdr:rowOff>120968</xdr:rowOff>
    </xdr:from>
    <xdr:to>
      <xdr:col>20</xdr:col>
      <xdr:colOff>4251960</xdr:colOff>
      <xdr:row>61</xdr:row>
      <xdr:rowOff>2307908</xdr:rowOff>
    </xdr:to>
    <xdr:pic>
      <xdr:nvPicPr>
        <xdr:cNvPr id="267" name="REFDES_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960590" y="19398329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62</xdr:row>
      <xdr:rowOff>120968</xdr:rowOff>
    </xdr:from>
    <xdr:to>
      <xdr:col>20</xdr:col>
      <xdr:colOff>4251960</xdr:colOff>
      <xdr:row>62</xdr:row>
      <xdr:rowOff>2307908</xdr:rowOff>
    </xdr:to>
    <xdr:pic>
      <xdr:nvPicPr>
        <xdr:cNvPr id="268" name="REFDES_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960590" y="19641216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63</xdr:row>
      <xdr:rowOff>120968</xdr:rowOff>
    </xdr:from>
    <xdr:to>
      <xdr:col>20</xdr:col>
      <xdr:colOff>4251960</xdr:colOff>
      <xdr:row>63</xdr:row>
      <xdr:rowOff>2307908</xdr:rowOff>
    </xdr:to>
    <xdr:pic>
      <xdr:nvPicPr>
        <xdr:cNvPr id="269" name="REFDES_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960590" y="19884104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64</xdr:row>
      <xdr:rowOff>120968</xdr:rowOff>
    </xdr:from>
    <xdr:to>
      <xdr:col>20</xdr:col>
      <xdr:colOff>4251960</xdr:colOff>
      <xdr:row>64</xdr:row>
      <xdr:rowOff>2307908</xdr:rowOff>
    </xdr:to>
    <xdr:pic>
      <xdr:nvPicPr>
        <xdr:cNvPr id="270" name="REFDES_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960590" y="20126991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65</xdr:row>
      <xdr:rowOff>120968</xdr:rowOff>
    </xdr:from>
    <xdr:to>
      <xdr:col>20</xdr:col>
      <xdr:colOff>4251960</xdr:colOff>
      <xdr:row>65</xdr:row>
      <xdr:rowOff>2307908</xdr:rowOff>
    </xdr:to>
    <xdr:pic>
      <xdr:nvPicPr>
        <xdr:cNvPr id="271" name="REFDES_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960590" y="20369879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66</xdr:row>
      <xdr:rowOff>120968</xdr:rowOff>
    </xdr:from>
    <xdr:to>
      <xdr:col>20</xdr:col>
      <xdr:colOff>4251960</xdr:colOff>
      <xdr:row>66</xdr:row>
      <xdr:rowOff>2307908</xdr:rowOff>
    </xdr:to>
    <xdr:pic>
      <xdr:nvPicPr>
        <xdr:cNvPr id="272" name="REFDES_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960590" y="206127668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2263140</xdr:colOff>
      <xdr:row>67</xdr:row>
      <xdr:rowOff>120968</xdr:rowOff>
    </xdr:from>
    <xdr:to>
      <xdr:col>20</xdr:col>
      <xdr:colOff>4251960</xdr:colOff>
      <xdr:row>67</xdr:row>
      <xdr:rowOff>2307908</xdr:rowOff>
    </xdr:to>
    <xdr:pic>
      <xdr:nvPicPr>
        <xdr:cNvPr id="273" name="REFDES_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960590" y="208556543"/>
          <a:ext cx="1988820" cy="218694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68</xdr:row>
      <xdr:rowOff>122873</xdr:rowOff>
    </xdr:from>
    <xdr:to>
      <xdr:col>20</xdr:col>
      <xdr:colOff>4373880</xdr:colOff>
      <xdr:row>68</xdr:row>
      <xdr:rowOff>2553653</xdr:rowOff>
    </xdr:to>
    <xdr:pic>
      <xdr:nvPicPr>
        <xdr:cNvPr id="274" name="REFDES_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838670" y="21098732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69</xdr:row>
      <xdr:rowOff>122873</xdr:rowOff>
    </xdr:from>
    <xdr:to>
      <xdr:col>20</xdr:col>
      <xdr:colOff>4373880</xdr:colOff>
      <xdr:row>69</xdr:row>
      <xdr:rowOff>2553653</xdr:rowOff>
    </xdr:to>
    <xdr:pic>
      <xdr:nvPicPr>
        <xdr:cNvPr id="275" name="REFDES_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838670" y="21366384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70</xdr:row>
      <xdr:rowOff>122873</xdr:rowOff>
    </xdr:from>
    <xdr:to>
      <xdr:col>20</xdr:col>
      <xdr:colOff>4373880</xdr:colOff>
      <xdr:row>70</xdr:row>
      <xdr:rowOff>2553653</xdr:rowOff>
    </xdr:to>
    <xdr:pic>
      <xdr:nvPicPr>
        <xdr:cNvPr id="276" name="REFDES_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838670" y="21634037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71</xdr:row>
      <xdr:rowOff>122873</xdr:rowOff>
    </xdr:from>
    <xdr:to>
      <xdr:col>20</xdr:col>
      <xdr:colOff>4373880</xdr:colOff>
      <xdr:row>71</xdr:row>
      <xdr:rowOff>2553653</xdr:rowOff>
    </xdr:to>
    <xdr:pic>
      <xdr:nvPicPr>
        <xdr:cNvPr id="277" name="REFDES_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9838670" y="21901689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72</xdr:row>
      <xdr:rowOff>122873</xdr:rowOff>
    </xdr:from>
    <xdr:to>
      <xdr:col>20</xdr:col>
      <xdr:colOff>4373880</xdr:colOff>
      <xdr:row>72</xdr:row>
      <xdr:rowOff>2553653</xdr:rowOff>
    </xdr:to>
    <xdr:pic>
      <xdr:nvPicPr>
        <xdr:cNvPr id="278" name="REFDES_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838670" y="22169342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73</xdr:row>
      <xdr:rowOff>122873</xdr:rowOff>
    </xdr:from>
    <xdr:to>
      <xdr:col>20</xdr:col>
      <xdr:colOff>4373880</xdr:colOff>
      <xdr:row>73</xdr:row>
      <xdr:rowOff>2553653</xdr:rowOff>
    </xdr:to>
    <xdr:pic>
      <xdr:nvPicPr>
        <xdr:cNvPr id="279" name="REFDES_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838670" y="22436994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74</xdr:row>
      <xdr:rowOff>122873</xdr:rowOff>
    </xdr:from>
    <xdr:to>
      <xdr:col>20</xdr:col>
      <xdr:colOff>4373880</xdr:colOff>
      <xdr:row>74</xdr:row>
      <xdr:rowOff>2553653</xdr:rowOff>
    </xdr:to>
    <xdr:pic>
      <xdr:nvPicPr>
        <xdr:cNvPr id="280" name="REFDES_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9838670" y="22704647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75</xdr:row>
      <xdr:rowOff>122873</xdr:rowOff>
    </xdr:from>
    <xdr:to>
      <xdr:col>20</xdr:col>
      <xdr:colOff>4373880</xdr:colOff>
      <xdr:row>75</xdr:row>
      <xdr:rowOff>2553653</xdr:rowOff>
    </xdr:to>
    <xdr:pic>
      <xdr:nvPicPr>
        <xdr:cNvPr id="281" name="REFDES_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838670" y="22972299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76</xdr:row>
      <xdr:rowOff>122873</xdr:rowOff>
    </xdr:from>
    <xdr:to>
      <xdr:col>20</xdr:col>
      <xdr:colOff>4373880</xdr:colOff>
      <xdr:row>76</xdr:row>
      <xdr:rowOff>2553653</xdr:rowOff>
    </xdr:to>
    <xdr:pic>
      <xdr:nvPicPr>
        <xdr:cNvPr id="282" name="REFDES_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9838670" y="23239952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77</xdr:row>
      <xdr:rowOff>122873</xdr:rowOff>
    </xdr:from>
    <xdr:to>
      <xdr:col>20</xdr:col>
      <xdr:colOff>4373880</xdr:colOff>
      <xdr:row>77</xdr:row>
      <xdr:rowOff>2553653</xdr:rowOff>
    </xdr:to>
    <xdr:pic>
      <xdr:nvPicPr>
        <xdr:cNvPr id="283" name="REFDES_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838670" y="23507604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78</xdr:row>
      <xdr:rowOff>122873</xdr:rowOff>
    </xdr:from>
    <xdr:to>
      <xdr:col>20</xdr:col>
      <xdr:colOff>4373880</xdr:colOff>
      <xdr:row>78</xdr:row>
      <xdr:rowOff>2553653</xdr:rowOff>
    </xdr:to>
    <xdr:pic>
      <xdr:nvPicPr>
        <xdr:cNvPr id="284" name="REFDES_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838670" y="237752573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2141220</xdr:colOff>
      <xdr:row>79</xdr:row>
      <xdr:rowOff>122873</xdr:rowOff>
    </xdr:from>
    <xdr:to>
      <xdr:col>20</xdr:col>
      <xdr:colOff>4373880</xdr:colOff>
      <xdr:row>79</xdr:row>
      <xdr:rowOff>2553653</xdr:rowOff>
    </xdr:to>
    <xdr:pic>
      <xdr:nvPicPr>
        <xdr:cNvPr id="285" name="REFDES_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838670" y="240429098"/>
          <a:ext cx="2232660" cy="243078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80</xdr:row>
      <xdr:rowOff>120015</xdr:rowOff>
    </xdr:from>
    <xdr:to>
      <xdr:col>20</xdr:col>
      <xdr:colOff>4495800</xdr:colOff>
      <xdr:row>80</xdr:row>
      <xdr:rowOff>2794635</xdr:rowOff>
    </xdr:to>
    <xdr:pic>
      <xdr:nvPicPr>
        <xdr:cNvPr id="286" name="REFDES_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9716750" y="2431027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81</xdr:row>
      <xdr:rowOff>120015</xdr:rowOff>
    </xdr:from>
    <xdr:to>
      <xdr:col>20</xdr:col>
      <xdr:colOff>4495800</xdr:colOff>
      <xdr:row>81</xdr:row>
      <xdr:rowOff>2794635</xdr:rowOff>
    </xdr:to>
    <xdr:pic>
      <xdr:nvPicPr>
        <xdr:cNvPr id="287" name="REFDES_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716750" y="2460174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82</xdr:row>
      <xdr:rowOff>120015</xdr:rowOff>
    </xdr:from>
    <xdr:to>
      <xdr:col>20</xdr:col>
      <xdr:colOff>4495800</xdr:colOff>
      <xdr:row>82</xdr:row>
      <xdr:rowOff>2794635</xdr:rowOff>
    </xdr:to>
    <xdr:pic>
      <xdr:nvPicPr>
        <xdr:cNvPr id="288" name="REFDES_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9716750" y="2489320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83</xdr:row>
      <xdr:rowOff>120015</xdr:rowOff>
    </xdr:from>
    <xdr:to>
      <xdr:col>20</xdr:col>
      <xdr:colOff>4495800</xdr:colOff>
      <xdr:row>83</xdr:row>
      <xdr:rowOff>2794635</xdr:rowOff>
    </xdr:to>
    <xdr:pic>
      <xdr:nvPicPr>
        <xdr:cNvPr id="289" name="REFDES_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9716750" y="2518467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84</xdr:row>
      <xdr:rowOff>120015</xdr:rowOff>
    </xdr:from>
    <xdr:to>
      <xdr:col>20</xdr:col>
      <xdr:colOff>4495800</xdr:colOff>
      <xdr:row>84</xdr:row>
      <xdr:rowOff>2794635</xdr:rowOff>
    </xdr:to>
    <xdr:pic>
      <xdr:nvPicPr>
        <xdr:cNvPr id="290" name="REFDES_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716750" y="2547613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85</xdr:row>
      <xdr:rowOff>120015</xdr:rowOff>
    </xdr:from>
    <xdr:to>
      <xdr:col>20</xdr:col>
      <xdr:colOff>4495800</xdr:colOff>
      <xdr:row>85</xdr:row>
      <xdr:rowOff>2794635</xdr:rowOff>
    </xdr:to>
    <xdr:pic>
      <xdr:nvPicPr>
        <xdr:cNvPr id="291" name="REFDES_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9716750" y="2576760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86</xdr:row>
      <xdr:rowOff>120015</xdr:rowOff>
    </xdr:from>
    <xdr:to>
      <xdr:col>20</xdr:col>
      <xdr:colOff>4495800</xdr:colOff>
      <xdr:row>86</xdr:row>
      <xdr:rowOff>2794635</xdr:rowOff>
    </xdr:to>
    <xdr:pic>
      <xdr:nvPicPr>
        <xdr:cNvPr id="292" name="REFDES_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9716750" y="2605906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87</xdr:row>
      <xdr:rowOff>120015</xdr:rowOff>
    </xdr:from>
    <xdr:to>
      <xdr:col>20</xdr:col>
      <xdr:colOff>4495800</xdr:colOff>
      <xdr:row>87</xdr:row>
      <xdr:rowOff>2794635</xdr:rowOff>
    </xdr:to>
    <xdr:pic>
      <xdr:nvPicPr>
        <xdr:cNvPr id="293" name="REFDES_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716750" y="2635053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88</xdr:row>
      <xdr:rowOff>120015</xdr:rowOff>
    </xdr:from>
    <xdr:to>
      <xdr:col>20</xdr:col>
      <xdr:colOff>4495800</xdr:colOff>
      <xdr:row>88</xdr:row>
      <xdr:rowOff>2794635</xdr:rowOff>
    </xdr:to>
    <xdr:pic>
      <xdr:nvPicPr>
        <xdr:cNvPr id="294" name="REFDES_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716750" y="2664199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89</xdr:row>
      <xdr:rowOff>120015</xdr:rowOff>
    </xdr:from>
    <xdr:to>
      <xdr:col>20</xdr:col>
      <xdr:colOff>4495800</xdr:colOff>
      <xdr:row>89</xdr:row>
      <xdr:rowOff>2794635</xdr:rowOff>
    </xdr:to>
    <xdr:pic>
      <xdr:nvPicPr>
        <xdr:cNvPr id="295" name="REFDES_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9716750" y="2693346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90</xdr:row>
      <xdr:rowOff>120015</xdr:rowOff>
    </xdr:from>
    <xdr:to>
      <xdr:col>20</xdr:col>
      <xdr:colOff>4495800</xdr:colOff>
      <xdr:row>90</xdr:row>
      <xdr:rowOff>2794635</xdr:rowOff>
    </xdr:to>
    <xdr:pic>
      <xdr:nvPicPr>
        <xdr:cNvPr id="296" name="REFDES_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9716750" y="2722492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91</xdr:row>
      <xdr:rowOff>120015</xdr:rowOff>
    </xdr:from>
    <xdr:to>
      <xdr:col>20</xdr:col>
      <xdr:colOff>4495800</xdr:colOff>
      <xdr:row>91</xdr:row>
      <xdr:rowOff>2794635</xdr:rowOff>
    </xdr:to>
    <xdr:pic>
      <xdr:nvPicPr>
        <xdr:cNvPr id="297" name="REFDES_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716750" y="2751639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92</xdr:row>
      <xdr:rowOff>120015</xdr:rowOff>
    </xdr:from>
    <xdr:to>
      <xdr:col>20</xdr:col>
      <xdr:colOff>4495800</xdr:colOff>
      <xdr:row>92</xdr:row>
      <xdr:rowOff>2794635</xdr:rowOff>
    </xdr:to>
    <xdr:pic>
      <xdr:nvPicPr>
        <xdr:cNvPr id="298" name="REFDES_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9716750" y="2780785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93</xdr:row>
      <xdr:rowOff>120015</xdr:rowOff>
    </xdr:from>
    <xdr:to>
      <xdr:col>20</xdr:col>
      <xdr:colOff>4495800</xdr:colOff>
      <xdr:row>93</xdr:row>
      <xdr:rowOff>2794635</xdr:rowOff>
    </xdr:to>
    <xdr:pic>
      <xdr:nvPicPr>
        <xdr:cNvPr id="299" name="REFDES_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9716750" y="2809932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94</xdr:row>
      <xdr:rowOff>120015</xdr:rowOff>
    </xdr:from>
    <xdr:to>
      <xdr:col>20</xdr:col>
      <xdr:colOff>4495800</xdr:colOff>
      <xdr:row>94</xdr:row>
      <xdr:rowOff>2794635</xdr:rowOff>
    </xdr:to>
    <xdr:pic>
      <xdr:nvPicPr>
        <xdr:cNvPr id="300" name="REFDES_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9716750" y="2839078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95</xdr:row>
      <xdr:rowOff>120015</xdr:rowOff>
    </xdr:from>
    <xdr:to>
      <xdr:col>20</xdr:col>
      <xdr:colOff>4495800</xdr:colOff>
      <xdr:row>95</xdr:row>
      <xdr:rowOff>2794635</xdr:rowOff>
    </xdr:to>
    <xdr:pic>
      <xdr:nvPicPr>
        <xdr:cNvPr id="301" name="REFDES_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716750" y="2868225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96</xdr:row>
      <xdr:rowOff>120015</xdr:rowOff>
    </xdr:from>
    <xdr:to>
      <xdr:col>20</xdr:col>
      <xdr:colOff>4495800</xdr:colOff>
      <xdr:row>96</xdr:row>
      <xdr:rowOff>2794635</xdr:rowOff>
    </xdr:to>
    <xdr:pic>
      <xdr:nvPicPr>
        <xdr:cNvPr id="302" name="REFDES_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9716750" y="2897371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97</xdr:row>
      <xdr:rowOff>120015</xdr:rowOff>
    </xdr:from>
    <xdr:to>
      <xdr:col>20</xdr:col>
      <xdr:colOff>4495800</xdr:colOff>
      <xdr:row>97</xdr:row>
      <xdr:rowOff>2794635</xdr:rowOff>
    </xdr:to>
    <xdr:pic>
      <xdr:nvPicPr>
        <xdr:cNvPr id="303" name="REFDES_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716750" y="2926518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98</xdr:row>
      <xdr:rowOff>120015</xdr:rowOff>
    </xdr:from>
    <xdr:to>
      <xdr:col>20</xdr:col>
      <xdr:colOff>4495800</xdr:colOff>
      <xdr:row>98</xdr:row>
      <xdr:rowOff>2794635</xdr:rowOff>
    </xdr:to>
    <xdr:pic>
      <xdr:nvPicPr>
        <xdr:cNvPr id="304" name="REFDES_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9716750" y="2955664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99</xdr:row>
      <xdr:rowOff>120015</xdr:rowOff>
    </xdr:from>
    <xdr:to>
      <xdr:col>20</xdr:col>
      <xdr:colOff>4495800</xdr:colOff>
      <xdr:row>99</xdr:row>
      <xdr:rowOff>2794635</xdr:rowOff>
    </xdr:to>
    <xdr:pic>
      <xdr:nvPicPr>
        <xdr:cNvPr id="305" name="REFDES_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716750" y="2984811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100</xdr:row>
      <xdr:rowOff>120015</xdr:rowOff>
    </xdr:from>
    <xdr:to>
      <xdr:col>20</xdr:col>
      <xdr:colOff>4495800</xdr:colOff>
      <xdr:row>100</xdr:row>
      <xdr:rowOff>2794635</xdr:rowOff>
    </xdr:to>
    <xdr:pic>
      <xdr:nvPicPr>
        <xdr:cNvPr id="306" name="REFDES_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716750" y="30139576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2019300</xdr:colOff>
      <xdr:row>101</xdr:row>
      <xdr:rowOff>120015</xdr:rowOff>
    </xdr:from>
    <xdr:to>
      <xdr:col>20</xdr:col>
      <xdr:colOff>4495800</xdr:colOff>
      <xdr:row>101</xdr:row>
      <xdr:rowOff>2794635</xdr:rowOff>
    </xdr:to>
    <xdr:pic>
      <xdr:nvPicPr>
        <xdr:cNvPr id="307" name="REFDES_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716750" y="304310415"/>
          <a:ext cx="2476500" cy="267462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102</xdr:row>
      <xdr:rowOff>51435</xdr:rowOff>
    </xdr:from>
    <xdr:to>
      <xdr:col>20</xdr:col>
      <xdr:colOff>3771900</xdr:colOff>
      <xdr:row>102</xdr:row>
      <xdr:rowOff>958215</xdr:rowOff>
    </xdr:to>
    <xdr:pic>
      <xdr:nvPicPr>
        <xdr:cNvPr id="1043" name="REFDES_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40650" y="1757842560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103</xdr:row>
      <xdr:rowOff>51435</xdr:rowOff>
    </xdr:from>
    <xdr:to>
      <xdr:col>20</xdr:col>
      <xdr:colOff>3771900</xdr:colOff>
      <xdr:row>103</xdr:row>
      <xdr:rowOff>958215</xdr:rowOff>
    </xdr:to>
    <xdr:pic>
      <xdr:nvPicPr>
        <xdr:cNvPr id="1044" name="REFDES_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40650" y="1758852210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104</xdr:row>
      <xdr:rowOff>51435</xdr:rowOff>
    </xdr:from>
    <xdr:to>
      <xdr:col>20</xdr:col>
      <xdr:colOff>3771900</xdr:colOff>
      <xdr:row>104</xdr:row>
      <xdr:rowOff>958215</xdr:rowOff>
    </xdr:to>
    <xdr:pic>
      <xdr:nvPicPr>
        <xdr:cNvPr id="1045" name="REFDES_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40650" y="1759861860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105</xdr:row>
      <xdr:rowOff>52388</xdr:rowOff>
    </xdr:from>
    <xdr:to>
      <xdr:col>20</xdr:col>
      <xdr:colOff>3771900</xdr:colOff>
      <xdr:row>105</xdr:row>
      <xdr:rowOff>1004888</xdr:rowOff>
    </xdr:to>
    <xdr:pic>
      <xdr:nvPicPr>
        <xdr:cNvPr id="1046" name="REFDES_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40650" y="1760872463"/>
          <a:ext cx="1028700" cy="95250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106</xdr:row>
      <xdr:rowOff>51435</xdr:rowOff>
    </xdr:from>
    <xdr:to>
      <xdr:col>20</xdr:col>
      <xdr:colOff>3771900</xdr:colOff>
      <xdr:row>106</xdr:row>
      <xdr:rowOff>958215</xdr:rowOff>
    </xdr:to>
    <xdr:pic>
      <xdr:nvPicPr>
        <xdr:cNvPr id="1047" name="REFDES_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40650" y="176192878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107</xdr:row>
      <xdr:rowOff>53340</xdr:rowOff>
    </xdr:from>
    <xdr:to>
      <xdr:col>20</xdr:col>
      <xdr:colOff>3771900</xdr:colOff>
      <xdr:row>107</xdr:row>
      <xdr:rowOff>975360</xdr:rowOff>
    </xdr:to>
    <xdr:pic>
      <xdr:nvPicPr>
        <xdr:cNvPr id="1048" name="REFDES_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40650" y="1762940340"/>
          <a:ext cx="1028700" cy="92202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108</xdr:row>
      <xdr:rowOff>51435</xdr:rowOff>
    </xdr:from>
    <xdr:to>
      <xdr:col>20</xdr:col>
      <xdr:colOff>3771900</xdr:colOff>
      <xdr:row>108</xdr:row>
      <xdr:rowOff>958215</xdr:rowOff>
    </xdr:to>
    <xdr:pic>
      <xdr:nvPicPr>
        <xdr:cNvPr id="1049" name="REFDES_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40650" y="176396713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109</xdr:row>
      <xdr:rowOff>51435</xdr:rowOff>
    </xdr:from>
    <xdr:to>
      <xdr:col>20</xdr:col>
      <xdr:colOff>3771900</xdr:colOff>
      <xdr:row>109</xdr:row>
      <xdr:rowOff>958215</xdr:rowOff>
    </xdr:to>
    <xdr:pic>
      <xdr:nvPicPr>
        <xdr:cNvPr id="1050" name="REFDES_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40650" y="176497678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110</xdr:row>
      <xdr:rowOff>51435</xdr:rowOff>
    </xdr:from>
    <xdr:to>
      <xdr:col>20</xdr:col>
      <xdr:colOff>3771900</xdr:colOff>
      <xdr:row>110</xdr:row>
      <xdr:rowOff>958215</xdr:rowOff>
    </xdr:to>
    <xdr:pic>
      <xdr:nvPicPr>
        <xdr:cNvPr id="1051" name="REFDES_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40650" y="176598643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111</xdr:row>
      <xdr:rowOff>51435</xdr:rowOff>
    </xdr:from>
    <xdr:to>
      <xdr:col>20</xdr:col>
      <xdr:colOff>3771900</xdr:colOff>
      <xdr:row>111</xdr:row>
      <xdr:rowOff>958215</xdr:rowOff>
    </xdr:to>
    <xdr:pic>
      <xdr:nvPicPr>
        <xdr:cNvPr id="1052" name="REFDES_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40650" y="176699608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112</xdr:row>
      <xdr:rowOff>51435</xdr:rowOff>
    </xdr:from>
    <xdr:to>
      <xdr:col>20</xdr:col>
      <xdr:colOff>3771900</xdr:colOff>
      <xdr:row>112</xdr:row>
      <xdr:rowOff>958215</xdr:rowOff>
    </xdr:to>
    <xdr:pic>
      <xdr:nvPicPr>
        <xdr:cNvPr id="1053" name="REFDES_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40650" y="176800573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113</xdr:row>
      <xdr:rowOff>51435</xdr:rowOff>
    </xdr:from>
    <xdr:to>
      <xdr:col>20</xdr:col>
      <xdr:colOff>3771900</xdr:colOff>
      <xdr:row>113</xdr:row>
      <xdr:rowOff>958215</xdr:rowOff>
    </xdr:to>
    <xdr:pic>
      <xdr:nvPicPr>
        <xdr:cNvPr id="1054" name="REFDES_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40650" y="1769015385"/>
          <a:ext cx="1028700" cy="906780"/>
        </a:xfrm>
        <a:prstGeom prst="rect">
          <a:avLst/>
        </a:prstGeom>
      </xdr:spPr>
    </xdr:pic>
    <xdr:clientData/>
  </xdr:twoCellAnchor>
  <xdr:twoCellAnchor>
    <xdr:from>
      <xdr:col>20</xdr:col>
      <xdr:colOff>2743200</xdr:colOff>
      <xdr:row>114</xdr:row>
      <xdr:rowOff>51435</xdr:rowOff>
    </xdr:from>
    <xdr:to>
      <xdr:col>20</xdr:col>
      <xdr:colOff>3771900</xdr:colOff>
      <xdr:row>114</xdr:row>
      <xdr:rowOff>958215</xdr:rowOff>
    </xdr:to>
    <xdr:pic>
      <xdr:nvPicPr>
        <xdr:cNvPr id="1055" name="REFDES_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40650" y="1770025035"/>
          <a:ext cx="1028700" cy="906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quicksearch.dla.mil/" TargetMode="External"/><Relationship Id="rId2" Type="http://schemas.openxmlformats.org/officeDocument/2006/relationships/hyperlink" Target="http://amphenolpcd.com/sites/default/files/Catalogue_SIM_05-17_V2-1_BD.pdf" TargetMode="External"/><Relationship Id="rId1" Type="http://schemas.openxmlformats.org/officeDocument/2006/relationships/hyperlink" Target="https://quicksearch.dla.mil/" TargetMode="Externa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28515625" style="1" customWidth="1"/>
    <col min="2" max="2" width="22.42578125" style="1" bestFit="1" customWidth="1"/>
    <col min="3" max="3" width="9.42578125" style="1" bestFit="1" customWidth="1"/>
    <col min="4" max="4" width="10.140625" style="1" bestFit="1" customWidth="1"/>
    <col min="5" max="5" width="10.140625" style="1" customWidth="1"/>
    <col min="6" max="6" width="22.42578125" style="1" bestFit="1" customWidth="1"/>
    <col min="7" max="7" width="13.42578125" style="1" bestFit="1" customWidth="1"/>
    <col min="8" max="16384" width="9.140625" style="1"/>
  </cols>
  <sheetData>
    <row r="1" spans="1:7" x14ac:dyDescent="0.25">
      <c r="A1" s="2" t="s">
        <v>238</v>
      </c>
      <c r="B1" s="2" t="s">
        <v>233</v>
      </c>
      <c r="C1" s="2" t="s">
        <v>241</v>
      </c>
      <c r="D1" s="2" t="s">
        <v>85</v>
      </c>
      <c r="E1" s="4" t="s">
        <v>235</v>
      </c>
      <c r="F1" s="2" t="s">
        <v>243</v>
      </c>
      <c r="G1" s="2" t="s">
        <v>239</v>
      </c>
    </row>
    <row r="2" spans="1:7" x14ac:dyDescent="0.25">
      <c r="A2" s="6" t="s">
        <v>11</v>
      </c>
      <c r="B2" s="3" t="s">
        <v>61</v>
      </c>
      <c r="C2" s="6" t="s">
        <v>1</v>
      </c>
      <c r="D2" s="3" t="s">
        <v>45</v>
      </c>
      <c r="E2" s="16">
        <f>VLOOKUP(A2&amp;C2,'Connector details'!N:O,2,0)</f>
        <v>580.81000000000006</v>
      </c>
      <c r="F2" s="3">
        <v>6</v>
      </c>
      <c r="G2" s="16">
        <f>E2/F2</f>
        <v>96.801666666666677</v>
      </c>
    </row>
    <row r="3" spans="1:7" x14ac:dyDescent="0.25">
      <c r="A3" s="6" t="s">
        <v>11</v>
      </c>
      <c r="B3" s="3" t="s">
        <v>61</v>
      </c>
      <c r="C3" s="6" t="s">
        <v>2</v>
      </c>
      <c r="D3" s="3">
        <v>11</v>
      </c>
      <c r="E3" s="16">
        <f>VLOOKUP(A3&amp;C3,'Connector details'!N:O,2,0)</f>
        <v>702.25</v>
      </c>
      <c r="F3" s="3">
        <v>13</v>
      </c>
      <c r="G3" s="16">
        <f t="shared" ref="G3:G21" si="0">E3/F3</f>
        <v>54.019230769230766</v>
      </c>
    </row>
    <row r="4" spans="1:7" x14ac:dyDescent="0.25">
      <c r="A4" s="6" t="s">
        <v>11</v>
      </c>
      <c r="B4" s="3" t="s">
        <v>61</v>
      </c>
      <c r="C4" s="6" t="s">
        <v>3</v>
      </c>
      <c r="D4" s="3">
        <v>13</v>
      </c>
      <c r="E4" s="16">
        <f>VLOOKUP(A4&amp;C4,'Connector details'!N:O,2,0)</f>
        <v>835.21000000000015</v>
      </c>
      <c r="F4" s="3">
        <v>22</v>
      </c>
      <c r="G4" s="16">
        <f t="shared" si="0"/>
        <v>37.964090909090913</v>
      </c>
    </row>
    <row r="5" spans="1:7" x14ac:dyDescent="0.25">
      <c r="A5" s="6" t="s">
        <v>11</v>
      </c>
      <c r="B5" s="3" t="s">
        <v>61</v>
      </c>
      <c r="C5" s="6" t="s">
        <v>4</v>
      </c>
      <c r="D5" s="3">
        <v>15</v>
      </c>
      <c r="E5" s="16">
        <f>VLOOKUP(A5&amp;C5,'Connector details'!N:O,2,0)</f>
        <v>979.69</v>
      </c>
      <c r="F5" s="3">
        <v>37</v>
      </c>
      <c r="G5" s="16">
        <f t="shared" si="0"/>
        <v>26.47810810810811</v>
      </c>
    </row>
    <row r="6" spans="1:7" x14ac:dyDescent="0.25">
      <c r="A6" s="6" t="s">
        <v>11</v>
      </c>
      <c r="B6" s="3" t="s">
        <v>61</v>
      </c>
      <c r="C6" s="6" t="s">
        <v>5</v>
      </c>
      <c r="D6" s="3">
        <v>17</v>
      </c>
      <c r="E6" s="16">
        <f>VLOOKUP(A6&amp;C6,'Connector details'!N:O,2,0)</f>
        <v>1128.9599999999996</v>
      </c>
      <c r="F6" s="3">
        <v>55</v>
      </c>
      <c r="G6" s="16">
        <f t="shared" si="0"/>
        <v>20.526545454545445</v>
      </c>
    </row>
    <row r="7" spans="1:7" x14ac:dyDescent="0.25">
      <c r="A7" s="6" t="s">
        <v>11</v>
      </c>
      <c r="B7" s="3" t="s">
        <v>61</v>
      </c>
      <c r="C7" s="6" t="s">
        <v>6</v>
      </c>
      <c r="D7" s="3" t="s">
        <v>122</v>
      </c>
      <c r="E7" s="16">
        <f>VLOOKUP(A7&amp;C7,'Connector details'!N:O,2,0)</f>
        <v>1354.2399999999998</v>
      </c>
      <c r="F7" s="3">
        <v>66</v>
      </c>
      <c r="G7" s="16">
        <f t="shared" si="0"/>
        <v>20.518787878787876</v>
      </c>
    </row>
    <row r="8" spans="1:7" x14ac:dyDescent="0.25">
      <c r="A8" s="6" t="s">
        <v>11</v>
      </c>
      <c r="B8" s="3" t="s">
        <v>61</v>
      </c>
      <c r="C8" s="6" t="s">
        <v>7</v>
      </c>
      <c r="D8" s="3" t="s">
        <v>124</v>
      </c>
      <c r="E8" s="16">
        <f>VLOOKUP(A8&amp;C8,'Connector details'!N:O,2,0)</f>
        <v>1600</v>
      </c>
      <c r="F8" s="3">
        <v>79</v>
      </c>
      <c r="G8" s="16">
        <f t="shared" si="0"/>
        <v>20.253164556962027</v>
      </c>
    </row>
    <row r="9" spans="1:7" x14ac:dyDescent="0.25">
      <c r="A9" s="6" t="s">
        <v>11</v>
      </c>
      <c r="B9" s="3" t="s">
        <v>61</v>
      </c>
      <c r="C9" s="6" t="s">
        <v>9</v>
      </c>
      <c r="D9" s="3">
        <v>23</v>
      </c>
      <c r="E9" s="16">
        <f>VLOOKUP(A9&amp;C9,'Connector details'!N:O,2,0)</f>
        <v>1866.2399999999996</v>
      </c>
      <c r="F9" s="3">
        <v>100</v>
      </c>
      <c r="G9" s="16">
        <f t="shared" si="0"/>
        <v>18.662399999999995</v>
      </c>
    </row>
    <row r="10" spans="1:7" x14ac:dyDescent="0.25">
      <c r="A10" s="6" t="s">
        <v>11</v>
      </c>
      <c r="B10" s="3" t="s">
        <v>61</v>
      </c>
      <c r="C10" s="6" t="s">
        <v>8</v>
      </c>
      <c r="D10" s="3">
        <v>25</v>
      </c>
      <c r="E10" s="16">
        <f>VLOOKUP(A10&amp;C10,'Connector details'!N:O,2,0)</f>
        <v>2143.6899999999996</v>
      </c>
      <c r="F10" s="3">
        <v>128</v>
      </c>
      <c r="G10" s="16">
        <f t="shared" si="0"/>
        <v>16.747578124999997</v>
      </c>
    </row>
    <row r="11" spans="1:7" x14ac:dyDescent="0.25">
      <c r="A11" s="6" t="s">
        <v>18</v>
      </c>
      <c r="B11" s="3" t="s">
        <v>61</v>
      </c>
      <c r="C11" s="6" t="s">
        <v>1</v>
      </c>
      <c r="D11" s="3" t="s">
        <v>45</v>
      </c>
      <c r="E11" s="16">
        <f>VLOOKUP(A11&amp;C11,'Connector details'!N:O,2,0)</f>
        <v>730.61664150047625</v>
      </c>
      <c r="F11" s="3">
        <v>6</v>
      </c>
      <c r="G11" s="16">
        <f t="shared" si="0"/>
        <v>121.76944025007937</v>
      </c>
    </row>
    <row r="12" spans="1:7" x14ac:dyDescent="0.25">
      <c r="A12" s="6" t="s">
        <v>18</v>
      </c>
      <c r="B12" s="3" t="s">
        <v>61</v>
      </c>
      <c r="C12" s="6" t="s">
        <v>2</v>
      </c>
      <c r="D12" s="3">
        <v>11</v>
      </c>
      <c r="E12" s="16">
        <f>VLOOKUP(A12&amp;C12,'Connector details'!N:O,2,0)</f>
        <v>973.13974037597416</v>
      </c>
      <c r="F12" s="3">
        <v>13</v>
      </c>
      <c r="G12" s="16">
        <f t="shared" si="0"/>
        <v>74.856903105844168</v>
      </c>
    </row>
    <row r="13" spans="1:7" x14ac:dyDescent="0.25">
      <c r="A13" s="6" t="s">
        <v>18</v>
      </c>
      <c r="B13" s="3" t="s">
        <v>61</v>
      </c>
      <c r="C13" s="6" t="s">
        <v>3</v>
      </c>
      <c r="D13" s="3">
        <v>13</v>
      </c>
      <c r="E13" s="16">
        <f>VLOOKUP(A13&amp;C13,'Connector details'!N:O,2,0)</f>
        <v>1158.1167158193414</v>
      </c>
      <c r="F13" s="3">
        <v>22</v>
      </c>
      <c r="G13" s="16">
        <f t="shared" si="0"/>
        <v>52.641668900879154</v>
      </c>
    </row>
    <row r="14" spans="1:7" x14ac:dyDescent="0.25">
      <c r="A14" s="6" t="s">
        <v>18</v>
      </c>
      <c r="B14" s="3" t="s">
        <v>61</v>
      </c>
      <c r="C14" s="6" t="s">
        <v>4</v>
      </c>
      <c r="D14" s="3">
        <v>15</v>
      </c>
      <c r="E14" s="16">
        <f>VLOOKUP(A14&amp;C14,'Connector details'!N:O,2,0)</f>
        <v>1359.1786456490877</v>
      </c>
      <c r="F14" s="3">
        <v>37</v>
      </c>
      <c r="G14" s="16">
        <f t="shared" si="0"/>
        <v>36.734557990515881</v>
      </c>
    </row>
    <row r="15" spans="1:7" x14ac:dyDescent="0.25">
      <c r="A15" s="6" t="s">
        <v>18</v>
      </c>
      <c r="B15" s="3" t="s">
        <v>61</v>
      </c>
      <c r="C15" s="6" t="s">
        <v>5</v>
      </c>
      <c r="D15" s="3">
        <v>17</v>
      </c>
      <c r="E15" s="16">
        <f>VLOOKUP(A15&amp;C15,'Connector details'!N:O,2,0)</f>
        <v>1576.3255298652143</v>
      </c>
      <c r="F15" s="3">
        <v>55</v>
      </c>
      <c r="G15" s="16">
        <f t="shared" si="0"/>
        <v>28.660464179367533</v>
      </c>
    </row>
    <row r="16" spans="1:7" x14ac:dyDescent="0.25">
      <c r="A16" s="6" t="s">
        <v>18</v>
      </c>
      <c r="B16" s="3" t="s">
        <v>61</v>
      </c>
      <c r="C16" s="6" t="s">
        <v>6</v>
      </c>
      <c r="D16" s="3" t="s">
        <v>122</v>
      </c>
      <c r="E16" s="16">
        <f>VLOOKUP(A16&amp;C16,'Connector details'!N:O,2,0)</f>
        <v>1924.4218498645976</v>
      </c>
      <c r="F16" s="3">
        <v>66</v>
      </c>
      <c r="G16" s="16">
        <f t="shared" si="0"/>
        <v>29.157906816130264</v>
      </c>
    </row>
    <row r="17" spans="1:7" x14ac:dyDescent="0.25">
      <c r="A17" s="6" t="s">
        <v>18</v>
      </c>
      <c r="B17" s="3" t="s">
        <v>61</v>
      </c>
      <c r="C17" s="6" t="s">
        <v>7</v>
      </c>
      <c r="D17" s="3" t="s">
        <v>124</v>
      </c>
      <c r="E17" s="16">
        <f>VLOOKUP(A17&amp;C17,'Connector details'!N:O,2,0)</f>
        <v>2181.2784652220989</v>
      </c>
      <c r="F17" s="3">
        <v>79</v>
      </c>
      <c r="G17" s="16">
        <f t="shared" si="0"/>
        <v>27.611119812937961</v>
      </c>
    </row>
    <row r="18" spans="1:7" x14ac:dyDescent="0.25">
      <c r="A18" s="6" t="s">
        <v>18</v>
      </c>
      <c r="B18" s="3" t="s">
        <v>61</v>
      </c>
      <c r="C18" s="6" t="s">
        <v>9</v>
      </c>
      <c r="D18" s="3">
        <v>23</v>
      </c>
      <c r="E18" s="16">
        <f>VLOOKUP(A18&amp;C18,'Connector details'!N:O,2,0)</f>
        <v>2454.2200349659802</v>
      </c>
      <c r="F18" s="3">
        <v>100</v>
      </c>
      <c r="G18" s="16">
        <f t="shared" si="0"/>
        <v>24.542200349659801</v>
      </c>
    </row>
    <row r="19" spans="1:7" x14ac:dyDescent="0.25">
      <c r="A19" s="6" t="s">
        <v>18</v>
      </c>
      <c r="B19" s="3" t="s">
        <v>61</v>
      </c>
      <c r="C19" s="6" t="s">
        <v>8</v>
      </c>
      <c r="D19" s="3">
        <v>25</v>
      </c>
      <c r="E19" s="16">
        <f>VLOOKUP(A19&amp;C19,'Connector details'!N:O,2,0)</f>
        <v>2733.9710067865176</v>
      </c>
      <c r="F19" s="3">
        <v>128</v>
      </c>
      <c r="G19" s="16">
        <f t="shared" si="0"/>
        <v>21.359148490519669</v>
      </c>
    </row>
    <row r="20" spans="1:7" x14ac:dyDescent="0.25">
      <c r="A20" s="6" t="s">
        <v>31</v>
      </c>
      <c r="B20" s="3" t="s">
        <v>218</v>
      </c>
      <c r="C20" s="6" t="s">
        <v>53</v>
      </c>
      <c r="D20" s="3" t="s">
        <v>30</v>
      </c>
      <c r="E20" s="16">
        <f>VLOOKUP(A20&amp;C20,'Connector details'!N:O,2,0)</f>
        <v>845.12</v>
      </c>
      <c r="F20" s="3">
        <f>2*20</f>
        <v>40</v>
      </c>
      <c r="G20" s="16">
        <f t="shared" si="0"/>
        <v>21.128</v>
      </c>
    </row>
    <row r="21" spans="1:7" x14ac:dyDescent="0.25">
      <c r="A21" s="6" t="s">
        <v>31</v>
      </c>
      <c r="B21" s="3" t="s">
        <v>218</v>
      </c>
      <c r="C21" s="6" t="s">
        <v>54</v>
      </c>
      <c r="D21" s="3" t="s">
        <v>30</v>
      </c>
      <c r="E21" s="16">
        <f>VLOOKUP(A21&amp;C21,'Connector details'!N:O,2,0)</f>
        <v>1308.7199999999998</v>
      </c>
      <c r="F21" s="3">
        <f>4*20</f>
        <v>80</v>
      </c>
      <c r="G21" s="16">
        <f t="shared" si="0"/>
        <v>16.358999999999998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7109375" style="5" bestFit="1" customWidth="1"/>
    <col min="2" max="2" width="18.42578125" style="5" bestFit="1" customWidth="1"/>
    <col min="3" max="3" width="9.140625" style="5"/>
    <col min="4" max="4" width="10" style="5" bestFit="1" customWidth="1"/>
    <col min="5" max="5" width="14.140625" style="5" customWidth="1"/>
    <col min="6" max="6" width="11.42578125" style="5" bestFit="1" customWidth="1"/>
    <col min="7" max="7" width="9.28515625" style="5" bestFit="1" customWidth="1"/>
    <col min="8" max="8" width="10.5703125" style="5" bestFit="1" customWidth="1"/>
    <col min="9" max="9" width="11.140625" style="5" bestFit="1" customWidth="1"/>
    <col min="10" max="12" width="10.28515625" style="5" customWidth="1"/>
    <col min="13" max="13" width="9.140625" style="5"/>
    <col min="14" max="14" width="18.85546875" style="5" bestFit="1" customWidth="1"/>
    <col min="15" max="15" width="13.42578125" style="5" customWidth="1"/>
    <col min="16" max="16" width="45.7109375" style="5" bestFit="1" customWidth="1"/>
    <col min="17" max="17" width="9.140625" style="1"/>
    <col min="18" max="16384" width="9.140625" style="5"/>
  </cols>
  <sheetData>
    <row r="1" spans="1:16" x14ac:dyDescent="0.25">
      <c r="A1" s="4" t="s">
        <v>29</v>
      </c>
      <c r="B1" s="4" t="s">
        <v>12</v>
      </c>
      <c r="C1" s="4" t="s">
        <v>0</v>
      </c>
      <c r="D1" s="4" t="s">
        <v>242</v>
      </c>
      <c r="E1" s="4" t="s">
        <v>36</v>
      </c>
      <c r="F1" s="4" t="s">
        <v>13</v>
      </c>
      <c r="G1" s="4" t="s">
        <v>10</v>
      </c>
      <c r="H1" s="4" t="s">
        <v>22</v>
      </c>
      <c r="I1" s="4" t="s">
        <v>237</v>
      </c>
      <c r="J1" s="4" t="s">
        <v>10</v>
      </c>
      <c r="K1" s="4" t="s">
        <v>22</v>
      </c>
      <c r="L1" s="4" t="s">
        <v>23</v>
      </c>
      <c r="M1" s="4" t="s">
        <v>17</v>
      </c>
      <c r="N1" s="4" t="s">
        <v>240</v>
      </c>
      <c r="O1" s="4" t="s">
        <v>235</v>
      </c>
      <c r="P1" s="4" t="s">
        <v>24</v>
      </c>
    </row>
    <row r="2" spans="1:16" x14ac:dyDescent="0.25">
      <c r="A2" s="6" t="s">
        <v>11</v>
      </c>
      <c r="B2" s="6" t="s">
        <v>9</v>
      </c>
      <c r="C2" s="6" t="s">
        <v>1</v>
      </c>
      <c r="D2" s="6">
        <v>9</v>
      </c>
      <c r="E2" s="6" t="s">
        <v>37</v>
      </c>
      <c r="F2" s="6" t="s">
        <v>33</v>
      </c>
      <c r="G2" s="6" t="s">
        <v>15</v>
      </c>
      <c r="H2" s="6">
        <v>23.8</v>
      </c>
      <c r="I2" s="7" t="s">
        <v>236</v>
      </c>
      <c r="J2" s="6"/>
      <c r="K2" s="6"/>
      <c r="L2" s="6"/>
      <c r="M2" s="7" t="s">
        <v>16</v>
      </c>
      <c r="N2" s="7" t="str">
        <f>A2&amp;C2</f>
        <v>MIL-DTL-38999/20A</v>
      </c>
      <c r="O2" s="16">
        <f>(H2+I2)*(H2+I2)</f>
        <v>580.81000000000006</v>
      </c>
      <c r="P2" s="6"/>
    </row>
    <row r="3" spans="1:16" x14ac:dyDescent="0.25">
      <c r="A3" s="6" t="s">
        <v>11</v>
      </c>
      <c r="B3" s="6" t="s">
        <v>9</v>
      </c>
      <c r="C3" s="6" t="s">
        <v>2</v>
      </c>
      <c r="D3" s="6">
        <v>11</v>
      </c>
      <c r="E3" s="6" t="s">
        <v>37</v>
      </c>
      <c r="F3" s="6" t="s">
        <v>33</v>
      </c>
      <c r="G3" s="6" t="s">
        <v>15</v>
      </c>
      <c r="H3" s="6">
        <v>26.2</v>
      </c>
      <c r="I3" s="7" t="s">
        <v>236</v>
      </c>
      <c r="J3" s="6"/>
      <c r="K3" s="6"/>
      <c r="L3" s="6"/>
      <c r="M3" s="7" t="s">
        <v>16</v>
      </c>
      <c r="N3" s="7" t="str">
        <f t="shared" ref="N3:N21" si="0">A3&amp;C3</f>
        <v>MIL-DTL-38999/20B</v>
      </c>
      <c r="O3" s="16">
        <f>(H3+I3)*(H3+I3)</f>
        <v>702.25</v>
      </c>
      <c r="P3" s="6"/>
    </row>
    <row r="4" spans="1:16" x14ac:dyDescent="0.25">
      <c r="A4" s="6" t="s">
        <v>11</v>
      </c>
      <c r="B4" s="6" t="s">
        <v>9</v>
      </c>
      <c r="C4" s="6" t="s">
        <v>3</v>
      </c>
      <c r="D4" s="6">
        <v>13</v>
      </c>
      <c r="E4" s="6" t="s">
        <v>37</v>
      </c>
      <c r="F4" s="6" t="s">
        <v>33</v>
      </c>
      <c r="G4" s="6" t="s">
        <v>15</v>
      </c>
      <c r="H4" s="6">
        <v>28.6</v>
      </c>
      <c r="I4" s="7" t="s">
        <v>236</v>
      </c>
      <c r="J4" s="6"/>
      <c r="K4" s="6"/>
      <c r="L4" s="6"/>
      <c r="M4" s="7" t="s">
        <v>16</v>
      </c>
      <c r="N4" s="7" t="str">
        <f t="shared" si="0"/>
        <v>MIL-DTL-38999/20C</v>
      </c>
      <c r="O4" s="16">
        <f>(H4+I4)*(H4+I4)</f>
        <v>835.21000000000015</v>
      </c>
      <c r="P4" s="6"/>
    </row>
    <row r="5" spans="1:16" x14ac:dyDescent="0.25">
      <c r="A5" s="6" t="s">
        <v>11</v>
      </c>
      <c r="B5" s="6" t="s">
        <v>9</v>
      </c>
      <c r="C5" s="6" t="s">
        <v>4</v>
      </c>
      <c r="D5" s="6">
        <v>15</v>
      </c>
      <c r="E5" s="6" t="s">
        <v>37</v>
      </c>
      <c r="F5" s="6" t="s">
        <v>33</v>
      </c>
      <c r="G5" s="6" t="s">
        <v>15</v>
      </c>
      <c r="H5" s="6">
        <v>31</v>
      </c>
      <c r="I5" s="7" t="s">
        <v>236</v>
      </c>
      <c r="J5" s="6"/>
      <c r="K5" s="6"/>
      <c r="L5" s="6"/>
      <c r="M5" s="7" t="s">
        <v>16</v>
      </c>
      <c r="N5" s="7" t="str">
        <f t="shared" si="0"/>
        <v>MIL-DTL-38999/20D</v>
      </c>
      <c r="O5" s="16">
        <f>(H5+I5)*(H5+I5)</f>
        <v>979.69</v>
      </c>
      <c r="P5" s="6"/>
    </row>
    <row r="6" spans="1:16" x14ac:dyDescent="0.25">
      <c r="A6" s="6" t="s">
        <v>11</v>
      </c>
      <c r="B6" s="6" t="s">
        <v>9</v>
      </c>
      <c r="C6" s="6" t="s">
        <v>5</v>
      </c>
      <c r="D6" s="6">
        <v>17</v>
      </c>
      <c r="E6" s="6" t="s">
        <v>37</v>
      </c>
      <c r="F6" s="6" t="s">
        <v>33</v>
      </c>
      <c r="G6" s="6" t="s">
        <v>15</v>
      </c>
      <c r="H6" s="6">
        <v>33.299999999999997</v>
      </c>
      <c r="I6" s="7" t="s">
        <v>236</v>
      </c>
      <c r="J6" s="6"/>
      <c r="K6" s="6"/>
      <c r="L6" s="6"/>
      <c r="M6" s="7" t="s">
        <v>16</v>
      </c>
      <c r="N6" s="7" t="str">
        <f t="shared" si="0"/>
        <v>MIL-DTL-38999/20E</v>
      </c>
      <c r="O6" s="16">
        <f>(H6+I6)*(H6+I6)</f>
        <v>1128.9599999999996</v>
      </c>
      <c r="P6" s="6"/>
    </row>
    <row r="7" spans="1:16" x14ac:dyDescent="0.25">
      <c r="A7" s="6" t="s">
        <v>11</v>
      </c>
      <c r="B7" s="6" t="s">
        <v>9</v>
      </c>
      <c r="C7" s="6" t="s">
        <v>6</v>
      </c>
      <c r="D7" s="6">
        <v>19</v>
      </c>
      <c r="E7" s="6" t="s">
        <v>37</v>
      </c>
      <c r="F7" s="6" t="s">
        <v>33</v>
      </c>
      <c r="G7" s="6" t="s">
        <v>15</v>
      </c>
      <c r="H7" s="6">
        <v>36.5</v>
      </c>
      <c r="I7" s="7" t="s">
        <v>236</v>
      </c>
      <c r="J7" s="6"/>
      <c r="K7" s="6"/>
      <c r="L7" s="6"/>
      <c r="M7" s="7" t="s">
        <v>16</v>
      </c>
      <c r="N7" s="7" t="str">
        <f t="shared" si="0"/>
        <v>MIL-DTL-38999/20F</v>
      </c>
      <c r="O7" s="16">
        <f>(H7+I7)*(H7+I7)</f>
        <v>1354.2399999999998</v>
      </c>
      <c r="P7" s="6"/>
    </row>
    <row r="8" spans="1:16" x14ac:dyDescent="0.25">
      <c r="A8" s="6" t="s">
        <v>11</v>
      </c>
      <c r="B8" s="6" t="s">
        <v>9</v>
      </c>
      <c r="C8" s="6" t="s">
        <v>7</v>
      </c>
      <c r="D8" s="6">
        <v>21</v>
      </c>
      <c r="E8" s="6" t="s">
        <v>37</v>
      </c>
      <c r="F8" s="6" t="s">
        <v>33</v>
      </c>
      <c r="G8" s="6" t="s">
        <v>15</v>
      </c>
      <c r="H8" s="6">
        <v>39.700000000000003</v>
      </c>
      <c r="I8" s="7" t="s">
        <v>236</v>
      </c>
      <c r="J8" s="6"/>
      <c r="K8" s="6"/>
      <c r="L8" s="6"/>
      <c r="M8" s="7" t="s">
        <v>16</v>
      </c>
      <c r="N8" s="7" t="str">
        <f t="shared" si="0"/>
        <v>MIL-DTL-38999/20G</v>
      </c>
      <c r="O8" s="16">
        <f>(H8+I8)*(H8+I8)</f>
        <v>1600</v>
      </c>
      <c r="P8" s="6"/>
    </row>
    <row r="9" spans="1:16" x14ac:dyDescent="0.25">
      <c r="A9" s="6" t="s">
        <v>11</v>
      </c>
      <c r="B9" s="6" t="s">
        <v>9</v>
      </c>
      <c r="C9" s="6" t="s">
        <v>9</v>
      </c>
      <c r="D9" s="6">
        <v>23</v>
      </c>
      <c r="E9" s="6" t="s">
        <v>37</v>
      </c>
      <c r="F9" s="6" t="s">
        <v>33</v>
      </c>
      <c r="G9" s="6" t="s">
        <v>15</v>
      </c>
      <c r="H9" s="6">
        <v>42.9</v>
      </c>
      <c r="I9" s="7" t="s">
        <v>236</v>
      </c>
      <c r="J9" s="6"/>
      <c r="K9" s="6"/>
      <c r="L9" s="6"/>
      <c r="M9" s="7" t="s">
        <v>16</v>
      </c>
      <c r="N9" s="7" t="str">
        <f t="shared" si="0"/>
        <v>MIL-DTL-38999/20H</v>
      </c>
      <c r="O9" s="16">
        <f>(H9+I9)*(H9+I9)</f>
        <v>1866.2399999999996</v>
      </c>
      <c r="P9" s="6"/>
    </row>
    <row r="10" spans="1:16" x14ac:dyDescent="0.25">
      <c r="A10" s="6" t="s">
        <v>11</v>
      </c>
      <c r="B10" s="6" t="s">
        <v>9</v>
      </c>
      <c r="C10" s="6" t="s">
        <v>8</v>
      </c>
      <c r="D10" s="6">
        <v>25</v>
      </c>
      <c r="E10" s="6" t="s">
        <v>37</v>
      </c>
      <c r="F10" s="6" t="s">
        <v>33</v>
      </c>
      <c r="G10" s="6" t="s">
        <v>15</v>
      </c>
      <c r="H10" s="6">
        <v>46</v>
      </c>
      <c r="I10" s="7" t="s">
        <v>236</v>
      </c>
      <c r="J10" s="6"/>
      <c r="K10" s="6"/>
      <c r="L10" s="6"/>
      <c r="M10" s="7" t="s">
        <v>16</v>
      </c>
      <c r="N10" s="7" t="str">
        <f t="shared" si="0"/>
        <v>MIL-DTL-38999/20J</v>
      </c>
      <c r="O10" s="16">
        <f>(H10+I10)*(H10+I10)</f>
        <v>2143.6899999999996</v>
      </c>
      <c r="P10" s="6"/>
    </row>
    <row r="11" spans="1:16" x14ac:dyDescent="0.25">
      <c r="A11" s="6" t="s">
        <v>18</v>
      </c>
      <c r="B11" s="6" t="s">
        <v>19</v>
      </c>
      <c r="C11" s="6" t="s">
        <v>1</v>
      </c>
      <c r="D11" s="6">
        <v>9</v>
      </c>
      <c r="E11" s="6" t="s">
        <v>37</v>
      </c>
      <c r="F11" s="6" t="s">
        <v>20</v>
      </c>
      <c r="G11" s="6" t="s">
        <v>21</v>
      </c>
      <c r="H11" s="6">
        <v>30.2</v>
      </c>
      <c r="I11" s="7" t="s">
        <v>236</v>
      </c>
      <c r="J11" s="6"/>
      <c r="K11" s="6"/>
      <c r="L11" s="6"/>
      <c r="M11" s="7" t="s">
        <v>16</v>
      </c>
      <c r="N11" s="7" t="str">
        <f t="shared" si="0"/>
        <v>MIL-DTL-38999/24A</v>
      </c>
      <c r="O11" s="16">
        <f>PI()*((H11+I11)/2)^2</f>
        <v>730.61664150047625</v>
      </c>
      <c r="P11" s="6" t="s">
        <v>25</v>
      </c>
    </row>
    <row r="12" spans="1:16" x14ac:dyDescent="0.25">
      <c r="A12" s="6" t="s">
        <v>18</v>
      </c>
      <c r="B12" s="6" t="s">
        <v>19</v>
      </c>
      <c r="C12" s="6" t="s">
        <v>2</v>
      </c>
      <c r="D12" s="6">
        <v>11</v>
      </c>
      <c r="E12" s="6" t="s">
        <v>37</v>
      </c>
      <c r="F12" s="6" t="s">
        <v>20</v>
      </c>
      <c r="G12" s="6" t="s">
        <v>21</v>
      </c>
      <c r="H12" s="6">
        <v>34.9</v>
      </c>
      <c r="I12" s="7" t="s">
        <v>236</v>
      </c>
      <c r="J12" s="6"/>
      <c r="K12" s="6"/>
      <c r="L12" s="6"/>
      <c r="M12" s="7" t="s">
        <v>16</v>
      </c>
      <c r="N12" s="7" t="str">
        <f t="shared" si="0"/>
        <v>MIL-DTL-38999/24B</v>
      </c>
      <c r="O12" s="16">
        <f>PI()*((H12+I12)/2)^2</f>
        <v>973.13974037597416</v>
      </c>
      <c r="P12" s="6" t="s">
        <v>25</v>
      </c>
    </row>
    <row r="13" spans="1:16" x14ac:dyDescent="0.25">
      <c r="A13" s="6" t="s">
        <v>18</v>
      </c>
      <c r="B13" s="6" t="s">
        <v>19</v>
      </c>
      <c r="C13" s="6" t="s">
        <v>3</v>
      </c>
      <c r="D13" s="6">
        <v>13</v>
      </c>
      <c r="E13" s="6" t="s">
        <v>37</v>
      </c>
      <c r="F13" s="6" t="s">
        <v>20</v>
      </c>
      <c r="G13" s="6" t="s">
        <v>21</v>
      </c>
      <c r="H13" s="6">
        <v>38.1</v>
      </c>
      <c r="I13" s="7" t="s">
        <v>236</v>
      </c>
      <c r="J13" s="6"/>
      <c r="K13" s="6"/>
      <c r="L13" s="6"/>
      <c r="M13" s="7" t="s">
        <v>16</v>
      </c>
      <c r="N13" s="7" t="str">
        <f t="shared" si="0"/>
        <v>MIL-DTL-38999/24C</v>
      </c>
      <c r="O13" s="16">
        <f>PI()*((H13+I13)/2)^2</f>
        <v>1158.1167158193414</v>
      </c>
      <c r="P13" s="6" t="s">
        <v>25</v>
      </c>
    </row>
    <row r="14" spans="1:16" x14ac:dyDescent="0.25">
      <c r="A14" s="6" t="s">
        <v>18</v>
      </c>
      <c r="B14" s="6" t="s">
        <v>19</v>
      </c>
      <c r="C14" s="6" t="s">
        <v>4</v>
      </c>
      <c r="D14" s="6">
        <v>15</v>
      </c>
      <c r="E14" s="6" t="s">
        <v>37</v>
      </c>
      <c r="F14" s="6" t="s">
        <v>20</v>
      </c>
      <c r="G14" s="6" t="s">
        <v>21</v>
      </c>
      <c r="H14" s="6">
        <v>41.3</v>
      </c>
      <c r="I14" s="7" t="s">
        <v>236</v>
      </c>
      <c r="J14" s="6"/>
      <c r="K14" s="6"/>
      <c r="L14" s="6"/>
      <c r="M14" s="7" t="s">
        <v>16</v>
      </c>
      <c r="N14" s="7" t="str">
        <f t="shared" si="0"/>
        <v>MIL-DTL-38999/24D</v>
      </c>
      <c r="O14" s="16">
        <f>PI()*((H14+I14)/2)^2</f>
        <v>1359.1786456490877</v>
      </c>
      <c r="P14" s="6" t="s">
        <v>25</v>
      </c>
    </row>
    <row r="15" spans="1:16" x14ac:dyDescent="0.25">
      <c r="A15" s="6" t="s">
        <v>18</v>
      </c>
      <c r="B15" s="6" t="s">
        <v>19</v>
      </c>
      <c r="C15" s="6" t="s">
        <v>5</v>
      </c>
      <c r="D15" s="6">
        <v>17</v>
      </c>
      <c r="E15" s="6" t="s">
        <v>37</v>
      </c>
      <c r="F15" s="6" t="s">
        <v>20</v>
      </c>
      <c r="G15" s="6" t="s">
        <v>21</v>
      </c>
      <c r="H15" s="6">
        <v>44.5</v>
      </c>
      <c r="I15" s="7" t="s">
        <v>236</v>
      </c>
      <c r="J15" s="6"/>
      <c r="K15" s="6"/>
      <c r="L15" s="6"/>
      <c r="M15" s="7" t="s">
        <v>16</v>
      </c>
      <c r="N15" s="7" t="str">
        <f t="shared" si="0"/>
        <v>MIL-DTL-38999/24E</v>
      </c>
      <c r="O15" s="16">
        <f>PI()*((H15+I15)/2)^2</f>
        <v>1576.3255298652143</v>
      </c>
      <c r="P15" s="6" t="s">
        <v>25</v>
      </c>
    </row>
    <row r="16" spans="1:16" x14ac:dyDescent="0.25">
      <c r="A16" s="6" t="s">
        <v>18</v>
      </c>
      <c r="B16" s="6" t="s">
        <v>19</v>
      </c>
      <c r="C16" s="6" t="s">
        <v>6</v>
      </c>
      <c r="D16" s="6">
        <v>19</v>
      </c>
      <c r="E16" s="6" t="s">
        <v>37</v>
      </c>
      <c r="F16" s="6" t="s">
        <v>20</v>
      </c>
      <c r="G16" s="6" t="s">
        <v>21</v>
      </c>
      <c r="H16" s="6">
        <v>49.2</v>
      </c>
      <c r="I16" s="7" t="s">
        <v>236</v>
      </c>
      <c r="J16" s="6"/>
      <c r="K16" s="6"/>
      <c r="L16" s="6"/>
      <c r="M16" s="7" t="s">
        <v>16</v>
      </c>
      <c r="N16" s="7" t="str">
        <f t="shared" si="0"/>
        <v>MIL-DTL-38999/24F</v>
      </c>
      <c r="O16" s="16">
        <f>PI()*((H16+I16)/2)^2</f>
        <v>1924.4218498645976</v>
      </c>
      <c r="P16" s="6" t="s">
        <v>25</v>
      </c>
    </row>
    <row r="17" spans="1:16" x14ac:dyDescent="0.25">
      <c r="A17" s="6" t="s">
        <v>18</v>
      </c>
      <c r="B17" s="6" t="s">
        <v>19</v>
      </c>
      <c r="C17" s="6" t="s">
        <v>7</v>
      </c>
      <c r="D17" s="6">
        <v>21</v>
      </c>
      <c r="E17" s="6" t="s">
        <v>37</v>
      </c>
      <c r="F17" s="6" t="s">
        <v>20</v>
      </c>
      <c r="G17" s="6" t="s">
        <v>21</v>
      </c>
      <c r="H17" s="6">
        <v>52.4</v>
      </c>
      <c r="I17" s="7" t="s">
        <v>236</v>
      </c>
      <c r="J17" s="6"/>
      <c r="K17" s="6"/>
      <c r="L17" s="6"/>
      <c r="M17" s="7" t="s">
        <v>16</v>
      </c>
      <c r="N17" s="7" t="str">
        <f t="shared" si="0"/>
        <v>MIL-DTL-38999/24G</v>
      </c>
      <c r="O17" s="16">
        <f>PI()*((H17+I17)/2)^2</f>
        <v>2181.2784652220989</v>
      </c>
      <c r="P17" s="6" t="s">
        <v>25</v>
      </c>
    </row>
    <row r="18" spans="1:16" x14ac:dyDescent="0.25">
      <c r="A18" s="6" t="s">
        <v>18</v>
      </c>
      <c r="B18" s="6" t="s">
        <v>19</v>
      </c>
      <c r="C18" s="6" t="s">
        <v>9</v>
      </c>
      <c r="D18" s="6">
        <v>23</v>
      </c>
      <c r="E18" s="6" t="s">
        <v>37</v>
      </c>
      <c r="F18" s="6" t="s">
        <v>20</v>
      </c>
      <c r="G18" s="6" t="s">
        <v>21</v>
      </c>
      <c r="H18" s="6">
        <v>55.6</v>
      </c>
      <c r="I18" s="7" t="s">
        <v>236</v>
      </c>
      <c r="J18" s="6"/>
      <c r="K18" s="6"/>
      <c r="L18" s="6"/>
      <c r="M18" s="7" t="s">
        <v>16</v>
      </c>
      <c r="N18" s="7" t="str">
        <f t="shared" si="0"/>
        <v>MIL-DTL-38999/24H</v>
      </c>
      <c r="O18" s="16">
        <f>PI()*((H18+I18)/2)^2</f>
        <v>2454.2200349659802</v>
      </c>
      <c r="P18" s="6" t="s">
        <v>25</v>
      </c>
    </row>
    <row r="19" spans="1:16" x14ac:dyDescent="0.25">
      <c r="A19" s="6" t="s">
        <v>18</v>
      </c>
      <c r="B19" s="6" t="s">
        <v>19</v>
      </c>
      <c r="C19" s="6" t="s">
        <v>8</v>
      </c>
      <c r="D19" s="6">
        <v>25</v>
      </c>
      <c r="E19" s="6" t="s">
        <v>37</v>
      </c>
      <c r="F19" s="6" t="s">
        <v>20</v>
      </c>
      <c r="G19" s="6" t="s">
        <v>21</v>
      </c>
      <c r="H19" s="6">
        <v>58.7</v>
      </c>
      <c r="I19" s="7" t="s">
        <v>236</v>
      </c>
      <c r="J19" s="6"/>
      <c r="K19" s="6"/>
      <c r="L19" s="6"/>
      <c r="M19" s="7" t="s">
        <v>16</v>
      </c>
      <c r="N19" s="7" t="str">
        <f t="shared" si="0"/>
        <v>MIL-DTL-38999/24J</v>
      </c>
      <c r="O19" s="16">
        <f>PI()*((H19+I19)/2)^2</f>
        <v>2733.9710067865176</v>
      </c>
      <c r="P19" s="6" t="s">
        <v>25</v>
      </c>
    </row>
    <row r="20" spans="1:16" x14ac:dyDescent="0.25">
      <c r="A20" s="6" t="s">
        <v>31</v>
      </c>
      <c r="B20" s="6" t="s">
        <v>32</v>
      </c>
      <c r="C20" s="6" t="s">
        <v>53</v>
      </c>
      <c r="D20" s="6" t="s">
        <v>30</v>
      </c>
      <c r="E20" s="6" t="s">
        <v>38</v>
      </c>
      <c r="F20" s="6" t="s">
        <v>14</v>
      </c>
      <c r="G20" s="6" t="s">
        <v>34</v>
      </c>
      <c r="H20" s="6" t="s">
        <v>55</v>
      </c>
      <c r="I20" s="6"/>
      <c r="J20" s="6" t="s">
        <v>35</v>
      </c>
      <c r="K20" s="6" t="s">
        <v>57</v>
      </c>
      <c r="L20" s="6"/>
      <c r="M20" s="7" t="s">
        <v>16</v>
      </c>
      <c r="N20" s="7" t="str">
        <f t="shared" si="0"/>
        <v>EN4165-0042 module</v>
      </c>
      <c r="O20" s="16">
        <f>55.6*15.2</f>
        <v>845.12</v>
      </c>
      <c r="P20" s="6"/>
    </row>
    <row r="21" spans="1:16" x14ac:dyDescent="0.25">
      <c r="A21" s="6" t="s">
        <v>31</v>
      </c>
      <c r="B21" s="6" t="s">
        <v>32</v>
      </c>
      <c r="C21" s="6" t="s">
        <v>54</v>
      </c>
      <c r="D21" s="6" t="s">
        <v>30</v>
      </c>
      <c r="E21" s="6" t="s">
        <v>40</v>
      </c>
      <c r="F21" s="6" t="s">
        <v>14</v>
      </c>
      <c r="G21" s="6" t="s">
        <v>34</v>
      </c>
      <c r="H21" s="6" t="s">
        <v>56</v>
      </c>
      <c r="I21" s="6"/>
      <c r="J21" s="6" t="s">
        <v>35</v>
      </c>
      <c r="K21" s="6" t="s">
        <v>57</v>
      </c>
      <c r="L21" s="6"/>
      <c r="M21" s="7" t="s">
        <v>16</v>
      </c>
      <c r="N21" s="7" t="str">
        <f t="shared" si="0"/>
        <v>EN4165-0044 module</v>
      </c>
      <c r="O21" s="16">
        <f>86.1*15.2</f>
        <v>1308.7199999999998</v>
      </c>
      <c r="P21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"/>
  <sheetViews>
    <sheetView zoomScale="80" zoomScaleNormal="80" workbookViewId="0">
      <pane ySplit="4" topLeftCell="A5" activePane="bottomLeft" state="frozen"/>
      <selection pane="bottomLeft" sqref="A1:C1"/>
    </sheetView>
  </sheetViews>
  <sheetFormatPr defaultRowHeight="15" x14ac:dyDescent="0.25"/>
  <cols>
    <col min="1" max="1" width="26.42578125" style="15" bestFit="1" customWidth="1"/>
    <col min="2" max="2" width="16" style="15" bestFit="1" customWidth="1"/>
    <col min="3" max="3" width="13.42578125" style="15" bestFit="1" customWidth="1"/>
    <col min="4" max="4" width="7.7109375" bestFit="1" customWidth="1"/>
    <col min="5" max="6" width="7.28515625" bestFit="1" customWidth="1"/>
    <col min="7" max="7" width="5.5703125" bestFit="1" customWidth="1"/>
    <col min="8" max="9" width="8.42578125" bestFit="1" customWidth="1"/>
    <col min="10" max="15" width="6.28515625" bestFit="1" customWidth="1"/>
    <col min="16" max="20" width="4.5703125" bestFit="1" customWidth="1"/>
    <col min="21" max="21" width="97.7109375" customWidth="1"/>
    <col min="22" max="22" width="30.5703125" bestFit="1" customWidth="1"/>
  </cols>
  <sheetData>
    <row r="1" spans="1:22" ht="15" customHeight="1" x14ac:dyDescent="0.25">
      <c r="A1" s="11" t="s">
        <v>64</v>
      </c>
      <c r="B1" s="11"/>
      <c r="C1" s="11"/>
      <c r="D1" s="12" t="s">
        <v>65</v>
      </c>
      <c r="E1" s="12" t="s">
        <v>65</v>
      </c>
      <c r="F1" s="12" t="s">
        <v>65</v>
      </c>
      <c r="G1" s="12" t="s">
        <v>67</v>
      </c>
      <c r="H1" s="12" t="s">
        <v>65</v>
      </c>
      <c r="I1" s="12" t="s">
        <v>65</v>
      </c>
      <c r="J1" s="12" t="s">
        <v>67</v>
      </c>
      <c r="K1" s="12" t="s">
        <v>67</v>
      </c>
      <c r="L1" s="12" t="s">
        <v>67</v>
      </c>
      <c r="M1" s="12" t="s">
        <v>67</v>
      </c>
      <c r="N1" s="12" t="s">
        <v>67</v>
      </c>
      <c r="O1" s="12" t="s">
        <v>67</v>
      </c>
      <c r="P1" s="13" t="s">
        <v>68</v>
      </c>
      <c r="Q1" s="13" t="s">
        <v>69</v>
      </c>
      <c r="R1" s="13" t="s">
        <v>70</v>
      </c>
      <c r="S1" s="13" t="s">
        <v>71</v>
      </c>
      <c r="T1" s="13" t="s">
        <v>72</v>
      </c>
      <c r="U1" t="s">
        <v>73</v>
      </c>
      <c r="V1" s="13" t="s">
        <v>74</v>
      </c>
    </row>
    <row r="2" spans="1:22" ht="65.099999999999994" customHeight="1" x14ac:dyDescent="0.25">
      <c r="A2" s="11" t="s">
        <v>75</v>
      </c>
      <c r="B2" s="11"/>
      <c r="C2" s="11"/>
      <c r="D2" s="14" t="s">
        <v>77</v>
      </c>
      <c r="E2" s="14" t="s">
        <v>78</v>
      </c>
      <c r="F2" s="14" t="s">
        <v>76</v>
      </c>
      <c r="G2" s="14">
        <v>8</v>
      </c>
      <c r="H2" s="14" t="s">
        <v>78</v>
      </c>
      <c r="I2" s="14" t="s">
        <v>76</v>
      </c>
      <c r="J2" s="14" t="s">
        <v>79</v>
      </c>
      <c r="K2" s="14">
        <v>10</v>
      </c>
      <c r="L2" s="14" t="s">
        <v>80</v>
      </c>
      <c r="M2" s="14" t="s">
        <v>81</v>
      </c>
      <c r="N2" s="14" t="s">
        <v>82</v>
      </c>
      <c r="O2" s="14" t="s">
        <v>83</v>
      </c>
      <c r="P2" s="13"/>
      <c r="Q2" s="13"/>
      <c r="R2" s="13"/>
      <c r="S2" s="13"/>
      <c r="T2" s="13"/>
      <c r="V2" s="13"/>
    </row>
    <row r="3" spans="1:22" ht="35.1" customHeight="1" x14ac:dyDescent="0.25">
      <c r="A3" s="11" t="s">
        <v>84</v>
      </c>
      <c r="B3" s="11"/>
      <c r="C3" s="11"/>
      <c r="P3" s="13"/>
      <c r="Q3" s="13"/>
      <c r="R3" s="13"/>
      <c r="S3" s="13"/>
      <c r="T3" s="13"/>
      <c r="V3" s="13"/>
    </row>
    <row r="4" spans="1:22" x14ac:dyDescent="0.25">
      <c r="A4" s="15" t="s">
        <v>233</v>
      </c>
      <c r="B4" s="15" t="s">
        <v>85</v>
      </c>
      <c r="C4" s="15" t="s">
        <v>234</v>
      </c>
      <c r="D4" s="12" t="s">
        <v>86</v>
      </c>
      <c r="E4" s="12" t="s">
        <v>87</v>
      </c>
      <c r="F4" s="12" t="s">
        <v>88</v>
      </c>
      <c r="G4" s="12" t="s">
        <v>44</v>
      </c>
      <c r="H4" s="12" t="s">
        <v>89</v>
      </c>
      <c r="I4" s="12" t="s">
        <v>90</v>
      </c>
      <c r="J4" s="12" t="s">
        <v>48</v>
      </c>
      <c r="K4" s="12" t="s">
        <v>46</v>
      </c>
      <c r="L4" s="12" t="s">
        <v>51</v>
      </c>
      <c r="M4" s="12" t="s">
        <v>91</v>
      </c>
      <c r="N4" s="12" t="s">
        <v>92</v>
      </c>
      <c r="O4" s="12" t="s">
        <v>93</v>
      </c>
      <c r="P4" s="13" t="s">
        <v>68</v>
      </c>
      <c r="Q4" s="13" t="s">
        <v>69</v>
      </c>
    </row>
    <row r="5" spans="1:22" ht="78.599999999999994" customHeight="1" x14ac:dyDescent="0.25">
      <c r="A5" s="15" t="s">
        <v>61</v>
      </c>
      <c r="B5" s="15" t="s">
        <v>45</v>
      </c>
      <c r="C5" s="15" t="s">
        <v>39</v>
      </c>
      <c r="M5">
        <v>3</v>
      </c>
      <c r="P5" s="13"/>
      <c r="Q5" s="13"/>
      <c r="S5">
        <v>3</v>
      </c>
      <c r="T5">
        <v>1</v>
      </c>
      <c r="V5" t="s">
        <v>94</v>
      </c>
    </row>
    <row r="6" spans="1:22" ht="78.599999999999994" customHeight="1" x14ac:dyDescent="0.25">
      <c r="A6" s="15" t="s">
        <v>61</v>
      </c>
      <c r="B6" s="15" t="s">
        <v>45</v>
      </c>
      <c r="C6" s="15" t="s">
        <v>95</v>
      </c>
      <c r="M6">
        <v>3</v>
      </c>
      <c r="P6" s="13"/>
      <c r="Q6" s="13"/>
      <c r="S6">
        <v>3</v>
      </c>
      <c r="T6">
        <v>1</v>
      </c>
      <c r="V6" t="s">
        <v>94</v>
      </c>
    </row>
    <row r="7" spans="1:22" ht="78.599999999999994" customHeight="1" x14ac:dyDescent="0.25">
      <c r="A7" s="15" t="s">
        <v>61</v>
      </c>
      <c r="B7" s="15" t="s">
        <v>45</v>
      </c>
      <c r="C7" s="15" t="s">
        <v>96</v>
      </c>
      <c r="N7">
        <v>4</v>
      </c>
      <c r="S7">
        <v>4</v>
      </c>
      <c r="T7">
        <v>1</v>
      </c>
      <c r="V7" t="s">
        <v>97</v>
      </c>
    </row>
    <row r="8" spans="1:22" ht="78.599999999999994" customHeight="1" x14ac:dyDescent="0.25">
      <c r="A8" s="15" t="s">
        <v>61</v>
      </c>
      <c r="B8" s="15" t="s">
        <v>45</v>
      </c>
      <c r="C8" s="15" t="s">
        <v>98</v>
      </c>
      <c r="N8">
        <v>9</v>
      </c>
      <c r="S8">
        <v>9</v>
      </c>
      <c r="T8">
        <v>1</v>
      </c>
      <c r="V8" t="s">
        <v>99</v>
      </c>
    </row>
    <row r="9" spans="1:22" ht="78.599999999999994" customHeight="1" x14ac:dyDescent="0.25">
      <c r="A9" s="15" t="s">
        <v>61</v>
      </c>
      <c r="B9" s="15" t="s">
        <v>45</v>
      </c>
      <c r="C9" s="15" t="s">
        <v>42</v>
      </c>
      <c r="O9">
        <v>6</v>
      </c>
      <c r="S9">
        <v>6</v>
      </c>
      <c r="T9">
        <v>1</v>
      </c>
      <c r="V9" t="s">
        <v>100</v>
      </c>
    </row>
    <row r="10" spans="1:22" ht="78.599999999999994" customHeight="1" x14ac:dyDescent="0.25">
      <c r="A10" s="15" t="s">
        <v>61</v>
      </c>
      <c r="B10" s="15" t="s">
        <v>45</v>
      </c>
      <c r="C10" s="15" t="s">
        <v>101</v>
      </c>
      <c r="N10">
        <v>6</v>
      </c>
      <c r="S10">
        <v>6</v>
      </c>
      <c r="T10">
        <v>1</v>
      </c>
      <c r="V10" t="s">
        <v>102</v>
      </c>
    </row>
    <row r="11" spans="1:22" ht="78.599999999999994" customHeight="1" x14ac:dyDescent="0.25">
      <c r="A11" s="15" t="s">
        <v>61</v>
      </c>
      <c r="B11" s="15" t="s">
        <v>45</v>
      </c>
      <c r="C11" s="15" t="s">
        <v>43</v>
      </c>
      <c r="N11">
        <v>7</v>
      </c>
      <c r="S11">
        <v>7</v>
      </c>
      <c r="T11">
        <v>1</v>
      </c>
      <c r="V11" t="s">
        <v>103</v>
      </c>
    </row>
    <row r="12" spans="1:22" ht="98.25" customHeight="1" x14ac:dyDescent="0.25">
      <c r="A12" s="15" t="s">
        <v>61</v>
      </c>
      <c r="B12" s="15">
        <v>11</v>
      </c>
      <c r="C12" s="15" t="s">
        <v>40</v>
      </c>
      <c r="M12">
        <v>4</v>
      </c>
      <c r="S12">
        <v>4</v>
      </c>
      <c r="T12">
        <v>1</v>
      </c>
      <c r="V12" t="s">
        <v>104</v>
      </c>
    </row>
    <row r="13" spans="1:22" ht="98.25" customHeight="1" x14ac:dyDescent="0.25">
      <c r="A13" s="15" t="s">
        <v>61</v>
      </c>
      <c r="B13" s="15">
        <v>11</v>
      </c>
      <c r="C13" s="15" t="s">
        <v>41</v>
      </c>
      <c r="M13">
        <v>5</v>
      </c>
      <c r="S13">
        <v>5</v>
      </c>
      <c r="T13">
        <v>1</v>
      </c>
      <c r="V13" t="s">
        <v>105</v>
      </c>
    </row>
    <row r="14" spans="1:22" ht="98.25" customHeight="1" x14ac:dyDescent="0.25">
      <c r="A14" s="15" t="s">
        <v>61</v>
      </c>
      <c r="B14" s="15">
        <v>11</v>
      </c>
      <c r="C14" s="15" t="s">
        <v>95</v>
      </c>
      <c r="M14">
        <v>6</v>
      </c>
      <c r="S14">
        <v>6</v>
      </c>
      <c r="T14">
        <v>1</v>
      </c>
      <c r="V14" t="s">
        <v>106</v>
      </c>
    </row>
    <row r="15" spans="1:22" ht="98.25" customHeight="1" x14ac:dyDescent="0.25">
      <c r="A15" s="15" t="s">
        <v>61</v>
      </c>
      <c r="B15" s="15">
        <v>11</v>
      </c>
      <c r="C15" s="15" t="s">
        <v>107</v>
      </c>
      <c r="M15">
        <v>7</v>
      </c>
      <c r="S15">
        <v>7</v>
      </c>
      <c r="T15">
        <v>1</v>
      </c>
      <c r="V15" t="s">
        <v>108</v>
      </c>
    </row>
    <row r="16" spans="1:22" ht="98.25" customHeight="1" x14ac:dyDescent="0.25">
      <c r="A16" s="15" t="s">
        <v>61</v>
      </c>
      <c r="B16" s="15">
        <v>11</v>
      </c>
      <c r="C16" s="15" t="s">
        <v>49</v>
      </c>
      <c r="O16">
        <v>13</v>
      </c>
      <c r="S16">
        <v>13</v>
      </c>
      <c r="T16">
        <v>1</v>
      </c>
      <c r="V16" t="s">
        <v>109</v>
      </c>
    </row>
    <row r="17" spans="1:22" ht="98.25" customHeight="1" x14ac:dyDescent="0.25">
      <c r="A17" s="15" t="s">
        <v>61</v>
      </c>
      <c r="B17" s="15">
        <v>11</v>
      </c>
      <c r="C17" s="15" t="s">
        <v>98</v>
      </c>
      <c r="N17">
        <v>19</v>
      </c>
      <c r="S17">
        <v>19</v>
      </c>
      <c r="T17">
        <v>1</v>
      </c>
      <c r="V17" t="s">
        <v>110</v>
      </c>
    </row>
    <row r="18" spans="1:22" ht="98.25" customHeight="1" x14ac:dyDescent="0.25">
      <c r="A18" s="15" t="s">
        <v>61</v>
      </c>
      <c r="B18" s="15">
        <v>11</v>
      </c>
      <c r="C18" s="15" t="s">
        <v>101</v>
      </c>
      <c r="N18">
        <v>13</v>
      </c>
      <c r="S18">
        <v>13</v>
      </c>
      <c r="T18">
        <v>1</v>
      </c>
      <c r="V18" t="s">
        <v>111</v>
      </c>
    </row>
    <row r="19" spans="1:22" ht="98.25" customHeight="1" x14ac:dyDescent="0.25">
      <c r="A19" s="15" t="s">
        <v>61</v>
      </c>
      <c r="B19" s="15">
        <v>11</v>
      </c>
      <c r="C19" s="15" t="s">
        <v>38</v>
      </c>
      <c r="L19">
        <v>2</v>
      </c>
      <c r="S19">
        <v>2</v>
      </c>
      <c r="T19">
        <v>1</v>
      </c>
      <c r="V19" t="s">
        <v>112</v>
      </c>
    </row>
    <row r="20" spans="1:22" ht="118.35" customHeight="1" x14ac:dyDescent="0.25">
      <c r="A20" s="15" t="s">
        <v>61</v>
      </c>
      <c r="B20" s="15">
        <v>13</v>
      </c>
      <c r="C20" s="15" t="s">
        <v>40</v>
      </c>
      <c r="L20">
        <v>4</v>
      </c>
      <c r="S20">
        <v>4</v>
      </c>
      <c r="T20">
        <v>1</v>
      </c>
      <c r="V20" t="s">
        <v>113</v>
      </c>
    </row>
    <row r="21" spans="1:22" ht="118.35" customHeight="1" x14ac:dyDescent="0.25">
      <c r="A21" s="15" t="s">
        <v>61</v>
      </c>
      <c r="B21" s="15">
        <v>13</v>
      </c>
      <c r="C21" s="15" t="s">
        <v>44</v>
      </c>
      <c r="M21">
        <v>8</v>
      </c>
      <c r="S21">
        <v>8</v>
      </c>
      <c r="T21">
        <v>1</v>
      </c>
      <c r="V21" t="s">
        <v>114</v>
      </c>
    </row>
    <row r="22" spans="1:22" ht="118.35" customHeight="1" x14ac:dyDescent="0.25">
      <c r="A22" s="15" t="s">
        <v>61</v>
      </c>
      <c r="B22" s="15">
        <v>13</v>
      </c>
      <c r="C22" s="15" t="s">
        <v>95</v>
      </c>
      <c r="M22">
        <v>10</v>
      </c>
      <c r="S22">
        <v>10</v>
      </c>
      <c r="T22">
        <v>1</v>
      </c>
      <c r="V22" t="s">
        <v>115</v>
      </c>
    </row>
    <row r="23" spans="1:22" ht="118.35" customHeight="1" x14ac:dyDescent="0.25">
      <c r="A23" s="15" t="s">
        <v>61</v>
      </c>
      <c r="B23" s="15">
        <v>13</v>
      </c>
      <c r="C23" s="15" t="s">
        <v>92</v>
      </c>
      <c r="O23">
        <v>22</v>
      </c>
      <c r="S23">
        <v>22</v>
      </c>
      <c r="T23">
        <v>1</v>
      </c>
      <c r="V23" t="s">
        <v>116</v>
      </c>
    </row>
    <row r="24" spans="1:22" ht="118.35" customHeight="1" x14ac:dyDescent="0.25">
      <c r="A24" s="15" t="s">
        <v>61</v>
      </c>
      <c r="B24" s="15">
        <v>13</v>
      </c>
      <c r="C24" s="15" t="s">
        <v>98</v>
      </c>
      <c r="N24">
        <v>32</v>
      </c>
      <c r="S24">
        <v>32</v>
      </c>
      <c r="T24">
        <v>1</v>
      </c>
      <c r="V24" t="s">
        <v>117</v>
      </c>
    </row>
    <row r="25" spans="1:22" ht="118.35" customHeight="1" x14ac:dyDescent="0.25">
      <c r="A25" s="15" t="s">
        <v>61</v>
      </c>
      <c r="B25" s="15">
        <v>13</v>
      </c>
      <c r="C25" s="15" t="s">
        <v>101</v>
      </c>
      <c r="N25">
        <v>22</v>
      </c>
      <c r="S25">
        <v>22</v>
      </c>
      <c r="T25">
        <v>1</v>
      </c>
      <c r="V25" t="s">
        <v>118</v>
      </c>
    </row>
    <row r="26" spans="1:22" ht="137.44999999999999" customHeight="1" x14ac:dyDescent="0.25">
      <c r="A26" s="15" t="s">
        <v>61</v>
      </c>
      <c r="B26" s="15">
        <v>15</v>
      </c>
      <c r="C26" s="15" t="s">
        <v>41</v>
      </c>
      <c r="L26">
        <v>5</v>
      </c>
      <c r="S26">
        <v>5</v>
      </c>
      <c r="T26">
        <v>1</v>
      </c>
      <c r="V26" t="s">
        <v>119</v>
      </c>
    </row>
    <row r="27" spans="1:22" ht="137.44999999999999" customHeight="1" x14ac:dyDescent="0.25">
      <c r="A27" s="15" t="s">
        <v>61</v>
      </c>
      <c r="B27" s="15">
        <v>15</v>
      </c>
      <c r="C27" s="15" t="s">
        <v>50</v>
      </c>
      <c r="L27">
        <v>1</v>
      </c>
      <c r="M27">
        <v>14</v>
      </c>
      <c r="Q27" t="s">
        <v>66</v>
      </c>
      <c r="S27">
        <v>15</v>
      </c>
      <c r="T27">
        <v>1</v>
      </c>
      <c r="V27" t="s">
        <v>120</v>
      </c>
    </row>
    <row r="28" spans="1:22" ht="137.44999999999999" customHeight="1" x14ac:dyDescent="0.25">
      <c r="A28" s="15" t="s">
        <v>61</v>
      </c>
      <c r="B28" s="15">
        <v>15</v>
      </c>
      <c r="C28" s="15" t="s">
        <v>52</v>
      </c>
      <c r="M28">
        <v>18</v>
      </c>
      <c r="S28">
        <v>18</v>
      </c>
      <c r="T28">
        <v>1</v>
      </c>
      <c r="V28" t="s">
        <v>121</v>
      </c>
    </row>
    <row r="29" spans="1:22" ht="137.44999999999999" customHeight="1" x14ac:dyDescent="0.25">
      <c r="A29" s="15" t="s">
        <v>61</v>
      </c>
      <c r="B29" s="15">
        <v>15</v>
      </c>
      <c r="C29" s="15" t="s">
        <v>122</v>
      </c>
      <c r="M29">
        <v>19</v>
      </c>
      <c r="S29">
        <v>19</v>
      </c>
      <c r="T29">
        <v>1</v>
      </c>
      <c r="V29" t="s">
        <v>123</v>
      </c>
    </row>
    <row r="30" spans="1:22" ht="137.44999999999999" customHeight="1" x14ac:dyDescent="0.25">
      <c r="A30" s="15" t="s">
        <v>61</v>
      </c>
      <c r="B30" s="15">
        <v>15</v>
      </c>
      <c r="C30" s="15" t="s">
        <v>124</v>
      </c>
      <c r="I30">
        <v>1</v>
      </c>
      <c r="M30">
        <v>3</v>
      </c>
      <c r="N30">
        <v>17</v>
      </c>
      <c r="P30" t="s">
        <v>66</v>
      </c>
      <c r="Q30" t="s">
        <v>66</v>
      </c>
      <c r="S30">
        <v>21</v>
      </c>
      <c r="T30">
        <v>1</v>
      </c>
      <c r="V30" t="s">
        <v>125</v>
      </c>
    </row>
    <row r="31" spans="1:22" ht="137.44999999999999" customHeight="1" x14ac:dyDescent="0.25">
      <c r="A31" s="15" t="s">
        <v>61</v>
      </c>
      <c r="B31" s="15">
        <v>15</v>
      </c>
      <c r="C31" s="15" t="s">
        <v>98</v>
      </c>
      <c r="N31">
        <v>55</v>
      </c>
      <c r="S31">
        <v>55</v>
      </c>
      <c r="T31">
        <v>1</v>
      </c>
      <c r="V31" t="s">
        <v>126</v>
      </c>
    </row>
    <row r="32" spans="1:22" ht="137.44999999999999" customHeight="1" x14ac:dyDescent="0.25">
      <c r="A32" s="15" t="s">
        <v>61</v>
      </c>
      <c r="B32" s="15">
        <v>15</v>
      </c>
      <c r="C32" s="15" t="s">
        <v>127</v>
      </c>
      <c r="O32">
        <v>37</v>
      </c>
      <c r="S32">
        <v>37</v>
      </c>
      <c r="T32">
        <v>1</v>
      </c>
      <c r="V32" t="s">
        <v>128</v>
      </c>
    </row>
    <row r="33" spans="1:22" ht="137.44999999999999" customHeight="1" x14ac:dyDescent="0.25">
      <c r="A33" s="15" t="s">
        <v>61</v>
      </c>
      <c r="B33" s="15">
        <v>15</v>
      </c>
      <c r="C33" s="15" t="s">
        <v>129</v>
      </c>
      <c r="L33">
        <v>4</v>
      </c>
      <c r="M33">
        <v>8</v>
      </c>
      <c r="Q33" t="s">
        <v>66</v>
      </c>
      <c r="S33">
        <v>12</v>
      </c>
      <c r="T33">
        <v>1</v>
      </c>
      <c r="V33" t="s">
        <v>130</v>
      </c>
    </row>
    <row r="34" spans="1:22" ht="137.44999999999999" customHeight="1" x14ac:dyDescent="0.25">
      <c r="A34" s="15" t="s">
        <v>61</v>
      </c>
      <c r="B34" s="15">
        <v>15</v>
      </c>
      <c r="C34" s="15" t="s">
        <v>101</v>
      </c>
      <c r="N34">
        <v>37</v>
      </c>
      <c r="S34">
        <v>37</v>
      </c>
      <c r="T34">
        <v>1</v>
      </c>
      <c r="V34" t="s">
        <v>131</v>
      </c>
    </row>
    <row r="35" spans="1:22" ht="156.6" customHeight="1" x14ac:dyDescent="0.25">
      <c r="A35" s="15" t="s">
        <v>61</v>
      </c>
      <c r="B35" s="15">
        <v>17</v>
      </c>
      <c r="C35" s="15" t="s">
        <v>42</v>
      </c>
      <c r="J35">
        <v>6</v>
      </c>
      <c r="S35">
        <v>6</v>
      </c>
      <c r="T35">
        <v>1</v>
      </c>
      <c r="V35" t="s">
        <v>132</v>
      </c>
    </row>
    <row r="36" spans="1:22" ht="156.6" customHeight="1" x14ac:dyDescent="0.25">
      <c r="A36" s="15" t="s">
        <v>61</v>
      </c>
      <c r="B36" s="15">
        <v>17</v>
      </c>
      <c r="C36" s="15" t="s">
        <v>44</v>
      </c>
      <c r="L36">
        <v>8</v>
      </c>
      <c r="S36">
        <v>8</v>
      </c>
      <c r="T36">
        <v>1</v>
      </c>
      <c r="V36" t="s">
        <v>133</v>
      </c>
    </row>
    <row r="37" spans="1:22" ht="156.6" customHeight="1" x14ac:dyDescent="0.25">
      <c r="A37" s="15" t="s">
        <v>61</v>
      </c>
      <c r="B37" s="15">
        <v>17</v>
      </c>
      <c r="C37" s="15" t="s">
        <v>47</v>
      </c>
      <c r="H37">
        <v>2</v>
      </c>
      <c r="I37">
        <v>1</v>
      </c>
      <c r="M37">
        <v>8</v>
      </c>
      <c r="P37" t="s">
        <v>66</v>
      </c>
      <c r="Q37" t="s">
        <v>66</v>
      </c>
      <c r="S37">
        <v>11</v>
      </c>
      <c r="T37">
        <v>1</v>
      </c>
      <c r="V37" t="s">
        <v>134</v>
      </c>
    </row>
    <row r="38" spans="1:22" ht="156.6" customHeight="1" x14ac:dyDescent="0.25">
      <c r="A38" s="15" t="s">
        <v>61</v>
      </c>
      <c r="B38" s="15">
        <v>17</v>
      </c>
      <c r="C38" s="15" t="s">
        <v>98</v>
      </c>
      <c r="N38">
        <v>73</v>
      </c>
      <c r="S38">
        <v>73</v>
      </c>
      <c r="T38">
        <v>1</v>
      </c>
      <c r="V38" t="s">
        <v>135</v>
      </c>
    </row>
    <row r="39" spans="1:22" ht="156.6" customHeight="1" x14ac:dyDescent="0.25">
      <c r="A39" s="15" t="s">
        <v>61</v>
      </c>
      <c r="B39" s="15">
        <v>17</v>
      </c>
      <c r="C39" s="15" t="s">
        <v>107</v>
      </c>
      <c r="L39">
        <v>2</v>
      </c>
      <c r="M39">
        <v>21</v>
      </c>
      <c r="Q39" t="s">
        <v>66</v>
      </c>
      <c r="S39">
        <v>23</v>
      </c>
      <c r="T39">
        <v>1</v>
      </c>
      <c r="V39" t="s">
        <v>136</v>
      </c>
    </row>
    <row r="40" spans="1:22" ht="156.6" customHeight="1" x14ac:dyDescent="0.25">
      <c r="A40" s="15" t="s">
        <v>61</v>
      </c>
      <c r="B40" s="15">
        <v>17</v>
      </c>
      <c r="C40" s="15" t="s">
        <v>137</v>
      </c>
      <c r="M40">
        <v>26</v>
      </c>
      <c r="S40">
        <v>26</v>
      </c>
      <c r="T40">
        <v>1</v>
      </c>
      <c r="V40" t="s">
        <v>138</v>
      </c>
    </row>
    <row r="41" spans="1:22" ht="156.6" customHeight="1" x14ac:dyDescent="0.25">
      <c r="A41" s="15" t="s">
        <v>61</v>
      </c>
      <c r="B41" s="15">
        <v>17</v>
      </c>
      <c r="C41" s="15" t="s">
        <v>38</v>
      </c>
      <c r="E41">
        <v>1</v>
      </c>
      <c r="N41">
        <v>38</v>
      </c>
      <c r="P41" t="s">
        <v>66</v>
      </c>
      <c r="Q41" t="s">
        <v>66</v>
      </c>
      <c r="S41">
        <v>39</v>
      </c>
      <c r="T41">
        <v>1</v>
      </c>
      <c r="V41" t="s">
        <v>139</v>
      </c>
    </row>
    <row r="42" spans="1:22" ht="156.6" customHeight="1" x14ac:dyDescent="0.25">
      <c r="A42" s="15" t="s">
        <v>61</v>
      </c>
      <c r="B42" s="15">
        <v>17</v>
      </c>
      <c r="C42" s="15" t="s">
        <v>39</v>
      </c>
      <c r="E42">
        <v>1</v>
      </c>
      <c r="N42">
        <v>38</v>
      </c>
      <c r="P42" t="s">
        <v>66</v>
      </c>
      <c r="Q42" t="s">
        <v>66</v>
      </c>
      <c r="S42">
        <v>39</v>
      </c>
      <c r="T42">
        <v>1</v>
      </c>
      <c r="V42" t="s">
        <v>139</v>
      </c>
    </row>
    <row r="43" spans="1:22" ht="156.6" customHeight="1" x14ac:dyDescent="0.25">
      <c r="A43" s="15" t="s">
        <v>61</v>
      </c>
      <c r="B43" s="15">
        <v>17</v>
      </c>
      <c r="C43" s="15" t="s">
        <v>101</v>
      </c>
      <c r="N43">
        <v>55</v>
      </c>
      <c r="S43">
        <v>55</v>
      </c>
      <c r="T43">
        <v>1</v>
      </c>
      <c r="V43" t="s">
        <v>140</v>
      </c>
    </row>
    <row r="44" spans="1:22" ht="156.6" customHeight="1" x14ac:dyDescent="0.25">
      <c r="A44" s="15" t="s">
        <v>61</v>
      </c>
      <c r="B44" s="15">
        <v>17</v>
      </c>
      <c r="C44" s="15" t="s">
        <v>141</v>
      </c>
      <c r="O44">
        <v>55</v>
      </c>
      <c r="S44">
        <v>55</v>
      </c>
      <c r="T44">
        <v>1</v>
      </c>
      <c r="V44" t="s">
        <v>142</v>
      </c>
    </row>
    <row r="45" spans="1:22" ht="172.5" customHeight="1" x14ac:dyDescent="0.25">
      <c r="A45" s="15" t="s">
        <v>61</v>
      </c>
      <c r="B45" s="15" t="s">
        <v>122</v>
      </c>
      <c r="C45" s="15" t="s">
        <v>47</v>
      </c>
      <c r="L45">
        <v>11</v>
      </c>
      <c r="S45">
        <v>11</v>
      </c>
      <c r="T45">
        <v>1</v>
      </c>
      <c r="V45" t="s">
        <v>143</v>
      </c>
    </row>
    <row r="46" spans="1:22" ht="172.5" customHeight="1" x14ac:dyDescent="0.25">
      <c r="A46" s="15" t="s">
        <v>61</v>
      </c>
      <c r="B46" s="15" t="s">
        <v>122</v>
      </c>
      <c r="C46" s="15" t="s">
        <v>144</v>
      </c>
      <c r="L46">
        <v>2</v>
      </c>
      <c r="M46">
        <v>26</v>
      </c>
      <c r="Q46" t="s">
        <v>66</v>
      </c>
      <c r="S46">
        <v>28</v>
      </c>
      <c r="T46">
        <v>1</v>
      </c>
      <c r="V46" t="s">
        <v>145</v>
      </c>
    </row>
    <row r="47" spans="1:22" ht="172.5" customHeight="1" x14ac:dyDescent="0.25">
      <c r="A47" s="15" t="s">
        <v>61</v>
      </c>
      <c r="B47" s="15" t="s">
        <v>122</v>
      </c>
      <c r="C47" s="15" t="s">
        <v>146</v>
      </c>
      <c r="L47">
        <v>1</v>
      </c>
      <c r="M47">
        <v>29</v>
      </c>
      <c r="Q47" t="s">
        <v>66</v>
      </c>
      <c r="S47">
        <v>30</v>
      </c>
      <c r="T47">
        <v>1</v>
      </c>
      <c r="V47" t="s">
        <v>147</v>
      </c>
    </row>
    <row r="48" spans="1:22" ht="172.5" customHeight="1" x14ac:dyDescent="0.25">
      <c r="A48" s="15" t="s">
        <v>61</v>
      </c>
      <c r="B48" s="15" t="s">
        <v>122</v>
      </c>
      <c r="C48" s="15" t="s">
        <v>148</v>
      </c>
      <c r="M48">
        <v>32</v>
      </c>
      <c r="S48">
        <v>32</v>
      </c>
      <c r="T48">
        <v>1</v>
      </c>
      <c r="V48" t="s">
        <v>149</v>
      </c>
    </row>
    <row r="49" spans="1:22" ht="172.5" customHeight="1" x14ac:dyDescent="0.25">
      <c r="A49" s="15" t="s">
        <v>61</v>
      </c>
      <c r="B49" s="15" t="s">
        <v>122</v>
      </c>
      <c r="C49" s="15" t="s">
        <v>150</v>
      </c>
      <c r="O49">
        <v>67</v>
      </c>
      <c r="S49">
        <v>67</v>
      </c>
      <c r="T49">
        <v>1</v>
      </c>
      <c r="V49" t="s">
        <v>151</v>
      </c>
    </row>
    <row r="50" spans="1:22" ht="172.5" customHeight="1" x14ac:dyDescent="0.25">
      <c r="A50" s="15" t="s">
        <v>61</v>
      </c>
      <c r="B50" s="15" t="s">
        <v>122</v>
      </c>
      <c r="C50" s="15" t="s">
        <v>101</v>
      </c>
      <c r="N50">
        <v>66</v>
      </c>
      <c r="S50">
        <v>66</v>
      </c>
      <c r="T50">
        <v>1</v>
      </c>
      <c r="V50" t="s">
        <v>152</v>
      </c>
    </row>
    <row r="51" spans="1:22" ht="172.5" customHeight="1" x14ac:dyDescent="0.25">
      <c r="A51" s="15" t="s">
        <v>61</v>
      </c>
      <c r="B51" s="15" t="s">
        <v>122</v>
      </c>
      <c r="C51" s="15" t="s">
        <v>153</v>
      </c>
      <c r="O51">
        <v>66</v>
      </c>
      <c r="S51">
        <v>66</v>
      </c>
      <c r="T51">
        <v>1</v>
      </c>
      <c r="V51" t="s">
        <v>154</v>
      </c>
    </row>
    <row r="52" spans="1:22" ht="172.5" customHeight="1" x14ac:dyDescent="0.25">
      <c r="A52" s="15" t="s">
        <v>61</v>
      </c>
      <c r="B52" s="15" t="s">
        <v>122</v>
      </c>
      <c r="C52" s="15" t="s">
        <v>155</v>
      </c>
      <c r="N52">
        <v>67</v>
      </c>
      <c r="S52">
        <v>67</v>
      </c>
      <c r="T52">
        <v>1</v>
      </c>
      <c r="V52" t="s">
        <v>156</v>
      </c>
    </row>
    <row r="53" spans="1:22" ht="172.5" customHeight="1" x14ac:dyDescent="0.25">
      <c r="A53" s="15" t="s">
        <v>61</v>
      </c>
      <c r="B53" s="15" t="s">
        <v>122</v>
      </c>
      <c r="C53" s="15" t="s">
        <v>52</v>
      </c>
      <c r="E53">
        <v>4</v>
      </c>
      <c r="N53">
        <v>14</v>
      </c>
      <c r="P53" t="s">
        <v>66</v>
      </c>
      <c r="Q53" t="s">
        <v>66</v>
      </c>
      <c r="S53">
        <v>18</v>
      </c>
      <c r="T53">
        <v>1</v>
      </c>
      <c r="V53" t="s">
        <v>157</v>
      </c>
    </row>
    <row r="54" spans="1:22" ht="172.5" customHeight="1" x14ac:dyDescent="0.25">
      <c r="A54" s="15" t="s">
        <v>61</v>
      </c>
      <c r="B54" s="15" t="s">
        <v>122</v>
      </c>
      <c r="C54" s="15" t="s">
        <v>122</v>
      </c>
      <c r="E54">
        <v>4</v>
      </c>
      <c r="N54">
        <v>14</v>
      </c>
      <c r="P54" t="s">
        <v>66</v>
      </c>
      <c r="Q54" t="s">
        <v>66</v>
      </c>
      <c r="S54">
        <v>18</v>
      </c>
      <c r="T54">
        <v>1</v>
      </c>
      <c r="V54" t="s">
        <v>157</v>
      </c>
    </row>
    <row r="55" spans="1:22" ht="172.5" customHeight="1" x14ac:dyDescent="0.25">
      <c r="A55" s="15" t="s">
        <v>61</v>
      </c>
      <c r="B55" s="15" t="s">
        <v>122</v>
      </c>
      <c r="C55" s="15" t="s">
        <v>98</v>
      </c>
      <c r="N55">
        <v>88</v>
      </c>
      <c r="S55">
        <v>88</v>
      </c>
      <c r="T55">
        <v>1</v>
      </c>
      <c r="V55" t="s">
        <v>158</v>
      </c>
    </row>
    <row r="56" spans="1:22" ht="191.65" customHeight="1" x14ac:dyDescent="0.25">
      <c r="A56" s="15" t="s">
        <v>61</v>
      </c>
      <c r="B56" s="15" t="s">
        <v>124</v>
      </c>
      <c r="C56" s="15" t="s">
        <v>47</v>
      </c>
      <c r="J56">
        <v>11</v>
      </c>
      <c r="S56">
        <v>11</v>
      </c>
      <c r="T56">
        <v>1</v>
      </c>
      <c r="V56" t="s">
        <v>159</v>
      </c>
    </row>
    <row r="57" spans="1:22" ht="191.65" customHeight="1" x14ac:dyDescent="0.25">
      <c r="A57" s="15" t="s">
        <v>61</v>
      </c>
      <c r="B57" s="15" t="s">
        <v>124</v>
      </c>
      <c r="C57" s="15" t="s">
        <v>51</v>
      </c>
      <c r="L57">
        <v>16</v>
      </c>
      <c r="S57">
        <v>16</v>
      </c>
      <c r="T57">
        <v>1</v>
      </c>
      <c r="V57" t="s">
        <v>160</v>
      </c>
    </row>
    <row r="58" spans="1:22" ht="191.65" customHeight="1" x14ac:dyDescent="0.25">
      <c r="A58" s="15" t="s">
        <v>61</v>
      </c>
      <c r="B58" s="15" t="s">
        <v>124</v>
      </c>
      <c r="C58" s="15" t="s">
        <v>98</v>
      </c>
      <c r="N58">
        <v>121</v>
      </c>
      <c r="S58">
        <v>121</v>
      </c>
      <c r="T58">
        <v>1</v>
      </c>
      <c r="V58" t="s">
        <v>161</v>
      </c>
    </row>
    <row r="59" spans="1:22" ht="191.65" customHeight="1" x14ac:dyDescent="0.25">
      <c r="A59" s="15" t="s">
        <v>61</v>
      </c>
      <c r="B59" s="15" t="s">
        <v>124</v>
      </c>
      <c r="C59" s="15" t="s">
        <v>93</v>
      </c>
      <c r="M59">
        <v>24</v>
      </c>
      <c r="S59">
        <v>24</v>
      </c>
      <c r="T59">
        <v>1</v>
      </c>
      <c r="V59" t="s">
        <v>162</v>
      </c>
    </row>
    <row r="60" spans="1:22" ht="191.65" customHeight="1" x14ac:dyDescent="0.25">
      <c r="A60" s="15" t="s">
        <v>61</v>
      </c>
      <c r="B60" s="15" t="s">
        <v>124</v>
      </c>
      <c r="C60" s="15" t="s">
        <v>163</v>
      </c>
      <c r="M60">
        <v>25</v>
      </c>
      <c r="S60">
        <v>25</v>
      </c>
      <c r="T60">
        <v>1</v>
      </c>
      <c r="V60" t="s">
        <v>164</v>
      </c>
    </row>
    <row r="61" spans="1:22" ht="191.65" customHeight="1" x14ac:dyDescent="0.25">
      <c r="A61" s="15" t="s">
        <v>61</v>
      </c>
      <c r="B61" s="15" t="s">
        <v>124</v>
      </c>
      <c r="C61" s="15" t="s">
        <v>165</v>
      </c>
      <c r="M61">
        <v>27</v>
      </c>
      <c r="S61">
        <v>27</v>
      </c>
      <c r="T61">
        <v>1</v>
      </c>
      <c r="V61" t="s">
        <v>166</v>
      </c>
    </row>
    <row r="62" spans="1:22" ht="191.65" customHeight="1" x14ac:dyDescent="0.25">
      <c r="A62" s="15" t="s">
        <v>61</v>
      </c>
      <c r="B62" s="15" t="s">
        <v>124</v>
      </c>
      <c r="C62" s="15" t="s">
        <v>167</v>
      </c>
      <c r="J62">
        <v>4</v>
      </c>
      <c r="L62">
        <v>4</v>
      </c>
      <c r="M62">
        <v>19</v>
      </c>
      <c r="Q62" t="s">
        <v>66</v>
      </c>
      <c r="S62">
        <v>27</v>
      </c>
      <c r="T62">
        <v>1</v>
      </c>
      <c r="V62" t="s">
        <v>168</v>
      </c>
    </row>
    <row r="63" spans="1:22" ht="191.65" customHeight="1" x14ac:dyDescent="0.25">
      <c r="A63" s="15" t="s">
        <v>61</v>
      </c>
      <c r="B63" s="15" t="s">
        <v>124</v>
      </c>
      <c r="C63" s="15" t="s">
        <v>169</v>
      </c>
      <c r="M63">
        <v>41</v>
      </c>
      <c r="S63">
        <v>41</v>
      </c>
      <c r="T63">
        <v>1</v>
      </c>
      <c r="V63" t="s">
        <v>170</v>
      </c>
    </row>
    <row r="64" spans="1:22" ht="191.65" customHeight="1" x14ac:dyDescent="0.25">
      <c r="A64" s="15" t="s">
        <v>61</v>
      </c>
      <c r="B64" s="15" t="s">
        <v>124</v>
      </c>
      <c r="C64" s="15" t="s">
        <v>171</v>
      </c>
      <c r="L64">
        <v>2</v>
      </c>
      <c r="M64">
        <v>37</v>
      </c>
      <c r="Q64" t="s">
        <v>66</v>
      </c>
      <c r="S64">
        <v>39</v>
      </c>
      <c r="T64">
        <v>1</v>
      </c>
      <c r="V64" t="s">
        <v>172</v>
      </c>
    </row>
    <row r="65" spans="1:22" ht="191.65" customHeight="1" x14ac:dyDescent="0.25">
      <c r="A65" s="15" t="s">
        <v>61</v>
      </c>
      <c r="B65" s="15" t="s">
        <v>124</v>
      </c>
      <c r="C65" s="15" t="s">
        <v>37</v>
      </c>
      <c r="O65">
        <v>79</v>
      </c>
      <c r="S65">
        <v>79</v>
      </c>
      <c r="T65">
        <v>1</v>
      </c>
      <c r="V65" t="s">
        <v>173</v>
      </c>
    </row>
    <row r="66" spans="1:22" ht="191.65" customHeight="1" x14ac:dyDescent="0.25">
      <c r="A66" s="15" t="s">
        <v>61</v>
      </c>
      <c r="B66" s="15" t="s">
        <v>124</v>
      </c>
      <c r="C66" s="15" t="s">
        <v>101</v>
      </c>
      <c r="N66">
        <v>79</v>
      </c>
      <c r="S66">
        <v>79</v>
      </c>
      <c r="T66">
        <v>1</v>
      </c>
      <c r="V66" t="s">
        <v>174</v>
      </c>
    </row>
    <row r="67" spans="1:22" ht="191.65" customHeight="1" x14ac:dyDescent="0.25">
      <c r="A67" s="15" t="s">
        <v>61</v>
      </c>
      <c r="B67" s="15" t="s">
        <v>124</v>
      </c>
      <c r="C67" s="15" t="s">
        <v>175</v>
      </c>
      <c r="E67">
        <v>4</v>
      </c>
      <c r="S67">
        <v>4</v>
      </c>
      <c r="T67">
        <v>1</v>
      </c>
      <c r="V67" t="s">
        <v>176</v>
      </c>
    </row>
    <row r="68" spans="1:22" ht="191.65" customHeight="1" x14ac:dyDescent="0.25">
      <c r="A68" s="15" t="s">
        <v>61</v>
      </c>
      <c r="B68" s="15" t="s">
        <v>124</v>
      </c>
      <c r="C68" s="15" t="s">
        <v>177</v>
      </c>
      <c r="E68">
        <v>4</v>
      </c>
      <c r="S68">
        <v>4</v>
      </c>
      <c r="T68">
        <v>1</v>
      </c>
      <c r="V68" t="s">
        <v>176</v>
      </c>
    </row>
    <row r="69" spans="1:22" ht="210.75" customHeight="1" x14ac:dyDescent="0.25">
      <c r="A69" s="15" t="s">
        <v>61</v>
      </c>
      <c r="B69" s="15">
        <v>23</v>
      </c>
      <c r="C69" s="15" t="s">
        <v>37</v>
      </c>
      <c r="O69">
        <v>100</v>
      </c>
      <c r="S69">
        <v>100</v>
      </c>
      <c r="T69">
        <v>1</v>
      </c>
      <c r="V69" t="s">
        <v>178</v>
      </c>
    </row>
    <row r="70" spans="1:22" ht="210.75" customHeight="1" x14ac:dyDescent="0.25">
      <c r="A70" s="15" t="s">
        <v>61</v>
      </c>
      <c r="B70" s="15">
        <v>23</v>
      </c>
      <c r="C70" s="15" t="s">
        <v>98</v>
      </c>
      <c r="N70">
        <v>151</v>
      </c>
      <c r="S70">
        <v>151</v>
      </c>
      <c r="T70">
        <v>1</v>
      </c>
      <c r="V70" t="s">
        <v>179</v>
      </c>
    </row>
    <row r="71" spans="1:22" ht="210.75" customHeight="1" x14ac:dyDescent="0.25">
      <c r="A71" s="15" t="s">
        <v>61</v>
      </c>
      <c r="B71" s="15">
        <v>23</v>
      </c>
      <c r="C71" s="15" t="s">
        <v>101</v>
      </c>
      <c r="N71">
        <v>100</v>
      </c>
      <c r="S71">
        <v>100</v>
      </c>
      <c r="T71">
        <v>1</v>
      </c>
      <c r="V71" t="s">
        <v>180</v>
      </c>
    </row>
    <row r="72" spans="1:22" ht="210.75" customHeight="1" x14ac:dyDescent="0.25">
      <c r="A72" s="15" t="s">
        <v>61</v>
      </c>
      <c r="B72" s="15">
        <v>23</v>
      </c>
      <c r="C72" s="15" t="s">
        <v>38</v>
      </c>
      <c r="N72">
        <v>85</v>
      </c>
      <c r="S72">
        <v>85</v>
      </c>
      <c r="T72">
        <v>1</v>
      </c>
      <c r="V72" t="s">
        <v>181</v>
      </c>
    </row>
    <row r="73" spans="1:22" ht="210.75" customHeight="1" x14ac:dyDescent="0.25">
      <c r="A73" s="15" t="s">
        <v>61</v>
      </c>
      <c r="B73" s="15">
        <v>23</v>
      </c>
      <c r="C73" s="15" t="s">
        <v>124</v>
      </c>
      <c r="L73">
        <v>21</v>
      </c>
      <c r="S73">
        <v>21</v>
      </c>
      <c r="T73">
        <v>1</v>
      </c>
      <c r="V73" t="s">
        <v>182</v>
      </c>
    </row>
    <row r="74" spans="1:22" ht="210.75" customHeight="1" x14ac:dyDescent="0.25">
      <c r="A74" s="15" t="s">
        <v>61</v>
      </c>
      <c r="B74" s="15">
        <v>23</v>
      </c>
      <c r="C74" s="15" t="s">
        <v>148</v>
      </c>
      <c r="M74">
        <v>32</v>
      </c>
      <c r="S74">
        <v>32</v>
      </c>
      <c r="T74">
        <v>1</v>
      </c>
      <c r="V74" t="s">
        <v>149</v>
      </c>
    </row>
    <row r="75" spans="1:22" ht="210.75" customHeight="1" x14ac:dyDescent="0.25">
      <c r="A75" s="15" t="s">
        <v>61</v>
      </c>
      <c r="B75" s="15">
        <v>23</v>
      </c>
      <c r="C75" s="15" t="s">
        <v>183</v>
      </c>
      <c r="M75">
        <v>34</v>
      </c>
      <c r="S75">
        <v>34</v>
      </c>
      <c r="T75">
        <v>1</v>
      </c>
      <c r="V75" t="s">
        <v>184</v>
      </c>
    </row>
    <row r="76" spans="1:22" ht="210.75" customHeight="1" x14ac:dyDescent="0.25">
      <c r="A76" s="15" t="s">
        <v>61</v>
      </c>
      <c r="B76" s="15">
        <v>23</v>
      </c>
      <c r="C76" s="15" t="s">
        <v>185</v>
      </c>
      <c r="M76">
        <v>36</v>
      </c>
      <c r="S76">
        <v>36</v>
      </c>
      <c r="T76">
        <v>1</v>
      </c>
      <c r="V76" t="s">
        <v>186</v>
      </c>
    </row>
    <row r="77" spans="1:22" ht="210.75" customHeight="1" x14ac:dyDescent="0.25">
      <c r="A77" s="15" t="s">
        <v>61</v>
      </c>
      <c r="B77" s="15">
        <v>23</v>
      </c>
      <c r="C77" s="15" t="s">
        <v>187</v>
      </c>
      <c r="M77">
        <v>53</v>
      </c>
      <c r="S77">
        <v>53</v>
      </c>
      <c r="T77">
        <v>1</v>
      </c>
      <c r="V77" t="s">
        <v>188</v>
      </c>
    </row>
    <row r="78" spans="1:22" ht="210.75" customHeight="1" x14ac:dyDescent="0.25">
      <c r="A78" s="15" t="s">
        <v>61</v>
      </c>
      <c r="B78" s="15">
        <v>23</v>
      </c>
      <c r="C78" s="15" t="s">
        <v>129</v>
      </c>
      <c r="L78">
        <v>16</v>
      </c>
      <c r="S78">
        <v>16</v>
      </c>
      <c r="T78">
        <v>1</v>
      </c>
      <c r="V78" t="s">
        <v>160</v>
      </c>
    </row>
    <row r="79" spans="1:22" ht="210.75" customHeight="1" x14ac:dyDescent="0.25">
      <c r="A79" s="15" t="s">
        <v>61</v>
      </c>
      <c r="B79" s="15">
        <v>23</v>
      </c>
      <c r="C79" s="15" t="s">
        <v>107</v>
      </c>
      <c r="L79">
        <v>11</v>
      </c>
      <c r="S79">
        <v>11</v>
      </c>
      <c r="T79">
        <v>1</v>
      </c>
      <c r="V79" t="s">
        <v>143</v>
      </c>
    </row>
    <row r="80" spans="1:22" ht="210.75" customHeight="1" x14ac:dyDescent="0.25">
      <c r="A80" s="15" t="s">
        <v>61</v>
      </c>
      <c r="B80" s="15">
        <v>23</v>
      </c>
      <c r="C80" s="15" t="s">
        <v>141</v>
      </c>
      <c r="M80">
        <v>55</v>
      </c>
      <c r="S80">
        <v>55</v>
      </c>
      <c r="T80">
        <v>1</v>
      </c>
      <c r="V80" t="s">
        <v>189</v>
      </c>
    </row>
    <row r="81" spans="1:22" ht="229.7" customHeight="1" x14ac:dyDescent="0.25">
      <c r="A81" s="15" t="s">
        <v>61</v>
      </c>
      <c r="B81" s="15">
        <v>25</v>
      </c>
      <c r="C81" s="15" t="s">
        <v>37</v>
      </c>
      <c r="O81">
        <v>128</v>
      </c>
      <c r="S81">
        <v>128</v>
      </c>
      <c r="T81">
        <v>1</v>
      </c>
      <c r="V81" t="s">
        <v>190</v>
      </c>
    </row>
    <row r="82" spans="1:22" ht="229.7" customHeight="1" x14ac:dyDescent="0.25">
      <c r="A82" s="15" t="s">
        <v>61</v>
      </c>
      <c r="B82" s="15">
        <v>25</v>
      </c>
      <c r="C82" s="15" t="s">
        <v>101</v>
      </c>
      <c r="N82">
        <v>128</v>
      </c>
      <c r="S82">
        <v>128</v>
      </c>
      <c r="T82">
        <v>1</v>
      </c>
      <c r="V82" t="s">
        <v>191</v>
      </c>
    </row>
    <row r="83" spans="1:22" ht="229.7" customHeight="1" x14ac:dyDescent="0.25">
      <c r="A83" s="15" t="s">
        <v>61</v>
      </c>
      <c r="B83" s="15">
        <v>25</v>
      </c>
      <c r="C83" s="15" t="s">
        <v>38</v>
      </c>
      <c r="N83">
        <v>100</v>
      </c>
      <c r="S83">
        <v>100</v>
      </c>
      <c r="T83">
        <v>1</v>
      </c>
      <c r="V83" t="s">
        <v>192</v>
      </c>
    </row>
    <row r="84" spans="1:22" ht="229.7" customHeight="1" x14ac:dyDescent="0.25">
      <c r="A84" s="15" t="s">
        <v>61</v>
      </c>
      <c r="B84" s="15">
        <v>25</v>
      </c>
      <c r="C84" s="15" t="s">
        <v>167</v>
      </c>
      <c r="L84">
        <v>29</v>
      </c>
      <c r="S84">
        <v>29</v>
      </c>
      <c r="T84">
        <v>1</v>
      </c>
      <c r="V84" t="s">
        <v>193</v>
      </c>
    </row>
    <row r="85" spans="1:22" ht="229.7" customHeight="1" x14ac:dyDescent="0.25">
      <c r="A85" s="15" t="s">
        <v>61</v>
      </c>
      <c r="B85" s="15">
        <v>25</v>
      </c>
      <c r="C85" s="15" t="s">
        <v>194</v>
      </c>
      <c r="M85">
        <v>61</v>
      </c>
      <c r="S85">
        <v>61</v>
      </c>
      <c r="T85">
        <v>1</v>
      </c>
      <c r="V85" t="s">
        <v>195</v>
      </c>
    </row>
    <row r="86" spans="1:22" ht="229.7" customHeight="1" x14ac:dyDescent="0.25">
      <c r="A86" s="15" t="s">
        <v>61</v>
      </c>
      <c r="B86" s="15">
        <v>25</v>
      </c>
      <c r="C86" s="15" t="s">
        <v>40</v>
      </c>
      <c r="L86">
        <v>8</v>
      </c>
      <c r="M86">
        <v>48</v>
      </c>
      <c r="Q86" t="s">
        <v>66</v>
      </c>
      <c r="S86">
        <v>56</v>
      </c>
      <c r="T86">
        <v>1</v>
      </c>
      <c r="V86" t="s">
        <v>196</v>
      </c>
    </row>
    <row r="87" spans="1:22" ht="229.7" customHeight="1" x14ac:dyDescent="0.25">
      <c r="A87" s="15" t="s">
        <v>61</v>
      </c>
      <c r="B87" s="15">
        <v>25</v>
      </c>
      <c r="C87" s="15" t="s">
        <v>197</v>
      </c>
      <c r="L87">
        <v>20</v>
      </c>
      <c r="M87">
        <v>23</v>
      </c>
      <c r="Q87" t="s">
        <v>66</v>
      </c>
      <c r="S87">
        <v>43</v>
      </c>
      <c r="T87">
        <v>1</v>
      </c>
      <c r="V87" t="s">
        <v>198</v>
      </c>
    </row>
    <row r="88" spans="1:22" ht="229.7" customHeight="1" x14ac:dyDescent="0.25">
      <c r="A88" s="15" t="s">
        <v>61</v>
      </c>
      <c r="B88" s="15">
        <v>25</v>
      </c>
      <c r="C88" s="15" t="s">
        <v>199</v>
      </c>
      <c r="F88">
        <v>2</v>
      </c>
      <c r="L88">
        <v>4</v>
      </c>
      <c r="M88">
        <v>40</v>
      </c>
      <c r="P88" t="s">
        <v>66</v>
      </c>
      <c r="Q88" t="s">
        <v>66</v>
      </c>
      <c r="S88">
        <v>46</v>
      </c>
      <c r="T88">
        <v>1</v>
      </c>
      <c r="V88" t="s">
        <v>200</v>
      </c>
    </row>
    <row r="89" spans="1:22" ht="229.7" customHeight="1" x14ac:dyDescent="0.25">
      <c r="A89" s="15" t="s">
        <v>61</v>
      </c>
      <c r="B89" s="15">
        <v>25</v>
      </c>
      <c r="C89" s="15" t="s">
        <v>201</v>
      </c>
      <c r="F89">
        <v>2</v>
      </c>
      <c r="L89">
        <v>4</v>
      </c>
      <c r="M89">
        <v>40</v>
      </c>
      <c r="P89" t="s">
        <v>66</v>
      </c>
      <c r="Q89" t="s">
        <v>66</v>
      </c>
      <c r="S89">
        <v>46</v>
      </c>
      <c r="T89">
        <v>1</v>
      </c>
      <c r="V89" t="s">
        <v>200</v>
      </c>
    </row>
    <row r="90" spans="1:22" ht="229.7" customHeight="1" x14ac:dyDescent="0.25">
      <c r="A90" s="15" t="s">
        <v>61</v>
      </c>
      <c r="B90" s="15">
        <v>25</v>
      </c>
      <c r="C90" s="15" t="s">
        <v>122</v>
      </c>
      <c r="J90">
        <v>19</v>
      </c>
      <c r="S90">
        <v>19</v>
      </c>
      <c r="T90">
        <v>1</v>
      </c>
      <c r="V90" t="s">
        <v>202</v>
      </c>
    </row>
    <row r="91" spans="1:22" ht="229.7" customHeight="1" x14ac:dyDescent="0.25">
      <c r="A91" s="15" t="s">
        <v>61</v>
      </c>
      <c r="B91" s="15">
        <v>25</v>
      </c>
      <c r="C91" s="15" t="s">
        <v>98</v>
      </c>
      <c r="N91">
        <v>187</v>
      </c>
      <c r="S91">
        <v>187</v>
      </c>
      <c r="T91">
        <v>1</v>
      </c>
      <c r="V91" t="s">
        <v>203</v>
      </c>
    </row>
    <row r="92" spans="1:22" ht="229.7" customHeight="1" x14ac:dyDescent="0.25">
      <c r="A92" s="15" t="s">
        <v>61</v>
      </c>
      <c r="B92" s="15">
        <v>25</v>
      </c>
      <c r="C92" s="15" t="s">
        <v>93</v>
      </c>
      <c r="J92">
        <v>12</v>
      </c>
      <c r="L92">
        <v>12</v>
      </c>
      <c r="Q92" t="s">
        <v>66</v>
      </c>
      <c r="S92">
        <v>24</v>
      </c>
      <c r="T92">
        <v>1</v>
      </c>
      <c r="V92" t="s">
        <v>204</v>
      </c>
    </row>
    <row r="93" spans="1:22" ht="229.7" customHeight="1" x14ac:dyDescent="0.25">
      <c r="A93" s="15" t="s">
        <v>61</v>
      </c>
      <c r="B93" s="15">
        <v>25</v>
      </c>
      <c r="C93" s="15" t="s">
        <v>47</v>
      </c>
      <c r="K93">
        <v>9</v>
      </c>
      <c r="M93">
        <v>2</v>
      </c>
      <c r="Q93" t="s">
        <v>66</v>
      </c>
      <c r="S93">
        <v>11</v>
      </c>
      <c r="T93">
        <v>1</v>
      </c>
      <c r="V93" t="s">
        <v>205</v>
      </c>
    </row>
    <row r="94" spans="1:22" ht="229.7" customHeight="1" x14ac:dyDescent="0.25">
      <c r="A94" s="15" t="s">
        <v>61</v>
      </c>
      <c r="B94" s="15">
        <v>25</v>
      </c>
      <c r="C94" s="15" t="s">
        <v>91</v>
      </c>
      <c r="E94">
        <v>3</v>
      </c>
      <c r="I94">
        <v>4</v>
      </c>
      <c r="L94">
        <v>13</v>
      </c>
      <c r="M94">
        <v>10</v>
      </c>
      <c r="P94" t="s">
        <v>66</v>
      </c>
      <c r="Q94" t="s">
        <v>66</v>
      </c>
      <c r="S94">
        <v>30</v>
      </c>
      <c r="T94">
        <v>1</v>
      </c>
      <c r="V94" t="s">
        <v>206</v>
      </c>
    </row>
    <row r="95" spans="1:22" ht="229.7" customHeight="1" x14ac:dyDescent="0.25">
      <c r="A95" s="15" t="s">
        <v>61</v>
      </c>
      <c r="B95" s="15">
        <v>25</v>
      </c>
      <c r="C95" s="15" t="s">
        <v>124</v>
      </c>
      <c r="E95">
        <v>3</v>
      </c>
      <c r="I95">
        <v>4</v>
      </c>
      <c r="L95">
        <v>13</v>
      </c>
      <c r="M95">
        <v>10</v>
      </c>
      <c r="P95" t="s">
        <v>66</v>
      </c>
      <c r="Q95" t="s">
        <v>66</v>
      </c>
      <c r="S95">
        <v>30</v>
      </c>
      <c r="T95">
        <v>1</v>
      </c>
      <c r="V95" t="s">
        <v>206</v>
      </c>
    </row>
    <row r="96" spans="1:22" ht="229.7" customHeight="1" x14ac:dyDescent="0.25">
      <c r="A96" s="15" t="s">
        <v>61</v>
      </c>
      <c r="B96" s="15">
        <v>25</v>
      </c>
      <c r="C96" s="15" t="s">
        <v>43</v>
      </c>
      <c r="E96">
        <v>2</v>
      </c>
      <c r="N96">
        <v>97</v>
      </c>
      <c r="P96" t="s">
        <v>66</v>
      </c>
      <c r="Q96" t="s">
        <v>66</v>
      </c>
      <c r="S96">
        <v>99</v>
      </c>
      <c r="T96">
        <v>1</v>
      </c>
      <c r="V96" t="s">
        <v>207</v>
      </c>
    </row>
    <row r="97" spans="1:22" ht="229.7" customHeight="1" x14ac:dyDescent="0.25">
      <c r="A97" s="15" t="s">
        <v>61</v>
      </c>
      <c r="B97" s="15">
        <v>25</v>
      </c>
      <c r="C97" s="15" t="s">
        <v>44</v>
      </c>
      <c r="E97">
        <v>8</v>
      </c>
      <c r="S97">
        <v>8</v>
      </c>
      <c r="T97">
        <v>1</v>
      </c>
      <c r="V97" t="s">
        <v>208</v>
      </c>
    </row>
    <row r="98" spans="1:22" ht="229.7" customHeight="1" x14ac:dyDescent="0.25">
      <c r="A98" s="15" t="s">
        <v>61</v>
      </c>
      <c r="B98" s="15">
        <v>25</v>
      </c>
      <c r="C98" s="15" t="s">
        <v>45</v>
      </c>
      <c r="E98">
        <v>2</v>
      </c>
      <c r="N98">
        <v>97</v>
      </c>
      <c r="P98" t="s">
        <v>66</v>
      </c>
      <c r="Q98" t="s">
        <v>66</v>
      </c>
      <c r="S98">
        <v>99</v>
      </c>
      <c r="T98">
        <v>1</v>
      </c>
      <c r="V98" t="s">
        <v>207</v>
      </c>
    </row>
    <row r="99" spans="1:22" ht="229.7" customHeight="1" x14ac:dyDescent="0.25">
      <c r="A99" s="15" t="s">
        <v>61</v>
      </c>
      <c r="B99" s="15">
        <v>25</v>
      </c>
      <c r="C99" s="15">
        <v>10</v>
      </c>
      <c r="E99">
        <v>8</v>
      </c>
      <c r="S99">
        <v>8</v>
      </c>
      <c r="T99">
        <v>1</v>
      </c>
      <c r="V99" t="s">
        <v>208</v>
      </c>
    </row>
    <row r="100" spans="1:22" ht="229.7" customHeight="1" x14ac:dyDescent="0.25">
      <c r="A100" s="15" t="s">
        <v>61</v>
      </c>
      <c r="B100" s="15">
        <v>25</v>
      </c>
      <c r="C100" s="15" t="s">
        <v>209</v>
      </c>
      <c r="E100">
        <v>2</v>
      </c>
      <c r="L100">
        <v>4</v>
      </c>
      <c r="M100">
        <v>40</v>
      </c>
      <c r="P100" t="s">
        <v>66</v>
      </c>
      <c r="Q100" t="s">
        <v>66</v>
      </c>
      <c r="S100">
        <v>46</v>
      </c>
      <c r="T100">
        <v>1</v>
      </c>
      <c r="V100" t="s">
        <v>210</v>
      </c>
    </row>
    <row r="101" spans="1:22" ht="229.7" customHeight="1" x14ac:dyDescent="0.25">
      <c r="A101" s="15" t="s">
        <v>61</v>
      </c>
      <c r="B101" s="15">
        <v>25</v>
      </c>
      <c r="C101" s="15" t="s">
        <v>211</v>
      </c>
      <c r="E101">
        <v>2</v>
      </c>
      <c r="L101">
        <v>4</v>
      </c>
      <c r="M101">
        <v>40</v>
      </c>
      <c r="P101" t="s">
        <v>66</v>
      </c>
      <c r="Q101" t="s">
        <v>66</v>
      </c>
      <c r="S101">
        <v>46</v>
      </c>
      <c r="T101">
        <v>1</v>
      </c>
      <c r="V101" t="s">
        <v>210</v>
      </c>
    </row>
    <row r="102" spans="1:22" ht="229.7" customHeight="1" x14ac:dyDescent="0.25">
      <c r="A102" s="15" t="s">
        <v>61</v>
      </c>
      <c r="B102" s="15">
        <v>25</v>
      </c>
      <c r="C102" s="15" t="s">
        <v>127</v>
      </c>
      <c r="L102">
        <v>37</v>
      </c>
      <c r="S102">
        <v>37</v>
      </c>
      <c r="T102">
        <v>1</v>
      </c>
      <c r="V102" t="s">
        <v>212</v>
      </c>
    </row>
    <row r="103" spans="1:22" ht="79.900000000000006" customHeight="1" x14ac:dyDescent="0.25">
      <c r="A103" s="15" t="s">
        <v>218</v>
      </c>
      <c r="B103" s="15" t="s">
        <v>30</v>
      </c>
      <c r="C103" s="15" t="s">
        <v>219</v>
      </c>
      <c r="N103">
        <v>20</v>
      </c>
      <c r="S103">
        <v>20</v>
      </c>
      <c r="T103">
        <v>1</v>
      </c>
      <c r="V103" t="s">
        <v>216</v>
      </c>
    </row>
    <row r="104" spans="1:22" ht="79.900000000000006" customHeight="1" x14ac:dyDescent="0.25">
      <c r="A104" s="15" t="s">
        <v>218</v>
      </c>
      <c r="B104" s="15" t="s">
        <v>30</v>
      </c>
      <c r="C104" s="15" t="s">
        <v>220</v>
      </c>
      <c r="M104">
        <v>12</v>
      </c>
      <c r="S104">
        <v>12</v>
      </c>
      <c r="T104">
        <v>1</v>
      </c>
      <c r="V104" t="s">
        <v>213</v>
      </c>
    </row>
    <row r="105" spans="1:22" ht="79.900000000000006" customHeight="1" x14ac:dyDescent="0.25">
      <c r="A105" s="15" t="s">
        <v>218</v>
      </c>
      <c r="B105" s="15" t="s">
        <v>30</v>
      </c>
      <c r="C105" s="15" t="s">
        <v>221</v>
      </c>
      <c r="L105">
        <v>8</v>
      </c>
      <c r="S105">
        <v>8</v>
      </c>
      <c r="T105">
        <v>1</v>
      </c>
      <c r="V105" t="s">
        <v>133</v>
      </c>
    </row>
    <row r="106" spans="1:22" ht="83.85" customHeight="1" x14ac:dyDescent="0.25">
      <c r="A106" s="15" t="s">
        <v>218</v>
      </c>
      <c r="B106" s="15" t="s">
        <v>30</v>
      </c>
      <c r="C106" s="15" t="s">
        <v>222</v>
      </c>
      <c r="L106">
        <v>8</v>
      </c>
      <c r="R106" t="s">
        <v>66</v>
      </c>
      <c r="S106">
        <v>8</v>
      </c>
      <c r="T106">
        <v>1</v>
      </c>
      <c r="V106" t="s">
        <v>133</v>
      </c>
    </row>
    <row r="107" spans="1:22" ht="79.900000000000006" customHeight="1" x14ac:dyDescent="0.25">
      <c r="A107" s="15" t="s">
        <v>218</v>
      </c>
      <c r="B107" s="15" t="s">
        <v>30</v>
      </c>
      <c r="C107" s="15" t="s">
        <v>223</v>
      </c>
      <c r="J107">
        <v>4</v>
      </c>
      <c r="S107">
        <v>4</v>
      </c>
      <c r="T107">
        <v>1</v>
      </c>
      <c r="V107" t="s">
        <v>214</v>
      </c>
    </row>
    <row r="108" spans="1:22" ht="81.400000000000006" customHeight="1" x14ac:dyDescent="0.25">
      <c r="A108" s="15" t="s">
        <v>218</v>
      </c>
      <c r="B108" s="15" t="s">
        <v>30</v>
      </c>
      <c r="C108" s="15" t="s">
        <v>224</v>
      </c>
      <c r="J108">
        <v>4</v>
      </c>
      <c r="R108" t="s">
        <v>66</v>
      </c>
      <c r="S108">
        <v>4</v>
      </c>
      <c r="T108">
        <v>1</v>
      </c>
      <c r="V108" t="s">
        <v>214</v>
      </c>
    </row>
    <row r="109" spans="1:22" ht="79.900000000000006" customHeight="1" x14ac:dyDescent="0.25">
      <c r="A109" s="15" t="s">
        <v>218</v>
      </c>
      <c r="B109" s="15" t="s">
        <v>30</v>
      </c>
      <c r="C109" s="15" t="s">
        <v>225</v>
      </c>
      <c r="G109">
        <v>1</v>
      </c>
      <c r="S109">
        <v>1</v>
      </c>
      <c r="T109">
        <v>1</v>
      </c>
      <c r="V109" t="s">
        <v>215</v>
      </c>
    </row>
    <row r="110" spans="1:22" ht="79.900000000000006" customHeight="1" x14ac:dyDescent="0.25">
      <c r="A110" s="15" t="s">
        <v>218</v>
      </c>
      <c r="B110" s="15" t="s">
        <v>30</v>
      </c>
      <c r="C110" s="15" t="s">
        <v>226</v>
      </c>
      <c r="G110">
        <v>1</v>
      </c>
      <c r="R110" t="s">
        <v>66</v>
      </c>
      <c r="S110">
        <v>1</v>
      </c>
      <c r="T110">
        <v>1</v>
      </c>
      <c r="V110" t="s">
        <v>215</v>
      </c>
    </row>
    <row r="111" spans="1:22" ht="79.900000000000006" customHeight="1" x14ac:dyDescent="0.25">
      <c r="A111" s="15" t="s">
        <v>218</v>
      </c>
      <c r="B111" s="15" t="s">
        <v>30</v>
      </c>
      <c r="C111" s="15" t="s">
        <v>227</v>
      </c>
      <c r="D111">
        <v>1</v>
      </c>
      <c r="S111">
        <v>1</v>
      </c>
      <c r="T111">
        <v>1</v>
      </c>
      <c r="V111" t="s">
        <v>217</v>
      </c>
    </row>
    <row r="112" spans="1:22" ht="79.900000000000006" customHeight="1" x14ac:dyDescent="0.25">
      <c r="A112" s="15" t="s">
        <v>218</v>
      </c>
      <c r="B112" s="15" t="s">
        <v>30</v>
      </c>
      <c r="C112" s="15" t="s">
        <v>228</v>
      </c>
      <c r="D112">
        <v>1</v>
      </c>
      <c r="R112" t="s">
        <v>66</v>
      </c>
      <c r="S112">
        <v>1</v>
      </c>
      <c r="T112">
        <v>1</v>
      </c>
      <c r="V112" t="s">
        <v>217</v>
      </c>
    </row>
    <row r="113" spans="1:22" ht="79.900000000000006" customHeight="1" x14ac:dyDescent="0.25">
      <c r="A113" s="15" t="s">
        <v>218</v>
      </c>
      <c r="B113" s="15" t="s">
        <v>30</v>
      </c>
      <c r="C113" s="15" t="s">
        <v>229</v>
      </c>
      <c r="D113">
        <v>1</v>
      </c>
      <c r="S113">
        <v>1</v>
      </c>
      <c r="T113">
        <v>1</v>
      </c>
      <c r="V113" t="s">
        <v>217</v>
      </c>
    </row>
    <row r="114" spans="1:22" ht="79.900000000000006" customHeight="1" x14ac:dyDescent="0.25">
      <c r="A114" s="15" t="s">
        <v>218</v>
      </c>
      <c r="B114" s="15" t="s">
        <v>30</v>
      </c>
      <c r="C114" s="15" t="s">
        <v>230</v>
      </c>
      <c r="D114">
        <v>1</v>
      </c>
      <c r="R114" t="s">
        <v>66</v>
      </c>
      <c r="S114">
        <v>1</v>
      </c>
      <c r="T114">
        <v>1</v>
      </c>
      <c r="V114" t="s">
        <v>217</v>
      </c>
    </row>
    <row r="115" spans="1:22" ht="79.900000000000006" customHeight="1" x14ac:dyDescent="0.25">
      <c r="A115" s="15" t="s">
        <v>218</v>
      </c>
      <c r="B115" s="15" t="s">
        <v>30</v>
      </c>
      <c r="C115" s="15" t="s">
        <v>231</v>
      </c>
      <c r="L115">
        <v>6</v>
      </c>
      <c r="N115">
        <v>5</v>
      </c>
      <c r="Q115" t="s">
        <v>66</v>
      </c>
      <c r="S115">
        <v>11</v>
      </c>
      <c r="T115">
        <v>1</v>
      </c>
      <c r="V115" t="s">
        <v>232</v>
      </c>
    </row>
  </sheetData>
  <autoFilter ref="A4:V115"/>
  <mergeCells count="11">
    <mergeCell ref="P4:P6"/>
    <mergeCell ref="Q4:Q6"/>
    <mergeCell ref="T1:T3"/>
    <mergeCell ref="V1:V3"/>
    <mergeCell ref="A2:C2"/>
    <mergeCell ref="A3:C3"/>
    <mergeCell ref="A1:C1"/>
    <mergeCell ref="P1:P3"/>
    <mergeCell ref="Q1:Q3"/>
    <mergeCell ref="R1:R3"/>
    <mergeCell ref="S1:S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23.5703125" bestFit="1" customWidth="1"/>
    <col min="2" max="2" width="74.28515625" bestFit="1" customWidth="1"/>
    <col min="3" max="3" width="42.7109375" bestFit="1" customWidth="1"/>
  </cols>
  <sheetData>
    <row r="1" spans="1:3" x14ac:dyDescent="0.25">
      <c r="A1" s="8" t="s">
        <v>28</v>
      </c>
      <c r="B1" s="8" t="s">
        <v>27</v>
      </c>
      <c r="C1" s="8" t="s">
        <v>24</v>
      </c>
    </row>
    <row r="2" spans="1:3" x14ac:dyDescent="0.25">
      <c r="A2" s="9" t="s">
        <v>60</v>
      </c>
      <c r="B2" s="10" t="s">
        <v>26</v>
      </c>
      <c r="C2" s="9" t="s">
        <v>62</v>
      </c>
    </row>
    <row r="3" spans="1:3" x14ac:dyDescent="0.25">
      <c r="A3" s="9" t="s">
        <v>59</v>
      </c>
      <c r="B3" s="10" t="s">
        <v>58</v>
      </c>
      <c r="C3" s="9"/>
    </row>
    <row r="4" spans="1:3" x14ac:dyDescent="0.25">
      <c r="A4" s="9" t="s">
        <v>61</v>
      </c>
      <c r="B4" s="10" t="s">
        <v>26</v>
      </c>
      <c r="C4" s="9" t="s">
        <v>63</v>
      </c>
    </row>
  </sheetData>
  <hyperlinks>
    <hyperlink ref="B2" r:id="rId1"/>
    <hyperlink ref="B3" r:id="rId2"/>
    <hyperlink ref="B4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Cavity specific area</vt:lpstr>
      <vt:lpstr>Connector details</vt:lpstr>
      <vt:lpstr>Insert Arrangements</vt:lpstr>
      <vt:lpstr>Source Documents</vt:lpstr>
    </vt:vector>
  </TitlesOfParts>
  <Company>Fokker Technologies B.V.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Arjan Boots</dc:creator>
  <cp:lastModifiedBy>Arjan Boots</cp:lastModifiedBy>
  <dcterms:created xsi:type="dcterms:W3CDTF">2022-03-29T06:02:23Z</dcterms:created>
  <dcterms:modified xsi:type="dcterms:W3CDTF">2022-03-29T08:03:15Z</dcterms:modified>
</cp:coreProperties>
</file>