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01Jakarta9418\Program QS\Data C&amp;D Proyek\001Data CGCBD Cibubur\"/>
    </mc:Choice>
  </mc:AlternateContent>
  <bookViews>
    <workbookView xWindow="0" yWindow="0" windowWidth="20490" windowHeight="7155"/>
  </bookViews>
  <sheets>
    <sheet name="Overall" sheetId="3" r:id="rId1"/>
    <sheet name="Luas Lahan" sheetId="4" r:id="rId2"/>
    <sheet name="Jumlah Unit" sheetId="5" r:id="rId3"/>
    <sheet name="PBB" sheetId="28" r:id="rId4"/>
    <sheet name="Galian" sheetId="29" r:id="rId5"/>
    <sheet name="Cluster A" sheetId="9" r:id="rId6"/>
    <sheet name="Cluster B" sheetId="8" r:id="rId7"/>
    <sheet name="Cluster C" sheetId="7" r:id="rId8"/>
    <sheet name="Cluster D" sheetId="6" r:id="rId9"/>
    <sheet name="Cluster E" sheetId="2" r:id="rId10"/>
    <sheet name="Cluster F" sheetId="1" r:id="rId11"/>
    <sheet name="Cluster G" sheetId="10" r:id="rId12"/>
    <sheet name="Cluster H" sheetId="11" r:id="rId13"/>
    <sheet name="Cluster I" sheetId="12" r:id="rId14"/>
  </sheets>
  <externalReferences>
    <externalReference r:id="rId15"/>
    <externalReference r:id="rId16"/>
    <externalReference r:id="rId17"/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4" l="1"/>
  <c r="H81" i="4"/>
  <c r="H107" i="4"/>
  <c r="H89" i="4"/>
  <c r="H66" i="4"/>
  <c r="H56" i="4"/>
  <c r="H46" i="4"/>
  <c r="H35" i="4"/>
  <c r="H25" i="4"/>
  <c r="H15" i="4"/>
  <c r="H4" i="4"/>
  <c r="F109" i="4"/>
  <c r="F108" i="4"/>
  <c r="E38" i="3"/>
  <c r="F107" i="4"/>
  <c r="F105" i="4"/>
  <c r="F106" i="4"/>
  <c r="I38" i="3" l="1"/>
  <c r="Q26" i="5" l="1"/>
  <c r="Q20" i="5"/>
  <c r="R24" i="5"/>
  <c r="R27" i="5"/>
  <c r="R26" i="5"/>
  <c r="R25" i="5"/>
  <c r="Q25" i="5"/>
  <c r="R23" i="5" s="1"/>
  <c r="Q27" i="5"/>
  <c r="Q24" i="5"/>
  <c r="Q23" i="5"/>
  <c r="Q22" i="5"/>
  <c r="Q21" i="5"/>
  <c r="Q9" i="5"/>
  <c r="R7" i="5"/>
  <c r="Q4" i="5"/>
  <c r="Q8" i="5"/>
  <c r="R6" i="5" s="1"/>
  <c r="R10" i="5"/>
  <c r="R9" i="5"/>
  <c r="R8" i="5"/>
  <c r="Q7" i="5"/>
  <c r="Q5" i="5"/>
  <c r="Q63" i="5"/>
  <c r="P63" i="5"/>
  <c r="R50" i="5"/>
  <c r="Q52" i="5"/>
  <c r="Q10" i="5" l="1"/>
  <c r="D5" i="4"/>
  <c r="J58" i="5" l="1"/>
  <c r="J57" i="5"/>
  <c r="Q53" i="5"/>
  <c r="R51" i="5" s="1"/>
  <c r="Q70" i="5"/>
  <c r="Q69" i="5"/>
  <c r="R69" i="5" s="1"/>
  <c r="Q51" i="5"/>
  <c r="Q50" i="5"/>
  <c r="Q49" i="5"/>
  <c r="D69" i="4"/>
  <c r="P52" i="5"/>
  <c r="O52" i="5"/>
  <c r="P26" i="5"/>
  <c r="D58" i="4"/>
  <c r="D47" i="4"/>
  <c r="D36" i="4"/>
  <c r="B21" i="5"/>
  <c r="A21" i="5"/>
  <c r="H30" i="5"/>
  <c r="H10" i="5"/>
  <c r="H8" i="5"/>
  <c r="H7" i="5"/>
  <c r="H6" i="5"/>
  <c r="H5" i="5"/>
  <c r="H4" i="5"/>
  <c r="H3" i="5"/>
  <c r="E115" i="4"/>
  <c r="B105" i="4"/>
  <c r="B104" i="4"/>
  <c r="G142" i="3" l="1"/>
  <c r="G198" i="3"/>
  <c r="G199" i="3"/>
  <c r="H112" i="3" l="1"/>
  <c r="E121" i="3" l="1"/>
  <c r="E123" i="3" l="1"/>
  <c r="H123" i="3" s="1"/>
  <c r="E259" i="3" l="1"/>
  <c r="G256" i="3"/>
  <c r="F39" i="9"/>
  <c r="E258" i="3"/>
  <c r="E245" i="3"/>
  <c r="L259" i="3"/>
  <c r="L258" i="3"/>
  <c r="L257" i="3"/>
  <c r="M257" i="3" s="1"/>
  <c r="L254" i="3"/>
  <c r="L255" i="3"/>
  <c r="L250" i="3"/>
  <c r="L252" i="3"/>
  <c r="L249" i="3"/>
  <c r="L253" i="3"/>
  <c r="L244" i="3"/>
  <c r="L243" i="3"/>
  <c r="L242" i="3"/>
  <c r="O242" i="3" s="1"/>
  <c r="AC252" i="3"/>
  <c r="AC247" i="3"/>
  <c r="AC248" i="3"/>
  <c r="AC249" i="3"/>
  <c r="AC250" i="3"/>
  <c r="AC251" i="3"/>
  <c r="AC246" i="3"/>
  <c r="AC242" i="3"/>
  <c r="Z252" i="3"/>
  <c r="Z247" i="3"/>
  <c r="Z246" i="3"/>
  <c r="W252" i="3"/>
  <c r="W247" i="3"/>
  <c r="W248" i="3"/>
  <c r="W249" i="3"/>
  <c r="W250" i="3"/>
  <c r="W251" i="3"/>
  <c r="W246" i="3"/>
  <c r="W242" i="3"/>
  <c r="T254" i="3"/>
  <c r="T255" i="3"/>
  <c r="T253" i="3"/>
  <c r="T252" i="3"/>
  <c r="T247" i="3"/>
  <c r="T248" i="3"/>
  <c r="T249" i="3"/>
  <c r="T250" i="3"/>
  <c r="T251" i="3"/>
  <c r="T246" i="3"/>
  <c r="T242" i="3"/>
  <c r="Q252" i="3"/>
  <c r="Q246" i="3"/>
  <c r="Q242" i="3"/>
  <c r="P260" i="3"/>
  <c r="N255" i="3"/>
  <c r="N246" i="3"/>
  <c r="N242" i="3"/>
  <c r="M260" i="3"/>
  <c r="G260" i="3"/>
  <c r="K254" i="3"/>
  <c r="E38" i="9"/>
  <c r="K248" i="3"/>
  <c r="M248" i="3" s="1"/>
  <c r="L231" i="3"/>
  <c r="E223" i="3"/>
  <c r="W225" i="3"/>
  <c r="W226" i="3"/>
  <c r="W227" i="3"/>
  <c r="W228" i="3"/>
  <c r="W224" i="3"/>
  <c r="W220" i="3"/>
  <c r="T226" i="3"/>
  <c r="T227" i="3"/>
  <c r="T224" i="3"/>
  <c r="T220" i="3"/>
  <c r="Q229" i="3"/>
  <c r="Q228" i="3"/>
  <c r="Q227" i="3"/>
  <c r="Q225" i="3"/>
  <c r="Q224" i="3"/>
  <c r="Q220" i="3"/>
  <c r="E63" i="2"/>
  <c r="E61" i="1" s="1"/>
  <c r="E49" i="9"/>
  <c r="N231" i="3"/>
  <c r="N229" i="3"/>
  <c r="N228" i="3"/>
  <c r="N227" i="3"/>
  <c r="N226" i="3"/>
  <c r="N225" i="3"/>
  <c r="N224" i="3"/>
  <c r="N220" i="3"/>
  <c r="L230" i="3"/>
  <c r="L229" i="3"/>
  <c r="L228" i="3"/>
  <c r="L227" i="3"/>
  <c r="L226" i="3"/>
  <c r="L225" i="3"/>
  <c r="L224" i="3"/>
  <c r="L222" i="3"/>
  <c r="L221" i="3"/>
  <c r="L220" i="3"/>
  <c r="K232" i="3"/>
  <c r="N232" i="3" s="1"/>
  <c r="K231" i="3"/>
  <c r="K230" i="3"/>
  <c r="K226" i="3"/>
  <c r="F29" i="1"/>
  <c r="M226" i="3" l="1"/>
  <c r="M230" i="3"/>
  <c r="E226" i="3"/>
  <c r="H226" i="3" s="1"/>
  <c r="M233" i="3"/>
  <c r="AE220" i="3"/>
  <c r="M231" i="3"/>
  <c r="H137" i="3" l="1"/>
  <c r="E36" i="10" l="1"/>
  <c r="E35" i="1"/>
  <c r="E36" i="2"/>
  <c r="E36" i="6"/>
  <c r="E36" i="7"/>
  <c r="E35" i="8"/>
  <c r="E122" i="3"/>
  <c r="H122" i="3" s="1"/>
  <c r="C10" i="11"/>
  <c r="C8" i="11"/>
  <c r="C7" i="11"/>
  <c r="C6" i="11"/>
  <c r="E36" i="9"/>
  <c r="C5" i="11" l="1"/>
  <c r="C44" i="29"/>
  <c r="C42" i="29"/>
  <c r="C40" i="29"/>
  <c r="C38" i="29"/>
  <c r="C52" i="29" s="1"/>
  <c r="C36" i="29"/>
  <c r="C27" i="29"/>
  <c r="C56" i="29" s="1"/>
  <c r="C25" i="29"/>
  <c r="C23" i="29"/>
  <c r="C21" i="29"/>
  <c r="B113" i="4"/>
  <c r="C37" i="28"/>
  <c r="C13" i="1"/>
  <c r="C10" i="1"/>
  <c r="C8" i="1"/>
  <c r="C7" i="1"/>
  <c r="C6" i="1"/>
  <c r="C5" i="2"/>
  <c r="C6" i="2"/>
  <c r="C27" i="2" s="1"/>
  <c r="C24" i="28" s="1"/>
  <c r="C10" i="2"/>
  <c r="C7" i="2"/>
  <c r="C53" i="2" s="1"/>
  <c r="C13" i="28" s="1"/>
  <c r="C14" i="2"/>
  <c r="C12" i="2"/>
  <c r="C8" i="2"/>
  <c r="C16" i="28"/>
  <c r="C36" i="28"/>
  <c r="C33" i="28"/>
  <c r="C32" i="28"/>
  <c r="C26" i="28"/>
  <c r="C23" i="28"/>
  <c r="C22" i="28"/>
  <c r="C53" i="10"/>
  <c r="C51" i="1"/>
  <c r="C14" i="28" s="1"/>
  <c r="C26" i="1"/>
  <c r="C25" i="28" s="1"/>
  <c r="C15" i="28"/>
  <c r="C4" i="28"/>
  <c r="C54" i="29" l="1"/>
  <c r="C53" i="29"/>
  <c r="C51" i="29"/>
  <c r="C55" i="29"/>
  <c r="C35" i="28"/>
  <c r="C34" i="28"/>
  <c r="F49" i="9"/>
  <c r="H189" i="3" l="1"/>
  <c r="H187" i="3"/>
  <c r="H186" i="3"/>
  <c r="H185" i="3"/>
  <c r="H184" i="3"/>
  <c r="H182" i="3"/>
  <c r="G190" i="3"/>
  <c r="H190" i="3" s="1"/>
  <c r="H179" i="3"/>
  <c r="H178" i="3"/>
  <c r="H177" i="3"/>
  <c r="H176" i="3"/>
  <c r="H175" i="3"/>
  <c r="H174" i="3"/>
  <c r="H173" i="3"/>
  <c r="H172" i="3"/>
  <c r="H171" i="3"/>
  <c r="H170" i="3"/>
  <c r="H169" i="3"/>
  <c r="H168" i="3"/>
  <c r="H166" i="3"/>
  <c r="H165" i="3"/>
  <c r="H164" i="3"/>
  <c r="H162" i="3"/>
  <c r="H159" i="3"/>
  <c r="H156" i="3"/>
  <c r="H155" i="3"/>
  <c r="H154" i="3"/>
  <c r="H153" i="3"/>
  <c r="H152" i="3"/>
  <c r="H150" i="3"/>
  <c r="H149" i="3"/>
  <c r="H148" i="3"/>
  <c r="E143" i="3"/>
  <c r="H143" i="3" s="1"/>
  <c r="H141" i="3"/>
  <c r="H140" i="3"/>
  <c r="H196" i="3"/>
  <c r="H195" i="3"/>
  <c r="H194" i="3"/>
  <c r="H193" i="3"/>
  <c r="H72" i="3" l="1"/>
  <c r="H71" i="3"/>
  <c r="H70" i="3"/>
  <c r="H69" i="3"/>
  <c r="H68" i="3"/>
  <c r="H67" i="3"/>
  <c r="H66" i="3"/>
  <c r="H64" i="3"/>
  <c r="H63" i="3"/>
  <c r="H62" i="3"/>
  <c r="H61" i="3"/>
  <c r="H60" i="3"/>
  <c r="H59" i="3"/>
  <c r="H58" i="3"/>
  <c r="H57" i="3"/>
  <c r="H56" i="3"/>
  <c r="H55" i="3"/>
  <c r="H54" i="3"/>
  <c r="H52" i="3"/>
  <c r="H51" i="3"/>
  <c r="H50" i="3"/>
  <c r="H83" i="3"/>
  <c r="H82" i="3"/>
  <c r="H81" i="3"/>
  <c r="H80" i="3"/>
  <c r="H79" i="3"/>
  <c r="H78" i="3"/>
  <c r="H77" i="3"/>
  <c r="H76" i="3"/>
  <c r="H75" i="3"/>
  <c r="H96" i="3"/>
  <c r="H95" i="3"/>
  <c r="H94" i="3"/>
  <c r="H92" i="3"/>
  <c r="H91" i="3"/>
  <c r="H90" i="3"/>
  <c r="H89" i="3"/>
  <c r="H115" i="3"/>
  <c r="H111" i="3" l="1"/>
  <c r="H110" i="3"/>
  <c r="H109" i="3"/>
  <c r="H108" i="3"/>
  <c r="H117" i="3"/>
  <c r="H116" i="3"/>
  <c r="H107" i="3"/>
  <c r="H106" i="3"/>
  <c r="H105" i="3"/>
  <c r="H104" i="3"/>
  <c r="H102" i="3"/>
  <c r="H101" i="3"/>
  <c r="H100" i="3"/>
  <c r="H99" i="3"/>
  <c r="H136" i="3"/>
  <c r="H135" i="3"/>
  <c r="H134" i="3"/>
  <c r="H133" i="3"/>
  <c r="H132" i="3"/>
  <c r="H131" i="3"/>
  <c r="H130" i="3"/>
  <c r="H129" i="3"/>
  <c r="H128" i="3"/>
  <c r="H127" i="3"/>
  <c r="H126" i="3"/>
  <c r="I71" i="2" l="1"/>
  <c r="I71" i="1" l="1"/>
  <c r="I72" i="1" s="1"/>
  <c r="I70" i="1" l="1"/>
  <c r="G202" i="3" l="1"/>
  <c r="F202" i="3"/>
  <c r="E202" i="3"/>
  <c r="D202" i="3"/>
  <c r="G201" i="3"/>
  <c r="F201" i="3"/>
  <c r="E201" i="3"/>
  <c r="D201" i="3"/>
  <c r="G200" i="3"/>
  <c r="F200" i="3"/>
  <c r="E200" i="3"/>
  <c r="D200" i="3"/>
  <c r="F199" i="3"/>
  <c r="D199" i="3"/>
  <c r="F198" i="3"/>
  <c r="D198" i="3"/>
  <c r="H142" i="3"/>
  <c r="G120" i="3"/>
  <c r="E120" i="3"/>
  <c r="E119" i="3"/>
  <c r="G119" i="3" s="1"/>
  <c r="E118" i="3"/>
  <c r="G118" i="3" s="1"/>
  <c r="H88" i="3"/>
  <c r="H85" i="3"/>
  <c r="H200" i="3" l="1"/>
  <c r="H201" i="3"/>
  <c r="H202" i="3"/>
  <c r="H120" i="3"/>
  <c r="H121" i="3"/>
  <c r="B10" i="4" l="1"/>
  <c r="B11" i="4" s="1"/>
  <c r="B6" i="4"/>
  <c r="B4" i="4"/>
  <c r="B101" i="4"/>
  <c r="B95" i="4"/>
  <c r="B72" i="4"/>
  <c r="B62" i="4"/>
  <c r="B53" i="4"/>
  <c r="B41" i="4"/>
  <c r="B21" i="4"/>
  <c r="H233" i="3" l="1"/>
  <c r="E57" i="10"/>
  <c r="G89" i="4"/>
  <c r="G77" i="4"/>
  <c r="G66" i="4"/>
  <c r="G56" i="4"/>
  <c r="G46" i="4"/>
  <c r="G4" i="4"/>
  <c r="G100" i="4" l="1"/>
  <c r="O233" i="3" l="1"/>
  <c r="O231" i="3"/>
  <c r="R231" i="3" s="1"/>
  <c r="U231" i="3" s="1"/>
  <c r="X231" i="3" s="1"/>
  <c r="O229" i="3"/>
  <c r="R229" i="3" s="1"/>
  <c r="O223" i="3"/>
  <c r="P223" i="3" s="1"/>
  <c r="O222" i="3"/>
  <c r="R222" i="3" s="1"/>
  <c r="U222" i="3" s="1"/>
  <c r="X222" i="3" s="1"/>
  <c r="O221" i="3"/>
  <c r="R221" i="3" s="1"/>
  <c r="U221" i="3" s="1"/>
  <c r="X221" i="3" s="1"/>
  <c r="O230" i="3"/>
  <c r="R230" i="3" s="1"/>
  <c r="U230" i="3" s="1"/>
  <c r="X230" i="3" s="1"/>
  <c r="O228" i="3"/>
  <c r="R228" i="3" s="1"/>
  <c r="U228" i="3" s="1"/>
  <c r="X228" i="3" s="1"/>
  <c r="O227" i="3"/>
  <c r="R227" i="3" s="1"/>
  <c r="U227" i="3" s="1"/>
  <c r="X227" i="3" s="1"/>
  <c r="O226" i="3"/>
  <c r="O225" i="3"/>
  <c r="R225" i="3" s="1"/>
  <c r="U225" i="3" s="1"/>
  <c r="X225" i="3" s="1"/>
  <c r="O224" i="3"/>
  <c r="R224" i="3" s="1"/>
  <c r="U224" i="3" s="1"/>
  <c r="X224" i="3" s="1"/>
  <c r="C17" i="10"/>
  <c r="C16" i="1"/>
  <c r="C17" i="2"/>
  <c r="R233" i="3" l="1"/>
  <c r="U233" i="3" s="1"/>
  <c r="X233" i="3" s="1"/>
  <c r="E51" i="2"/>
  <c r="R223" i="3"/>
  <c r="S223" i="3" s="1"/>
  <c r="S231" i="3"/>
  <c r="R226" i="3"/>
  <c r="U226" i="3" s="1"/>
  <c r="V226" i="3" s="1"/>
  <c r="P226" i="3"/>
  <c r="P228" i="3"/>
  <c r="P231" i="3"/>
  <c r="Y227" i="3"/>
  <c r="S229" i="3"/>
  <c r="U229" i="3"/>
  <c r="Y224" i="3"/>
  <c r="Y231" i="3"/>
  <c r="Y228" i="3"/>
  <c r="P229" i="3"/>
  <c r="S225" i="3"/>
  <c r="V231" i="3"/>
  <c r="Y225" i="3"/>
  <c r="P225" i="3"/>
  <c r="S228" i="3"/>
  <c r="F61" i="9"/>
  <c r="M253" i="3"/>
  <c r="U223" i="3" l="1"/>
  <c r="X223" i="3" s="1"/>
  <c r="Y223" i="3" s="1"/>
  <c r="X226" i="3"/>
  <c r="Y226" i="3" s="1"/>
  <c r="S226" i="3"/>
  <c r="F63" i="2"/>
  <c r="V229" i="3"/>
  <c r="X229" i="3"/>
  <c r="O248" i="3"/>
  <c r="M255" i="3"/>
  <c r="M254" i="3"/>
  <c r="M258" i="3"/>
  <c r="C32" i="1"/>
  <c r="Z249" i="3" s="1"/>
  <c r="Q257" i="3"/>
  <c r="R260" i="3"/>
  <c r="U245" i="3"/>
  <c r="V245" i="3" s="1"/>
  <c r="AC254" i="3"/>
  <c r="Z254" i="3"/>
  <c r="W254" i="3"/>
  <c r="Q254" i="3"/>
  <c r="N254" i="3"/>
  <c r="AC255" i="3"/>
  <c r="Z255" i="3"/>
  <c r="F24" i="8"/>
  <c r="E25" i="7"/>
  <c r="W257" i="3"/>
  <c r="F36" i="2"/>
  <c r="AC257" i="3"/>
  <c r="Z257" i="3"/>
  <c r="T257" i="3"/>
  <c r="Z248" i="3"/>
  <c r="N248" i="3"/>
  <c r="C15" i="1"/>
  <c r="C16" i="2"/>
  <c r="Q248" i="3"/>
  <c r="C59" i="2"/>
  <c r="P227" i="3" s="1"/>
  <c r="E248" i="3" l="1"/>
  <c r="E254" i="3"/>
  <c r="H254" i="3" s="1"/>
  <c r="E255" i="3"/>
  <c r="E257" i="3"/>
  <c r="V223" i="3"/>
  <c r="U260" i="3"/>
  <c r="S260" i="3"/>
  <c r="O252" i="3"/>
  <c r="R251" i="3"/>
  <c r="U251" i="3" s="1"/>
  <c r="AA251" i="3" s="1"/>
  <c r="AD251" i="3" s="1"/>
  <c r="AE251" i="3" s="1"/>
  <c r="O243" i="3"/>
  <c r="O250" i="3"/>
  <c r="O249" i="3"/>
  <c r="F61" i="1"/>
  <c r="E63" i="10"/>
  <c r="P242" i="3"/>
  <c r="O220" i="3"/>
  <c r="Y229" i="3"/>
  <c r="M259" i="3"/>
  <c r="R258" i="3"/>
  <c r="U258" i="3" s="1"/>
  <c r="V258" i="3" s="1"/>
  <c r="O244" i="3"/>
  <c r="R244" i="3"/>
  <c r="U244" i="3" s="1"/>
  <c r="X244" i="3" s="1"/>
  <c r="R248" i="3"/>
  <c r="U248" i="3" s="1"/>
  <c r="X248" i="3" s="1"/>
  <c r="R252" i="3"/>
  <c r="U252" i="3" s="1"/>
  <c r="X252" i="3" s="1"/>
  <c r="R247" i="3"/>
  <c r="U247" i="3" s="1"/>
  <c r="X247" i="3" s="1"/>
  <c r="O247" i="3"/>
  <c r="R254" i="3"/>
  <c r="S254" i="3" s="1"/>
  <c r="O254" i="3"/>
  <c r="P254" i="3" s="1"/>
  <c r="O246" i="3"/>
  <c r="R246" i="3"/>
  <c r="U246" i="3" s="1"/>
  <c r="X246" i="3" s="1"/>
  <c r="O255" i="3"/>
  <c r="P255" i="3" s="1"/>
  <c r="R255" i="3"/>
  <c r="U255" i="3" s="1"/>
  <c r="X255" i="3" s="1"/>
  <c r="R242" i="3"/>
  <c r="U242" i="3" s="1"/>
  <c r="X242" i="3" s="1"/>
  <c r="R250" i="3"/>
  <c r="U250" i="3" s="1"/>
  <c r="X250" i="3" s="1"/>
  <c r="R249" i="3"/>
  <c r="U249" i="3" s="1"/>
  <c r="X249" i="3" s="1"/>
  <c r="R243" i="3"/>
  <c r="U243" i="3" s="1"/>
  <c r="X243" i="3" s="1"/>
  <c r="P258" i="3"/>
  <c r="P248" i="3"/>
  <c r="AA248" i="3" l="1"/>
  <c r="Y248" i="3"/>
  <c r="X260" i="3"/>
  <c r="V260" i="3"/>
  <c r="AA246" i="3"/>
  <c r="Y246" i="3"/>
  <c r="AA250" i="3"/>
  <c r="Y250" i="3"/>
  <c r="AA244" i="3"/>
  <c r="AA247" i="3"/>
  <c r="Y247" i="3"/>
  <c r="AA249" i="3"/>
  <c r="AD249" i="3" s="1"/>
  <c r="Y249" i="3"/>
  <c r="AA242" i="3"/>
  <c r="Y242" i="3"/>
  <c r="AA243" i="3"/>
  <c r="AA255" i="3"/>
  <c r="Y255" i="3"/>
  <c r="AA252" i="3"/>
  <c r="Y252" i="3"/>
  <c r="R259" i="3"/>
  <c r="U259" i="3" s="1"/>
  <c r="V259" i="3" s="1"/>
  <c r="S258" i="3"/>
  <c r="O259" i="3"/>
  <c r="P259" i="3" s="1"/>
  <c r="F63" i="10"/>
  <c r="E37" i="12"/>
  <c r="F37" i="12" s="1"/>
  <c r="R220" i="3"/>
  <c r="U220" i="3" s="1"/>
  <c r="P220" i="3"/>
  <c r="X258" i="3"/>
  <c r="Y258" i="3" s="1"/>
  <c r="U254" i="3"/>
  <c r="X254" i="3" s="1"/>
  <c r="Y254" i="3" s="1"/>
  <c r="V248" i="3"/>
  <c r="S248" i="3"/>
  <c r="S255" i="3"/>
  <c r="V255" i="3"/>
  <c r="AA245" i="3"/>
  <c r="F24" i="9"/>
  <c r="X259" i="3" l="1"/>
  <c r="Y259" i="3" s="1"/>
  <c r="AA260" i="3"/>
  <c r="Y260" i="3"/>
  <c r="S259" i="3"/>
  <c r="AD246" i="3"/>
  <c r="AE246" i="3" s="1"/>
  <c r="AB246" i="3"/>
  <c r="AD248" i="3"/>
  <c r="AE248" i="3" s="1"/>
  <c r="AB248" i="3"/>
  <c r="AG248" i="3" s="1"/>
  <c r="AD243" i="3"/>
  <c r="AD252" i="3"/>
  <c r="AE252" i="3" s="1"/>
  <c r="AB252" i="3"/>
  <c r="AE249" i="3"/>
  <c r="AB249" i="3"/>
  <c r="AD244" i="3"/>
  <c r="AD255" i="3"/>
  <c r="AE255" i="3" s="1"/>
  <c r="AB255" i="3"/>
  <c r="AG255" i="3" s="1"/>
  <c r="AD242" i="3"/>
  <c r="AE242" i="3" s="1"/>
  <c r="AD247" i="3"/>
  <c r="AE247" i="3" s="1"/>
  <c r="AB247" i="3"/>
  <c r="AD250" i="3"/>
  <c r="AE250" i="3" s="1"/>
  <c r="X220" i="3"/>
  <c r="V220" i="3"/>
  <c r="S220" i="3"/>
  <c r="AA258" i="3"/>
  <c r="AB258" i="3" s="1"/>
  <c r="V254" i="3"/>
  <c r="AB245" i="3"/>
  <c r="AD245" i="3"/>
  <c r="AE245" i="3" s="1"/>
  <c r="AA259" i="3"/>
  <c r="AB259" i="3" s="1"/>
  <c r="AA254" i="3"/>
  <c r="AB254" i="3" s="1"/>
  <c r="E56" i="2"/>
  <c r="E56" i="10"/>
  <c r="E54" i="1"/>
  <c r="F24" i="7"/>
  <c r="F23" i="8"/>
  <c r="AG245" i="3" l="1"/>
  <c r="AD260" i="3"/>
  <c r="AE260" i="3" s="1"/>
  <c r="AB260" i="3"/>
  <c r="Y220" i="3"/>
  <c r="AD258" i="3"/>
  <c r="AE258" i="3" s="1"/>
  <c r="AG258" i="3" s="1"/>
  <c r="AD259" i="3"/>
  <c r="AE259" i="3" s="1"/>
  <c r="AG259" i="3" s="1"/>
  <c r="AD254" i="3"/>
  <c r="AE254" i="3" s="1"/>
  <c r="AG254" i="3" s="1"/>
  <c r="E35" i="12"/>
  <c r="F35" i="12" s="1"/>
  <c r="F36" i="10"/>
  <c r="F36" i="6"/>
  <c r="F36" i="7"/>
  <c r="E38" i="10"/>
  <c r="E37" i="1"/>
  <c r="E37" i="8"/>
  <c r="F37" i="8" s="1"/>
  <c r="E38" i="7"/>
  <c r="E38" i="6"/>
  <c r="F125" i="4"/>
  <c r="F124" i="4"/>
  <c r="A119" i="4"/>
  <c r="B114" i="4"/>
  <c r="B112" i="4"/>
  <c r="B111" i="4"/>
  <c r="B110" i="4"/>
  <c r="B109" i="4"/>
  <c r="B108" i="4"/>
  <c r="B107" i="4"/>
  <c r="B106" i="4"/>
  <c r="C107" i="4"/>
  <c r="C100" i="4"/>
  <c r="C99" i="4"/>
  <c r="C101" i="4" s="1"/>
  <c r="C93" i="4"/>
  <c r="C92" i="4"/>
  <c r="E91" i="4"/>
  <c r="C91" i="4"/>
  <c r="C90" i="4"/>
  <c r="C89" i="4"/>
  <c r="C84" i="4"/>
  <c r="B84" i="4"/>
  <c r="C83" i="4"/>
  <c r="B83" i="4"/>
  <c r="C81" i="4"/>
  <c r="E80" i="4"/>
  <c r="D79" i="4"/>
  <c r="C78" i="4"/>
  <c r="C77" i="4"/>
  <c r="E70" i="4"/>
  <c r="C71" i="4" s="1"/>
  <c r="C70" i="4"/>
  <c r="C69" i="4"/>
  <c r="C68" i="4"/>
  <c r="C67" i="4"/>
  <c r="D66" i="4"/>
  <c r="C66" i="4"/>
  <c r="E60" i="4"/>
  <c r="C61" i="4" s="1"/>
  <c r="C60" i="4"/>
  <c r="C59" i="4"/>
  <c r="C58" i="4"/>
  <c r="C57" i="4"/>
  <c r="C56" i="4"/>
  <c r="C52" i="4"/>
  <c r="E51" i="4"/>
  <c r="C50" i="4"/>
  <c r="C49" i="4"/>
  <c r="C48" i="4"/>
  <c r="C47" i="4"/>
  <c r="C46" i="4"/>
  <c r="D46" i="4" s="1"/>
  <c r="E41" i="4"/>
  <c r="C40" i="4" s="1"/>
  <c r="C39" i="4"/>
  <c r="E38" i="4"/>
  <c r="C38" i="4"/>
  <c r="C37" i="4"/>
  <c r="C36" i="4"/>
  <c r="C35" i="4"/>
  <c r="B29" i="4"/>
  <c r="C29" i="4" s="1"/>
  <c r="C30" i="4" s="1"/>
  <c r="E28" i="4"/>
  <c r="C28" i="4"/>
  <c r="C27" i="4"/>
  <c r="C26" i="4"/>
  <c r="D25" i="4"/>
  <c r="C25" i="4"/>
  <c r="E20" i="4"/>
  <c r="C20" i="4" s="1"/>
  <c r="C19" i="4"/>
  <c r="C18" i="4"/>
  <c r="C17" i="4"/>
  <c r="C16" i="4"/>
  <c r="C15" i="4"/>
  <c r="D15" i="4" s="1"/>
  <c r="E10" i="4"/>
  <c r="C9" i="4"/>
  <c r="C8" i="4"/>
  <c r="C7" i="4"/>
  <c r="C6" i="4"/>
  <c r="C5" i="4"/>
  <c r="C4" i="4"/>
  <c r="B1" i="4"/>
  <c r="AG260" i="3" l="1"/>
  <c r="D4" i="4"/>
  <c r="D91" i="4"/>
  <c r="C94" i="4"/>
  <c r="C95" i="4" s="1"/>
  <c r="C72" i="4"/>
  <c r="D57" i="4"/>
  <c r="C62" i="4"/>
  <c r="C51" i="4"/>
  <c r="C53" i="4" s="1"/>
  <c r="D35" i="4"/>
  <c r="C41" i="4"/>
  <c r="C112" i="4"/>
  <c r="C110" i="4"/>
  <c r="C108" i="4"/>
  <c r="C21" i="4"/>
  <c r="C109" i="4"/>
  <c r="C111" i="4"/>
  <c r="C114" i="4"/>
  <c r="C106" i="4"/>
  <c r="C113" i="4"/>
  <c r="C105" i="4"/>
  <c r="C10" i="4"/>
  <c r="C11" i="4" s="1"/>
  <c r="B115" i="4"/>
  <c r="C115" i="4" s="1"/>
  <c r="E105" i="4" l="1"/>
  <c r="C33" i="2"/>
  <c r="C116" i="4"/>
  <c r="E38" i="2"/>
  <c r="E54" i="9"/>
  <c r="C57" i="2"/>
  <c r="Z242" i="3"/>
  <c r="C16" i="12"/>
  <c r="C57" i="10"/>
  <c r="T225" i="3" s="1"/>
  <c r="V225" i="3" s="1"/>
  <c r="C16" i="10"/>
  <c r="C16" i="6"/>
  <c r="C16" i="7"/>
  <c r="C17" i="9"/>
  <c r="C16" i="9"/>
  <c r="E33" i="3"/>
  <c r="AB242" i="3" l="1"/>
  <c r="E28" i="3"/>
  <c r="E30" i="3"/>
  <c r="E24" i="3"/>
  <c r="E15" i="3"/>
  <c r="E14" i="3"/>
  <c r="E29" i="3" s="1"/>
  <c r="E13" i="3"/>
  <c r="E12" i="3"/>
  <c r="E11" i="3"/>
  <c r="E10" i="3"/>
  <c r="E9" i="3"/>
  <c r="F24" i="12" l="1"/>
  <c r="C30" i="12"/>
  <c r="C6" i="12"/>
  <c r="C13" i="12"/>
  <c r="C29" i="12" s="1"/>
  <c r="C10" i="12"/>
  <c r="C8" i="12"/>
  <c r="C7" i="12"/>
  <c r="C39" i="12" s="1"/>
  <c r="C54" i="1"/>
  <c r="C6" i="10"/>
  <c r="C10" i="10"/>
  <c r="C37" i="10" s="1"/>
  <c r="C14" i="10"/>
  <c r="C59" i="10" s="1"/>
  <c r="V227" i="3" s="1"/>
  <c r="C12" i="10"/>
  <c r="C8" i="10"/>
  <c r="C7" i="10"/>
  <c r="C65" i="10" s="1"/>
  <c r="C12" i="6"/>
  <c r="C10" i="6"/>
  <c r="C37" i="6" s="1"/>
  <c r="C8" i="6"/>
  <c r="C33" i="6" s="1"/>
  <c r="V249" i="3" s="1"/>
  <c r="C6" i="6"/>
  <c r="C12" i="7"/>
  <c r="C10" i="7"/>
  <c r="C37" i="7" s="1"/>
  <c r="C8" i="7"/>
  <c r="C33" i="7" s="1"/>
  <c r="Q249" i="3" s="1"/>
  <c r="S249" i="3" s="1"/>
  <c r="C6" i="7"/>
  <c r="F7" i="7" s="1"/>
  <c r="C15" i="8"/>
  <c r="C30" i="8" s="1"/>
  <c r="C13" i="8"/>
  <c r="C10" i="8"/>
  <c r="C36" i="8" s="1"/>
  <c r="C8" i="8"/>
  <c r="C7" i="8"/>
  <c r="C6" i="8"/>
  <c r="F22" i="8"/>
  <c r="C55" i="9"/>
  <c r="K225" i="3" s="1"/>
  <c r="C31" i="9"/>
  <c r="K247" i="3" s="1"/>
  <c r="C8" i="9"/>
  <c r="C14" i="9"/>
  <c r="C54" i="9" s="1"/>
  <c r="K224" i="3" s="1"/>
  <c r="C11" i="9"/>
  <c r="C37" i="9" s="1"/>
  <c r="K252" i="3" s="1"/>
  <c r="C9" i="9"/>
  <c r="C7" i="9"/>
  <c r="C6" i="9"/>
  <c r="F62" i="9"/>
  <c r="F56" i="9"/>
  <c r="F40" i="9"/>
  <c r="F38" i="9"/>
  <c r="F36" i="9"/>
  <c r="F32" i="9"/>
  <c r="E31" i="9"/>
  <c r="F25" i="9"/>
  <c r="F23" i="9"/>
  <c r="F38" i="12"/>
  <c r="F31" i="12"/>
  <c r="F23" i="12"/>
  <c r="F22" i="12"/>
  <c r="F64" i="10"/>
  <c r="C61" i="10"/>
  <c r="F61" i="10" s="1"/>
  <c r="C60" i="10"/>
  <c r="F58" i="10"/>
  <c r="F57" i="10"/>
  <c r="F51" i="10"/>
  <c r="F50" i="10"/>
  <c r="F49" i="10"/>
  <c r="E49" i="10"/>
  <c r="F40" i="10"/>
  <c r="F39" i="10"/>
  <c r="F38" i="10"/>
  <c r="F32" i="10"/>
  <c r="E31" i="10"/>
  <c r="C31" i="10"/>
  <c r="F25" i="10"/>
  <c r="F24" i="10"/>
  <c r="F23" i="10"/>
  <c r="F40" i="6"/>
  <c r="F39" i="6"/>
  <c r="F38" i="6"/>
  <c r="F32" i="6"/>
  <c r="E31" i="6"/>
  <c r="C31" i="6"/>
  <c r="F25" i="6"/>
  <c r="F24" i="6"/>
  <c r="F23" i="6"/>
  <c r="F7" i="6"/>
  <c r="E6" i="6"/>
  <c r="F6" i="6" s="1"/>
  <c r="F40" i="7"/>
  <c r="F39" i="7"/>
  <c r="F38" i="7"/>
  <c r="F32" i="7"/>
  <c r="E31" i="7"/>
  <c r="C31" i="7"/>
  <c r="F25" i="7"/>
  <c r="F23" i="7"/>
  <c r="C39" i="8"/>
  <c r="F38" i="8"/>
  <c r="F35" i="8"/>
  <c r="F31" i="8"/>
  <c r="E30" i="8"/>
  <c r="F96" i="5"/>
  <c r="L92" i="5"/>
  <c r="K91" i="5"/>
  <c r="L90" i="5"/>
  <c r="K90" i="5"/>
  <c r="L89" i="5"/>
  <c r="K89" i="5"/>
  <c r="L88" i="5"/>
  <c r="K88" i="5"/>
  <c r="L87" i="5"/>
  <c r="K87" i="5"/>
  <c r="F95" i="5" s="1"/>
  <c r="L86" i="5"/>
  <c r="K86" i="5"/>
  <c r="L85" i="5"/>
  <c r="K85" i="5"/>
  <c r="L84" i="5"/>
  <c r="K84" i="5"/>
  <c r="C84" i="5"/>
  <c r="B84" i="5"/>
  <c r="A84" i="5"/>
  <c r="L83" i="5"/>
  <c r="K83" i="5"/>
  <c r="K92" i="5" s="1"/>
  <c r="L82" i="5"/>
  <c r="K82" i="5"/>
  <c r="L81" i="5"/>
  <c r="K81" i="5"/>
  <c r="K80" i="5"/>
  <c r="L79" i="5"/>
  <c r="K79" i="5"/>
  <c r="F79" i="5"/>
  <c r="E79" i="5"/>
  <c r="L78" i="5"/>
  <c r="K78" i="5"/>
  <c r="O77" i="5"/>
  <c r="O92" i="5" s="1"/>
  <c r="L77" i="5"/>
  <c r="K77" i="5"/>
  <c r="F77" i="5"/>
  <c r="E77" i="5"/>
  <c r="F76" i="5"/>
  <c r="E76" i="5"/>
  <c r="C73" i="5"/>
  <c r="B73" i="5"/>
  <c r="A73" i="5"/>
  <c r="F60" i="5"/>
  <c r="G57" i="5" s="1"/>
  <c r="K59" i="5"/>
  <c r="J59" i="5"/>
  <c r="L59" i="5" s="1"/>
  <c r="G58" i="5"/>
  <c r="F58" i="5"/>
  <c r="F57" i="5"/>
  <c r="G56" i="5"/>
  <c r="F56" i="5"/>
  <c r="F55" i="5"/>
  <c r="G54" i="5"/>
  <c r="F54" i="5"/>
  <c r="N53" i="5"/>
  <c r="F53" i="5"/>
  <c r="N51" i="5"/>
  <c r="N50" i="5"/>
  <c r="N49" i="5"/>
  <c r="C46" i="5"/>
  <c r="B46" i="5"/>
  <c r="A46" i="5"/>
  <c r="L44" i="5"/>
  <c r="K44" i="5"/>
  <c r="J44" i="5"/>
  <c r="F36" i="5"/>
  <c r="G34" i="5" s="1"/>
  <c r="G35" i="5"/>
  <c r="F35" i="5"/>
  <c r="F34" i="5"/>
  <c r="G33" i="5"/>
  <c r="F33" i="5"/>
  <c r="F32" i="5"/>
  <c r="G31" i="5"/>
  <c r="F31" i="5"/>
  <c r="F30" i="5"/>
  <c r="N27" i="5"/>
  <c r="O26" i="5"/>
  <c r="N26" i="5"/>
  <c r="O24" i="5"/>
  <c r="N24" i="5"/>
  <c r="O23" i="5"/>
  <c r="N23" i="5"/>
  <c r="O22" i="5"/>
  <c r="N22" i="5"/>
  <c r="O21" i="5"/>
  <c r="N21" i="5"/>
  <c r="O20" i="5"/>
  <c r="O27" i="5" s="1"/>
  <c r="N20" i="5"/>
  <c r="C19" i="5"/>
  <c r="B19" i="5"/>
  <c r="A19" i="5"/>
  <c r="L15" i="5"/>
  <c r="K15" i="5"/>
  <c r="J15" i="5"/>
  <c r="F12" i="5"/>
  <c r="O10" i="5"/>
  <c r="P9" i="5" s="1"/>
  <c r="G10" i="5"/>
  <c r="G8" i="5"/>
  <c r="F8" i="5"/>
  <c r="P7" i="5"/>
  <c r="O7" i="5"/>
  <c r="G7" i="5"/>
  <c r="F7" i="5"/>
  <c r="G6" i="5"/>
  <c r="F6" i="5"/>
  <c r="O5" i="5"/>
  <c r="G5" i="5"/>
  <c r="F5" i="5"/>
  <c r="O4" i="5"/>
  <c r="G4" i="5"/>
  <c r="G12" i="5" s="1"/>
  <c r="F4" i="5"/>
  <c r="G3" i="5"/>
  <c r="F3" i="5"/>
  <c r="F60" i="10" l="1"/>
  <c r="T228" i="3"/>
  <c r="V228" i="3" s="1"/>
  <c r="C63" i="9"/>
  <c r="C51" i="9"/>
  <c r="M247" i="3"/>
  <c r="M252" i="3"/>
  <c r="M225" i="3"/>
  <c r="E225" i="3"/>
  <c r="C27" i="9"/>
  <c r="E6" i="9"/>
  <c r="F6" i="9" s="1"/>
  <c r="M224" i="3"/>
  <c r="E224" i="3"/>
  <c r="C26" i="8"/>
  <c r="S224" i="3"/>
  <c r="C57" i="1"/>
  <c r="S227" i="3" s="1"/>
  <c r="C32" i="12"/>
  <c r="C57" i="9"/>
  <c r="K227" i="3" s="1"/>
  <c r="C33" i="8"/>
  <c r="N250" i="3" s="1"/>
  <c r="N247" i="3"/>
  <c r="C35" i="6"/>
  <c r="V247" i="3"/>
  <c r="C30" i="9"/>
  <c r="K246" i="3" s="1"/>
  <c r="C33" i="9"/>
  <c r="K249" i="3" s="1"/>
  <c r="C35" i="9"/>
  <c r="K251" i="3" s="1"/>
  <c r="C34" i="7"/>
  <c r="Q250" i="3" s="1"/>
  <c r="S250" i="3" s="1"/>
  <c r="Q247" i="3"/>
  <c r="S247" i="3" s="1"/>
  <c r="C34" i="10"/>
  <c r="F37" i="9"/>
  <c r="C32" i="8"/>
  <c r="N249" i="3" s="1"/>
  <c r="F37" i="10"/>
  <c r="F36" i="8"/>
  <c r="N252" i="3"/>
  <c r="E252" i="3" s="1"/>
  <c r="C30" i="10"/>
  <c r="C33" i="10"/>
  <c r="E6" i="10"/>
  <c r="F6" i="10" s="1"/>
  <c r="F37" i="7"/>
  <c r="S252" i="3"/>
  <c r="F37" i="6"/>
  <c r="V252" i="3"/>
  <c r="F59" i="10"/>
  <c r="F57" i="9"/>
  <c r="C27" i="10"/>
  <c r="E6" i="7"/>
  <c r="F6" i="7" s="1"/>
  <c r="C41" i="7"/>
  <c r="C56" i="10"/>
  <c r="C41" i="9"/>
  <c r="F34" i="7"/>
  <c r="E6" i="8"/>
  <c r="F6" i="8" s="1"/>
  <c r="C5" i="7"/>
  <c r="C9" i="7" s="1"/>
  <c r="E6" i="12"/>
  <c r="F6" i="12" s="1"/>
  <c r="C34" i="12"/>
  <c r="F34" i="12" s="1"/>
  <c r="C33" i="12"/>
  <c r="F33" i="12" s="1"/>
  <c r="F30" i="12"/>
  <c r="F29" i="12"/>
  <c r="C5" i="12"/>
  <c r="C35" i="10"/>
  <c r="F31" i="10"/>
  <c r="C5" i="10"/>
  <c r="C5" i="6"/>
  <c r="C13" i="6" s="1"/>
  <c r="C5" i="9"/>
  <c r="F7" i="10"/>
  <c r="C41" i="10"/>
  <c r="C41" i="6"/>
  <c r="C30" i="6"/>
  <c r="C13" i="7"/>
  <c r="C30" i="7"/>
  <c r="C5" i="8"/>
  <c r="C14" i="8" s="1"/>
  <c r="C29" i="8"/>
  <c r="F33" i="8"/>
  <c r="C59" i="9"/>
  <c r="C58" i="9"/>
  <c r="K228" i="3" s="1"/>
  <c r="F55" i="9"/>
  <c r="F31" i="9"/>
  <c r="C34" i="9"/>
  <c r="K250" i="3" s="1"/>
  <c r="F54" i="9"/>
  <c r="F33" i="6"/>
  <c r="F31" i="6"/>
  <c r="C34" i="6"/>
  <c r="C35" i="7"/>
  <c r="F33" i="7"/>
  <c r="F31" i="7"/>
  <c r="C34" i="8"/>
  <c r="F30" i="8"/>
  <c r="P4" i="5"/>
  <c r="P5" i="5"/>
  <c r="G30" i="5"/>
  <c r="G36" i="5" s="1"/>
  <c r="G32" i="5"/>
  <c r="G53" i="5"/>
  <c r="G60" i="5" s="1"/>
  <c r="K73" i="5"/>
  <c r="F97" i="5"/>
  <c r="G55" i="5"/>
  <c r="F98" i="5" l="1"/>
  <c r="E17" i="3"/>
  <c r="E247" i="3"/>
  <c r="E249" i="3"/>
  <c r="M249" i="3"/>
  <c r="M250" i="3"/>
  <c r="F59" i="9"/>
  <c r="K229" i="3"/>
  <c r="M229" i="3" s="1"/>
  <c r="E246" i="3"/>
  <c r="M246" i="3"/>
  <c r="M251" i="3"/>
  <c r="K242" i="3"/>
  <c r="C32" i="29"/>
  <c r="M228" i="3"/>
  <c r="E228" i="3"/>
  <c r="E229" i="3" s="1"/>
  <c r="M227" i="3"/>
  <c r="E227" i="3"/>
  <c r="K220" i="3"/>
  <c r="E220" i="3" s="1"/>
  <c r="C9" i="28"/>
  <c r="C13" i="29"/>
  <c r="C49" i="29" s="1"/>
  <c r="P252" i="3"/>
  <c r="AG252" i="3" s="1"/>
  <c r="P247" i="3"/>
  <c r="AG247" i="3" s="1"/>
  <c r="P250" i="3"/>
  <c r="C11" i="12"/>
  <c r="C26" i="12"/>
  <c r="C34" i="29"/>
  <c r="C21" i="28"/>
  <c r="C31" i="28" s="1"/>
  <c r="P249" i="3"/>
  <c r="F33" i="10"/>
  <c r="F32" i="12"/>
  <c r="F27" i="10"/>
  <c r="F56" i="10"/>
  <c r="V224" i="3"/>
  <c r="F58" i="9"/>
  <c r="F34" i="6"/>
  <c r="V250" i="3"/>
  <c r="F34" i="9"/>
  <c r="F30" i="7"/>
  <c r="S246" i="3"/>
  <c r="F26" i="8"/>
  <c r="F35" i="10"/>
  <c r="F32" i="8"/>
  <c r="F34" i="10"/>
  <c r="F35" i="9"/>
  <c r="F35" i="6"/>
  <c r="F35" i="7"/>
  <c r="Q251" i="3"/>
  <c r="S251" i="3" s="1"/>
  <c r="F29" i="8"/>
  <c r="P246" i="3"/>
  <c r="F30" i="6"/>
  <c r="V246" i="3"/>
  <c r="F30" i="10"/>
  <c r="F33" i="9"/>
  <c r="F34" i="8"/>
  <c r="N251" i="3"/>
  <c r="F30" i="9"/>
  <c r="F7" i="8"/>
  <c r="C15" i="6"/>
  <c r="C9" i="6"/>
  <c r="C11" i="7"/>
  <c r="C9" i="8"/>
  <c r="C9" i="10"/>
  <c r="F53" i="10"/>
  <c r="C12" i="9"/>
  <c r="F7" i="12"/>
  <c r="C11" i="8"/>
  <c r="C11" i="6"/>
  <c r="C27" i="6"/>
  <c r="C15" i="7"/>
  <c r="C27" i="7"/>
  <c r="C10" i="9"/>
  <c r="C14" i="12"/>
  <c r="C9" i="12"/>
  <c r="C15" i="10"/>
  <c r="C11" i="10"/>
  <c r="C13" i="10"/>
  <c r="C15" i="9"/>
  <c r="F7" i="9"/>
  <c r="P10" i="5"/>
  <c r="AG246" i="3" l="1"/>
  <c r="M220" i="3"/>
  <c r="AG249" i="3"/>
  <c r="E242" i="3"/>
  <c r="M242" i="3"/>
  <c r="P251" i="3"/>
  <c r="C29" i="29"/>
  <c r="C17" i="28"/>
  <c r="F26" i="12"/>
  <c r="C50" i="29"/>
  <c r="C10" i="29"/>
  <c r="S242" i="3"/>
  <c r="F27" i="6"/>
  <c r="F27" i="7"/>
  <c r="C5" i="28" l="1"/>
  <c r="C38" i="28"/>
  <c r="C57" i="29"/>
  <c r="C8" i="29"/>
  <c r="D10" i="29"/>
  <c r="V242" i="3"/>
  <c r="AG242" i="3" s="1"/>
  <c r="D8" i="29" l="1"/>
  <c r="F9" i="29" s="1"/>
  <c r="F11" i="29"/>
  <c r="F10" i="29"/>
  <c r="F8" i="29" l="1"/>
  <c r="F35" i="29"/>
  <c r="C28" i="8" s="1"/>
  <c r="N244" i="3" s="1"/>
  <c r="F45" i="29"/>
  <c r="C29" i="10" s="1"/>
  <c r="F41" i="29"/>
  <c r="C29" i="2" s="1"/>
  <c r="W244" i="3" s="1"/>
  <c r="Y244" i="3" s="1"/>
  <c r="F33" i="29"/>
  <c r="C29" i="9" s="1"/>
  <c r="F37" i="29"/>
  <c r="C29" i="7" s="1"/>
  <c r="Q244" i="3" s="1"/>
  <c r="F43" i="29"/>
  <c r="C28" i="1" s="1"/>
  <c r="F39" i="29"/>
  <c r="C29" i="6" s="1"/>
  <c r="T244" i="3" s="1"/>
  <c r="F34" i="29"/>
  <c r="C27" i="8" s="1"/>
  <c r="N243" i="3" s="1"/>
  <c r="F42" i="29"/>
  <c r="C27" i="1" s="1"/>
  <c r="F32" i="29"/>
  <c r="C28" i="9" s="1"/>
  <c r="F44" i="29"/>
  <c r="C28" i="10" s="1"/>
  <c r="AC243" i="3" s="1"/>
  <c r="AE243" i="3" s="1"/>
  <c r="F38" i="29"/>
  <c r="C28" i="6" s="1"/>
  <c r="T243" i="3" s="1"/>
  <c r="F40" i="29"/>
  <c r="C28" i="2" s="1"/>
  <c r="W243" i="3" s="1"/>
  <c r="Y243" i="3" s="1"/>
  <c r="F36" i="29"/>
  <c r="C28" i="7" s="1"/>
  <c r="Q243" i="3" s="1"/>
  <c r="G28" i="29"/>
  <c r="F26" i="29" s="1"/>
  <c r="C55" i="10" s="1"/>
  <c r="T222" i="3" s="1"/>
  <c r="D260" i="3"/>
  <c r="H259" i="3"/>
  <c r="H258" i="3"/>
  <c r="H257" i="3"/>
  <c r="D256" i="3"/>
  <c r="H255" i="3"/>
  <c r="E253" i="3"/>
  <c r="H253" i="3" s="1"/>
  <c r="D253" i="3"/>
  <c r="D252" i="3"/>
  <c r="D251" i="3"/>
  <c r="D250" i="3"/>
  <c r="H249" i="3"/>
  <c r="D249" i="3"/>
  <c r="H248" i="3"/>
  <c r="D248" i="3"/>
  <c r="D247" i="3"/>
  <c r="D246" i="3"/>
  <c r="D245" i="3"/>
  <c r="D242" i="3"/>
  <c r="H235" i="3"/>
  <c r="H232" i="3"/>
  <c r="H231" i="3"/>
  <c r="H214" i="3"/>
  <c r="H213" i="3"/>
  <c r="H210" i="3"/>
  <c r="H209" i="3"/>
  <c r="H208" i="3"/>
  <c r="H207" i="3"/>
  <c r="G206" i="3"/>
  <c r="H205" i="3"/>
  <c r="H252" i="3"/>
  <c r="H246" i="3"/>
  <c r="E23" i="3"/>
  <c r="I254" i="3" s="1"/>
  <c r="E19" i="3"/>
  <c r="E8" i="3"/>
  <c r="E7" i="3" s="1"/>
  <c r="F35" i="1"/>
  <c r="F39" i="2"/>
  <c r="F38" i="2"/>
  <c r="F28" i="9" l="1"/>
  <c r="K243" i="3"/>
  <c r="F29" i="10"/>
  <c r="AC244" i="3"/>
  <c r="AE244" i="3" s="1"/>
  <c r="F29" i="9"/>
  <c r="K244" i="3"/>
  <c r="F22" i="29"/>
  <c r="C55" i="2" s="1"/>
  <c r="N222" i="3" s="1"/>
  <c r="F25" i="29"/>
  <c r="C54" i="10" s="1"/>
  <c r="T221" i="3" s="1"/>
  <c r="V221" i="3" s="1"/>
  <c r="G27" i="29"/>
  <c r="F23" i="29" s="1"/>
  <c r="C52" i="1" s="1"/>
  <c r="Q221" i="3" s="1"/>
  <c r="F29" i="29"/>
  <c r="C27" i="12" s="1"/>
  <c r="W221" i="3" s="1"/>
  <c r="Y221" i="3" s="1"/>
  <c r="F30" i="29"/>
  <c r="C28" i="12" s="1"/>
  <c r="F24" i="29"/>
  <c r="C53" i="1" s="1"/>
  <c r="Q222" i="3" s="1"/>
  <c r="F14" i="29"/>
  <c r="C53" i="9" s="1"/>
  <c r="V243" i="3"/>
  <c r="F28" i="6"/>
  <c r="P243" i="3"/>
  <c r="F27" i="8"/>
  <c r="F28" i="10"/>
  <c r="V244" i="3"/>
  <c r="F29" i="6"/>
  <c r="V222" i="3"/>
  <c r="F55" i="10"/>
  <c r="S243" i="3"/>
  <c r="F28" i="7"/>
  <c r="S244" i="3"/>
  <c r="F29" i="7"/>
  <c r="P244" i="3"/>
  <c r="F28" i="8"/>
  <c r="I233" i="3"/>
  <c r="V233" i="3"/>
  <c r="S233" i="3"/>
  <c r="P233" i="3"/>
  <c r="Y233" i="3"/>
  <c r="Y230" i="3"/>
  <c r="H247" i="3"/>
  <c r="I247" i="3" s="1"/>
  <c r="I260" i="3"/>
  <c r="H225" i="3"/>
  <c r="I225" i="3" s="1"/>
  <c r="I226" i="3"/>
  <c r="H229" i="3"/>
  <c r="I229" i="3" s="1"/>
  <c r="H228" i="3"/>
  <c r="I228" i="3" s="1"/>
  <c r="I235" i="3"/>
  <c r="H245" i="3"/>
  <c r="I245" i="3" s="1"/>
  <c r="I231" i="3"/>
  <c r="I246" i="3"/>
  <c r="I252" i="3"/>
  <c r="I248" i="3"/>
  <c r="I255" i="3"/>
  <c r="I232" i="3"/>
  <c r="I249" i="3"/>
  <c r="I253" i="3"/>
  <c r="I257" i="3"/>
  <c r="I258" i="3"/>
  <c r="E22" i="3"/>
  <c r="I259" i="3"/>
  <c r="F53" i="9" l="1"/>
  <c r="K222" i="3"/>
  <c r="F21" i="29"/>
  <c r="C54" i="2" s="1"/>
  <c r="N221" i="3" s="1"/>
  <c r="M244" i="3"/>
  <c r="M243" i="3"/>
  <c r="F54" i="10"/>
  <c r="F27" i="12"/>
  <c r="F28" i="12"/>
  <c r="W222" i="3"/>
  <c r="Y222" i="3" s="1"/>
  <c r="F13" i="29"/>
  <c r="C52" i="9" s="1"/>
  <c r="K221" i="3" s="1"/>
  <c r="F60" i="9"/>
  <c r="I48" i="3"/>
  <c r="E5" i="3"/>
  <c r="E4" i="3" s="1"/>
  <c r="E42" i="3" s="1"/>
  <c r="H223" i="3"/>
  <c r="I223" i="3" s="1"/>
  <c r="E39" i="3"/>
  <c r="G38" i="3" s="1"/>
  <c r="J48" i="3"/>
  <c r="J123" i="3" l="1"/>
  <c r="I123" i="3"/>
  <c r="M221" i="3"/>
  <c r="E221" i="3"/>
  <c r="E222" i="3"/>
  <c r="M222" i="3"/>
  <c r="J137" i="3"/>
  <c r="I137" i="3"/>
  <c r="J122" i="3"/>
  <c r="I122" i="3"/>
  <c r="I185" i="3"/>
  <c r="I187" i="3"/>
  <c r="I186" i="3"/>
  <c r="I182" i="3"/>
  <c r="I184" i="3"/>
  <c r="I189" i="3"/>
  <c r="I190" i="3"/>
  <c r="H242" i="3"/>
  <c r="I242" i="3" s="1"/>
  <c r="H256" i="3"/>
  <c r="I256" i="3" s="1"/>
  <c r="J185" i="3"/>
  <c r="J182" i="3"/>
  <c r="J189" i="3"/>
  <c r="J187" i="3"/>
  <c r="J190" i="3"/>
  <c r="J184" i="3"/>
  <c r="J186" i="3"/>
  <c r="H220" i="3"/>
  <c r="I220" i="3" s="1"/>
  <c r="I179" i="3"/>
  <c r="I177" i="3"/>
  <c r="I175" i="3"/>
  <c r="I173" i="3"/>
  <c r="I171" i="3"/>
  <c r="I169" i="3"/>
  <c r="I166" i="3"/>
  <c r="I164" i="3"/>
  <c r="I178" i="3"/>
  <c r="I176" i="3"/>
  <c r="I174" i="3"/>
  <c r="I172" i="3"/>
  <c r="I170" i="3"/>
  <c r="I168" i="3"/>
  <c r="I165" i="3"/>
  <c r="I162" i="3"/>
  <c r="J179" i="3"/>
  <c r="J177" i="3"/>
  <c r="J175" i="3"/>
  <c r="J173" i="3"/>
  <c r="J171" i="3"/>
  <c r="J169" i="3"/>
  <c r="J166" i="3"/>
  <c r="J164" i="3"/>
  <c r="J178" i="3"/>
  <c r="J176" i="3"/>
  <c r="J174" i="3"/>
  <c r="J172" i="3"/>
  <c r="J170" i="3"/>
  <c r="J168" i="3"/>
  <c r="J165" i="3"/>
  <c r="J162" i="3"/>
  <c r="I159" i="3"/>
  <c r="J159" i="3"/>
  <c r="I156" i="3"/>
  <c r="I150" i="3"/>
  <c r="I148" i="3"/>
  <c r="I152" i="3"/>
  <c r="I154" i="3"/>
  <c r="I149" i="3"/>
  <c r="I153" i="3"/>
  <c r="I155" i="3"/>
  <c r="J148" i="3"/>
  <c r="J149" i="3"/>
  <c r="J153" i="3"/>
  <c r="J155" i="3"/>
  <c r="J156" i="3"/>
  <c r="J152" i="3"/>
  <c r="J154" i="3"/>
  <c r="J150" i="3"/>
  <c r="J143" i="3"/>
  <c r="I143" i="3"/>
  <c r="I141" i="3"/>
  <c r="I140" i="3"/>
  <c r="J141" i="3"/>
  <c r="J140" i="3"/>
  <c r="I196" i="3"/>
  <c r="I194" i="3"/>
  <c r="I193" i="3"/>
  <c r="I195" i="3"/>
  <c r="J196" i="3"/>
  <c r="J194" i="3"/>
  <c r="J195" i="3"/>
  <c r="J193" i="3"/>
  <c r="I72" i="3"/>
  <c r="I70" i="3"/>
  <c r="I68" i="3"/>
  <c r="I66" i="3"/>
  <c r="I63" i="3"/>
  <c r="I61" i="3"/>
  <c r="I59" i="3"/>
  <c r="I57" i="3"/>
  <c r="I55" i="3"/>
  <c r="I52" i="3"/>
  <c r="I50" i="3"/>
  <c r="I71" i="3"/>
  <c r="I69" i="3"/>
  <c r="I67" i="3"/>
  <c r="I64" i="3"/>
  <c r="I62" i="3"/>
  <c r="I60" i="3"/>
  <c r="I58" i="3"/>
  <c r="I56" i="3"/>
  <c r="I51" i="3"/>
  <c r="I54" i="3"/>
  <c r="J72" i="3"/>
  <c r="J66" i="3"/>
  <c r="J61" i="3"/>
  <c r="J57" i="3"/>
  <c r="J52" i="3"/>
  <c r="J71" i="3"/>
  <c r="J69" i="3"/>
  <c r="J67" i="3"/>
  <c r="J64" i="3"/>
  <c r="J62" i="3"/>
  <c r="J60" i="3"/>
  <c r="J58" i="3"/>
  <c r="J56" i="3"/>
  <c r="J54" i="3"/>
  <c r="J51" i="3"/>
  <c r="J70" i="3"/>
  <c r="J68" i="3"/>
  <c r="J63" i="3"/>
  <c r="J59" i="3"/>
  <c r="J55" i="3"/>
  <c r="J50" i="3"/>
  <c r="I80" i="3"/>
  <c r="I76" i="3"/>
  <c r="I83" i="3"/>
  <c r="I81" i="3"/>
  <c r="I79" i="3"/>
  <c r="I77" i="3"/>
  <c r="I75" i="3"/>
  <c r="I82" i="3"/>
  <c r="I78" i="3"/>
  <c r="J83" i="3"/>
  <c r="J81" i="3"/>
  <c r="J79" i="3"/>
  <c r="J77" i="3"/>
  <c r="J75" i="3"/>
  <c r="J82" i="3"/>
  <c r="J80" i="3"/>
  <c r="J78" i="3"/>
  <c r="J76" i="3"/>
  <c r="J96" i="3"/>
  <c r="J94" i="3"/>
  <c r="J91" i="3"/>
  <c r="J89" i="3"/>
  <c r="J95" i="3"/>
  <c r="J92" i="3"/>
  <c r="J90" i="3"/>
  <c r="I94" i="3"/>
  <c r="I91" i="3"/>
  <c r="I96" i="3"/>
  <c r="I89" i="3"/>
  <c r="I95" i="3"/>
  <c r="I92" i="3"/>
  <c r="I90" i="3"/>
  <c r="I115" i="3"/>
  <c r="J104" i="3"/>
  <c r="J115" i="3"/>
  <c r="I120" i="3"/>
  <c r="I110" i="3"/>
  <c r="I107" i="3"/>
  <c r="I102" i="3"/>
  <c r="I119" i="3"/>
  <c r="I111" i="3"/>
  <c r="I108" i="3"/>
  <c r="I116" i="3"/>
  <c r="I106" i="3"/>
  <c r="I104" i="3"/>
  <c r="I101" i="3"/>
  <c r="I99" i="3"/>
  <c r="I121" i="3"/>
  <c r="I118" i="3"/>
  <c r="I112" i="3"/>
  <c r="I117" i="3"/>
  <c r="I105" i="3"/>
  <c r="I100" i="3"/>
  <c r="I109" i="3"/>
  <c r="J119" i="3"/>
  <c r="J111" i="3"/>
  <c r="J108" i="3"/>
  <c r="J116" i="3"/>
  <c r="J106" i="3"/>
  <c r="J101" i="3"/>
  <c r="J99" i="3"/>
  <c r="J121" i="3"/>
  <c r="J120" i="3"/>
  <c r="J118" i="3"/>
  <c r="J112" i="3"/>
  <c r="J110" i="3"/>
  <c r="J117" i="3"/>
  <c r="J107" i="3"/>
  <c r="J105" i="3"/>
  <c r="J102" i="3"/>
  <c r="J100" i="3"/>
  <c r="J109" i="3"/>
  <c r="I131" i="3"/>
  <c r="I136" i="3"/>
  <c r="I134" i="3"/>
  <c r="I132" i="3"/>
  <c r="I130" i="3"/>
  <c r="I128" i="3"/>
  <c r="I126" i="3"/>
  <c r="I133" i="3"/>
  <c r="I127" i="3"/>
  <c r="I135" i="3"/>
  <c r="I129" i="3"/>
  <c r="J136" i="3"/>
  <c r="J134" i="3"/>
  <c r="J132" i="3"/>
  <c r="J130" i="3"/>
  <c r="J128" i="3"/>
  <c r="J126" i="3"/>
  <c r="J135" i="3"/>
  <c r="J133" i="3"/>
  <c r="J131" i="3"/>
  <c r="J129" i="3"/>
  <c r="J127" i="3"/>
  <c r="I201" i="3"/>
  <c r="I202" i="3"/>
  <c r="I198" i="3"/>
  <c r="I199" i="3"/>
  <c r="I200" i="3"/>
  <c r="J202" i="3"/>
  <c r="J198" i="3"/>
  <c r="J199" i="3"/>
  <c r="J200" i="3"/>
  <c r="J201" i="3"/>
  <c r="J142" i="3"/>
  <c r="I142" i="3"/>
  <c r="I88" i="3"/>
  <c r="J88" i="3"/>
  <c r="J85" i="3"/>
  <c r="I85" i="3"/>
  <c r="I210" i="3"/>
  <c r="I207" i="3"/>
  <c r="I206" i="3"/>
  <c r="I208" i="3"/>
  <c r="E41" i="3"/>
  <c r="I209" i="3"/>
  <c r="I214" i="3"/>
  <c r="G22" i="3"/>
  <c r="I205" i="3"/>
  <c r="I213" i="3"/>
  <c r="G7" i="3"/>
  <c r="J207" i="3"/>
  <c r="J210" i="3"/>
  <c r="J206" i="3"/>
  <c r="J208" i="3"/>
  <c r="J213" i="3"/>
  <c r="J209" i="3"/>
  <c r="J205" i="3"/>
  <c r="J214" i="3"/>
  <c r="C65" i="2" l="1"/>
  <c r="F27" i="2"/>
  <c r="H227" i="3"/>
  <c r="I227" i="3" s="1"/>
  <c r="C56" i="2"/>
  <c r="E6" i="2"/>
  <c r="C63" i="1"/>
  <c r="C55" i="1"/>
  <c r="F57" i="1"/>
  <c r="C36" i="1"/>
  <c r="C29" i="1"/>
  <c r="E6" i="1"/>
  <c r="F7" i="1" s="1"/>
  <c r="C11" i="2"/>
  <c r="F64" i="2"/>
  <c r="F58" i="2"/>
  <c r="C61" i="2"/>
  <c r="F61" i="2" s="1"/>
  <c r="F51" i="2"/>
  <c r="F50" i="2"/>
  <c r="E49" i="2"/>
  <c r="F49" i="2" s="1"/>
  <c r="C41" i="2"/>
  <c r="F40" i="2"/>
  <c r="C37" i="2"/>
  <c r="F32" i="2"/>
  <c r="E31" i="2"/>
  <c r="C31" i="2"/>
  <c r="C30" i="2"/>
  <c r="F25" i="2"/>
  <c r="F24" i="2"/>
  <c r="F23" i="2"/>
  <c r="F62" i="1"/>
  <c r="F56" i="1"/>
  <c r="F49" i="1"/>
  <c r="F48" i="1"/>
  <c r="E47" i="1"/>
  <c r="F47" i="1" s="1"/>
  <c r="F6" i="1" l="1"/>
  <c r="P224" i="3"/>
  <c r="H224" i="3"/>
  <c r="C58" i="1"/>
  <c r="F58" i="1" s="1"/>
  <c r="F6" i="2"/>
  <c r="F7" i="2"/>
  <c r="F30" i="2"/>
  <c r="C35" i="2"/>
  <c r="F55" i="1"/>
  <c r="C59" i="1"/>
  <c r="F59" i="1" s="1"/>
  <c r="F59" i="2"/>
  <c r="C5" i="1"/>
  <c r="F54" i="1"/>
  <c r="C34" i="2"/>
  <c r="C9" i="2"/>
  <c r="C15" i="2"/>
  <c r="C13" i="2"/>
  <c r="F31" i="2"/>
  <c r="F33" i="2"/>
  <c r="F53" i="2"/>
  <c r="F37" i="2"/>
  <c r="F56" i="2"/>
  <c r="F57" i="2"/>
  <c r="C60" i="2"/>
  <c r="F60" i="2" s="1"/>
  <c r="S221" i="3" l="1"/>
  <c r="F53" i="1"/>
  <c r="Z243" i="3"/>
  <c r="E243" i="3" s="1"/>
  <c r="F35" i="2"/>
  <c r="C9" i="1"/>
  <c r="F34" i="2"/>
  <c r="C14" i="1"/>
  <c r="AB243" i="3" l="1"/>
  <c r="AG243" i="3" s="1"/>
  <c r="F54" i="2"/>
  <c r="F55" i="2"/>
  <c r="P222" i="3"/>
  <c r="Z244" i="3"/>
  <c r="E244" i="3" s="1"/>
  <c r="F28" i="1"/>
  <c r="S222" i="3"/>
  <c r="F29" i="2"/>
  <c r="F28" i="2"/>
  <c r="F51" i="1"/>
  <c r="F52" i="1"/>
  <c r="AB244" i="3" l="1"/>
  <c r="AG244" i="3" s="1"/>
  <c r="P221" i="3"/>
  <c r="H221" i="3"/>
  <c r="H243" i="3"/>
  <c r="C39" i="1"/>
  <c r="F38" i="1"/>
  <c r="F37" i="1"/>
  <c r="F36" i="1"/>
  <c r="F31" i="1"/>
  <c r="E30" i="1"/>
  <c r="C30" i="1"/>
  <c r="F27" i="1"/>
  <c r="F26" i="1"/>
  <c r="F24" i="1"/>
  <c r="F23" i="1"/>
  <c r="F22" i="1"/>
  <c r="C11" i="1"/>
  <c r="H244" i="3" l="1"/>
  <c r="I244" i="3" s="1"/>
  <c r="I243" i="3"/>
  <c r="F32" i="1"/>
  <c r="F30" i="1"/>
  <c r="C33" i="1"/>
  <c r="Z250" i="3" s="1"/>
  <c r="E250" i="3" s="1"/>
  <c r="H250" i="3" s="1"/>
  <c r="I250" i="3" s="1"/>
  <c r="C34" i="1"/>
  <c r="AB250" i="3" l="1"/>
  <c r="AG250" i="3" s="1"/>
  <c r="F34" i="1"/>
  <c r="Z251" i="3"/>
  <c r="E251" i="3" s="1"/>
  <c r="H251" i="3" s="1"/>
  <c r="I251" i="3" s="1"/>
  <c r="I261" i="3" s="1"/>
  <c r="F33" i="1"/>
  <c r="H261" i="3" l="1"/>
  <c r="G261" i="3" s="1"/>
  <c r="AB251" i="3"/>
  <c r="AG251" i="3" s="1"/>
  <c r="H216" i="3"/>
  <c r="I216" i="3"/>
  <c r="J216" i="3"/>
  <c r="H218" i="3" l="1"/>
  <c r="H262" i="3"/>
  <c r="H263" i="3" s="1"/>
  <c r="G263" i="3" s="1"/>
  <c r="J218" i="3"/>
  <c r="E41" i="9" s="1"/>
  <c r="H237" i="3"/>
  <c r="I218" i="3"/>
  <c r="E63" i="9" s="1"/>
  <c r="F63" i="9" l="1"/>
  <c r="K237" i="3" s="1"/>
  <c r="E65" i="2"/>
  <c r="E41" i="7"/>
  <c r="F41" i="7" s="1"/>
  <c r="Q263" i="3" s="1"/>
  <c r="E39" i="8"/>
  <c r="F39" i="8" s="1"/>
  <c r="F41" i="9"/>
  <c r="K263" i="3" s="1"/>
  <c r="F40" i="8" l="1"/>
  <c r="N263" i="3"/>
  <c r="E63" i="1"/>
  <c r="F65" i="2"/>
  <c r="N237" i="3" s="1"/>
  <c r="F42" i="7"/>
  <c r="E41" i="6"/>
  <c r="C40" i="8" l="1"/>
  <c r="C42" i="7"/>
  <c r="F41" i="6"/>
  <c r="T263" i="3" s="1"/>
  <c r="E41" i="2"/>
  <c r="F41" i="2" s="1"/>
  <c r="W263" i="3" s="1"/>
  <c r="E65" i="10"/>
  <c r="E39" i="12" s="1"/>
  <c r="F63" i="1"/>
  <c r="Q237" i="3" l="1"/>
  <c r="F42" i="6"/>
  <c r="F65" i="10"/>
  <c r="E39" i="1"/>
  <c r="F42" i="2"/>
  <c r="T237" i="3" l="1"/>
  <c r="C42" i="6"/>
  <c r="C42" i="2"/>
  <c r="E41" i="10"/>
  <c r="F41" i="10" s="1"/>
  <c r="AC263" i="3" s="1"/>
  <c r="F39" i="1"/>
  <c r="F39" i="12"/>
  <c r="F40" i="1" l="1"/>
  <c r="C40" i="1" s="1"/>
  <c r="Z263" i="3"/>
  <c r="F42" i="10"/>
  <c r="C42" i="10" s="1"/>
  <c r="F51" i="9" l="1"/>
  <c r="O253" i="3" l="1"/>
  <c r="P253" i="3" s="1"/>
  <c r="R253" i="3"/>
  <c r="S253" i="3" l="1"/>
  <c r="U253" i="3"/>
  <c r="V253" i="3" s="1"/>
  <c r="X253" i="3" l="1"/>
  <c r="Y253" i="3" s="1"/>
  <c r="AA253" i="3" l="1"/>
  <c r="AB253" i="3" s="1"/>
  <c r="AD253" i="3" l="1"/>
  <c r="AE253" i="3" s="1"/>
  <c r="AG253" i="3" s="1"/>
  <c r="O257" i="3"/>
  <c r="P257" i="3" s="1"/>
  <c r="R257" i="3" l="1"/>
  <c r="U257" i="3" s="1"/>
  <c r="X257" i="3" s="1"/>
  <c r="Y257" i="3" s="1"/>
  <c r="S257" i="3" l="1"/>
  <c r="V257" i="3"/>
  <c r="AA257" i="3"/>
  <c r="AB257" i="3" s="1"/>
  <c r="AD257" i="3" l="1"/>
  <c r="AE257" i="3" l="1"/>
  <c r="AG257" i="3" s="1"/>
  <c r="H222" i="3"/>
  <c r="I222" i="3" s="1"/>
  <c r="I224" i="3"/>
  <c r="F52" i="9" l="1"/>
  <c r="F64" i="9" s="1"/>
  <c r="C64" i="9" l="1"/>
  <c r="I221" i="3" l="1"/>
  <c r="F27" i="9" l="1"/>
  <c r="F42" i="9" s="1"/>
  <c r="C42" i="9" s="1"/>
  <c r="C20" i="28"/>
  <c r="C30" i="28" s="1"/>
  <c r="C6" i="28" l="1"/>
  <c r="D6" i="28"/>
  <c r="E6" i="28" s="1"/>
  <c r="E21" i="28" s="1"/>
  <c r="D5" i="28"/>
  <c r="E5" i="28" s="1"/>
  <c r="G234" i="3" l="1"/>
  <c r="H234" i="3" s="1"/>
  <c r="I234" i="3" s="1"/>
  <c r="E21" i="8"/>
  <c r="F21" i="8" s="1"/>
  <c r="F25" i="8" s="1"/>
  <c r="O256" i="3"/>
  <c r="P256" i="3" s="1"/>
  <c r="P262" i="3" s="1"/>
  <c r="P264" i="3" s="1"/>
  <c r="E20" i="28"/>
  <c r="E25" i="28"/>
  <c r="E26" i="28"/>
  <c r="E23" i="28"/>
  <c r="E24" i="28"/>
  <c r="F16" i="28"/>
  <c r="E15" i="28" s="1"/>
  <c r="E22" i="28"/>
  <c r="E48" i="10" l="1"/>
  <c r="F48" i="10" s="1"/>
  <c r="F52" i="10" s="1"/>
  <c r="C52" i="10" s="1"/>
  <c r="U232" i="3"/>
  <c r="E22" i="9"/>
  <c r="F22" i="9" s="1"/>
  <c r="F26" i="9" s="1"/>
  <c r="F43" i="9" s="1"/>
  <c r="M265" i="3" s="1"/>
  <c r="L256" i="3"/>
  <c r="M256" i="3" s="1"/>
  <c r="E17" i="28"/>
  <c r="E21" i="1"/>
  <c r="F21" i="1" s="1"/>
  <c r="F25" i="1" s="1"/>
  <c r="AA256" i="3"/>
  <c r="AB256" i="3" s="1"/>
  <c r="AB262" i="3" s="1"/>
  <c r="AB264" i="3" s="1"/>
  <c r="E9" i="28"/>
  <c r="E48" i="9" s="1"/>
  <c r="C25" i="8"/>
  <c r="C41" i="8" s="1"/>
  <c r="F41" i="8"/>
  <c r="P265" i="3" s="1"/>
  <c r="E22" i="2"/>
  <c r="F22" i="2" s="1"/>
  <c r="F26" i="2" s="1"/>
  <c r="X256" i="3"/>
  <c r="Y256" i="3" s="1"/>
  <c r="Y262" i="3" s="1"/>
  <c r="Y264" i="3" s="1"/>
  <c r="E14" i="28"/>
  <c r="U256" i="3"/>
  <c r="V256" i="3" s="1"/>
  <c r="V262" i="3" s="1"/>
  <c r="V264" i="3" s="1"/>
  <c r="E22" i="6"/>
  <c r="F22" i="6" s="1"/>
  <c r="F26" i="6" s="1"/>
  <c r="E13" i="28"/>
  <c r="E48" i="2" s="1"/>
  <c r="R256" i="3"/>
  <c r="S256" i="3" s="1"/>
  <c r="S262" i="3" s="1"/>
  <c r="S264" i="3" s="1"/>
  <c r="S265" i="3" s="1"/>
  <c r="E22" i="7"/>
  <c r="F22" i="7" s="1"/>
  <c r="F26" i="7" s="1"/>
  <c r="AD256" i="3"/>
  <c r="AE256" i="3" s="1"/>
  <c r="AE262" i="3" s="1"/>
  <c r="AE264" i="3" s="1"/>
  <c r="E22" i="10"/>
  <c r="F22" i="10" s="1"/>
  <c r="F26" i="10" s="1"/>
  <c r="C26" i="2" l="1"/>
  <c r="C43" i="2" s="1"/>
  <c r="F43" i="2"/>
  <c r="C26" i="7"/>
  <c r="C43" i="7" s="1"/>
  <c r="F43" i="7"/>
  <c r="C25" i="1"/>
  <c r="C41" i="1" s="1"/>
  <c r="F41" i="1"/>
  <c r="C26" i="10"/>
  <c r="C43" i="10" s="1"/>
  <c r="F43" i="10"/>
  <c r="AE265" i="3" s="1"/>
  <c r="O232" i="3"/>
  <c r="F48" i="2"/>
  <c r="AG256" i="3"/>
  <c r="M262" i="3"/>
  <c r="M264" i="3" s="1"/>
  <c r="C26" i="6"/>
  <c r="C43" i="6" s="1"/>
  <c r="F43" i="6"/>
  <c r="V265" i="3" s="1"/>
  <c r="R232" i="3"/>
  <c r="E46" i="1"/>
  <c r="F46" i="1" s="1"/>
  <c r="F50" i="1" s="1"/>
  <c r="C50" i="1" s="1"/>
  <c r="E21" i="12"/>
  <c r="F21" i="12" s="1"/>
  <c r="F25" i="12" s="1"/>
  <c r="C25" i="12" s="1"/>
  <c r="X232" i="3"/>
  <c r="F48" i="9"/>
  <c r="F50" i="9" s="1"/>
  <c r="C50" i="9" s="1"/>
  <c r="C65" i="9" s="1"/>
  <c r="L232" i="3"/>
  <c r="C26" i="9"/>
  <c r="C43" i="9" s="1"/>
  <c r="AB265" i="3" l="1"/>
  <c r="F52" i="2"/>
  <c r="C52" i="2" s="1"/>
  <c r="Y265" i="3"/>
  <c r="I69" i="2"/>
  <c r="F65" i="9"/>
  <c r="M239" i="3" s="1"/>
  <c r="M232" i="3"/>
  <c r="M238" i="3" s="1"/>
  <c r="P232" i="3" l="1"/>
  <c r="S232" i="3" l="1"/>
  <c r="V232" i="3" l="1"/>
  <c r="Y232" i="3" l="1"/>
  <c r="Y238" i="3" s="1"/>
  <c r="Y239" i="3" s="1"/>
  <c r="P230" i="3" l="1"/>
  <c r="P238" i="3" s="1"/>
  <c r="C62" i="2"/>
  <c r="F62" i="2" s="1"/>
  <c r="F66" i="2" s="1"/>
  <c r="C66" i="2" s="1"/>
  <c r="C67" i="2" l="1"/>
  <c r="F67" i="2"/>
  <c r="W237" i="3" l="1"/>
  <c r="P239" i="3"/>
  <c r="J69" i="2"/>
  <c r="I70" i="2" s="1"/>
  <c r="I72" i="2" s="1"/>
  <c r="H230" i="3"/>
  <c r="H236" i="3" s="1"/>
  <c r="Q230" i="3"/>
  <c r="C60" i="1" s="1"/>
  <c r="F60" i="1" s="1"/>
  <c r="F64" i="1" s="1"/>
  <c r="T230" i="3"/>
  <c r="C62" i="10" s="1"/>
  <c r="S230" i="3" l="1"/>
  <c r="S238" i="3" s="1"/>
  <c r="V230" i="3"/>
  <c r="V238" i="3" s="1"/>
  <c r="I230" i="3"/>
  <c r="I236" i="3" s="1"/>
  <c r="F62" i="10"/>
  <c r="F66" i="10" s="1"/>
  <c r="C36" i="12"/>
  <c r="F36" i="12" s="1"/>
  <c r="F40" i="12" s="1"/>
  <c r="G236" i="3"/>
  <c r="H238" i="3"/>
  <c r="C64" i="1"/>
  <c r="C65" i="1" s="1"/>
  <c r="F65" i="1"/>
  <c r="S239" i="3" l="1"/>
  <c r="H265" i="3"/>
  <c r="G265" i="3" s="1"/>
  <c r="G238" i="3"/>
  <c r="C40" i="12"/>
  <c r="C41" i="12" s="1"/>
  <c r="F41" i="12"/>
  <c r="C66" i="10"/>
  <c r="C67" i="10" s="1"/>
  <c r="F67" i="10"/>
  <c r="V239" i="3" s="1"/>
</calcChain>
</file>

<file path=xl/sharedStrings.xml><?xml version="1.0" encoding="utf-8"?>
<sst xmlns="http://schemas.openxmlformats.org/spreadsheetml/2006/main" count="2007" uniqueCount="454">
  <si>
    <t>DATA &amp; ASUMSI</t>
  </si>
  <si>
    <t>TANAH</t>
  </si>
  <si>
    <t>Luas Total Lahan</t>
  </si>
  <si>
    <t>m2</t>
  </si>
  <si>
    <t>Luas Kavling efektif</t>
  </si>
  <si>
    <t>luas Jalan</t>
  </si>
  <si>
    <t>% dari luas sertifikat</t>
  </si>
  <si>
    <t>Luas taman</t>
  </si>
  <si>
    <t>Luas danau</t>
  </si>
  <si>
    <t>unit</t>
  </si>
  <si>
    <t>BIAYA PENGEMBANGAN TANAH</t>
  </si>
  <si>
    <t>Volume</t>
  </si>
  <si>
    <t>Unit</t>
  </si>
  <si>
    <t>Harga Satuan</t>
  </si>
  <si>
    <t>TOTAL</t>
  </si>
  <si>
    <t>Retribusi PBB 3 thn</t>
  </si>
  <si>
    <t>thn</t>
  </si>
  <si>
    <t xml:space="preserve">Pekerjaan Pagar Batas </t>
  </si>
  <si>
    <t>m1</t>
  </si>
  <si>
    <t>pekerjaan turap</t>
  </si>
  <si>
    <t>Pemeliharaan 5 tahun</t>
  </si>
  <si>
    <t>Subtotal</t>
  </si>
  <si>
    <t>Rp/m2 net</t>
  </si>
  <si>
    <t xml:space="preserve">Biaya Perencanaan </t>
  </si>
  <si>
    <t>m3</t>
  </si>
  <si>
    <t>Pekerjaan Jalan &amp; Saluran</t>
  </si>
  <si>
    <t>Pekerjaan Jaringan SKTR Listrik</t>
  </si>
  <si>
    <t>Pekerjaan Penangkal Petir</t>
  </si>
  <si>
    <t>Pekerjaan PJU</t>
  </si>
  <si>
    <t>Pekerjaan Jaringan Air</t>
  </si>
  <si>
    <t>Pekerjaan Jaringan Telepon</t>
  </si>
  <si>
    <t>ls</t>
  </si>
  <si>
    <t>Gerbang Cluster Royal</t>
  </si>
  <si>
    <t>Prorata Faskot</t>
  </si>
  <si>
    <t>Luas Ruko</t>
  </si>
  <si>
    <t>Pekerjaan Taman</t>
  </si>
  <si>
    <t>RESIDENTIAL</t>
  </si>
  <si>
    <t>KOMERSIAL</t>
  </si>
  <si>
    <t>Luas parkir</t>
  </si>
  <si>
    <t>Jumlah Unit Kavling</t>
  </si>
  <si>
    <t>Jumlah Unit Ruko</t>
  </si>
  <si>
    <t>Luas Parkir</t>
  </si>
  <si>
    <t>Pekerjaan Turap</t>
  </si>
  <si>
    <t>Biaya Perencanaan mikro</t>
  </si>
  <si>
    <t xml:space="preserve">Perubahan Peruntukan </t>
  </si>
  <si>
    <t xml:space="preserve">Pekerjaan Jalan &amp; Saluran </t>
  </si>
  <si>
    <t xml:space="preserve">Pekerjaan PJU </t>
  </si>
  <si>
    <t>Pekerjaan Taman (+Hardscape,Lampu)</t>
  </si>
  <si>
    <t>Pekerjaan Street Furniture</t>
  </si>
  <si>
    <t>LS</t>
  </si>
  <si>
    <t>tahun</t>
  </si>
  <si>
    <t>bh</t>
  </si>
  <si>
    <t>Danau di 4 cluster</t>
  </si>
  <si>
    <t>Gerbang cluster</t>
  </si>
  <si>
    <t>Pemeliharaan selama 5 tahun</t>
  </si>
  <si>
    <t>Pekerjaan Danau</t>
  </si>
  <si>
    <t xml:space="preserve">Pemasangan Gardu Listrik </t>
  </si>
  <si>
    <t>DEVELOPMENT DATA</t>
  </si>
  <si>
    <t>Periode :01/TH/0012017</t>
  </si>
  <si>
    <t>1.1.</t>
  </si>
  <si>
    <t>Luas tanah SHGB</t>
  </si>
  <si>
    <t>Luas Tanah Real Lapangan</t>
  </si>
  <si>
    <t xml:space="preserve"> Area Komersial</t>
  </si>
  <si>
    <t xml:space="preserve"> - Saleable Kavling Komersial</t>
  </si>
  <si>
    <t xml:space="preserve">         * Ruko </t>
  </si>
  <si>
    <t>- Luas WTP</t>
  </si>
  <si>
    <t>- Luas Sarana Parkir</t>
  </si>
  <si>
    <t>- Luas Fasum/fasos</t>
  </si>
  <si>
    <t>- Luas Waterpark</t>
  </si>
  <si>
    <t>- Luas Taman</t>
  </si>
  <si>
    <t>- Luas Jalan</t>
  </si>
  <si>
    <t xml:space="preserve">  *** Ruko </t>
  </si>
  <si>
    <t xml:space="preserve">  *** Apartemen</t>
  </si>
  <si>
    <t>tower</t>
  </si>
  <si>
    <t xml:space="preserve"> *** Total Unit Ruko + Apartemen</t>
  </si>
  <si>
    <t xml:space="preserve"> Area Residential</t>
  </si>
  <si>
    <t xml:space="preserve">   - Saleable Residential</t>
  </si>
  <si>
    <t xml:space="preserve">         * Residential </t>
  </si>
  <si>
    <t xml:space="preserve">         * Tanah Kavling Exclusive</t>
  </si>
  <si>
    <t xml:space="preserve">         * Tanah Kavling Danau</t>
  </si>
  <si>
    <t xml:space="preserve">         * Tanah rumah contoh (diarea Ruko)</t>
  </si>
  <si>
    <t xml:space="preserve">   - Jalan  (perkerasan)</t>
  </si>
  <si>
    <t xml:space="preserve">   - Taman / hijau </t>
  </si>
  <si>
    <t xml:space="preserve">   - Danau Cluster Khusus ( basah)</t>
  </si>
  <si>
    <t xml:space="preserve">   - Danau Cluster Exclusive ( basah)</t>
  </si>
  <si>
    <t xml:space="preserve">     *** Residential + RC</t>
  </si>
  <si>
    <t xml:space="preserve">     *** Residential / Kavling Exclusive</t>
  </si>
  <si>
    <t xml:space="preserve">     *** Tanah Kavling danau</t>
  </si>
  <si>
    <t xml:space="preserve">     *** Total Unit Residential</t>
  </si>
  <si>
    <t>Total Saleable Area</t>
  </si>
  <si>
    <t>Total gross Area</t>
  </si>
  <si>
    <t>Selisih</t>
  </si>
  <si>
    <t>Total Luas Tanah</t>
  </si>
  <si>
    <t>Ha</t>
  </si>
  <si>
    <t>1.2.</t>
  </si>
  <si>
    <t>BIAYA PENGEMBANGAN FASILITAS KOTA</t>
  </si>
  <si>
    <t>1.2.1.</t>
  </si>
  <si>
    <t>Biaya Pengembangan Fasilitas Kota</t>
  </si>
  <si>
    <t>Total</t>
  </si>
  <si>
    <t>Beban Comm (Ha )</t>
  </si>
  <si>
    <t>Beban Residen ( Ha )</t>
  </si>
  <si>
    <t>A</t>
  </si>
  <si>
    <t>DESAIN</t>
  </si>
  <si>
    <t>B</t>
  </si>
  <si>
    <t>CUT &amp; FILL</t>
  </si>
  <si>
    <t>C</t>
  </si>
  <si>
    <t>PEMAGARAN BATAS PROYEK</t>
  </si>
  <si>
    <t>D</t>
  </si>
  <si>
    <t>JALAN, JEMBATAN, &amp; SALURAN</t>
  </si>
  <si>
    <t>E</t>
  </si>
  <si>
    <t>INSTALASI LISTRIK &amp; PJU</t>
  </si>
  <si>
    <t>F</t>
  </si>
  <si>
    <t>AIR BERSIH &amp; DEEP WELL</t>
  </si>
  <si>
    <t>WTP</t>
  </si>
  <si>
    <t>G</t>
  </si>
  <si>
    <t>TELP</t>
  </si>
  <si>
    <t>H</t>
  </si>
  <si>
    <t>GERBANG, MASUK, &amp; MONUMEN</t>
  </si>
  <si>
    <t>I</t>
  </si>
  <si>
    <t>LANSEKAP</t>
  </si>
  <si>
    <t>J</t>
  </si>
  <si>
    <t>PRASARANA LAINNYA</t>
  </si>
  <si>
    <t>K</t>
  </si>
  <si>
    <t>PEMELIHARAAN SARANA &amp; PRASARANA</t>
  </si>
  <si>
    <t>M</t>
  </si>
  <si>
    <t>PEKERJAAN KANTOR PEMASARAN</t>
  </si>
  <si>
    <t>N</t>
  </si>
  <si>
    <t>PERIJINAN</t>
  </si>
  <si>
    <t>Ijin Jasa Marga dan PU (Bukaan Jalan)</t>
  </si>
  <si>
    <t>SK Ijin Lokasi ,KRK, rek Bappeda,BPN</t>
  </si>
  <si>
    <t>Biaya Perijinan Tahap 1&amp;3</t>
  </si>
  <si>
    <t>Biaya Perijinan Tahap 2</t>
  </si>
  <si>
    <t>Biaya Perijinan Tahap 4</t>
  </si>
  <si>
    <t>Biaya Perijinan Tahap 5</t>
  </si>
  <si>
    <t>O</t>
  </si>
  <si>
    <t>FASUM &amp; FASOS</t>
  </si>
  <si>
    <t>Pekerjaan Fasum (tempat ibadah,CH)</t>
  </si>
  <si>
    <t>Club House</t>
  </si>
  <si>
    <t>1.3.</t>
  </si>
  <si>
    <t>BIAYA PENGEMBANGAN COMMERCIAL AREA</t>
  </si>
  <si>
    <t>Rp/m2</t>
  </si>
  <si>
    <t>Beban Faskot Kwd-2</t>
  </si>
  <si>
    <t>TOTAL   ( komersial + beban kota)</t>
  </si>
  <si>
    <t>1.4.</t>
  </si>
  <si>
    <t>BIAYA PENGEMBANGAN RESIDENTIAL AREA</t>
  </si>
  <si>
    <t>TOTAL   ( Residensial + beban kota)</t>
  </si>
  <si>
    <t>TOTAL DEVELOPMENT COST (Rata2)</t>
  </si>
  <si>
    <t>Ruko &amp; Residensial</t>
  </si>
  <si>
    <t>edit brian 5</t>
  </si>
  <si>
    <t>Blok A</t>
  </si>
  <si>
    <t>SIP</t>
  </si>
  <si>
    <t>OKAY</t>
  </si>
  <si>
    <t>%</t>
  </si>
  <si>
    <t>luas kavling</t>
  </si>
  <si>
    <t>luas ruko</t>
  </si>
  <si>
    <t>luas rth</t>
  </si>
  <si>
    <t>luas danau</t>
  </si>
  <si>
    <t>luas fasilitas</t>
  </si>
  <si>
    <t>taman</t>
  </si>
  <si>
    <t>luas sarana parkir</t>
  </si>
  <si>
    <t>berm</t>
  </si>
  <si>
    <t>luas perkerasan</t>
  </si>
  <si>
    <t>Total Luas Lahan</t>
  </si>
  <si>
    <t>Blok B</t>
  </si>
  <si>
    <t>luas RUKO</t>
  </si>
  <si>
    <t>luasa sarana parkir</t>
  </si>
  <si>
    <t>Blok C</t>
  </si>
  <si>
    <t>luas sarana</t>
  </si>
  <si>
    <t>Blok D (kdb 20%)</t>
  </si>
  <si>
    <t>luas kavling (KDB 20%)</t>
  </si>
  <si>
    <t>luas kavling normal</t>
  </si>
  <si>
    <t>rth</t>
  </si>
  <si>
    <t>danau</t>
  </si>
  <si>
    <t>TAMAN</t>
  </si>
  <si>
    <t>BERM</t>
  </si>
  <si>
    <t>Blok E</t>
  </si>
  <si>
    <t>sip</t>
  </si>
  <si>
    <t>okayy</t>
  </si>
  <si>
    <t>luas club house</t>
  </si>
  <si>
    <t xml:space="preserve"> </t>
  </si>
  <si>
    <t>Blok F</t>
  </si>
  <si>
    <t>luas kav komersial</t>
  </si>
  <si>
    <t>luas saran parkir</t>
  </si>
  <si>
    <t>Blok G</t>
  </si>
  <si>
    <t>Blok H</t>
  </si>
  <si>
    <t>luas clubhouse</t>
  </si>
  <si>
    <t>luas wtp</t>
  </si>
  <si>
    <t>Blok I</t>
  </si>
  <si>
    <t>wip</t>
  </si>
  <si>
    <t>luasa fasilitas</t>
  </si>
  <si>
    <t>Jalan Utama</t>
  </si>
  <si>
    <t>aspal</t>
  </si>
  <si>
    <t>total lahan</t>
  </si>
  <si>
    <t>Citragran 2</t>
  </si>
  <si>
    <t>luas kavling rumah</t>
  </si>
  <si>
    <t>ok</t>
  </si>
  <si>
    <t>luas komersial</t>
  </si>
  <si>
    <t>luas waterpark</t>
  </si>
  <si>
    <t>luas fasilitas umum sosial</t>
  </si>
  <si>
    <t>luas taman</t>
  </si>
  <si>
    <t>Luas Jalan utama</t>
  </si>
  <si>
    <t>cgcc</t>
  </si>
  <si>
    <t xml:space="preserve">hunian </t>
  </si>
  <si>
    <t>komersial</t>
  </si>
  <si>
    <t>hijau</t>
  </si>
  <si>
    <t>fasilitas</t>
  </si>
  <si>
    <t>cbd</t>
  </si>
  <si>
    <t>apartement</t>
  </si>
  <si>
    <t>kondo unit</t>
  </si>
  <si>
    <t>edu</t>
  </si>
  <si>
    <t>bisnis center</t>
  </si>
  <si>
    <t>rmh</t>
  </si>
  <si>
    <t>6x12</t>
  </si>
  <si>
    <t>6x15</t>
  </si>
  <si>
    <t>10x18</t>
  </si>
  <si>
    <t>8x15</t>
  </si>
  <si>
    <t>8x17</t>
  </si>
  <si>
    <t>8x18</t>
  </si>
  <si>
    <t>12x20</t>
  </si>
  <si>
    <t xml:space="preserve">ruko </t>
  </si>
  <si>
    <t>ruko</t>
  </si>
  <si>
    <t>Rmh</t>
  </si>
  <si>
    <t>6xvar</t>
  </si>
  <si>
    <t>7x15</t>
  </si>
  <si>
    <t>7x12</t>
  </si>
  <si>
    <t>6x12 (1 lt)</t>
  </si>
  <si>
    <t>6x12 (2 lt)</t>
  </si>
  <si>
    <t>6x 15 (2 lt)</t>
  </si>
  <si>
    <t>6x VAR (2 lt)</t>
  </si>
  <si>
    <t>7x12 (2 lt)</t>
  </si>
  <si>
    <t>7x15 (2 lt)</t>
  </si>
  <si>
    <t>6x21</t>
  </si>
  <si>
    <t>10x21.6</t>
  </si>
  <si>
    <t>rk</t>
  </si>
  <si>
    <t>10x17</t>
  </si>
  <si>
    <t>total unit</t>
  </si>
  <si>
    <t>Rekap</t>
  </si>
  <si>
    <t>10x21</t>
  </si>
  <si>
    <t>Rumah</t>
  </si>
  <si>
    <t>LA STD</t>
  </si>
  <si>
    <t>LA KAV</t>
  </si>
  <si>
    <t>Ruko</t>
  </si>
  <si>
    <t>10x20</t>
  </si>
  <si>
    <t>a</t>
  </si>
  <si>
    <t>8X18</t>
  </si>
  <si>
    <t>kav 12x20</t>
  </si>
  <si>
    <t>RUMAH</t>
  </si>
  <si>
    <t>KAVLING</t>
  </si>
  <si>
    <t>RUKO</t>
  </si>
  <si>
    <t>Biaya Dev Cost CGCC (Cluster F)</t>
  </si>
  <si>
    <t>Biaya Dev Cost CGCC (Cluster E)</t>
  </si>
  <si>
    <t>Luas Fasilitas</t>
  </si>
  <si>
    <t>Biaya Dev Cost CGCC (Cluster B)</t>
  </si>
  <si>
    <t>Biaya Dev Cost CGCC (Cluster C)</t>
  </si>
  <si>
    <t>Biaya Dev Cost CGCC (Cluster D)</t>
  </si>
  <si>
    <t>Biaya Dev Cost CGCC (Cluster G)</t>
  </si>
  <si>
    <t>Pekerjaan Tanah (Site)</t>
  </si>
  <si>
    <t>Pekerjaan Tanah (Import)</t>
  </si>
  <si>
    <t>Biaya Dev Cost CGCC (Cluster I)</t>
  </si>
  <si>
    <t>Test Analisa Geolistrik di lokasi Perumahan Citra Gran 2 Cibubur</t>
  </si>
  <si>
    <t>Pembuatan Maket Type 146/136 dan Type 167/180 untuk Proyek Citra Gran 2 Cibubur</t>
  </si>
  <si>
    <t xml:space="preserve">Jasa Pembuatan Gambar 3D Image 2 buah Gambar Eksterior BEV ( Bird Eye View ) Proyek Perumahan Citra </t>
  </si>
  <si>
    <t>Pengambilan Data Topografi Perumahan Citra Gran 2 Cibubur</t>
  </si>
  <si>
    <t>Pembuatan Perspektif 3D Suasana Cluster Tahap 1 Perumahan Citra Gran 2 Cibubur</t>
  </si>
  <si>
    <t>Design Grading, Drainase dan Jalan untuk Perumahan Citra Gran 2 Cibubur</t>
  </si>
  <si>
    <t>Pasang Patok Batas Tanah di Jalan Utama, di Perumahan Citra Gran 2 Cibubur</t>
  </si>
  <si>
    <t xml:space="preserve">Design/Rencana &amp; Pengukuran MEV Suasana Gate, Lingkungan Rumah, serta BEV Lingkungan Komersial </t>
  </si>
  <si>
    <t>Penyelidikan Tanah Area Trace Jalan Utama di Perumahan Citra Gran 2 Cibubur</t>
  </si>
  <si>
    <t>Studi dan Analisa Stabilitas Lereng Jalan CitraGran 2 Cibubur</t>
  </si>
  <si>
    <t>Survey Geoteknik di Perumahan CitraGran 2 Cibubur</t>
  </si>
  <si>
    <t>Pembuatan Property Viewer Masterplan Citra Gran 2 Cibubur</t>
  </si>
  <si>
    <t>Jasa Pembuatan Gambar Kerja Marketing Office Perumahan Citra Gran 2 Cibubur</t>
  </si>
  <si>
    <t>Pembuatan 3D Kawasan CBD CitraGran 2</t>
  </si>
  <si>
    <t>Cut Fill dan Jalan Perumahan Citra Gran 2 Cibubur</t>
  </si>
  <si>
    <t>Pengurugan Tanah, karena Tukar Menukar Kavling untuk Proyek Perumahan Citra Gran 2 Cibubur</t>
  </si>
  <si>
    <t>Cut Fill Jalan Utama Proyek Perumahan CitraGran 2 - Cibubur</t>
  </si>
  <si>
    <t>Fill Tanah di Sekitar Area Marketing Citra Gran 2 Cibubur</t>
  </si>
  <si>
    <t>Perubahan Kemiringan Sub Grade dan Fill Area Sisi Kiri Bundaran Perumahan Citra Gran 2 Cibubur</t>
  </si>
  <si>
    <t>Bongkar Pasang Pagar Arkon di Perumahan Citra Gran 2 Cibubur</t>
  </si>
  <si>
    <t xml:space="preserve">Pemagaran Beton Panel di Batas Tanah Jatirangga tahap 4 ( Panjang 219 m', Tinggi 1.6 m" ) Perumahan </t>
  </si>
  <si>
    <t>Bongkar, Pasang, Rangka Baja Ringan di Pintu Utama Perumahan Citra Gran 2 Cibubur</t>
  </si>
  <si>
    <t>Bongkar Pagar Arkon di Pintu Utama Perumahan Citra Gran 2 Cibubur</t>
  </si>
  <si>
    <t>Bongkar Pasang dan langsir Arkon Batas Tanah di Jatirangga Perumahan Citra Gran Cibubur</t>
  </si>
  <si>
    <t>Pagar Portable di Pintu Utama Perumahan Citra Grand 2 Cibubur</t>
  </si>
  <si>
    <t>Bongkar Pagar Baja Ringan di Pintu Utama Perumahan Citra Gran 2 Cibubur</t>
  </si>
  <si>
    <t>Jalan Warga (beton Cor = 8 cm) Perumahan Citra Gran 2 Cibubur</t>
  </si>
  <si>
    <t>Saluran U-Ditch Pintu Samping Citra Gran 2</t>
  </si>
  <si>
    <t>Saluran Crosing dan Peralihan Jalan Desa Perumahan Citra Gran Cibubur</t>
  </si>
  <si>
    <t>Pengaspalan jalan desa yang dialihkan, CG2</t>
  </si>
  <si>
    <t>Infrastruktur di Area Gerbang Utama di Perumahan Citra Gran 2 Cibubur</t>
  </si>
  <si>
    <t>Pergeseran Jalan dan Selasar di Pintu Gerbang Samping di Perumahan Citra Gran 2 Cibubur</t>
  </si>
  <si>
    <t>Perapihan Sloofing Tanah dan Tutup Terpal di Tanah Lereng ( Rumah India ), di Perumahan Citra Gran 2</t>
  </si>
  <si>
    <t>Bronjong  Sisi Sungai Cikeas CitraGran 2</t>
  </si>
  <si>
    <t>Pembelian Terramesh</t>
  </si>
  <si>
    <t>Jaringan Listrik Temporary untuk Rumah Contoh CG 2 Perumahan Citra Gran 2 Cibubur</t>
  </si>
  <si>
    <t>Pemindahan tiang listrik di citragran 2</t>
  </si>
  <si>
    <t>Pindah Jalur Kabel JTR,Melintas di Area Pintu Gerbang Samping Perumahan Citra Gran 2 Cibubur</t>
  </si>
  <si>
    <t>Pembelian alat2 Bor Pompa</t>
  </si>
  <si>
    <t>Pembangunan Gerbang Samping ( Jl. Masjid At-Taqwa ) Perumahan Citra Gran 2 Cibubur</t>
  </si>
  <si>
    <t>Huruf Timbul Acrylic + Lampu LED untuk Proyek Perumahan Citra Gran 2</t>
  </si>
  <si>
    <t>Pasang ACP dan Spandrel Gerbang Samping Perumahan Citra Gran 2 Cibubur</t>
  </si>
  <si>
    <t>Pembuatan Pintu Besi di Lokasi Perumahan Citra Gran 2 Cibubur</t>
  </si>
  <si>
    <t>Dudukan Kontainer dan Pemindahan MCK Portable Perumahan Citra Gran 2 Cibubur</t>
  </si>
  <si>
    <t xml:space="preserve">Patung Kuda 8 Ekor, di Perumahan Citra Gran 2 Cibubur </t>
  </si>
  <si>
    <t>Portal dan Barikade 5 Set, Perumahan Citra Gran 2 Cibubur</t>
  </si>
  <si>
    <t>Pekerjaan Potong dan bongkar akar pohon bambu</t>
  </si>
  <si>
    <t>Pasang Plaster Aci di Kontrakan Dekat Perumahan Citra Grand 2 Cibubur</t>
  </si>
  <si>
    <t>Penyediaan dan Pengelolaan Security Perumahan Citra Gran 2 Cibubur</t>
  </si>
  <si>
    <t>Penyediaan dan Pengelolaan Security Perumahan Citra Gran 2 Cibubur ( Tambahan 1 Orang x 3 Shift )</t>
  </si>
  <si>
    <t>Penyediaan dan Pengelolaan Security Perumahan Citra Gran 2 Cibubur ( Tambahan 2 Orang x 3 Shift )</t>
  </si>
  <si>
    <t xml:space="preserve">Penyediaan dan Pengelolaan Security Perumahan Citra Gran 2 Cibubur ( Jalan Subentra ) </t>
  </si>
  <si>
    <t xml:space="preserve">Penyediaan dan Pengelolaan Security Perumahan Citra Gran 2 Cibubur ( Rumah Contoh ) </t>
  </si>
  <si>
    <t>Pengadaan dan Pemasangan Tiang Pancang SO di CG 2</t>
  </si>
  <si>
    <t>Pondasi Tiang Pancang Segi Empat uk.20x20 Sistem Drop Hammer MO CG 2</t>
  </si>
  <si>
    <t>m</t>
  </si>
  <si>
    <t>Bronjong Sisi Sungai Cikeas - STA 1+380 s.d. 1+480</t>
  </si>
  <si>
    <t xml:space="preserve">Guard Rail </t>
  </si>
  <si>
    <t>Biaya Dev Cost CGCC (Cluster A)</t>
  </si>
  <si>
    <t>Pekerjaan Pagar Batas</t>
  </si>
  <si>
    <t>PBB 3 tahun</t>
  </si>
  <si>
    <t>Turap</t>
  </si>
  <si>
    <t>Pekerjaan Pagar</t>
  </si>
  <si>
    <t>Fill Marketing Office</t>
  </si>
  <si>
    <t>Bronjong Sisi Sungai Cikeas - STA 0+480 - 0+600</t>
  </si>
  <si>
    <t>Residential</t>
  </si>
  <si>
    <t>Commercial</t>
  </si>
  <si>
    <t>Dev Cost</t>
  </si>
  <si>
    <t>SPK 2017</t>
  </si>
  <si>
    <t>Hutang Bangun 2017</t>
  </si>
  <si>
    <t>ttk</t>
  </si>
  <si>
    <t>Pemasangan Kabel TIC Lampu PJU ke Gardu Induk PLN</t>
  </si>
  <si>
    <t>Biaya Penyambungan &amp; SLO</t>
  </si>
  <si>
    <t>PJU Jalan Utama</t>
  </si>
  <si>
    <t xml:space="preserve">PJU Jalan Utama - Main Gate </t>
  </si>
  <si>
    <t>Gardu 20 kV from TM to TR</t>
  </si>
  <si>
    <t>Tarikan kabel TM 2 x 2000</t>
  </si>
  <si>
    <t>Ls</t>
  </si>
  <si>
    <t xml:space="preserve">Realisasi Pasang KWH PJU Mekanik Daya 6.600VA </t>
  </si>
  <si>
    <t xml:space="preserve">Pasang KWH Daya 2.200 VA utk Kantor Sementara ( Kontainer ) </t>
  </si>
  <si>
    <t>Pasang Pipa Sparing Untuk Air Kotor dan Utility,di Pintu Gerbang Samping Perumahan Citra Gran 2 Cibubur</t>
  </si>
  <si>
    <t>Jalan Beton STA 0+600 s/d STA 1+560 Perumahan CitraGrand</t>
  </si>
  <si>
    <t>Jalan Aspal STA 1+560 s/d STA 2+070 Perumahan CitraGrand</t>
  </si>
  <si>
    <t>Perbaikan Jalan Aspal Bundaran di Perumahan CitraGrand Cibubur CBD</t>
  </si>
  <si>
    <t xml:space="preserve">Saluran Main Ditch dan Crossing Blok F di Perumahan CitraGrand </t>
  </si>
  <si>
    <t>Bronjong Sisi Sungai Cikeas - STA 1+120 s.d. 1+180</t>
  </si>
  <si>
    <t>Bronjong Sungai Sisi Marketing Office</t>
  </si>
  <si>
    <t>Perbaikan Pagar Arkon</t>
  </si>
  <si>
    <t>Fill Area Marketing Office akibat Geser Lokasi Area Marketing</t>
  </si>
  <si>
    <t>Pekerjaan Cut &amp; Perapihan Lereng Jalan &amp; Fill Sta 1+560 - 1+640 dan STA 1+692.5-STA 1+760</t>
  </si>
  <si>
    <t>Fill &amp; Perapihan Badan Jalan Sta 0 + 200 - 0 + 620 Perumahan CitraGrand Cibubur CBD</t>
  </si>
  <si>
    <t>Cut &amp; Fill Badan Jalan STA 1+560-2+070 &amp; Bundaran Jalan di Perumahan Citragrand Cibubur CBD</t>
  </si>
  <si>
    <t>Jasa Desain Interior Marketing Gallery</t>
  </si>
  <si>
    <t>Jasa Perencanaan Struktur Canopy Marketing Office</t>
  </si>
  <si>
    <t>Jasa Perencanaan Struktur Site Office dan Marketing Office</t>
  </si>
  <si>
    <t>Penyelidikan Tanah di Perumahan CitraGrand Cibubur CBD</t>
  </si>
  <si>
    <t>Pembuatan Detail Engineering Design (DED) MEP MO &amp; SO</t>
  </si>
  <si>
    <t xml:space="preserve">Sondir 3 titik di area Marketing Office </t>
  </si>
  <si>
    <t>Tiang Pancang Segi Empat Uk.20x20 Sistem Drop Hammer MO &amp; Site Office CGCC</t>
  </si>
  <si>
    <t>PO PEMB SANITAIR UTK TENDA MKT CGCC ( OE2/17/00014 )</t>
  </si>
  <si>
    <t xml:space="preserve">POMPA &amp; PIPA CASSING BESERTA INSTALASI POMPA &amp; PENGADAAN POMPA </t>
  </si>
  <si>
    <t>Hydran Lingkungan</t>
  </si>
  <si>
    <t>titik</t>
  </si>
  <si>
    <t>HL 711635-PT SINAR BUMI TERANG-PEMBELIAN KUSEN ALUMUNIUM UNTUK GERBANG ( OE2/17/00004 )</t>
  </si>
  <si>
    <t>Pembuatan dan Pemasangan Huruf Timbul Acrylic + Lampu LED di Gerbang Samping Perumahan CitraGrand Cibubur CBD</t>
  </si>
  <si>
    <t>Pembuatan dan Pemasangan Huruf Timbul Acrylic + Lampu LED</t>
  </si>
  <si>
    <t>Pemasangan kuda di Gerbang Utama CG2</t>
  </si>
  <si>
    <t>Pembuatan Tiang Bendera Perumahan CitraGrand Cibubur</t>
  </si>
  <si>
    <t>Pembuatan Barikade Uk. 2mx1m (15 Unit)</t>
  </si>
  <si>
    <t>Pembuatan Rangka Hoarding uk. 5,5m x 6m</t>
  </si>
  <si>
    <t>Pembuatan Rangka Hoarding uk. 3m x 6m</t>
  </si>
  <si>
    <t>PAS DINDING,DIGERBANG SAMPING,SAMPING KONTRAKAN</t>
  </si>
  <si>
    <t>PASANG PAGAR HORDING DI ARCON SO LAMA UK 4X8, 8 PANEL</t>
  </si>
  <si>
    <t>PEMBUATAN TOILET SEMENTARA MKT OFF</t>
  </si>
  <si>
    <t xml:space="preserve">PEK FLUR LANTAI &amp; TANGGA &amp; TANGGULAN DI TENDA </t>
  </si>
  <si>
    <t>PEK TAMBAH PAS SIKU DI PAGARDING  SO LAMA</t>
  </si>
  <si>
    <t xml:space="preserve">PEK PASANG PONDASI BATAS UNT RUMAH TUKAR MENUKAR </t>
  </si>
  <si>
    <t>Penyediaan dan Pengelolaan Security Perumahan Citra Gran 2 Cibubur ( Rumah Contoh ) - Jan-Des 2018</t>
  </si>
  <si>
    <t>Penyediaan dan Pengelolaan Security Perumahan Citra Gran 2 Cibubur ( Rumah Contoh ) - Jan-Des 2019</t>
  </si>
  <si>
    <t>Biaya PBB ( 0,125% x NJOP ) - 3 tahun</t>
  </si>
  <si>
    <t>Perhitungan IMB</t>
  </si>
  <si>
    <t>Cluster A</t>
  </si>
  <si>
    <t>Cluster B</t>
  </si>
  <si>
    <t>Cluster C</t>
  </si>
  <si>
    <t>Cluster D</t>
  </si>
  <si>
    <t>Cluster E</t>
  </si>
  <si>
    <t>Cluster F</t>
  </si>
  <si>
    <t>Cluster G</t>
  </si>
  <si>
    <t>Cluster H</t>
  </si>
  <si>
    <t>Cluster I</t>
  </si>
  <si>
    <t>Site</t>
  </si>
  <si>
    <t>Import</t>
  </si>
  <si>
    <t xml:space="preserve">Luas Club House </t>
  </si>
  <si>
    <t>Luas WTP</t>
  </si>
  <si>
    <t>Taman dan Hard Scape (termasuk Cluster H)</t>
  </si>
  <si>
    <t>Pekerjaan Jalan Saluran (Cluster H)</t>
  </si>
  <si>
    <t>Jalan Proyek</t>
  </si>
  <si>
    <t>Penangkal Petir (Cluster H)</t>
  </si>
  <si>
    <t>Perhitungan PBB</t>
  </si>
  <si>
    <t xml:space="preserve">Pemasangan Gardu per Cluster </t>
  </si>
  <si>
    <t>M3</t>
  </si>
  <si>
    <t>Pemasangan Lampu Penerangan dan Instalasi Hoarding di Perumahan CitraGrand Cibubur CBD</t>
  </si>
  <si>
    <t>Pergantian Jalan Aspal ke Beton STA 0+000 s.d. 0+600</t>
  </si>
  <si>
    <t>COA</t>
  </si>
  <si>
    <t>Dept</t>
  </si>
  <si>
    <t>MKT</t>
  </si>
  <si>
    <t>C&amp;D</t>
  </si>
  <si>
    <t>4,5 x 15</t>
  </si>
  <si>
    <t>12x18</t>
  </si>
  <si>
    <t>ruko/ Kavling</t>
  </si>
  <si>
    <t>20 x 50</t>
  </si>
  <si>
    <t>274 unit</t>
  </si>
  <si>
    <t>72 unit</t>
  </si>
  <si>
    <t>Erems</t>
  </si>
  <si>
    <t>Real di Iwan YBC</t>
  </si>
  <si>
    <t>221.06.00</t>
  </si>
  <si>
    <t>221.00.00</t>
  </si>
  <si>
    <t>221.07.00</t>
  </si>
  <si>
    <t>221.04.00</t>
  </si>
  <si>
    <t>221.03.00</t>
  </si>
  <si>
    <t>221.05.00</t>
  </si>
  <si>
    <t>100.00.00</t>
  </si>
  <si>
    <t>103.04.00</t>
  </si>
  <si>
    <t>240.19.00</t>
  </si>
  <si>
    <t>240.03.00</t>
  </si>
  <si>
    <t>240.01.00</t>
  </si>
  <si>
    <t>240.02.00</t>
  </si>
  <si>
    <t>222.00.01</t>
  </si>
  <si>
    <t>223.00.00</t>
  </si>
  <si>
    <t>240.07.00</t>
  </si>
  <si>
    <t>240.06.00</t>
  </si>
  <si>
    <t>240.08.00</t>
  </si>
  <si>
    <t>240.00.00</t>
  </si>
  <si>
    <t>239.03.00</t>
  </si>
  <si>
    <t>239.01.00</t>
  </si>
  <si>
    <t>240.05.00</t>
  </si>
  <si>
    <t>215.00.00</t>
  </si>
  <si>
    <t>211.00.00</t>
  </si>
  <si>
    <t>240.11.00</t>
  </si>
  <si>
    <t>240.09.00</t>
  </si>
  <si>
    <t>214.00.00</t>
  </si>
  <si>
    <t>221.01.00</t>
  </si>
  <si>
    <t>222.00.00</t>
  </si>
  <si>
    <t>222.01.00</t>
  </si>
  <si>
    <t>223.01.00</t>
  </si>
  <si>
    <t>222.02.00</t>
  </si>
  <si>
    <t>232.01.00</t>
  </si>
  <si>
    <t>227.01.00</t>
  </si>
  <si>
    <t>226.01.00</t>
  </si>
  <si>
    <t>225.04.00</t>
  </si>
  <si>
    <t>225.05.00</t>
  </si>
  <si>
    <t>225.01.00</t>
  </si>
  <si>
    <t>224.00.00</t>
  </si>
  <si>
    <t>240.04.00</t>
  </si>
  <si>
    <t>231.01.00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</si>
</sst>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_(* #,##0_);_(* \(#,##0\);_(* &quot;-&quot;??_);_(@_)"/>
    <numFmt numFmtId="168" formatCode="0.0%"/>
    <numFmt numFmtId="169" formatCode="_(* #,##0.00_);_(* \(#,##0.00\);_(* &quot;-&quot;_);_(@_)"/>
    <numFmt numFmtId="170" formatCode="_-* #,##0.0_-;\-* #,##0.0_-;_-* &quot;-&quot;??_-;_-@_-"/>
    <numFmt numFmtId="171" formatCode="_(* #,##0.0_);_(* \(#,##0.0\);_(* &quot;-&quot;??_);_(@_)"/>
    <numFmt numFmtId="172" formatCode="0.0"/>
    <numFmt numFmtId="173" formatCode="_(* #,##0.0_);_(* \(#,##0.0\);_(* &quot;-&quot;?_);_(@_)"/>
    <numFmt numFmtId="174" formatCode="_-* #,##0.0_-;\-* #,##0.0_-;_-* &quot;-&quot;_-;_-@_-"/>
    <numFmt numFmtId="175" formatCode="_-* #,##0.00_-;\-* #,##0.00_-;_-* &quot;-&quot;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entury Gothic"/>
      <family val="2"/>
    </font>
    <font>
      <sz val="10"/>
      <name val="Arial"/>
      <family val="2"/>
    </font>
    <font>
      <sz val="12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"/>
      <scheme val="minor"/>
    </font>
    <font>
      <sz val="16"/>
      <color rgb="FF000000"/>
      <name val="Trebuchet MS"/>
      <family val="2"/>
    </font>
    <font>
      <b/>
      <sz val="14"/>
      <name val="Calibri"/>
      <family val="2"/>
      <charset val="1"/>
      <scheme val="minor"/>
    </font>
    <font>
      <b/>
      <sz val="14"/>
      <name val="Calibri"/>
      <family val="2"/>
      <scheme val="minor"/>
    </font>
    <font>
      <sz val="14"/>
      <name val="Calibri"/>
      <family val="2"/>
      <charset val="1"/>
      <scheme val="minor"/>
    </font>
    <font>
      <sz val="10"/>
      <name val="Tahoma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name val="Arial"/>
      <family val="2"/>
    </font>
    <font>
      <sz val="12"/>
      <color rgb="FF0070C0"/>
      <name val="Arial"/>
      <family val="2"/>
    </font>
    <font>
      <sz val="14"/>
      <color rgb="FFFF0000"/>
      <name val="Calibri"/>
      <family val="2"/>
      <charset val="1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08">
    <xf numFmtId="0" fontId="0" fillId="0" borderId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39" borderId="32" applyNumberFormat="0" applyAlignment="0" applyProtection="0"/>
    <xf numFmtId="0" fontId="33" fillId="39" borderId="32" applyNumberFormat="0" applyAlignment="0" applyProtection="0"/>
    <xf numFmtId="0" fontId="33" fillId="39" borderId="32" applyNumberFormat="0" applyAlignment="0" applyProtection="0"/>
    <xf numFmtId="0" fontId="33" fillId="39" borderId="32" applyNumberFormat="0" applyAlignment="0" applyProtection="0"/>
    <xf numFmtId="0" fontId="33" fillId="39" borderId="32" applyNumberFormat="0" applyAlignment="0" applyProtection="0"/>
    <xf numFmtId="0" fontId="34" fillId="40" borderId="33" applyNumberFormat="0" applyAlignment="0" applyProtection="0"/>
    <xf numFmtId="0" fontId="34" fillId="40" borderId="33" applyNumberFormat="0" applyAlignment="0" applyProtection="0"/>
    <xf numFmtId="0" fontId="34" fillId="40" borderId="33" applyNumberFormat="0" applyAlignment="0" applyProtection="0"/>
    <xf numFmtId="0" fontId="34" fillId="40" borderId="33" applyNumberFormat="0" applyAlignment="0" applyProtection="0"/>
    <xf numFmtId="0" fontId="34" fillId="40" borderId="33" applyNumberFormat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7" fillId="0" borderId="34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8" fillId="0" borderId="35" applyNumberFormat="0" applyFill="0" applyAlignment="0" applyProtection="0"/>
    <xf numFmtId="0" fontId="39" fillId="0" borderId="36" applyNumberFormat="0" applyFill="0" applyAlignment="0" applyProtection="0"/>
    <xf numFmtId="0" fontId="39" fillId="0" borderId="36" applyNumberFormat="0" applyFill="0" applyAlignment="0" applyProtection="0"/>
    <xf numFmtId="0" fontId="39" fillId="0" borderId="36" applyNumberFormat="0" applyFill="0" applyAlignment="0" applyProtection="0"/>
    <xf numFmtId="0" fontId="39" fillId="0" borderId="36" applyNumberFormat="0" applyFill="0" applyAlignment="0" applyProtection="0"/>
    <xf numFmtId="0" fontId="39" fillId="0" borderId="36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26" borderId="32" applyNumberFormat="0" applyAlignment="0" applyProtection="0"/>
    <xf numFmtId="0" fontId="40" fillId="26" borderId="32" applyNumberFormat="0" applyAlignment="0" applyProtection="0"/>
    <xf numFmtId="0" fontId="40" fillId="26" borderId="32" applyNumberFormat="0" applyAlignment="0" applyProtection="0"/>
    <xf numFmtId="0" fontId="40" fillId="26" borderId="32" applyNumberFormat="0" applyAlignment="0" applyProtection="0"/>
    <xf numFmtId="0" fontId="40" fillId="26" borderId="32" applyNumberFormat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42" borderId="38" applyNumberFormat="0" applyFont="0" applyAlignment="0" applyProtection="0"/>
    <xf numFmtId="0" fontId="3" fillId="42" borderId="38" applyNumberFormat="0" applyFont="0" applyAlignment="0" applyProtection="0"/>
    <xf numFmtId="0" fontId="3" fillId="42" borderId="38" applyNumberFormat="0" applyFont="0" applyAlignment="0" applyProtection="0"/>
    <xf numFmtId="0" fontId="3" fillId="42" borderId="38" applyNumberFormat="0" applyFont="0" applyAlignment="0" applyProtection="0"/>
    <xf numFmtId="0" fontId="3" fillId="42" borderId="38" applyNumberFormat="0" applyFont="0" applyAlignment="0" applyProtection="0"/>
    <xf numFmtId="0" fontId="43" fillId="39" borderId="39" applyNumberFormat="0" applyAlignment="0" applyProtection="0"/>
    <xf numFmtId="0" fontId="43" fillId="39" borderId="39" applyNumberFormat="0" applyAlignment="0" applyProtection="0"/>
    <xf numFmtId="0" fontId="43" fillId="39" borderId="39" applyNumberFormat="0" applyAlignment="0" applyProtection="0"/>
    <xf numFmtId="0" fontId="43" fillId="39" borderId="39" applyNumberFormat="0" applyAlignment="0" applyProtection="0"/>
    <xf numFmtId="0" fontId="43" fillId="39" borderId="3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40" applyNumberFormat="0" applyFill="0" applyAlignment="0" applyProtection="0"/>
    <xf numFmtId="0" fontId="45" fillId="0" borderId="40" applyNumberFormat="0" applyFill="0" applyAlignment="0" applyProtection="0"/>
    <xf numFmtId="0" fontId="45" fillId="0" borderId="40" applyNumberFormat="0" applyFill="0" applyAlignment="0" applyProtection="0"/>
    <xf numFmtId="0" fontId="45" fillId="0" borderId="40" applyNumberFormat="0" applyFill="0" applyAlignment="0" applyProtection="0"/>
    <xf numFmtId="0" fontId="45" fillId="0" borderId="4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90">
    <xf numFmtId="0" fontId="0" fillId="0" borderId="0" xfId="0"/>
    <xf numFmtId="166" fontId="4" fillId="0" borderId="0" xfId="2" applyNumberFormat="1" applyFont="1"/>
    <xf numFmtId="166" fontId="3" fillId="0" borderId="0" xfId="2" applyNumberFormat="1" applyFont="1"/>
    <xf numFmtId="166" fontId="6" fillId="0" borderId="0" xfId="2" applyNumberFormat="1" applyFont="1"/>
    <xf numFmtId="166" fontId="7" fillId="0" borderId="0" xfId="2" applyNumberFormat="1" applyFont="1"/>
    <xf numFmtId="166" fontId="3" fillId="0" borderId="0" xfId="2" applyNumberFormat="1" applyFont="1" applyAlignment="1">
      <alignment horizontal="center"/>
    </xf>
    <xf numFmtId="166" fontId="0" fillId="0" borderId="0" xfId="2" applyNumberFormat="1" applyFont="1"/>
    <xf numFmtId="166" fontId="8" fillId="0" borderId="0" xfId="2" applyNumberFormat="1" applyFont="1"/>
    <xf numFmtId="166" fontId="3" fillId="0" borderId="0" xfId="2" applyNumberFormat="1" applyFont="1" applyFill="1"/>
    <xf numFmtId="10" fontId="3" fillId="0" borderId="0" xfId="1" applyNumberFormat="1" applyFont="1" applyFill="1"/>
    <xf numFmtId="166" fontId="3" fillId="4" borderId="4" xfId="2" applyNumberFormat="1" applyFont="1" applyFill="1" applyBorder="1"/>
    <xf numFmtId="166" fontId="0" fillId="4" borderId="4" xfId="2" applyNumberFormat="1" applyFont="1" applyFill="1" applyBorder="1"/>
    <xf numFmtId="167" fontId="3" fillId="4" borderId="4" xfId="2" applyNumberFormat="1" applyFont="1" applyFill="1" applyBorder="1"/>
    <xf numFmtId="166" fontId="3" fillId="3" borderId="4" xfId="2" applyNumberFormat="1" applyFont="1" applyFill="1" applyBorder="1"/>
    <xf numFmtId="166" fontId="7" fillId="3" borderId="4" xfId="2" applyNumberFormat="1" applyFont="1" applyFill="1" applyBorder="1"/>
    <xf numFmtId="43" fontId="3" fillId="4" borderId="4" xfId="2" applyNumberFormat="1" applyFont="1" applyFill="1" applyBorder="1"/>
    <xf numFmtId="166" fontId="5" fillId="4" borderId="4" xfId="2" applyNumberFormat="1" applyFont="1" applyFill="1" applyBorder="1"/>
    <xf numFmtId="166" fontId="7" fillId="5" borderId="7" xfId="2" applyNumberFormat="1" applyFont="1" applyFill="1" applyBorder="1" applyAlignment="1">
      <alignment horizontal="center"/>
    </xf>
    <xf numFmtId="166" fontId="3" fillId="4" borderId="4" xfId="2" applyNumberFormat="1" applyFont="1" applyFill="1" applyBorder="1" applyAlignment="1">
      <alignment horizontal="center" vertical="center"/>
    </xf>
    <xf numFmtId="166" fontId="3" fillId="3" borderId="4" xfId="2" applyNumberFormat="1" applyFont="1" applyFill="1" applyBorder="1" applyAlignment="1">
      <alignment horizontal="center" vertical="center"/>
    </xf>
    <xf numFmtId="10" fontId="0" fillId="0" borderId="0" xfId="1" applyNumberFormat="1" applyFont="1"/>
    <xf numFmtId="166" fontId="2" fillId="6" borderId="0" xfId="2" applyNumberFormat="1" applyFont="1" applyFill="1"/>
    <xf numFmtId="0" fontId="2" fillId="6" borderId="0" xfId="0" applyFont="1" applyFill="1"/>
    <xf numFmtId="9" fontId="8" fillId="0" borderId="0" xfId="1" applyFont="1"/>
    <xf numFmtId="168" fontId="8" fillId="0" borderId="0" xfId="1" applyNumberFormat="1" applyFont="1"/>
    <xf numFmtId="166" fontId="0" fillId="0" borderId="0" xfId="4" applyNumberFormat="1" applyFont="1"/>
    <xf numFmtId="0" fontId="0" fillId="0" borderId="0" xfId="0" applyFill="1"/>
    <xf numFmtId="14" fontId="0" fillId="0" borderId="0" xfId="0" applyNumberFormat="1"/>
    <xf numFmtId="10" fontId="0" fillId="0" borderId="0" xfId="0" applyNumberFormat="1"/>
    <xf numFmtId="43" fontId="0" fillId="0" borderId="0" xfId="0" applyNumberFormat="1"/>
    <xf numFmtId="43" fontId="0" fillId="0" borderId="0" xfId="0" applyNumberFormat="1" applyFill="1" applyBorder="1"/>
    <xf numFmtId="0" fontId="0" fillId="0" borderId="0" xfId="0" applyBorder="1"/>
    <xf numFmtId="0" fontId="2" fillId="10" borderId="4" xfId="0" applyFont="1" applyFill="1" applyBorder="1"/>
    <xf numFmtId="0" fontId="0" fillId="0" borderId="4" xfId="0" applyBorder="1"/>
    <xf numFmtId="0" fontId="2" fillId="11" borderId="0" xfId="0" applyFont="1" applyFill="1"/>
    <xf numFmtId="0" fontId="0" fillId="0" borderId="0" xfId="0" applyFill="1" applyBorder="1"/>
    <xf numFmtId="10" fontId="0" fillId="0" borderId="0" xfId="0" applyNumberFormat="1" applyFill="1" applyBorder="1"/>
    <xf numFmtId="169" fontId="10" fillId="0" borderId="0" xfId="5" applyNumberFormat="1" applyFont="1" applyFill="1" applyBorder="1"/>
    <xf numFmtId="169" fontId="10" fillId="0" borderId="4" xfId="5" applyNumberFormat="1" applyFont="1" applyFill="1" applyBorder="1"/>
    <xf numFmtId="10" fontId="0" fillId="0" borderId="4" xfId="0" applyNumberFormat="1" applyBorder="1"/>
    <xf numFmtId="10" fontId="0" fillId="11" borderId="0" xfId="0" applyNumberFormat="1" applyFill="1"/>
    <xf numFmtId="0" fontId="0" fillId="6" borderId="4" xfId="0" applyFill="1" applyBorder="1"/>
    <xf numFmtId="169" fontId="0" fillId="0" borderId="0" xfId="0" applyNumberFormat="1" applyFill="1" applyBorder="1"/>
    <xf numFmtId="169" fontId="0" fillId="0" borderId="0" xfId="5" applyNumberFormat="1" applyFont="1" applyBorder="1"/>
    <xf numFmtId="169" fontId="11" fillId="0" borderId="4" xfId="5" applyNumberFormat="1" applyFont="1" applyBorder="1"/>
    <xf numFmtId="10" fontId="0" fillId="0" borderId="0" xfId="0" applyNumberFormat="1" applyBorder="1"/>
    <xf numFmtId="169" fontId="0" fillId="0" borderId="0" xfId="5" applyNumberFormat="1" applyFont="1" applyAlignment="1">
      <alignment horizontal="right"/>
    </xf>
    <xf numFmtId="169" fontId="12" fillId="0" borderId="4" xfId="5" applyNumberFormat="1" applyFont="1" applyBorder="1"/>
    <xf numFmtId="169" fontId="0" fillId="0" borderId="0" xfId="0" applyNumberFormat="1"/>
    <xf numFmtId="169" fontId="0" fillId="0" borderId="4" xfId="5" applyNumberFormat="1" applyFont="1" applyBorder="1"/>
    <xf numFmtId="169" fontId="0" fillId="0" borderId="0" xfId="0" applyNumberFormat="1" applyBorder="1"/>
    <xf numFmtId="43" fontId="0" fillId="0" borderId="0" xfId="0" applyNumberFormat="1" applyBorder="1"/>
    <xf numFmtId="168" fontId="0" fillId="0" borderId="0" xfId="0" applyNumberFormat="1" applyBorder="1"/>
    <xf numFmtId="169" fontId="10" fillId="6" borderId="4" xfId="5" applyNumberFormat="1" applyFont="1" applyFill="1" applyBorder="1"/>
    <xf numFmtId="0" fontId="13" fillId="0" borderId="0" xfId="0" applyFont="1"/>
    <xf numFmtId="0" fontId="0" fillId="0" borderId="12" xfId="0" applyBorder="1"/>
    <xf numFmtId="0" fontId="0" fillId="8" borderId="0" xfId="0" applyFill="1"/>
    <xf numFmtId="0" fontId="14" fillId="0" borderId="0" xfId="0" applyFont="1"/>
    <xf numFmtId="169" fontId="0" fillId="0" borderId="4" xfId="5" applyNumberFormat="1" applyFont="1" applyBorder="1" applyAlignment="1">
      <alignment horizontal="right"/>
    </xf>
    <xf numFmtId="169" fontId="11" fillId="0" borderId="4" xfId="5" applyNumberFormat="1" applyFont="1" applyBorder="1" applyAlignment="1">
      <alignment horizontal="right"/>
    </xf>
    <xf numFmtId="4" fontId="0" fillId="0" borderId="4" xfId="0" applyNumberFormat="1" applyBorder="1" applyAlignment="1">
      <alignment horizontal="right"/>
    </xf>
    <xf numFmtId="169" fontId="11" fillId="0" borderId="0" xfId="5" applyNumberFormat="1" applyFont="1"/>
    <xf numFmtId="169" fontId="0" fillId="0" borderId="0" xfId="5" applyNumberFormat="1" applyFont="1"/>
    <xf numFmtId="169" fontId="15" fillId="0" borderId="4" xfId="5" applyNumberFormat="1" applyFont="1" applyBorder="1" applyAlignment="1">
      <alignment horizontal="right"/>
    </xf>
    <xf numFmtId="169" fontId="0" fillId="6" borderId="4" xfId="5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5" fontId="0" fillId="0" borderId="0" xfId="0" applyNumberFormat="1"/>
    <xf numFmtId="10" fontId="0" fillId="11" borderId="12" xfId="0" applyNumberFormat="1" applyFill="1" applyBorder="1"/>
    <xf numFmtId="168" fontId="0" fillId="0" borderId="0" xfId="5" applyNumberFormat="1" applyFont="1"/>
    <xf numFmtId="10" fontId="0" fillId="0" borderId="0" xfId="5" applyNumberFormat="1" applyFont="1"/>
    <xf numFmtId="169" fontId="9" fillId="0" borderId="4" xfId="5" applyNumberFormat="1" applyFont="1" applyBorder="1" applyAlignment="1">
      <alignment horizontal="right"/>
    </xf>
    <xf numFmtId="0" fontId="2" fillId="6" borderId="14" xfId="0" applyFont="1" applyFill="1" applyBorder="1"/>
    <xf numFmtId="0" fontId="2" fillId="0" borderId="11" xfId="0" applyFont="1" applyFill="1" applyBorder="1"/>
    <xf numFmtId="0" fontId="0" fillId="0" borderId="4" xfId="0" applyFill="1" applyBorder="1"/>
    <xf numFmtId="10" fontId="0" fillId="0" borderId="15" xfId="0" applyNumberFormat="1" applyBorder="1"/>
    <xf numFmtId="0" fontId="0" fillId="0" borderId="11" xfId="0" applyBorder="1"/>
    <xf numFmtId="0" fontId="0" fillId="0" borderId="5" xfId="0" applyBorder="1"/>
    <xf numFmtId="10" fontId="0" fillId="0" borderId="6" xfId="0" applyNumberFormat="1" applyBorder="1"/>
    <xf numFmtId="169" fontId="0" fillId="0" borderId="7" xfId="5" applyNumberFormat="1" applyFont="1" applyBorder="1" applyAlignment="1">
      <alignment horizontal="right"/>
    </xf>
    <xf numFmtId="0" fontId="2" fillId="0" borderId="1" xfId="0" applyFont="1" applyBorder="1"/>
    <xf numFmtId="0" fontId="0" fillId="0" borderId="13" xfId="0" applyBorder="1"/>
    <xf numFmtId="0" fontId="0" fillId="0" borderId="2" xfId="0" applyBorder="1"/>
    <xf numFmtId="0" fontId="0" fillId="11" borderId="11" xfId="0" applyFill="1" applyBorder="1"/>
    <xf numFmtId="4" fontId="0" fillId="11" borderId="0" xfId="0" applyNumberFormat="1" applyFill="1" applyBorder="1"/>
    <xf numFmtId="168" fontId="0" fillId="11" borderId="0" xfId="0" applyNumberFormat="1" applyFill="1" applyBorder="1"/>
    <xf numFmtId="0" fontId="0" fillId="12" borderId="11" xfId="0" applyFill="1" applyBorder="1"/>
    <xf numFmtId="4" fontId="0" fillId="12" borderId="0" xfId="0" applyNumberFormat="1" applyFill="1" applyBorder="1"/>
    <xf numFmtId="168" fontId="0" fillId="12" borderId="0" xfId="0" applyNumberFormat="1" applyFill="1" applyBorder="1"/>
    <xf numFmtId="168" fontId="0" fillId="0" borderId="0" xfId="0" applyNumberFormat="1"/>
    <xf numFmtId="168" fontId="0" fillId="0" borderId="12" xfId="0" applyNumberFormat="1" applyBorder="1"/>
    <xf numFmtId="169" fontId="0" fillId="12" borderId="0" xfId="5" applyNumberFormat="1" applyFont="1" applyFill="1" applyBorder="1"/>
    <xf numFmtId="0" fontId="0" fillId="7" borderId="11" xfId="0" applyFill="1" applyBorder="1"/>
    <xf numFmtId="4" fontId="0" fillId="7" borderId="0" xfId="0" applyNumberFormat="1" applyFill="1" applyBorder="1"/>
    <xf numFmtId="168" fontId="0" fillId="7" borderId="0" xfId="0" applyNumberFormat="1" applyFill="1" applyBorder="1"/>
    <xf numFmtId="4" fontId="0" fillId="0" borderId="0" xfId="0" applyNumberFormat="1"/>
    <xf numFmtId="0" fontId="0" fillId="13" borderId="11" xfId="0" applyFill="1" applyBorder="1"/>
    <xf numFmtId="4" fontId="0" fillId="13" borderId="0" xfId="0" applyNumberFormat="1" applyFill="1" applyBorder="1"/>
    <xf numFmtId="168" fontId="0" fillId="13" borderId="0" xfId="0" applyNumberFormat="1" applyFill="1" applyBorder="1"/>
    <xf numFmtId="0" fontId="0" fillId="0" borderId="16" xfId="0" applyBorder="1"/>
    <xf numFmtId="168" fontId="0" fillId="0" borderId="16" xfId="0" applyNumberFormat="1" applyBorder="1"/>
    <xf numFmtId="0" fontId="0" fillId="0" borderId="6" xfId="0" applyBorder="1"/>
    <xf numFmtId="168" fontId="0" fillId="0" borderId="0" xfId="0" applyNumberFormat="1" applyFill="1"/>
    <xf numFmtId="4" fontId="0" fillId="0" borderId="0" xfId="0" applyNumberFormat="1" applyFill="1"/>
    <xf numFmtId="0" fontId="16" fillId="0" borderId="0" xfId="0" applyFont="1"/>
    <xf numFmtId="164" fontId="0" fillId="0" borderId="0" xfId="5" applyFont="1"/>
    <xf numFmtId="169" fontId="0" fillId="0" borderId="0" xfId="5" applyNumberFormat="1" applyFont="1" applyFill="1"/>
    <xf numFmtId="41" fontId="0" fillId="0" borderId="0" xfId="0" applyNumberFormat="1"/>
    <xf numFmtId="10" fontId="2" fillId="0" borderId="0" xfId="0" applyNumberFormat="1" applyFont="1"/>
    <xf numFmtId="0" fontId="17" fillId="14" borderId="17" xfId="0" applyFont="1" applyFill="1" applyBorder="1"/>
    <xf numFmtId="0" fontId="17" fillId="14" borderId="18" xfId="0" applyFont="1" applyFill="1" applyBorder="1"/>
    <xf numFmtId="0" fontId="17" fillId="0" borderId="18" xfId="0" applyFont="1" applyFill="1" applyBorder="1"/>
    <xf numFmtId="0" fontId="17" fillId="0" borderId="19" xfId="0" applyFont="1" applyFill="1" applyBorder="1"/>
    <xf numFmtId="0" fontId="17" fillId="0" borderId="0" xfId="0" applyFont="1" applyFill="1" applyBorder="1"/>
    <xf numFmtId="0" fontId="17" fillId="0" borderId="0" xfId="0" applyFont="1"/>
    <xf numFmtId="0" fontId="17" fillId="0" borderId="20" xfId="0" applyFont="1" applyFill="1" applyBorder="1"/>
    <xf numFmtId="0" fontId="17" fillId="0" borderId="21" xfId="0" applyFont="1" applyFill="1" applyBorder="1"/>
    <xf numFmtId="0" fontId="17" fillId="6" borderId="0" xfId="0" applyFont="1" applyFill="1" applyBorder="1"/>
    <xf numFmtId="9" fontId="17" fillId="6" borderId="0" xfId="0" applyNumberFormat="1" applyFont="1" applyFill="1" applyBorder="1"/>
    <xf numFmtId="9" fontId="17" fillId="0" borderId="0" xfId="0" applyNumberFormat="1" applyFont="1" applyFill="1" applyBorder="1"/>
    <xf numFmtId="9" fontId="17" fillId="0" borderId="21" xfId="0" applyNumberFormat="1" applyFont="1" applyFill="1" applyBorder="1"/>
    <xf numFmtId="0" fontId="17" fillId="0" borderId="21" xfId="0" applyFont="1" applyBorder="1"/>
    <xf numFmtId="0" fontId="17" fillId="0" borderId="0" xfId="0" applyFont="1" applyBorder="1"/>
    <xf numFmtId="0" fontId="17" fillId="6" borderId="0" xfId="0" applyNumberFormat="1" applyFont="1" applyFill="1" applyBorder="1"/>
    <xf numFmtId="9" fontId="17" fillId="6" borderId="21" xfId="0" applyNumberFormat="1" applyFont="1" applyFill="1" applyBorder="1"/>
    <xf numFmtId="0" fontId="18" fillId="6" borderId="0" xfId="0" applyFont="1" applyFill="1" applyBorder="1"/>
    <xf numFmtId="0" fontId="18" fillId="0" borderId="20" xfId="0" applyFont="1" applyBorder="1"/>
    <xf numFmtId="0" fontId="18" fillId="0" borderId="0" xfId="0" applyFont="1" applyBorder="1"/>
    <xf numFmtId="0" fontId="18" fillId="0" borderId="0" xfId="0" applyFont="1" applyFill="1" applyBorder="1"/>
    <xf numFmtId="0" fontId="19" fillId="0" borderId="22" xfId="0" applyFont="1" applyFill="1" applyBorder="1"/>
    <xf numFmtId="0" fontId="19" fillId="0" borderId="23" xfId="0" applyFont="1" applyFill="1" applyBorder="1"/>
    <xf numFmtId="0" fontId="17" fillId="0" borderId="23" xfId="0" applyFont="1" applyFill="1" applyBorder="1"/>
    <xf numFmtId="0" fontId="17" fillId="0" borderId="24" xfId="0" applyFont="1" applyFill="1" applyBorder="1"/>
    <xf numFmtId="0" fontId="19" fillId="0" borderId="20" xfId="0" applyFont="1" applyFill="1" applyBorder="1"/>
    <xf numFmtId="0" fontId="19" fillId="0" borderId="0" xfId="0" applyFont="1" applyFill="1" applyBorder="1"/>
    <xf numFmtId="0" fontId="17" fillId="0" borderId="23" xfId="0" applyFont="1" applyBorder="1"/>
    <xf numFmtId="0" fontId="17" fillId="0" borderId="24" xfId="0" applyFont="1" applyBorder="1"/>
    <xf numFmtId="0" fontId="19" fillId="6" borderId="0" xfId="0" applyFont="1" applyFill="1" applyBorder="1"/>
    <xf numFmtId="9" fontId="17" fillId="0" borderId="0" xfId="0" applyNumberFormat="1" applyFont="1" applyBorder="1"/>
    <xf numFmtId="0" fontId="20" fillId="15" borderId="25" xfId="0" applyFont="1" applyFill="1" applyBorder="1" applyAlignment="1">
      <alignment horizontal="left" vertical="top" wrapText="1" readingOrder="1"/>
    </xf>
    <xf numFmtId="0" fontId="20" fillId="15" borderId="25" xfId="0" applyFont="1" applyFill="1" applyBorder="1" applyAlignment="1">
      <alignment horizontal="center" vertical="center" wrapText="1" readingOrder="1"/>
    </xf>
    <xf numFmtId="0" fontId="20" fillId="15" borderId="25" xfId="0" applyFont="1" applyFill="1" applyBorder="1" applyAlignment="1">
      <alignment horizontal="left" wrapText="1" readingOrder="1"/>
    </xf>
    <xf numFmtId="0" fontId="17" fillId="0" borderId="0" xfId="0" applyFont="1" applyFill="1" applyBorder="1" applyAlignment="1">
      <alignment horizontal="center"/>
    </xf>
    <xf numFmtId="10" fontId="17" fillId="0" borderId="0" xfId="1" applyNumberFormat="1" applyFont="1" applyFill="1" applyBorder="1"/>
    <xf numFmtId="0" fontId="17" fillId="0" borderId="22" xfId="0" applyFont="1" applyFill="1" applyBorder="1"/>
    <xf numFmtId="0" fontId="17" fillId="0" borderId="23" xfId="0" applyFont="1" applyFill="1" applyBorder="1" applyAlignment="1">
      <alignment horizontal="center"/>
    </xf>
    <xf numFmtId="0" fontId="17" fillId="0" borderId="18" xfId="0" applyFont="1" applyBorder="1"/>
    <xf numFmtId="0" fontId="17" fillId="0" borderId="19" xfId="0" applyFont="1" applyBorder="1"/>
    <xf numFmtId="0" fontId="17" fillId="0" borderId="20" xfId="0" applyFont="1" applyBorder="1"/>
    <xf numFmtId="0" fontId="21" fillId="16" borderId="0" xfId="0" applyFont="1" applyFill="1" applyBorder="1" applyAlignment="1">
      <alignment vertical="top"/>
    </xf>
    <xf numFmtId="0" fontId="18" fillId="0" borderId="22" xfId="0" applyFont="1" applyBorder="1"/>
    <xf numFmtId="0" fontId="18" fillId="0" borderId="23" xfId="0" applyFont="1" applyBorder="1"/>
    <xf numFmtId="0" fontId="21" fillId="0" borderId="0" xfId="0" applyFont="1" applyFill="1" applyBorder="1" applyAlignment="1"/>
    <xf numFmtId="164" fontId="19" fillId="0" borderId="0" xfId="5" applyFont="1" applyFill="1" applyBorder="1" applyAlignment="1"/>
    <xf numFmtId="0" fontId="21" fillId="0" borderId="19" xfId="0" applyFont="1" applyFill="1" applyBorder="1" applyAlignment="1">
      <alignment vertical="top"/>
    </xf>
    <xf numFmtId="0" fontId="21" fillId="0" borderId="0" xfId="0" applyFont="1" applyFill="1" applyBorder="1" applyAlignment="1">
      <alignment vertical="top"/>
    </xf>
    <xf numFmtId="0" fontId="21" fillId="0" borderId="20" xfId="0" applyNumberFormat="1" applyFont="1" applyFill="1" applyBorder="1" applyAlignment="1">
      <alignment horizontal="left" vertical="top"/>
    </xf>
    <xf numFmtId="0" fontId="22" fillId="6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164" fontId="23" fillId="0" borderId="0" xfId="5" applyFont="1" applyFill="1" applyBorder="1" applyAlignment="1"/>
    <xf numFmtId="0" fontId="19" fillId="0" borderId="21" xfId="0" applyFont="1" applyFill="1" applyBorder="1"/>
    <xf numFmtId="10" fontId="23" fillId="0" borderId="0" xfId="5" applyNumberFormat="1" applyFont="1" applyFill="1" applyBorder="1" applyAlignment="1"/>
    <xf numFmtId="0" fontId="21" fillId="0" borderId="21" xfId="0" applyNumberFormat="1" applyFont="1" applyFill="1" applyBorder="1" applyAlignment="1">
      <alignment horizontal="left" vertical="top"/>
    </xf>
    <xf numFmtId="0" fontId="19" fillId="0" borderId="22" xfId="0" applyFont="1" applyFill="1" applyBorder="1" applyAlignment="1">
      <alignment horizontal="left"/>
    </xf>
    <xf numFmtId="0" fontId="23" fillId="0" borderId="23" xfId="0" applyNumberFormat="1" applyFont="1" applyFill="1" applyBorder="1" applyAlignment="1">
      <alignment horizontal="center" vertical="center"/>
    </xf>
    <xf numFmtId="164" fontId="23" fillId="0" borderId="23" xfId="5" applyFont="1" applyFill="1" applyBorder="1" applyAlignment="1"/>
    <xf numFmtId="10" fontId="23" fillId="0" borderId="23" xfId="5" applyNumberFormat="1" applyFont="1" applyFill="1" applyBorder="1" applyAlignment="1"/>
    <xf numFmtId="0" fontId="21" fillId="0" borderId="24" xfId="0" applyNumberFormat="1" applyFont="1" applyFill="1" applyBorder="1" applyAlignment="1">
      <alignment horizontal="left" vertical="top"/>
    </xf>
    <xf numFmtId="0" fontId="23" fillId="0" borderId="0" xfId="5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164" fontId="21" fillId="0" borderId="0" xfId="5" applyFont="1" applyFill="1" applyBorder="1" applyAlignment="1"/>
    <xf numFmtId="0" fontId="23" fillId="0" borderId="0" xfId="0" applyFont="1" applyFill="1" applyBorder="1" applyAlignment="1"/>
    <xf numFmtId="10" fontId="21" fillId="0" borderId="0" xfId="5" applyNumberFormat="1" applyFont="1" applyFill="1" applyBorder="1" applyAlignment="1"/>
    <xf numFmtId="0" fontId="19" fillId="0" borderId="17" xfId="0" applyFont="1" applyFill="1" applyBorder="1"/>
    <xf numFmtId="0" fontId="23" fillId="0" borderId="18" xfId="0" applyNumberFormat="1" applyFont="1" applyFill="1" applyBorder="1" applyAlignment="1">
      <alignment horizontal="center" vertical="center"/>
    </xf>
    <xf numFmtId="164" fontId="23" fillId="0" borderId="18" xfId="5" applyFont="1" applyFill="1" applyBorder="1" applyAlignment="1"/>
    <xf numFmtId="10" fontId="23" fillId="0" borderId="18" xfId="5" applyNumberFormat="1" applyFont="1" applyFill="1" applyBorder="1" applyAlignment="1"/>
    <xf numFmtId="0" fontId="23" fillId="0" borderId="19" xfId="0" applyFont="1" applyFill="1" applyBorder="1" applyAlignment="1"/>
    <xf numFmtId="0" fontId="23" fillId="0" borderId="21" xfId="0" applyFont="1" applyFill="1" applyBorder="1" applyAlignment="1"/>
    <xf numFmtId="0" fontId="22" fillId="6" borderId="20" xfId="0" applyFont="1" applyFill="1" applyBorder="1" applyAlignment="1">
      <alignment horizontal="left" vertical="top"/>
    </xf>
    <xf numFmtId="0" fontId="23" fillId="0" borderId="22" xfId="0" applyFont="1" applyFill="1" applyBorder="1" applyAlignment="1"/>
    <xf numFmtId="0" fontId="21" fillId="0" borderId="24" xfId="0" applyFont="1" applyFill="1" applyBorder="1" applyAlignment="1"/>
    <xf numFmtId="0" fontId="19" fillId="0" borderId="24" xfId="0" applyFont="1" applyFill="1" applyBorder="1"/>
    <xf numFmtId="0" fontId="22" fillId="0" borderId="0" xfId="0" applyFont="1" applyFill="1" applyBorder="1" applyAlignment="1"/>
    <xf numFmtId="0" fontId="18" fillId="0" borderId="0" xfId="0" applyFont="1"/>
    <xf numFmtId="164" fontId="19" fillId="17" borderId="0" xfId="5" applyFont="1" applyFill="1" applyBorder="1" applyAlignment="1"/>
    <xf numFmtId="41" fontId="17" fillId="0" borderId="0" xfId="0" applyNumberFormat="1" applyFont="1" applyFill="1" applyBorder="1"/>
    <xf numFmtId="0" fontId="17" fillId="17" borderId="0" xfId="0" applyFont="1" applyFill="1" applyBorder="1"/>
    <xf numFmtId="0" fontId="19" fillId="17" borderId="0" xfId="0" applyFont="1" applyFill="1" applyBorder="1"/>
    <xf numFmtId="0" fontId="17" fillId="0" borderId="0" xfId="0" applyFont="1" applyFill="1"/>
    <xf numFmtId="0" fontId="17" fillId="0" borderId="22" xfId="0" applyFont="1" applyBorder="1"/>
    <xf numFmtId="41" fontId="18" fillId="0" borderId="0" xfId="0" applyNumberFormat="1" applyFont="1"/>
    <xf numFmtId="41" fontId="17" fillId="0" borderId="0" xfId="0" applyNumberFormat="1" applyFont="1"/>
    <xf numFmtId="167" fontId="17" fillId="0" borderId="0" xfId="4" applyNumberFormat="1" applyFont="1"/>
    <xf numFmtId="167" fontId="17" fillId="0" borderId="0" xfId="0" applyNumberFormat="1" applyFont="1"/>
    <xf numFmtId="0" fontId="0" fillId="0" borderId="0" xfId="0"/>
    <xf numFmtId="166" fontId="0" fillId="0" borderId="0" xfId="4" applyNumberFormat="1" applyFont="1" applyAlignment="1">
      <alignment vertical="center"/>
    </xf>
    <xf numFmtId="166" fontId="0" fillId="0" borderId="8" xfId="4" applyNumberFormat="1" applyFont="1" applyFill="1" applyBorder="1" applyAlignment="1">
      <alignment vertical="center"/>
    </xf>
    <xf numFmtId="166" fontId="0" fillId="0" borderId="4" xfId="4" applyNumberFormat="1" applyFont="1" applyBorder="1" applyAlignment="1">
      <alignment vertical="center"/>
    </xf>
    <xf numFmtId="166" fontId="0" fillId="0" borderId="0" xfId="0" applyNumberFormat="1"/>
    <xf numFmtId="43" fontId="0" fillId="0" borderId="0" xfId="0" applyNumberFormat="1" applyFill="1"/>
    <xf numFmtId="0" fontId="0" fillId="14" borderId="0" xfId="0" applyFill="1"/>
    <xf numFmtId="0" fontId="2" fillId="0" borderId="0" xfId="0" applyFont="1" applyFill="1" applyBorder="1"/>
    <xf numFmtId="43" fontId="2" fillId="0" borderId="0" xfId="0" applyNumberFormat="1" applyFont="1" applyFill="1" applyBorder="1"/>
    <xf numFmtId="10" fontId="2" fillId="0" borderId="0" xfId="0" applyNumberFormat="1" applyFont="1" applyFill="1" applyBorder="1"/>
    <xf numFmtId="168" fontId="0" fillId="0" borderId="0" xfId="0" applyNumberFormat="1" applyFill="1" applyBorder="1"/>
    <xf numFmtId="169" fontId="0" fillId="0" borderId="0" xfId="5" applyNumberFormat="1" applyFont="1" applyFill="1" applyBorder="1" applyAlignment="1">
      <alignment horizontal="right"/>
    </xf>
    <xf numFmtId="170" fontId="3" fillId="4" borderId="4" xfId="2" applyNumberFormat="1" applyFont="1" applyFill="1" applyBorder="1"/>
    <xf numFmtId="165" fontId="3" fillId="4" borderId="4" xfId="4" applyFont="1" applyFill="1" applyBorder="1"/>
    <xf numFmtId="4" fontId="26" fillId="12" borderId="0" xfId="0" applyNumberFormat="1" applyFont="1" applyFill="1" applyBorder="1"/>
    <xf numFmtId="4" fontId="26" fillId="0" borderId="0" xfId="0" applyNumberFormat="1" applyFont="1" applyBorder="1"/>
    <xf numFmtId="4" fontId="26" fillId="13" borderId="0" xfId="0" applyNumberFormat="1" applyFont="1" applyFill="1" applyBorder="1"/>
    <xf numFmtId="166" fontId="25" fillId="0" borderId="0" xfId="2" applyNumberFormat="1" applyFont="1"/>
    <xf numFmtId="166" fontId="25" fillId="0" borderId="0" xfId="2" applyNumberFormat="1" applyFont="1" applyFill="1"/>
    <xf numFmtId="166" fontId="25" fillId="4" borderId="4" xfId="2" applyNumberFormat="1" applyFont="1" applyFill="1" applyBorder="1"/>
    <xf numFmtId="165" fontId="0" fillId="0" borderId="0" xfId="0" applyNumberFormat="1" applyFill="1" applyBorder="1"/>
    <xf numFmtId="165" fontId="3" fillId="4" borderId="4" xfId="2" applyNumberFormat="1" applyFont="1" applyFill="1" applyBorder="1"/>
    <xf numFmtId="0" fontId="27" fillId="18" borderId="28" xfId="0" applyFont="1" applyFill="1" applyBorder="1" applyAlignment="1">
      <alignment vertical="top" wrapText="1"/>
    </xf>
    <xf numFmtId="0" fontId="28" fillId="18" borderId="28" xfId="0" applyFont="1" applyFill="1" applyBorder="1" applyAlignment="1">
      <alignment horizontal="center" vertical="center" wrapText="1" readingOrder="1"/>
    </xf>
    <xf numFmtId="0" fontId="29" fillId="19" borderId="29" xfId="0" applyFont="1" applyFill="1" applyBorder="1" applyAlignment="1">
      <alignment horizontal="left" vertical="center" wrapText="1" readingOrder="1"/>
    </xf>
    <xf numFmtId="0" fontId="29" fillId="20" borderId="25" xfId="0" applyFont="1" applyFill="1" applyBorder="1" applyAlignment="1">
      <alignment horizontal="left" vertical="center" wrapText="1" readingOrder="1"/>
    </xf>
    <xf numFmtId="0" fontId="29" fillId="19" borderId="25" xfId="0" applyFont="1" applyFill="1" applyBorder="1" applyAlignment="1">
      <alignment horizontal="left" vertical="center" wrapText="1" readingOrder="1"/>
    </xf>
    <xf numFmtId="166" fontId="29" fillId="19" borderId="29" xfId="4" applyNumberFormat="1" applyFont="1" applyFill="1" applyBorder="1" applyAlignment="1">
      <alignment horizontal="right" vertical="center" wrapText="1" indent="1" readingOrder="1"/>
    </xf>
    <xf numFmtId="166" fontId="11" fillId="0" borderId="8" xfId="4" applyNumberFormat="1" applyFont="1" applyFill="1" applyBorder="1" applyAlignment="1">
      <alignment horizontal="center" vertical="center"/>
    </xf>
    <xf numFmtId="166" fontId="11" fillId="7" borderId="8" xfId="4" applyNumberFormat="1" applyFont="1" applyFill="1" applyBorder="1" applyAlignment="1">
      <alignment vertical="center"/>
    </xf>
    <xf numFmtId="166" fontId="11" fillId="7" borderId="8" xfId="4" applyNumberFormat="1" applyFont="1" applyFill="1" applyBorder="1" applyAlignment="1">
      <alignment horizontal="center" vertical="center"/>
    </xf>
    <xf numFmtId="166" fontId="15" fillId="0" borderId="3" xfId="4" applyNumberFormat="1" applyFont="1" applyFill="1" applyBorder="1" applyAlignment="1">
      <alignment vertical="center"/>
    </xf>
    <xf numFmtId="166" fontId="11" fillId="0" borderId="2" xfId="4" applyNumberFormat="1" applyFont="1" applyBorder="1" applyAlignment="1">
      <alignment horizontal="center" vertical="center"/>
    </xf>
    <xf numFmtId="166" fontId="15" fillId="0" borderId="0" xfId="4" applyNumberFormat="1" applyFont="1" applyAlignment="1">
      <alignment vertical="center"/>
    </xf>
    <xf numFmtId="166" fontId="49" fillId="0" borderId="0" xfId="4" applyNumberFormat="1" applyFont="1" applyFill="1" applyAlignment="1">
      <alignment vertical="center"/>
    </xf>
    <xf numFmtId="166" fontId="15" fillId="0" borderId="0" xfId="4" applyNumberFormat="1" applyFont="1" applyAlignment="1">
      <alignment horizontal="center" vertical="center"/>
    </xf>
    <xf numFmtId="166" fontId="15" fillId="0" borderId="0" xfId="4" applyNumberFormat="1" applyFont="1" applyFill="1" applyAlignment="1">
      <alignment vertical="center"/>
    </xf>
    <xf numFmtId="166" fontId="11" fillId="0" borderId="0" xfId="4" applyNumberFormat="1" applyFont="1" applyAlignment="1">
      <alignment horizontal="center" vertical="center"/>
    </xf>
    <xf numFmtId="166" fontId="0" fillId="0" borderId="4" xfId="4" applyNumberFormat="1" applyFont="1" applyBorder="1" applyAlignment="1">
      <alignment horizontal="center" vertical="center"/>
    </xf>
    <xf numFmtId="166" fontId="0" fillId="0" borderId="0" xfId="4" applyNumberFormat="1" applyFont="1" applyFill="1" applyAlignment="1">
      <alignment vertical="center"/>
    </xf>
    <xf numFmtId="166" fontId="11" fillId="0" borderId="0" xfId="4" applyNumberFormat="1" applyFont="1" applyFill="1" applyAlignment="1">
      <alignment horizontal="center" vertical="center"/>
    </xf>
    <xf numFmtId="166" fontId="15" fillId="0" borderId="0" xfId="4" applyNumberFormat="1" applyFont="1" applyFill="1" applyAlignment="1">
      <alignment horizontal="left" vertical="center"/>
    </xf>
    <xf numFmtId="166" fontId="15" fillId="0" borderId="8" xfId="4" applyNumberFormat="1" applyFont="1" applyFill="1" applyBorder="1" applyAlignment="1">
      <alignment horizontal="center"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8" xfId="4" applyNumberFormat="1" applyFont="1" applyBorder="1" applyAlignment="1">
      <alignment horizontal="center" vertical="center"/>
    </xf>
    <xf numFmtId="166" fontId="15" fillId="7" borderId="8" xfId="4" applyNumberFormat="1" applyFont="1" applyFill="1" applyBorder="1" applyAlignment="1">
      <alignment vertical="center"/>
    </xf>
    <xf numFmtId="166" fontId="15" fillId="0" borderId="8" xfId="4" applyNumberFormat="1" applyFont="1" applyBorder="1" applyAlignment="1">
      <alignment vertical="center"/>
    </xf>
    <xf numFmtId="166" fontId="15" fillId="0" borderId="8" xfId="4" applyNumberFormat="1" applyFont="1" applyBorder="1" applyAlignment="1">
      <alignment horizontal="left" vertical="center"/>
    </xf>
    <xf numFmtId="166" fontId="15" fillId="0" borderId="9" xfId="4" applyNumberFormat="1" applyFont="1" applyBorder="1" applyAlignment="1">
      <alignment horizontal="center" vertical="center"/>
    </xf>
    <xf numFmtId="166" fontId="11" fillId="0" borderId="10" xfId="4" applyNumberFormat="1" applyFont="1" applyBorder="1" applyAlignment="1">
      <alignment vertical="center"/>
    </xf>
    <xf numFmtId="166" fontId="15" fillId="0" borderId="0" xfId="4" applyNumberFormat="1" applyFont="1" applyBorder="1" applyAlignment="1">
      <alignment horizontal="center" vertical="center"/>
    </xf>
    <xf numFmtId="166" fontId="11" fillId="0" borderId="0" xfId="4" applyNumberFormat="1" applyFont="1" applyFill="1" applyBorder="1" applyAlignment="1">
      <alignment vertical="center"/>
    </xf>
    <xf numFmtId="166" fontId="11" fillId="0" borderId="0" xfId="4" applyNumberFormat="1" applyFont="1" applyBorder="1" applyAlignment="1">
      <alignment vertical="center"/>
    </xf>
    <xf numFmtId="166" fontId="11" fillId="0" borderId="4" xfId="4" applyNumberFormat="1" applyFont="1" applyBorder="1" applyAlignment="1">
      <alignment horizontal="center" vertical="center"/>
    </xf>
    <xf numFmtId="166" fontId="11" fillId="0" borderId="4" xfId="4" applyNumberFormat="1" applyFont="1" applyFill="1" applyBorder="1" applyAlignment="1">
      <alignment horizontal="center" vertical="center"/>
    </xf>
    <xf numFmtId="166" fontId="15" fillId="0" borderId="4" xfId="4" applyNumberFormat="1" applyFont="1" applyBorder="1" applyAlignment="1">
      <alignment horizontal="center" vertical="center"/>
    </xf>
    <xf numFmtId="166" fontId="15" fillId="0" borderId="4" xfId="4" applyNumberFormat="1" applyFont="1" applyFill="1" applyBorder="1" applyAlignment="1">
      <alignment vertical="center"/>
    </xf>
    <xf numFmtId="166" fontId="11" fillId="0" borderId="4" xfId="4" applyNumberFormat="1" applyFont="1" applyFill="1" applyBorder="1" applyAlignment="1">
      <alignment vertical="center"/>
    </xf>
    <xf numFmtId="166" fontId="11" fillId="0" borderId="0" xfId="4" applyNumberFormat="1" applyFont="1" applyAlignment="1">
      <alignment vertical="center" wrapText="1"/>
    </xf>
    <xf numFmtId="166" fontId="11" fillId="0" borderId="4" xfId="4" applyNumberFormat="1" applyFont="1" applyBorder="1" applyAlignment="1">
      <alignment vertical="center"/>
    </xf>
    <xf numFmtId="166" fontId="11" fillId="9" borderId="4" xfId="4" applyNumberFormat="1" applyFont="1" applyFill="1" applyBorder="1" applyAlignment="1">
      <alignment vertical="center"/>
    </xf>
    <xf numFmtId="166" fontId="11" fillId="0" borderId="0" xfId="4" applyNumberFormat="1" applyFont="1" applyFill="1" applyAlignment="1">
      <alignment vertical="center"/>
    </xf>
    <xf numFmtId="166" fontId="0" fillId="0" borderId="0" xfId="4" applyNumberFormat="1" applyFont="1" applyAlignment="1">
      <alignment vertical="center" wrapText="1"/>
    </xf>
    <xf numFmtId="166" fontId="15" fillId="0" borderId="0" xfId="4" applyNumberFormat="1" applyFont="1" applyAlignment="1">
      <alignment vertical="center" wrapText="1"/>
    </xf>
    <xf numFmtId="166" fontId="49" fillId="0" borderId="0" xfId="4" applyNumberFormat="1" applyFont="1" applyAlignment="1">
      <alignment vertical="center"/>
    </xf>
    <xf numFmtId="166" fontId="11" fillId="6" borderId="4" xfId="4" applyNumberFormat="1" applyFont="1" applyFill="1" applyBorder="1" applyAlignment="1">
      <alignment vertical="center" wrapText="1"/>
    </xf>
    <xf numFmtId="166" fontId="0" fillId="0" borderId="4" xfId="4" applyNumberFormat="1" applyFont="1" applyBorder="1" applyAlignment="1">
      <alignment vertical="center" wrapText="1"/>
    </xf>
    <xf numFmtId="166" fontId="15" fillId="0" borderId="4" xfId="4" applyNumberFormat="1" applyFont="1" applyBorder="1" applyAlignment="1">
      <alignment vertical="center" wrapText="1"/>
    </xf>
    <xf numFmtId="166" fontId="0" fillId="0" borderId="4" xfId="4" quotePrefix="1" applyNumberFormat="1" applyFont="1" applyBorder="1" applyAlignment="1">
      <alignment vertical="center" wrapText="1"/>
    </xf>
    <xf numFmtId="166" fontId="15" fillId="0" borderId="4" xfId="4" quotePrefix="1" applyNumberFormat="1" applyFont="1" applyBorder="1" applyAlignment="1">
      <alignment vertical="center" wrapText="1"/>
    </xf>
    <xf numFmtId="166" fontId="2" fillId="6" borderId="4" xfId="4" applyNumberFormat="1" applyFont="1" applyFill="1" applyBorder="1" applyAlignment="1">
      <alignment horizontal="center" vertical="center"/>
    </xf>
    <xf numFmtId="166" fontId="0" fillId="0" borderId="0" xfId="4" applyNumberFormat="1" applyFont="1" applyAlignment="1">
      <alignment horizontal="center" vertical="center"/>
    </xf>
    <xf numFmtId="10" fontId="11" fillId="6" borderId="0" xfId="1" applyNumberFormat="1" applyFont="1" applyFill="1" applyAlignment="1">
      <alignment horizontal="center" vertical="center"/>
    </xf>
    <xf numFmtId="166" fontId="15" fillId="0" borderId="0" xfId="4" applyNumberFormat="1" applyFont="1" applyAlignment="1">
      <alignment horizontal="right" vertical="center" wrapText="1"/>
    </xf>
    <xf numFmtId="166" fontId="15" fillId="0" borderId="3" xfId="4" applyNumberFormat="1" applyFont="1" applyBorder="1" applyAlignment="1">
      <alignment vertical="center" wrapText="1"/>
    </xf>
    <xf numFmtId="166" fontId="15" fillId="0" borderId="7" xfId="4" applyNumberFormat="1" applyFont="1" applyBorder="1" applyAlignment="1">
      <alignment vertical="center" wrapText="1"/>
    </xf>
    <xf numFmtId="166" fontId="11" fillId="0" borderId="3" xfId="4" applyNumberFormat="1" applyFont="1" applyBorder="1" applyAlignment="1">
      <alignment vertical="center" wrapText="1"/>
    </xf>
    <xf numFmtId="166" fontId="15" fillId="0" borderId="3" xfId="4" applyNumberFormat="1" applyFont="1" applyBorder="1" applyAlignment="1">
      <alignment horizontal="center" vertical="center"/>
    </xf>
    <xf numFmtId="166" fontId="15" fillId="0" borderId="3" xfId="4" applyNumberFormat="1" applyFont="1" applyBorder="1" applyAlignment="1">
      <alignment vertical="center"/>
    </xf>
    <xf numFmtId="166" fontId="11" fillId="7" borderId="8" xfId="4" applyNumberFormat="1" applyFont="1" applyFill="1" applyBorder="1" applyAlignment="1">
      <alignment vertical="center" wrapText="1"/>
    </xf>
    <xf numFmtId="166" fontId="15" fillId="0" borderId="8" xfId="4" applyNumberFormat="1" applyFont="1" applyBorder="1" applyAlignment="1">
      <alignment horizontal="left" vertical="center" wrapText="1"/>
    </xf>
    <xf numFmtId="166" fontId="15" fillId="0" borderId="8" xfId="4" applyNumberFormat="1" applyFont="1" applyBorder="1" applyAlignment="1">
      <alignment vertical="center" wrapText="1"/>
    </xf>
    <xf numFmtId="166" fontId="15" fillId="7" borderId="8" xfId="4" applyNumberFormat="1" applyFont="1" applyFill="1" applyBorder="1" applyAlignment="1">
      <alignment horizontal="center" vertical="center"/>
    </xf>
    <xf numFmtId="166" fontId="15" fillId="0" borderId="8" xfId="4" applyNumberFormat="1" applyFont="1" applyFill="1" applyBorder="1" applyAlignment="1">
      <alignment vertical="center" wrapText="1"/>
    </xf>
    <xf numFmtId="166" fontId="11" fillId="0" borderId="8" xfId="4" applyNumberFormat="1" applyFont="1" applyFill="1" applyBorder="1" applyAlignment="1">
      <alignment vertical="center" wrapText="1"/>
    </xf>
    <xf numFmtId="166" fontId="11" fillId="0" borderId="10" xfId="4" applyNumberFormat="1" applyFont="1" applyBorder="1" applyAlignment="1">
      <alignment vertical="center" wrapText="1"/>
    </xf>
    <xf numFmtId="166" fontId="11" fillId="0" borderId="10" xfId="4" applyNumberFormat="1" applyFont="1" applyBorder="1" applyAlignment="1">
      <alignment horizontal="center" vertical="center"/>
    </xf>
    <xf numFmtId="166" fontId="11" fillId="0" borderId="0" xfId="4" applyNumberFormat="1" applyFont="1" applyBorder="1" applyAlignment="1">
      <alignment vertical="center" wrapText="1"/>
    </xf>
    <xf numFmtId="166" fontId="11" fillId="0" borderId="0" xfId="4" applyNumberFormat="1" applyFont="1" applyBorder="1" applyAlignment="1">
      <alignment horizontal="center" vertical="center"/>
    </xf>
    <xf numFmtId="166" fontId="15" fillId="0" borderId="4" xfId="4" applyNumberFormat="1" applyFont="1" applyBorder="1" applyAlignment="1">
      <alignment vertical="center"/>
    </xf>
    <xf numFmtId="166" fontId="15" fillId="6" borderId="4" xfId="4" applyNumberFormat="1" applyFont="1" applyFill="1" applyBorder="1" applyAlignment="1">
      <alignment vertical="center"/>
    </xf>
    <xf numFmtId="166" fontId="26" fillId="6" borderId="4" xfId="4" applyNumberFormat="1" applyFont="1" applyFill="1" applyBorder="1" applyAlignment="1">
      <alignment vertical="center"/>
    </xf>
    <xf numFmtId="166" fontId="11" fillId="0" borderId="4" xfId="4" applyNumberFormat="1" applyFont="1" applyBorder="1" applyAlignment="1">
      <alignment vertical="center" wrapText="1"/>
    </xf>
    <xf numFmtId="166" fontId="11" fillId="8" borderId="4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 wrapText="1"/>
    </xf>
    <xf numFmtId="166" fontId="11" fillId="0" borderId="0" xfId="4" applyNumberFormat="1" applyFont="1" applyAlignment="1">
      <alignment vertical="center"/>
    </xf>
    <xf numFmtId="166" fontId="11" fillId="0" borderId="8" xfId="4" applyNumberFormat="1" applyFont="1" applyFill="1" applyBorder="1" applyAlignment="1">
      <alignment vertical="center"/>
    </xf>
    <xf numFmtId="166" fontId="15" fillId="0" borderId="26" xfId="4" applyNumberFormat="1" applyFont="1" applyBorder="1" applyAlignment="1">
      <alignment horizontal="left" vertical="center"/>
    </xf>
    <xf numFmtId="166" fontId="11" fillId="0" borderId="0" xfId="4" applyNumberFormat="1" applyFont="1" applyFill="1" applyBorder="1" applyAlignment="1">
      <alignment horizontal="center" vertical="center"/>
    </xf>
    <xf numFmtId="166" fontId="15" fillId="0" borderId="8" xfId="4" applyNumberFormat="1" applyFont="1" applyFill="1" applyBorder="1" applyAlignment="1">
      <alignment horizontal="left" vertical="center" wrapText="1"/>
    </xf>
    <xf numFmtId="166" fontId="15" fillId="0" borderId="0" xfId="4" applyNumberFormat="1" applyFont="1" applyFill="1" applyBorder="1" applyAlignment="1">
      <alignment vertical="center"/>
    </xf>
    <xf numFmtId="166" fontId="11" fillId="0" borderId="3" xfId="4" applyNumberFormat="1" applyFont="1" applyBorder="1" applyAlignment="1">
      <alignment horizontal="center" vertical="center"/>
    </xf>
    <xf numFmtId="9" fontId="0" fillId="0" borderId="0" xfId="1" applyFont="1"/>
    <xf numFmtId="165" fontId="0" fillId="0" borderId="0" xfId="4" applyNumberFormat="1" applyFont="1"/>
    <xf numFmtId="166" fontId="11" fillId="0" borderId="10" xfId="4" applyNumberFormat="1" applyFont="1" applyFill="1" applyBorder="1" applyAlignment="1">
      <alignment vertical="center"/>
    </xf>
    <xf numFmtId="166" fontId="0" fillId="0" borderId="0" xfId="4" applyNumberFormat="1" applyFont="1" applyFill="1" applyAlignment="1">
      <alignment horizontal="center" vertical="center"/>
    </xf>
    <xf numFmtId="166" fontId="11" fillId="0" borderId="0" xfId="4" quotePrefix="1" applyNumberFormat="1" applyFont="1" applyAlignment="1">
      <alignment horizontal="center" vertical="center"/>
    </xf>
    <xf numFmtId="166" fontId="48" fillId="2" borderId="0" xfId="4" applyNumberFormat="1" applyFont="1" applyFill="1" applyBorder="1" applyAlignment="1">
      <alignment vertical="center"/>
    </xf>
    <xf numFmtId="166" fontId="48" fillId="0" borderId="0" xfId="4" applyNumberFormat="1" applyFont="1" applyFill="1" applyBorder="1" applyAlignment="1">
      <alignment vertical="center"/>
    </xf>
    <xf numFmtId="166" fontId="11" fillId="6" borderId="4" xfId="4" applyNumberFormat="1" applyFont="1" applyFill="1" applyBorder="1" applyAlignment="1">
      <alignment horizontal="left" vertical="center"/>
    </xf>
    <xf numFmtId="166" fontId="11" fillId="0" borderId="0" xfId="4" applyNumberFormat="1" applyFont="1" applyFill="1" applyAlignment="1">
      <alignment horizontal="left" vertical="center"/>
    </xf>
    <xf numFmtId="166" fontId="15" fillId="0" borderId="0" xfId="4" applyNumberFormat="1" applyFont="1" applyAlignment="1">
      <alignment horizontal="left" vertical="center"/>
    </xf>
    <xf numFmtId="166" fontId="11" fillId="0" borderId="0" xfId="4" quotePrefix="1" applyNumberFormat="1" applyFont="1" applyAlignment="1">
      <alignment horizontal="left" vertical="center"/>
    </xf>
    <xf numFmtId="166" fontId="11" fillId="6" borderId="4" xfId="4" applyNumberFormat="1" applyFont="1" applyFill="1" applyBorder="1" applyAlignment="1">
      <alignment vertical="center"/>
    </xf>
    <xf numFmtId="166" fontId="11" fillId="0" borderId="0" xfId="4" applyNumberFormat="1" applyFont="1" applyAlignment="1">
      <alignment horizontal="left" vertical="center"/>
    </xf>
    <xf numFmtId="166" fontId="0" fillId="0" borderId="26" xfId="4" applyNumberFormat="1" applyFont="1" applyBorder="1" applyAlignment="1">
      <alignment vertical="center" wrapText="1"/>
    </xf>
    <xf numFmtId="166" fontId="0" fillId="0" borderId="26" xfId="4" applyNumberFormat="1" applyFont="1" applyBorder="1" applyAlignment="1">
      <alignment vertical="center"/>
    </xf>
    <xf numFmtId="166" fontId="0" fillId="0" borderId="8" xfId="4" applyNumberFormat="1" applyFont="1" applyBorder="1" applyAlignment="1">
      <alignment vertical="center" wrapText="1"/>
    </xf>
    <xf numFmtId="166" fontId="0" fillId="0" borderId="8" xfId="4" applyNumberFormat="1" applyFont="1" applyBorder="1" applyAlignment="1">
      <alignment vertical="center"/>
    </xf>
    <xf numFmtId="166" fontId="0" fillId="0" borderId="8" xfId="4" applyNumberFormat="1" applyFont="1" applyFill="1" applyBorder="1" applyAlignment="1">
      <alignment horizontal="left" vertical="center" wrapText="1"/>
    </xf>
    <xf numFmtId="166" fontId="26" fillId="0" borderId="8" xfId="4" applyNumberFormat="1" applyFont="1" applyBorder="1" applyAlignment="1">
      <alignment vertical="center" wrapText="1"/>
    </xf>
    <xf numFmtId="166" fontId="26" fillId="0" borderId="8" xfId="4" applyNumberFormat="1" applyFont="1" applyBorder="1" applyAlignment="1">
      <alignment horizontal="center" vertical="center" wrapText="1"/>
    </xf>
    <xf numFmtId="166" fontId="0" fillId="0" borderId="8" xfId="4" applyNumberFormat="1" applyFont="1" applyBorder="1" applyAlignment="1">
      <alignment horizontal="left" vertical="center" wrapText="1"/>
    </xf>
    <xf numFmtId="166" fontId="0" fillId="0" borderId="8" xfId="4" applyNumberFormat="1" applyFont="1" applyBorder="1" applyAlignment="1">
      <alignment wrapText="1"/>
    </xf>
    <xf numFmtId="166" fontId="26" fillId="0" borderId="8" xfId="4" applyNumberFormat="1" applyFont="1" applyBorder="1" applyAlignment="1">
      <alignment vertical="center"/>
    </xf>
    <xf numFmtId="166" fontId="0" fillId="0" borderId="8" xfId="4" applyNumberFormat="1" applyFont="1" applyFill="1" applyBorder="1" applyAlignment="1">
      <alignment vertical="center" wrapText="1"/>
    </xf>
    <xf numFmtId="166" fontId="0" fillId="0" borderId="27" xfId="4" applyNumberFormat="1" applyFont="1" applyBorder="1" applyAlignment="1">
      <alignment vertical="center" wrapText="1"/>
    </xf>
    <xf numFmtId="166" fontId="3" fillId="0" borderId="8" xfId="4" applyNumberFormat="1" applyFont="1" applyFill="1" applyBorder="1" applyAlignment="1">
      <alignment vertical="center" wrapText="1"/>
    </xf>
    <xf numFmtId="166" fontId="0" fillId="0" borderId="8" xfId="4" applyNumberFormat="1" applyFont="1" applyBorder="1"/>
    <xf numFmtId="166" fontId="24" fillId="0" borderId="8" xfId="4" applyNumberFormat="1" applyFont="1" applyFill="1" applyBorder="1" applyAlignment="1">
      <alignment vertical="center" wrapText="1"/>
    </xf>
    <xf numFmtId="166" fontId="0" fillId="0" borderId="27" xfId="4" applyNumberFormat="1" applyFont="1" applyBorder="1" applyAlignment="1">
      <alignment wrapText="1"/>
    </xf>
    <xf numFmtId="166" fontId="0" fillId="0" borderId="27" xfId="4" applyNumberFormat="1" applyFont="1" applyBorder="1" applyAlignment="1">
      <alignment vertical="center"/>
    </xf>
    <xf numFmtId="166" fontId="50" fillId="0" borderId="0" xfId="4" applyNumberFormat="1" applyFont="1" applyFill="1" applyAlignment="1">
      <alignment vertical="center"/>
    </xf>
    <xf numFmtId="166" fontId="50" fillId="0" borderId="0" xfId="4" applyNumberFormat="1" applyFont="1" applyAlignment="1">
      <alignment vertical="center"/>
    </xf>
    <xf numFmtId="166" fontId="0" fillId="0" borderId="14" xfId="4" applyNumberFormat="1" applyFont="1" applyBorder="1" applyAlignment="1">
      <alignment horizontal="center" vertical="center"/>
    </xf>
    <xf numFmtId="166" fontId="0" fillId="0" borderId="14" xfId="4" applyNumberFormat="1" applyFont="1" applyBorder="1" applyAlignment="1">
      <alignment vertical="center"/>
    </xf>
    <xf numFmtId="166" fontId="0" fillId="0" borderId="41" xfId="4" applyNumberFormat="1" applyFont="1" applyFill="1" applyBorder="1" applyAlignment="1">
      <alignment vertical="center"/>
    </xf>
    <xf numFmtId="166" fontId="0" fillId="0" borderId="41" xfId="4" applyNumberFormat="1" applyFont="1" applyBorder="1" applyAlignment="1">
      <alignment horizontal="center" vertical="center"/>
    </xf>
    <xf numFmtId="166" fontId="0" fillId="0" borderId="41" xfId="4" applyNumberFormat="1" applyFont="1" applyBorder="1" applyAlignment="1">
      <alignment vertical="center"/>
    </xf>
    <xf numFmtId="166" fontId="0" fillId="6" borderId="8" xfId="4" applyNumberFormat="1" applyFont="1" applyFill="1" applyBorder="1" applyAlignment="1">
      <alignment vertical="center"/>
    </xf>
    <xf numFmtId="166" fontId="0" fillId="0" borderId="8" xfId="4" quotePrefix="1" applyNumberFormat="1" applyFont="1" applyFill="1" applyBorder="1" applyAlignment="1">
      <alignment vertical="center"/>
    </xf>
    <xf numFmtId="166" fontId="26" fillId="0" borderId="8" xfId="4" applyNumberFormat="1" applyFont="1" applyFill="1" applyBorder="1" applyAlignment="1">
      <alignment vertical="center"/>
    </xf>
    <xf numFmtId="166" fontId="26" fillId="0" borderId="8" xfId="4" applyNumberFormat="1" applyFont="1" applyBorder="1" applyAlignment="1">
      <alignment horizontal="left" vertical="center"/>
    </xf>
    <xf numFmtId="166" fontId="0" fillId="0" borderId="8" xfId="4" applyNumberFormat="1" applyFont="1" applyBorder="1" applyAlignment="1">
      <alignment horizontal="left" vertical="center"/>
    </xf>
    <xf numFmtId="166" fontId="0" fillId="0" borderId="10" xfId="4" applyNumberFormat="1" applyFont="1" applyBorder="1" applyAlignment="1">
      <alignment vertical="center"/>
    </xf>
    <xf numFmtId="166" fontId="0" fillId="0" borderId="41" xfId="4" applyNumberFormat="1" applyFont="1" applyFill="1" applyBorder="1" applyAlignment="1">
      <alignment horizontal="center" vertical="center"/>
    </xf>
    <xf numFmtId="166" fontId="26" fillId="0" borderId="8" xfId="4" applyNumberFormat="1" applyFont="1" applyFill="1" applyBorder="1" applyAlignment="1">
      <alignment horizontal="right" vertical="center"/>
    </xf>
    <xf numFmtId="166" fontId="0" fillId="0" borderId="10" xfId="4" applyNumberFormat="1" applyFont="1" applyFill="1" applyBorder="1" applyAlignment="1">
      <alignment vertical="center"/>
    </xf>
    <xf numFmtId="166" fontId="15" fillId="6" borderId="8" xfId="4" applyNumberFormat="1" applyFont="1" applyFill="1" applyBorder="1" applyAlignment="1">
      <alignment vertical="center"/>
    </xf>
    <xf numFmtId="165" fontId="0" fillId="0" borderId="0" xfId="4" applyNumberFormat="1" applyFont="1" applyFill="1" applyAlignment="1">
      <alignment vertical="center"/>
    </xf>
    <xf numFmtId="166" fontId="15" fillId="9" borderId="8" xfId="4" applyNumberFormat="1" applyFont="1" applyFill="1" applyBorder="1" applyAlignment="1">
      <alignment vertical="center"/>
    </xf>
    <xf numFmtId="166" fontId="26" fillId="0" borderId="8" xfId="4" applyNumberFormat="1" applyFont="1" applyBorder="1" applyAlignment="1">
      <alignment horizontal="center" vertical="center"/>
    </xf>
    <xf numFmtId="166" fontId="26" fillId="6" borderId="8" xfId="4" applyNumberFormat="1" applyFont="1" applyFill="1" applyBorder="1" applyAlignment="1">
      <alignment vertical="center"/>
    </xf>
    <xf numFmtId="49" fontId="51" fillId="43" borderId="0" xfId="4" applyNumberFormat="1" applyFont="1" applyFill="1" applyAlignment="1">
      <alignment horizontal="left" vertical="center" wrapText="1"/>
    </xf>
    <xf numFmtId="49" fontId="52" fillId="43" borderId="0" xfId="4" applyNumberFormat="1" applyFont="1" applyFill="1" applyAlignment="1">
      <alignment horizontal="left" vertical="center" wrapText="1"/>
    </xf>
    <xf numFmtId="49" fontId="51" fillId="43" borderId="0" xfId="0" applyNumberFormat="1" applyFont="1" applyFill="1" applyAlignment="1">
      <alignment horizontal="left" vertical="center" wrapText="1"/>
    </xf>
    <xf numFmtId="1" fontId="17" fillId="0" borderId="21" xfId="0" applyNumberFormat="1" applyFont="1" applyFill="1" applyBorder="1"/>
    <xf numFmtId="172" fontId="17" fillId="0" borderId="21" xfId="0" applyNumberFormat="1" applyFont="1" applyBorder="1"/>
    <xf numFmtId="172" fontId="19" fillId="0" borderId="21" xfId="0" applyNumberFormat="1" applyFont="1" applyFill="1" applyBorder="1"/>
    <xf numFmtId="0" fontId="17" fillId="7" borderId="0" xfId="0" applyFont="1" applyFill="1" applyBorder="1"/>
    <xf numFmtId="173" fontId="23" fillId="7" borderId="0" xfId="0" applyNumberFormat="1" applyFont="1" applyFill="1" applyBorder="1" applyAlignment="1">
      <alignment horizontal="center" vertical="center"/>
    </xf>
    <xf numFmtId="0" fontId="23" fillId="7" borderId="0" xfId="0" applyNumberFormat="1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0" fontId="17" fillId="7" borderId="20" xfId="0" applyFont="1" applyFill="1" applyBorder="1"/>
    <xf numFmtId="174" fontId="0" fillId="11" borderId="0" xfId="5" applyNumberFormat="1" applyFont="1" applyFill="1"/>
    <xf numFmtId="175" fontId="23" fillId="0" borderId="0" xfId="5" applyNumberFormat="1" applyFont="1" applyFill="1" applyBorder="1" applyAlignment="1"/>
    <xf numFmtId="165" fontId="15" fillId="0" borderId="0" xfId="4" applyNumberFormat="1" applyFont="1" applyAlignment="1">
      <alignment vertical="center"/>
    </xf>
    <xf numFmtId="43" fontId="17" fillId="0" borderId="0" xfId="0" applyNumberFormat="1" applyFont="1"/>
    <xf numFmtId="175" fontId="17" fillId="0" borderId="0" xfId="5" applyNumberFormat="1" applyFont="1"/>
    <xf numFmtId="175" fontId="17" fillId="12" borderId="0" xfId="5" applyNumberFormat="1" applyFont="1" applyFill="1" applyBorder="1"/>
    <xf numFmtId="43" fontId="17" fillId="12" borderId="0" xfId="0" applyNumberFormat="1" applyFont="1" applyFill="1" applyBorder="1"/>
    <xf numFmtId="175" fontId="53" fillId="12" borderId="0" xfId="5" applyNumberFormat="1" applyFont="1" applyFill="1"/>
    <xf numFmtId="175" fontId="17" fillId="12" borderId="0" xfId="5" applyNumberFormat="1" applyFont="1" applyFill="1"/>
    <xf numFmtId="175" fontId="53" fillId="12" borderId="0" xfId="5" applyNumberFormat="1" applyFont="1" applyFill="1" applyBorder="1"/>
    <xf numFmtId="174" fontId="18" fillId="0" borderId="0" xfId="5" applyNumberFormat="1" applyFont="1"/>
    <xf numFmtId="170" fontId="11" fillId="0" borderId="0" xfId="4" applyNumberFormat="1" applyFont="1" applyFill="1" applyAlignment="1">
      <alignment horizontal="left" vertical="center"/>
    </xf>
    <xf numFmtId="170" fontId="0" fillId="0" borderId="0" xfId="4" applyNumberFormat="1" applyFont="1" applyAlignment="1">
      <alignment vertical="center"/>
    </xf>
    <xf numFmtId="166" fontId="15" fillId="0" borderId="0" xfId="4" applyNumberFormat="1" applyFont="1" applyFill="1" applyAlignment="1">
      <alignment horizontal="right" vertical="center"/>
    </xf>
    <xf numFmtId="175" fontId="0" fillId="0" borderId="0" xfId="5" applyNumberFormat="1" applyFont="1" applyFill="1" applyBorder="1"/>
    <xf numFmtId="169" fontId="26" fillId="0" borderId="0" xfId="0" applyNumberFormat="1" applyFont="1" applyFill="1" applyBorder="1"/>
    <xf numFmtId="166" fontId="11" fillId="0" borderId="3" xfId="4" applyNumberFormat="1" applyFont="1" applyBorder="1" applyAlignment="1">
      <alignment horizontal="center" vertical="center"/>
    </xf>
    <xf numFmtId="166" fontId="11" fillId="0" borderId="7" xfId="4" applyNumberFormat="1" applyFont="1" applyBorder="1" applyAlignment="1">
      <alignment horizontal="center" vertical="center"/>
    </xf>
    <xf numFmtId="0" fontId="21" fillId="0" borderId="17" xfId="0" applyNumberFormat="1" applyFont="1" applyFill="1" applyBorder="1" applyAlignment="1">
      <alignment horizontal="left" vertical="top"/>
    </xf>
    <xf numFmtId="0" fontId="21" fillId="0" borderId="18" xfId="0" applyNumberFormat="1" applyFont="1" applyFill="1" applyBorder="1" applyAlignment="1">
      <alignment horizontal="left" vertical="top"/>
    </xf>
    <xf numFmtId="166" fontId="7" fillId="5" borderId="5" xfId="2" applyNumberFormat="1" applyFont="1" applyFill="1" applyBorder="1" applyAlignment="1">
      <alignment horizontal="center"/>
    </xf>
    <xf numFmtId="166" fontId="7" fillId="5" borderId="6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 vertical="center"/>
    </xf>
    <xf numFmtId="166" fontId="7" fillId="2" borderId="2" xfId="2" applyNumberFormat="1" applyFont="1" applyFill="1" applyBorder="1" applyAlignment="1">
      <alignment horizontal="center" vertical="center"/>
    </xf>
    <xf numFmtId="166" fontId="7" fillId="2" borderId="5" xfId="2" applyNumberFormat="1" applyFont="1" applyFill="1" applyBorder="1" applyAlignment="1">
      <alignment horizontal="center" vertical="center"/>
    </xf>
    <xf numFmtId="166" fontId="7" fillId="2" borderId="6" xfId="2" applyNumberFormat="1" applyFont="1" applyFill="1" applyBorder="1" applyAlignment="1">
      <alignment horizontal="center" vertical="center"/>
    </xf>
    <xf numFmtId="166" fontId="7" fillId="2" borderId="3" xfId="2" applyNumberFormat="1" applyFont="1" applyFill="1" applyBorder="1" applyAlignment="1">
      <alignment horizontal="center" vertical="center"/>
    </xf>
    <xf numFmtId="166" fontId="7" fillId="2" borderId="7" xfId="2" applyNumberFormat="1" applyFont="1" applyFill="1" applyBorder="1" applyAlignment="1">
      <alignment horizontal="center" vertical="center"/>
    </xf>
    <xf numFmtId="166" fontId="29" fillId="20" borderId="30" xfId="4" applyNumberFormat="1" applyFont="1" applyFill="1" applyBorder="1" applyAlignment="1">
      <alignment horizontal="right" vertical="center" wrapText="1" indent="1" readingOrder="1"/>
    </xf>
    <xf numFmtId="166" fontId="29" fillId="20" borderId="31" xfId="4" applyNumberFormat="1" applyFont="1" applyFill="1" applyBorder="1" applyAlignment="1">
      <alignment horizontal="right" vertical="center" wrapText="1" indent="1" readingOrder="1"/>
    </xf>
  </cellXfs>
  <cellStyles count="308">
    <cellStyle name="20% - Accent1 2" xfId="24"/>
    <cellStyle name="20% - Accent1 3" xfId="25"/>
    <cellStyle name="20% - Accent1 4" xfId="26"/>
    <cellStyle name="20% - Accent1 5" xfId="27"/>
    <cellStyle name="20% - Accent1 6" xfId="28"/>
    <cellStyle name="20% - Accent2 2" xfId="29"/>
    <cellStyle name="20% - Accent2 3" xfId="30"/>
    <cellStyle name="20% - Accent2 4" xfId="31"/>
    <cellStyle name="20% - Accent2 5" xfId="32"/>
    <cellStyle name="20% - Accent2 6" xfId="33"/>
    <cellStyle name="20% - Accent3 2" xfId="34"/>
    <cellStyle name="20% - Accent3 3" xfId="35"/>
    <cellStyle name="20% - Accent3 4" xfId="36"/>
    <cellStyle name="20% - Accent3 5" xfId="37"/>
    <cellStyle name="20% - Accent3 6" xfId="38"/>
    <cellStyle name="20% - Accent4 2" xfId="39"/>
    <cellStyle name="20% - Accent4 3" xfId="40"/>
    <cellStyle name="20% - Accent4 4" xfId="41"/>
    <cellStyle name="20% - Accent4 5" xfId="42"/>
    <cellStyle name="20% - Accent4 6" xfId="43"/>
    <cellStyle name="20% - Accent5 2" xfId="44"/>
    <cellStyle name="20% - Accent5 3" xfId="45"/>
    <cellStyle name="20% - Accent5 4" xfId="46"/>
    <cellStyle name="20% - Accent5 5" xfId="47"/>
    <cellStyle name="20% - Accent5 6" xfId="48"/>
    <cellStyle name="20% - Accent6 2" xfId="49"/>
    <cellStyle name="20% - Accent6 3" xfId="50"/>
    <cellStyle name="20% - Accent6 4" xfId="51"/>
    <cellStyle name="20% - Accent6 5" xfId="52"/>
    <cellStyle name="20% - Accent6 6" xfId="53"/>
    <cellStyle name="40% - Accent1 2" xfId="54"/>
    <cellStyle name="40% - Accent1 3" xfId="55"/>
    <cellStyle name="40% - Accent1 4" xfId="56"/>
    <cellStyle name="40% - Accent1 5" xfId="57"/>
    <cellStyle name="40% - Accent1 6" xfId="58"/>
    <cellStyle name="40% - Accent2 2" xfId="59"/>
    <cellStyle name="40% - Accent2 3" xfId="60"/>
    <cellStyle name="40% - Accent2 4" xfId="61"/>
    <cellStyle name="40% - Accent2 5" xfId="62"/>
    <cellStyle name="40% - Accent2 6" xfId="63"/>
    <cellStyle name="40% - Accent3 2" xfId="64"/>
    <cellStyle name="40% - Accent3 3" xfId="65"/>
    <cellStyle name="40% - Accent3 4" xfId="66"/>
    <cellStyle name="40% - Accent3 5" xfId="67"/>
    <cellStyle name="40% - Accent3 6" xfId="68"/>
    <cellStyle name="40% - Accent4 2" xfId="69"/>
    <cellStyle name="40% - Accent4 3" xfId="70"/>
    <cellStyle name="40% - Accent4 4" xfId="71"/>
    <cellStyle name="40% - Accent4 5" xfId="72"/>
    <cellStyle name="40% - Accent4 6" xfId="73"/>
    <cellStyle name="40% - Accent5 2" xfId="74"/>
    <cellStyle name="40% - Accent5 3" xfId="75"/>
    <cellStyle name="40% - Accent5 4" xfId="76"/>
    <cellStyle name="40% - Accent5 5" xfId="77"/>
    <cellStyle name="40% - Accent5 6" xfId="78"/>
    <cellStyle name="40% - Accent6 2" xfId="79"/>
    <cellStyle name="40% - Accent6 3" xfId="80"/>
    <cellStyle name="40% - Accent6 4" xfId="81"/>
    <cellStyle name="40% - Accent6 5" xfId="82"/>
    <cellStyle name="40% - Accent6 6" xfId="83"/>
    <cellStyle name="60% - Accent1 2" xfId="84"/>
    <cellStyle name="60% - Accent1 3" xfId="85"/>
    <cellStyle name="60% - Accent1 4" xfId="86"/>
    <cellStyle name="60% - Accent1 5" xfId="87"/>
    <cellStyle name="60% - Accent1 6" xfId="88"/>
    <cellStyle name="60% - Accent2 2" xfId="89"/>
    <cellStyle name="60% - Accent2 3" xfId="90"/>
    <cellStyle name="60% - Accent2 4" xfId="91"/>
    <cellStyle name="60% - Accent2 5" xfId="92"/>
    <cellStyle name="60% - Accent2 6" xfId="93"/>
    <cellStyle name="60% - Accent3 2" xfId="94"/>
    <cellStyle name="60% - Accent3 3" xfId="95"/>
    <cellStyle name="60% - Accent3 4" xfId="96"/>
    <cellStyle name="60% - Accent3 5" xfId="97"/>
    <cellStyle name="60% - Accent3 6" xfId="98"/>
    <cellStyle name="60% - Accent4 2" xfId="99"/>
    <cellStyle name="60% - Accent4 3" xfId="100"/>
    <cellStyle name="60% - Accent4 4" xfId="101"/>
    <cellStyle name="60% - Accent4 5" xfId="102"/>
    <cellStyle name="60% - Accent4 6" xfId="103"/>
    <cellStyle name="60% - Accent5 2" xfId="104"/>
    <cellStyle name="60% - Accent5 3" xfId="105"/>
    <cellStyle name="60% - Accent5 4" xfId="106"/>
    <cellStyle name="60% - Accent5 5" xfId="107"/>
    <cellStyle name="60% - Accent5 6" xfId="108"/>
    <cellStyle name="60% - Accent6 2" xfId="109"/>
    <cellStyle name="60% - Accent6 3" xfId="110"/>
    <cellStyle name="60% - Accent6 4" xfId="111"/>
    <cellStyle name="60% - Accent6 5" xfId="112"/>
    <cellStyle name="60% - Accent6 6" xfId="113"/>
    <cellStyle name="Accent1 2" xfId="114"/>
    <cellStyle name="Accent1 3" xfId="115"/>
    <cellStyle name="Accent1 4" xfId="116"/>
    <cellStyle name="Accent1 5" xfId="117"/>
    <cellStyle name="Accent1 6" xfId="118"/>
    <cellStyle name="Accent2 2" xfId="119"/>
    <cellStyle name="Accent2 3" xfId="120"/>
    <cellStyle name="Accent2 4" xfId="121"/>
    <cellStyle name="Accent2 5" xfId="122"/>
    <cellStyle name="Accent2 6" xfId="123"/>
    <cellStyle name="Accent3 2" xfId="124"/>
    <cellStyle name="Accent3 3" xfId="125"/>
    <cellStyle name="Accent3 4" xfId="126"/>
    <cellStyle name="Accent3 5" xfId="127"/>
    <cellStyle name="Accent3 6" xfId="128"/>
    <cellStyle name="Accent4 2" xfId="129"/>
    <cellStyle name="Accent4 3" xfId="130"/>
    <cellStyle name="Accent4 4" xfId="131"/>
    <cellStyle name="Accent4 5" xfId="132"/>
    <cellStyle name="Accent4 6" xfId="133"/>
    <cellStyle name="Accent5 2" xfId="134"/>
    <cellStyle name="Accent5 3" xfId="135"/>
    <cellStyle name="Accent5 4" xfId="136"/>
    <cellStyle name="Accent5 5" xfId="137"/>
    <cellStyle name="Accent5 6" xfId="138"/>
    <cellStyle name="Accent6 2" xfId="139"/>
    <cellStyle name="Accent6 3" xfId="140"/>
    <cellStyle name="Accent6 4" xfId="141"/>
    <cellStyle name="Accent6 5" xfId="142"/>
    <cellStyle name="Accent6 6" xfId="143"/>
    <cellStyle name="Bad 2" xfId="144"/>
    <cellStyle name="Bad 3" xfId="145"/>
    <cellStyle name="Bad 4" xfId="146"/>
    <cellStyle name="Bad 5" xfId="147"/>
    <cellStyle name="Bad 6" xfId="148"/>
    <cellStyle name="Calculation 2" xfId="149"/>
    <cellStyle name="Calculation 3" xfId="150"/>
    <cellStyle name="Calculation 4" xfId="151"/>
    <cellStyle name="Calculation 5" xfId="152"/>
    <cellStyle name="Calculation 6" xfId="153"/>
    <cellStyle name="Check Cell 2" xfId="154"/>
    <cellStyle name="Check Cell 3" xfId="155"/>
    <cellStyle name="Check Cell 4" xfId="156"/>
    <cellStyle name="Check Cell 5" xfId="157"/>
    <cellStyle name="Check Cell 6" xfId="158"/>
    <cellStyle name="Comma" xfId="4" builtinId="3"/>
    <cellStyle name="Comma [0]" xfId="5" builtinId="6"/>
    <cellStyle name="Comma [0] 10 2" xfId="161"/>
    <cellStyle name="Comma [0] 2" xfId="3"/>
    <cellStyle name="Comma [0] 2 2" xfId="13"/>
    <cellStyle name="Comma [0] 2 3" xfId="162"/>
    <cellStyle name="Comma [0] 3" xfId="12"/>
    <cellStyle name="Comma [0] 3 2" xfId="160"/>
    <cellStyle name="Comma [0] 4" xfId="7"/>
    <cellStyle name="Comma [0] 4 2" xfId="250"/>
    <cellStyle name="Comma [0] 8 3" xfId="163"/>
    <cellStyle name="Comma 10" xfId="8"/>
    <cellStyle name="Comma 10 2" xfId="14"/>
    <cellStyle name="Comma 10 3" xfId="22"/>
    <cellStyle name="Comma 11" xfId="19"/>
    <cellStyle name="Comma 12" xfId="251"/>
    <cellStyle name="Comma 13" xfId="254"/>
    <cellStyle name="Comma 14" xfId="255"/>
    <cellStyle name="Comma 15" xfId="253"/>
    <cellStyle name="Comma 15 2 2" xfId="164"/>
    <cellStyle name="Comma 16" xfId="252"/>
    <cellStyle name="Comma 17" xfId="256"/>
    <cellStyle name="Comma 18" xfId="286"/>
    <cellStyle name="Comma 19" xfId="257"/>
    <cellStyle name="Comma 2" xfId="2"/>
    <cellStyle name="Comma 2 10" xfId="9"/>
    <cellStyle name="Comma 2 10 2" xfId="16"/>
    <cellStyle name="Comma 2 2" xfId="15"/>
    <cellStyle name="Comma 2 2 2" xfId="165"/>
    <cellStyle name="Comma 2 3" xfId="21"/>
    <cellStyle name="Comma 20" xfId="285"/>
    <cellStyle name="Comma 21" xfId="258"/>
    <cellStyle name="Comma 22" xfId="284"/>
    <cellStyle name="Comma 23" xfId="259"/>
    <cellStyle name="Comma 24" xfId="282"/>
    <cellStyle name="Comma 25" xfId="260"/>
    <cellStyle name="Comma 26" xfId="292"/>
    <cellStyle name="Comma 27" xfId="283"/>
    <cellStyle name="Comma 28" xfId="294"/>
    <cellStyle name="Comma 29" xfId="261"/>
    <cellStyle name="Comma 3" xfId="11"/>
    <cellStyle name="Comma 3 2" xfId="166"/>
    <cellStyle name="Comma 30" xfId="290"/>
    <cellStyle name="Comma 31" xfId="263"/>
    <cellStyle name="Comma 32" xfId="288"/>
    <cellStyle name="Comma 33" xfId="265"/>
    <cellStyle name="Comma 34" xfId="296"/>
    <cellStyle name="Comma 35" xfId="267"/>
    <cellStyle name="Comma 36" xfId="278"/>
    <cellStyle name="Comma 37" xfId="291"/>
    <cellStyle name="Comma 38" xfId="277"/>
    <cellStyle name="Comma 39" xfId="289"/>
    <cellStyle name="Comma 4" xfId="18"/>
    <cellStyle name="Comma 4 2" xfId="167"/>
    <cellStyle name="Comma 40" xfId="287"/>
    <cellStyle name="Comma 41" xfId="280"/>
    <cellStyle name="Comma 42" xfId="262"/>
    <cellStyle name="Comma 43" xfId="276"/>
    <cellStyle name="Comma 44" xfId="305"/>
    <cellStyle name="Comma 45" xfId="275"/>
    <cellStyle name="Comma 46" xfId="306"/>
    <cellStyle name="Comma 47" xfId="274"/>
    <cellStyle name="Comma 48" xfId="304"/>
    <cellStyle name="Comma 49" xfId="273"/>
    <cellStyle name="Comma 5" xfId="6"/>
    <cellStyle name="Comma 5 2" xfId="168"/>
    <cellStyle name="Comma 50" xfId="303"/>
    <cellStyle name="Comma 51" xfId="272"/>
    <cellStyle name="Comma 52" xfId="302"/>
    <cellStyle name="Comma 53" xfId="271"/>
    <cellStyle name="Comma 54" xfId="301"/>
    <cellStyle name="Comma 55" xfId="270"/>
    <cellStyle name="Comma 56" xfId="300"/>
    <cellStyle name="Comma 57" xfId="264"/>
    <cellStyle name="Comma 58" xfId="299"/>
    <cellStyle name="Comma 59" xfId="307"/>
    <cellStyle name="Comma 6" xfId="169"/>
    <cellStyle name="Comma 60" xfId="268"/>
    <cellStyle name="Comma 61" xfId="266"/>
    <cellStyle name="Comma 62" xfId="279"/>
    <cellStyle name="Comma 63" xfId="293"/>
    <cellStyle name="Comma 64" xfId="269"/>
    <cellStyle name="Comma 65" xfId="295"/>
    <cellStyle name="Comma 66" xfId="281"/>
    <cellStyle name="Comma 67" xfId="298"/>
    <cellStyle name="Comma 68" xfId="297"/>
    <cellStyle name="Comma 7" xfId="170"/>
    <cellStyle name="Comma 8" xfId="171"/>
    <cellStyle name="Comma 9" xfId="159"/>
    <cellStyle name="Explanatory Text 2" xfId="172"/>
    <cellStyle name="Explanatory Text 3" xfId="173"/>
    <cellStyle name="Explanatory Text 4" xfId="174"/>
    <cellStyle name="Explanatory Text 5" xfId="175"/>
    <cellStyle name="Explanatory Text 6" xfId="176"/>
    <cellStyle name="Good 2" xfId="177"/>
    <cellStyle name="Good 3" xfId="178"/>
    <cellStyle name="Good 4" xfId="179"/>
    <cellStyle name="Good 5" xfId="180"/>
    <cellStyle name="Good 6" xfId="181"/>
    <cellStyle name="Heading 1 2" xfId="182"/>
    <cellStyle name="Heading 1 3" xfId="183"/>
    <cellStyle name="Heading 1 4" xfId="184"/>
    <cellStyle name="Heading 1 5" xfId="185"/>
    <cellStyle name="Heading 1 6" xfId="186"/>
    <cellStyle name="Heading 2 2" xfId="187"/>
    <cellStyle name="Heading 2 3" xfId="188"/>
    <cellStyle name="Heading 2 4" xfId="189"/>
    <cellStyle name="Heading 2 5" xfId="190"/>
    <cellStyle name="Heading 2 6" xfId="191"/>
    <cellStyle name="Heading 3 2" xfId="192"/>
    <cellStyle name="Heading 3 3" xfId="193"/>
    <cellStyle name="Heading 3 4" xfId="194"/>
    <cellStyle name="Heading 3 5" xfId="195"/>
    <cellStyle name="Heading 3 6" xfId="196"/>
    <cellStyle name="Heading 4 2" xfId="197"/>
    <cellStyle name="Heading 4 3" xfId="198"/>
    <cellStyle name="Heading 4 4" xfId="199"/>
    <cellStyle name="Heading 4 5" xfId="200"/>
    <cellStyle name="Heading 4 6" xfId="201"/>
    <cellStyle name="Input 2" xfId="202"/>
    <cellStyle name="Input 3" xfId="203"/>
    <cellStyle name="Input 4" xfId="204"/>
    <cellStyle name="Input 5" xfId="205"/>
    <cellStyle name="Input 6" xfId="206"/>
    <cellStyle name="Linked Cell 2" xfId="207"/>
    <cellStyle name="Linked Cell 3" xfId="208"/>
    <cellStyle name="Linked Cell 4" xfId="209"/>
    <cellStyle name="Linked Cell 5" xfId="210"/>
    <cellStyle name="Linked Cell 6" xfId="211"/>
    <cellStyle name="Neutral 2" xfId="212"/>
    <cellStyle name="Neutral 3" xfId="213"/>
    <cellStyle name="Neutral 4" xfId="214"/>
    <cellStyle name="Neutral 5" xfId="215"/>
    <cellStyle name="Neutral 6" xfId="216"/>
    <cellStyle name="Normal" xfId="0" builtinId="0"/>
    <cellStyle name="Normal 2" xfId="10"/>
    <cellStyle name="Normal 2 2" xfId="218"/>
    <cellStyle name="Normal 2 3" xfId="217"/>
    <cellStyle name="Normal 2 4" xfId="20"/>
    <cellStyle name="Normal 3" xfId="219"/>
    <cellStyle name="Normal 4" xfId="220"/>
    <cellStyle name="Normal 5" xfId="221"/>
    <cellStyle name="Normal 6" xfId="222"/>
    <cellStyle name="Normal 7" xfId="17"/>
    <cellStyle name="Normal 7 2" xfId="23"/>
    <cellStyle name="Note 2" xfId="223"/>
    <cellStyle name="Note 3" xfId="224"/>
    <cellStyle name="Note 4" xfId="225"/>
    <cellStyle name="Note 5" xfId="226"/>
    <cellStyle name="Note 6" xfId="227"/>
    <cellStyle name="Output 2" xfId="228"/>
    <cellStyle name="Output 3" xfId="229"/>
    <cellStyle name="Output 4" xfId="230"/>
    <cellStyle name="Output 5" xfId="231"/>
    <cellStyle name="Output 6" xfId="232"/>
    <cellStyle name="Percent" xfId="1" builtinId="5"/>
    <cellStyle name="Percent 2" xfId="233"/>
    <cellStyle name="Percent 2 2" xfId="234"/>
    <cellStyle name="Title 2" xfId="235"/>
    <cellStyle name="Title 3" xfId="236"/>
    <cellStyle name="Title 4" xfId="237"/>
    <cellStyle name="Title 5" xfId="238"/>
    <cellStyle name="Title 6" xfId="239"/>
    <cellStyle name="Total 2" xfId="240"/>
    <cellStyle name="Total 3" xfId="241"/>
    <cellStyle name="Total 4" xfId="242"/>
    <cellStyle name="Total 5" xfId="243"/>
    <cellStyle name="Total 6" xfId="244"/>
    <cellStyle name="Warning Text 2" xfId="245"/>
    <cellStyle name="Warning Text 3" xfId="246"/>
    <cellStyle name="Warning Text 4" xfId="247"/>
    <cellStyle name="Warning Text 5" xfId="248"/>
    <cellStyle name="Warning Text 6" xfId="2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o\Desktop\Laporan%20Bulanan%20November%202017\Dev%20Cost\FINAL\Monitoring%20Dev%20Cost%20Fasilitas%20Kota%20(update%2012%20Des%2017)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LJ\%23%23%23RAKERNAS%202017\Raker%202016-2017\QS\00%20raker%202017\FS%20untuk%20CG%202\Analisa%20Devcost%20dan%20akses%20transyogi\plan%20Infra2017%20akses%20transyogi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o\Desktop\Laporan%20Bulanan%20November%202017\Dev%20Cost\FINAL\Monitoring%20Dev%20Cost\Monitoring%20Dev%20Cost%20Royal%20(Blok%20E)-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o\Desktop\Laporan%20Bulanan%20November%202017\Dev%20Cost\FINAL\Monitoring%20Dev%20Cost\Monitoring%20Dev%20Cost%20Royal%20(Blok%20F)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ksi (Dec 17-Dec 18)"/>
      <sheetName val="Planning Dev Cost (Jul-Dec 17)"/>
      <sheetName val="Planning Const Cost (Jul-Dec 17"/>
      <sheetName val="Rekap"/>
      <sheetName val="Summary"/>
      <sheetName val="Desain"/>
      <sheetName val="Cut &amp; Fill"/>
      <sheetName val="Pemagaran Batas Proyek"/>
      <sheetName val="Jalan, Jembatan, &amp; Saluran"/>
      <sheetName val="Instalasi Listrik dan PJU"/>
      <sheetName val="Telp"/>
      <sheetName val="Air Bersih"/>
      <sheetName val="Gerbang, Masuk, &amp; Monumen"/>
      <sheetName val="Lansekap"/>
      <sheetName val="Prasarana Lainnya"/>
      <sheetName val="Pemeliharaan Sarana &amp; Prasarana"/>
      <sheetName val="Kantor Pemasaran"/>
    </sheetNames>
    <sheetDataSet>
      <sheetData sheetId="0" refreshError="1">
        <row r="18">
          <cell r="C18">
            <v>4584.5619999999999</v>
          </cell>
        </row>
        <row r="21">
          <cell r="C21">
            <v>60</v>
          </cell>
        </row>
        <row r="22">
          <cell r="C22">
            <v>100</v>
          </cell>
        </row>
        <row r="23">
          <cell r="C23">
            <v>100</v>
          </cell>
          <cell r="E23">
            <v>38971000</v>
          </cell>
        </row>
        <row r="48">
          <cell r="B48" t="str">
            <v>Pekerjaan Pembuatan Marketing Office &amp; Site Office</v>
          </cell>
          <cell r="D48" t="str">
            <v>m2</v>
          </cell>
        </row>
        <row r="49">
          <cell r="B49" t="str">
            <v>Pekerjaan Interior Marketing Office</v>
          </cell>
          <cell r="D49" t="str">
            <v>m2</v>
          </cell>
        </row>
        <row r="50">
          <cell r="B50" t="str">
            <v>Jalan, Parkiran, dan Saluran Marketing Office</v>
          </cell>
          <cell r="C50">
            <v>2117.39</v>
          </cell>
          <cell r="D50" t="str">
            <v>m2</v>
          </cell>
          <cell r="E50">
            <v>451623.46095901087</v>
          </cell>
        </row>
        <row r="51">
          <cell r="B51" t="str">
            <v>Signage CitraGrand 2</v>
          </cell>
          <cell r="C51">
            <v>1</v>
          </cell>
          <cell r="D51" t="str">
            <v>LS</v>
          </cell>
          <cell r="E51">
            <v>67015000</v>
          </cell>
        </row>
        <row r="52">
          <cell r="B52" t="str">
            <v>Supply Lampu Penerangan Marketing Office</v>
          </cell>
          <cell r="C52">
            <v>1</v>
          </cell>
          <cell r="D52" t="str">
            <v>LS</v>
          </cell>
          <cell r="E52">
            <v>400000000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ng infra CG2"/>
      <sheetName val="Devcost Pext2"/>
      <sheetName val="akss-trnsygi-18Agustus'16"/>
      <sheetName val="Analisa Devcost CG2 (paro gbng)"/>
      <sheetName val="Analisa Devcost CG2 (excl gbng)"/>
      <sheetName val="Analisa Devcost CG2 (incl gbng)"/>
      <sheetName val="Analisa Devcost CBD"/>
      <sheetName val="Blok A CG2"/>
      <sheetName val="Blok B CG2"/>
      <sheetName val="Blok C CG2"/>
      <sheetName val="Blok E"/>
      <sheetName val="Blok F"/>
      <sheetName val="Blok G"/>
      <sheetName val="Blok 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7">
          <cell r="E27">
            <v>13000000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sain"/>
      <sheetName val="Cut &amp; Fill"/>
      <sheetName val="Pemagaran Batas Proyek"/>
      <sheetName val="Jalan, Jembatan, &amp; Saluran"/>
      <sheetName val="Instalasi Listrik dan PJU"/>
      <sheetName val="Air Bersih"/>
      <sheetName val="Gerbang, Masuk, &amp; Monumen"/>
      <sheetName val="Lansekap"/>
      <sheetName val="Prasarana Lainnya"/>
      <sheetName val="Pemeliharaan Sarana &amp; Prasarana"/>
    </sheetNames>
    <sheetDataSet>
      <sheetData sheetId="0">
        <row r="33">
          <cell r="F33">
            <v>145028461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sain"/>
      <sheetName val="Cut &amp; Fill"/>
      <sheetName val="Pemagaran Batas Proyek"/>
      <sheetName val="Jalan, Jembatan, &amp; Saluran"/>
      <sheetName val="Instalasi Listrik dan PJU"/>
      <sheetName val="Air Bersih"/>
      <sheetName val="Gerbang, Masuk, &amp; Monumen"/>
      <sheetName val="Lansekap"/>
      <sheetName val="Prasarana Lainnya"/>
      <sheetName val="Pemeliharaan Sarana &amp; Prasarana"/>
    </sheetNames>
    <sheetDataSet>
      <sheetData sheetId="0">
        <row r="33">
          <cell r="F33">
            <v>1956388439.3636363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7"/>
  <sheetViews>
    <sheetView tabSelected="1" view="pageBreakPreview" topLeftCell="A70" zoomScale="60" zoomScaleNormal="70" workbookViewId="0">
      <pane xSplit="1" topLeftCell="B1" activePane="topRight" state="frozen"/>
      <selection activeCell="A45" sqref="A45"/>
      <selection pane="topRight" activeCell="A50" sqref="A50"/>
    </sheetView>
  </sheetViews>
  <sheetFormatPr defaultRowHeight="15" x14ac:dyDescent="0.25"/>
  <cols>
    <col min="1" max="2" width="16.42578125" style="197" customWidth="1"/>
    <col min="3" max="3" width="7.5703125" style="267" bestFit="1" customWidth="1"/>
    <col min="4" max="4" width="40.85546875" style="258" customWidth="1"/>
    <col min="5" max="5" width="23.5703125" style="197" bestFit="1" customWidth="1"/>
    <col min="6" max="6" width="14" style="267" bestFit="1" customWidth="1"/>
    <col min="7" max="7" width="21.7109375" style="197" bestFit="1" customWidth="1"/>
    <col min="8" max="8" width="29.28515625" style="235" bestFit="1" customWidth="1"/>
    <col min="9" max="9" width="23.42578125" style="197" bestFit="1" customWidth="1"/>
    <col min="10" max="10" width="34" style="197" bestFit="1" customWidth="1"/>
    <col min="11" max="11" width="25.140625" style="197" customWidth="1"/>
    <col min="12" max="12" width="20.7109375" style="197" customWidth="1"/>
    <col min="13" max="13" width="17.85546875" style="197" customWidth="1"/>
    <col min="14" max="31" width="21.7109375" style="197" customWidth="1"/>
    <col min="32" max="32" width="9.140625" style="197" customWidth="1"/>
    <col min="33" max="33" width="18.85546875" style="197" bestFit="1" customWidth="1"/>
    <col min="34" max="261" width="9.140625" style="197"/>
    <col min="262" max="262" width="4.5703125" style="197" customWidth="1"/>
    <col min="263" max="263" width="40.85546875" style="197" customWidth="1"/>
    <col min="264" max="264" width="15.7109375" style="197" customWidth="1"/>
    <col min="265" max="265" width="14" style="197" bestFit="1" customWidth="1"/>
    <col min="266" max="266" width="16.140625" style="197" customWidth="1"/>
    <col min="267" max="267" width="26.85546875" style="197" bestFit="1" customWidth="1"/>
    <col min="268" max="268" width="23.42578125" style="197" bestFit="1" customWidth="1"/>
    <col min="269" max="269" width="28.7109375" style="197" customWidth="1"/>
    <col min="270" max="270" width="18.85546875" style="197" bestFit="1" customWidth="1"/>
    <col min="271" max="517" width="9.140625" style="197"/>
    <col min="518" max="518" width="4.5703125" style="197" customWidth="1"/>
    <col min="519" max="519" width="40.85546875" style="197" customWidth="1"/>
    <col min="520" max="520" width="15.7109375" style="197" customWidth="1"/>
    <col min="521" max="521" width="14" style="197" bestFit="1" customWidth="1"/>
    <col min="522" max="522" width="16.140625" style="197" customWidth="1"/>
    <col min="523" max="523" width="26.85546875" style="197" bestFit="1" customWidth="1"/>
    <col min="524" max="524" width="23.42578125" style="197" bestFit="1" customWidth="1"/>
    <col min="525" max="525" width="28.7109375" style="197" customWidth="1"/>
    <col min="526" max="526" width="18.85546875" style="197" bestFit="1" customWidth="1"/>
    <col min="527" max="773" width="9.140625" style="197"/>
    <col min="774" max="774" width="4.5703125" style="197" customWidth="1"/>
    <col min="775" max="775" width="40.85546875" style="197" customWidth="1"/>
    <col min="776" max="776" width="15.7109375" style="197" customWidth="1"/>
    <col min="777" max="777" width="14" style="197" bestFit="1" customWidth="1"/>
    <col min="778" max="778" width="16.140625" style="197" customWidth="1"/>
    <col min="779" max="779" width="26.85546875" style="197" bestFit="1" customWidth="1"/>
    <col min="780" max="780" width="23.42578125" style="197" bestFit="1" customWidth="1"/>
    <col min="781" max="781" width="28.7109375" style="197" customWidth="1"/>
    <col min="782" max="782" width="18.85546875" style="197" bestFit="1" customWidth="1"/>
    <col min="783" max="1029" width="9.140625" style="197"/>
    <col min="1030" max="1030" width="4.5703125" style="197" customWidth="1"/>
    <col min="1031" max="1031" width="40.85546875" style="197" customWidth="1"/>
    <col min="1032" max="1032" width="15.7109375" style="197" customWidth="1"/>
    <col min="1033" max="1033" width="14" style="197" bestFit="1" customWidth="1"/>
    <col min="1034" max="1034" width="16.140625" style="197" customWidth="1"/>
    <col min="1035" max="1035" width="26.85546875" style="197" bestFit="1" customWidth="1"/>
    <col min="1036" max="1036" width="23.42578125" style="197" bestFit="1" customWidth="1"/>
    <col min="1037" max="1037" width="28.7109375" style="197" customWidth="1"/>
    <col min="1038" max="1038" width="18.85546875" style="197" bestFit="1" customWidth="1"/>
    <col min="1039" max="1285" width="9.140625" style="197"/>
    <col min="1286" max="1286" width="4.5703125" style="197" customWidth="1"/>
    <col min="1287" max="1287" width="40.85546875" style="197" customWidth="1"/>
    <col min="1288" max="1288" width="15.7109375" style="197" customWidth="1"/>
    <col min="1289" max="1289" width="14" style="197" bestFit="1" customWidth="1"/>
    <col min="1290" max="1290" width="16.140625" style="197" customWidth="1"/>
    <col min="1291" max="1291" width="26.85546875" style="197" bestFit="1" customWidth="1"/>
    <col min="1292" max="1292" width="23.42578125" style="197" bestFit="1" customWidth="1"/>
    <col min="1293" max="1293" width="28.7109375" style="197" customWidth="1"/>
    <col min="1294" max="1294" width="18.85546875" style="197" bestFit="1" customWidth="1"/>
    <col min="1295" max="1541" width="9.140625" style="197"/>
    <col min="1542" max="1542" width="4.5703125" style="197" customWidth="1"/>
    <col min="1543" max="1543" width="40.85546875" style="197" customWidth="1"/>
    <col min="1544" max="1544" width="15.7109375" style="197" customWidth="1"/>
    <col min="1545" max="1545" width="14" style="197" bestFit="1" customWidth="1"/>
    <col min="1546" max="1546" width="16.140625" style="197" customWidth="1"/>
    <col min="1547" max="1547" width="26.85546875" style="197" bestFit="1" customWidth="1"/>
    <col min="1548" max="1548" width="23.42578125" style="197" bestFit="1" customWidth="1"/>
    <col min="1549" max="1549" width="28.7109375" style="197" customWidth="1"/>
    <col min="1550" max="1550" width="18.85546875" style="197" bestFit="1" customWidth="1"/>
    <col min="1551" max="1797" width="9.140625" style="197"/>
    <col min="1798" max="1798" width="4.5703125" style="197" customWidth="1"/>
    <col min="1799" max="1799" width="40.85546875" style="197" customWidth="1"/>
    <col min="1800" max="1800" width="15.7109375" style="197" customWidth="1"/>
    <col min="1801" max="1801" width="14" style="197" bestFit="1" customWidth="1"/>
    <col min="1802" max="1802" width="16.140625" style="197" customWidth="1"/>
    <col min="1803" max="1803" width="26.85546875" style="197" bestFit="1" customWidth="1"/>
    <col min="1804" max="1804" width="23.42578125" style="197" bestFit="1" customWidth="1"/>
    <col min="1805" max="1805" width="28.7109375" style="197" customWidth="1"/>
    <col min="1806" max="1806" width="18.85546875" style="197" bestFit="1" customWidth="1"/>
    <col min="1807" max="2053" width="9.140625" style="197"/>
    <col min="2054" max="2054" width="4.5703125" style="197" customWidth="1"/>
    <col min="2055" max="2055" width="40.85546875" style="197" customWidth="1"/>
    <col min="2056" max="2056" width="15.7109375" style="197" customWidth="1"/>
    <col min="2057" max="2057" width="14" style="197" bestFit="1" customWidth="1"/>
    <col min="2058" max="2058" width="16.140625" style="197" customWidth="1"/>
    <col min="2059" max="2059" width="26.85546875" style="197" bestFit="1" customWidth="1"/>
    <col min="2060" max="2060" width="23.42578125" style="197" bestFit="1" customWidth="1"/>
    <col min="2061" max="2061" width="28.7109375" style="197" customWidth="1"/>
    <col min="2062" max="2062" width="18.85546875" style="197" bestFit="1" customWidth="1"/>
    <col min="2063" max="2309" width="9.140625" style="197"/>
    <col min="2310" max="2310" width="4.5703125" style="197" customWidth="1"/>
    <col min="2311" max="2311" width="40.85546875" style="197" customWidth="1"/>
    <col min="2312" max="2312" width="15.7109375" style="197" customWidth="1"/>
    <col min="2313" max="2313" width="14" style="197" bestFit="1" customWidth="1"/>
    <col min="2314" max="2314" width="16.140625" style="197" customWidth="1"/>
    <col min="2315" max="2315" width="26.85546875" style="197" bestFit="1" customWidth="1"/>
    <col min="2316" max="2316" width="23.42578125" style="197" bestFit="1" customWidth="1"/>
    <col min="2317" max="2317" width="28.7109375" style="197" customWidth="1"/>
    <col min="2318" max="2318" width="18.85546875" style="197" bestFit="1" customWidth="1"/>
    <col min="2319" max="2565" width="9.140625" style="197"/>
    <col min="2566" max="2566" width="4.5703125" style="197" customWidth="1"/>
    <col min="2567" max="2567" width="40.85546875" style="197" customWidth="1"/>
    <col min="2568" max="2568" width="15.7109375" style="197" customWidth="1"/>
    <col min="2569" max="2569" width="14" style="197" bestFit="1" customWidth="1"/>
    <col min="2570" max="2570" width="16.140625" style="197" customWidth="1"/>
    <col min="2571" max="2571" width="26.85546875" style="197" bestFit="1" customWidth="1"/>
    <col min="2572" max="2572" width="23.42578125" style="197" bestFit="1" customWidth="1"/>
    <col min="2573" max="2573" width="28.7109375" style="197" customWidth="1"/>
    <col min="2574" max="2574" width="18.85546875" style="197" bestFit="1" customWidth="1"/>
    <col min="2575" max="2821" width="9.140625" style="197"/>
    <col min="2822" max="2822" width="4.5703125" style="197" customWidth="1"/>
    <col min="2823" max="2823" width="40.85546875" style="197" customWidth="1"/>
    <col min="2824" max="2824" width="15.7109375" style="197" customWidth="1"/>
    <col min="2825" max="2825" width="14" style="197" bestFit="1" customWidth="1"/>
    <col min="2826" max="2826" width="16.140625" style="197" customWidth="1"/>
    <col min="2827" max="2827" width="26.85546875" style="197" bestFit="1" customWidth="1"/>
    <col min="2828" max="2828" width="23.42578125" style="197" bestFit="1" customWidth="1"/>
    <col min="2829" max="2829" width="28.7109375" style="197" customWidth="1"/>
    <col min="2830" max="2830" width="18.85546875" style="197" bestFit="1" customWidth="1"/>
    <col min="2831" max="3077" width="9.140625" style="197"/>
    <col min="3078" max="3078" width="4.5703125" style="197" customWidth="1"/>
    <col min="3079" max="3079" width="40.85546875" style="197" customWidth="1"/>
    <col min="3080" max="3080" width="15.7109375" style="197" customWidth="1"/>
    <col min="3081" max="3081" width="14" style="197" bestFit="1" customWidth="1"/>
    <col min="3082" max="3082" width="16.140625" style="197" customWidth="1"/>
    <col min="3083" max="3083" width="26.85546875" style="197" bestFit="1" customWidth="1"/>
    <col min="3084" max="3084" width="23.42578125" style="197" bestFit="1" customWidth="1"/>
    <col min="3085" max="3085" width="28.7109375" style="197" customWidth="1"/>
    <col min="3086" max="3086" width="18.85546875" style="197" bestFit="1" customWidth="1"/>
    <col min="3087" max="3333" width="9.140625" style="197"/>
    <col min="3334" max="3334" width="4.5703125" style="197" customWidth="1"/>
    <col min="3335" max="3335" width="40.85546875" style="197" customWidth="1"/>
    <col min="3336" max="3336" width="15.7109375" style="197" customWidth="1"/>
    <col min="3337" max="3337" width="14" style="197" bestFit="1" customWidth="1"/>
    <col min="3338" max="3338" width="16.140625" style="197" customWidth="1"/>
    <col min="3339" max="3339" width="26.85546875" style="197" bestFit="1" customWidth="1"/>
    <col min="3340" max="3340" width="23.42578125" style="197" bestFit="1" customWidth="1"/>
    <col min="3341" max="3341" width="28.7109375" style="197" customWidth="1"/>
    <col min="3342" max="3342" width="18.85546875" style="197" bestFit="1" customWidth="1"/>
    <col min="3343" max="3589" width="9.140625" style="197"/>
    <col min="3590" max="3590" width="4.5703125" style="197" customWidth="1"/>
    <col min="3591" max="3591" width="40.85546875" style="197" customWidth="1"/>
    <col min="3592" max="3592" width="15.7109375" style="197" customWidth="1"/>
    <col min="3593" max="3593" width="14" style="197" bestFit="1" customWidth="1"/>
    <col min="3594" max="3594" width="16.140625" style="197" customWidth="1"/>
    <col min="3595" max="3595" width="26.85546875" style="197" bestFit="1" customWidth="1"/>
    <col min="3596" max="3596" width="23.42578125" style="197" bestFit="1" customWidth="1"/>
    <col min="3597" max="3597" width="28.7109375" style="197" customWidth="1"/>
    <col min="3598" max="3598" width="18.85546875" style="197" bestFit="1" customWidth="1"/>
    <col min="3599" max="3845" width="9.140625" style="197"/>
    <col min="3846" max="3846" width="4.5703125" style="197" customWidth="1"/>
    <col min="3847" max="3847" width="40.85546875" style="197" customWidth="1"/>
    <col min="3848" max="3848" width="15.7109375" style="197" customWidth="1"/>
    <col min="3849" max="3849" width="14" style="197" bestFit="1" customWidth="1"/>
    <col min="3850" max="3850" width="16.140625" style="197" customWidth="1"/>
    <col min="3851" max="3851" width="26.85546875" style="197" bestFit="1" customWidth="1"/>
    <col min="3852" max="3852" width="23.42578125" style="197" bestFit="1" customWidth="1"/>
    <col min="3853" max="3853" width="28.7109375" style="197" customWidth="1"/>
    <col min="3854" max="3854" width="18.85546875" style="197" bestFit="1" customWidth="1"/>
    <col min="3855" max="4101" width="9.140625" style="197"/>
    <col min="4102" max="4102" width="4.5703125" style="197" customWidth="1"/>
    <col min="4103" max="4103" width="40.85546875" style="197" customWidth="1"/>
    <col min="4104" max="4104" width="15.7109375" style="197" customWidth="1"/>
    <col min="4105" max="4105" width="14" style="197" bestFit="1" customWidth="1"/>
    <col min="4106" max="4106" width="16.140625" style="197" customWidth="1"/>
    <col min="4107" max="4107" width="26.85546875" style="197" bestFit="1" customWidth="1"/>
    <col min="4108" max="4108" width="23.42578125" style="197" bestFit="1" customWidth="1"/>
    <col min="4109" max="4109" width="28.7109375" style="197" customWidth="1"/>
    <col min="4110" max="4110" width="18.85546875" style="197" bestFit="1" customWidth="1"/>
    <col min="4111" max="4357" width="9.140625" style="197"/>
    <col min="4358" max="4358" width="4.5703125" style="197" customWidth="1"/>
    <col min="4359" max="4359" width="40.85546875" style="197" customWidth="1"/>
    <col min="4360" max="4360" width="15.7109375" style="197" customWidth="1"/>
    <col min="4361" max="4361" width="14" style="197" bestFit="1" customWidth="1"/>
    <col min="4362" max="4362" width="16.140625" style="197" customWidth="1"/>
    <col min="4363" max="4363" width="26.85546875" style="197" bestFit="1" customWidth="1"/>
    <col min="4364" max="4364" width="23.42578125" style="197" bestFit="1" customWidth="1"/>
    <col min="4365" max="4365" width="28.7109375" style="197" customWidth="1"/>
    <col min="4366" max="4366" width="18.85546875" style="197" bestFit="1" customWidth="1"/>
    <col min="4367" max="4613" width="9.140625" style="197"/>
    <col min="4614" max="4614" width="4.5703125" style="197" customWidth="1"/>
    <col min="4615" max="4615" width="40.85546875" style="197" customWidth="1"/>
    <col min="4616" max="4616" width="15.7109375" style="197" customWidth="1"/>
    <col min="4617" max="4617" width="14" style="197" bestFit="1" customWidth="1"/>
    <col min="4618" max="4618" width="16.140625" style="197" customWidth="1"/>
    <col min="4619" max="4619" width="26.85546875" style="197" bestFit="1" customWidth="1"/>
    <col min="4620" max="4620" width="23.42578125" style="197" bestFit="1" customWidth="1"/>
    <col min="4621" max="4621" width="28.7109375" style="197" customWidth="1"/>
    <col min="4622" max="4622" width="18.85546875" style="197" bestFit="1" customWidth="1"/>
    <col min="4623" max="4869" width="9.140625" style="197"/>
    <col min="4870" max="4870" width="4.5703125" style="197" customWidth="1"/>
    <col min="4871" max="4871" width="40.85546875" style="197" customWidth="1"/>
    <col min="4872" max="4872" width="15.7109375" style="197" customWidth="1"/>
    <col min="4873" max="4873" width="14" style="197" bestFit="1" customWidth="1"/>
    <col min="4874" max="4874" width="16.140625" style="197" customWidth="1"/>
    <col min="4875" max="4875" width="26.85546875" style="197" bestFit="1" customWidth="1"/>
    <col min="4876" max="4876" width="23.42578125" style="197" bestFit="1" customWidth="1"/>
    <col min="4877" max="4877" width="28.7109375" style="197" customWidth="1"/>
    <col min="4878" max="4878" width="18.85546875" style="197" bestFit="1" customWidth="1"/>
    <col min="4879" max="5125" width="9.140625" style="197"/>
    <col min="5126" max="5126" width="4.5703125" style="197" customWidth="1"/>
    <col min="5127" max="5127" width="40.85546875" style="197" customWidth="1"/>
    <col min="5128" max="5128" width="15.7109375" style="197" customWidth="1"/>
    <col min="5129" max="5129" width="14" style="197" bestFit="1" customWidth="1"/>
    <col min="5130" max="5130" width="16.140625" style="197" customWidth="1"/>
    <col min="5131" max="5131" width="26.85546875" style="197" bestFit="1" customWidth="1"/>
    <col min="5132" max="5132" width="23.42578125" style="197" bestFit="1" customWidth="1"/>
    <col min="5133" max="5133" width="28.7109375" style="197" customWidth="1"/>
    <col min="5134" max="5134" width="18.85546875" style="197" bestFit="1" customWidth="1"/>
    <col min="5135" max="5381" width="9.140625" style="197"/>
    <col min="5382" max="5382" width="4.5703125" style="197" customWidth="1"/>
    <col min="5383" max="5383" width="40.85546875" style="197" customWidth="1"/>
    <col min="5384" max="5384" width="15.7109375" style="197" customWidth="1"/>
    <col min="5385" max="5385" width="14" style="197" bestFit="1" customWidth="1"/>
    <col min="5386" max="5386" width="16.140625" style="197" customWidth="1"/>
    <col min="5387" max="5387" width="26.85546875" style="197" bestFit="1" customWidth="1"/>
    <col min="5388" max="5388" width="23.42578125" style="197" bestFit="1" customWidth="1"/>
    <col min="5389" max="5389" width="28.7109375" style="197" customWidth="1"/>
    <col min="5390" max="5390" width="18.85546875" style="197" bestFit="1" customWidth="1"/>
    <col min="5391" max="5637" width="9.140625" style="197"/>
    <col min="5638" max="5638" width="4.5703125" style="197" customWidth="1"/>
    <col min="5639" max="5639" width="40.85546875" style="197" customWidth="1"/>
    <col min="5640" max="5640" width="15.7109375" style="197" customWidth="1"/>
    <col min="5641" max="5641" width="14" style="197" bestFit="1" customWidth="1"/>
    <col min="5642" max="5642" width="16.140625" style="197" customWidth="1"/>
    <col min="5643" max="5643" width="26.85546875" style="197" bestFit="1" customWidth="1"/>
    <col min="5644" max="5644" width="23.42578125" style="197" bestFit="1" customWidth="1"/>
    <col min="5645" max="5645" width="28.7109375" style="197" customWidth="1"/>
    <col min="5646" max="5646" width="18.85546875" style="197" bestFit="1" customWidth="1"/>
    <col min="5647" max="5893" width="9.140625" style="197"/>
    <col min="5894" max="5894" width="4.5703125" style="197" customWidth="1"/>
    <col min="5895" max="5895" width="40.85546875" style="197" customWidth="1"/>
    <col min="5896" max="5896" width="15.7109375" style="197" customWidth="1"/>
    <col min="5897" max="5897" width="14" style="197" bestFit="1" customWidth="1"/>
    <col min="5898" max="5898" width="16.140625" style="197" customWidth="1"/>
    <col min="5899" max="5899" width="26.85546875" style="197" bestFit="1" customWidth="1"/>
    <col min="5900" max="5900" width="23.42578125" style="197" bestFit="1" customWidth="1"/>
    <col min="5901" max="5901" width="28.7109375" style="197" customWidth="1"/>
    <col min="5902" max="5902" width="18.85546875" style="197" bestFit="1" customWidth="1"/>
    <col min="5903" max="6149" width="9.140625" style="197"/>
    <col min="6150" max="6150" width="4.5703125" style="197" customWidth="1"/>
    <col min="6151" max="6151" width="40.85546875" style="197" customWidth="1"/>
    <col min="6152" max="6152" width="15.7109375" style="197" customWidth="1"/>
    <col min="6153" max="6153" width="14" style="197" bestFit="1" customWidth="1"/>
    <col min="6154" max="6154" width="16.140625" style="197" customWidth="1"/>
    <col min="6155" max="6155" width="26.85546875" style="197" bestFit="1" customWidth="1"/>
    <col min="6156" max="6156" width="23.42578125" style="197" bestFit="1" customWidth="1"/>
    <col min="6157" max="6157" width="28.7109375" style="197" customWidth="1"/>
    <col min="6158" max="6158" width="18.85546875" style="197" bestFit="1" customWidth="1"/>
    <col min="6159" max="6405" width="9.140625" style="197"/>
    <col min="6406" max="6406" width="4.5703125" style="197" customWidth="1"/>
    <col min="6407" max="6407" width="40.85546875" style="197" customWidth="1"/>
    <col min="6408" max="6408" width="15.7109375" style="197" customWidth="1"/>
    <col min="6409" max="6409" width="14" style="197" bestFit="1" customWidth="1"/>
    <col min="6410" max="6410" width="16.140625" style="197" customWidth="1"/>
    <col min="6411" max="6411" width="26.85546875" style="197" bestFit="1" customWidth="1"/>
    <col min="6412" max="6412" width="23.42578125" style="197" bestFit="1" customWidth="1"/>
    <col min="6413" max="6413" width="28.7109375" style="197" customWidth="1"/>
    <col min="6414" max="6414" width="18.85546875" style="197" bestFit="1" customWidth="1"/>
    <col min="6415" max="6661" width="9.140625" style="197"/>
    <col min="6662" max="6662" width="4.5703125" style="197" customWidth="1"/>
    <col min="6663" max="6663" width="40.85546875" style="197" customWidth="1"/>
    <col min="6664" max="6664" width="15.7109375" style="197" customWidth="1"/>
    <col min="6665" max="6665" width="14" style="197" bestFit="1" customWidth="1"/>
    <col min="6666" max="6666" width="16.140625" style="197" customWidth="1"/>
    <col min="6667" max="6667" width="26.85546875" style="197" bestFit="1" customWidth="1"/>
    <col min="6668" max="6668" width="23.42578125" style="197" bestFit="1" customWidth="1"/>
    <col min="6669" max="6669" width="28.7109375" style="197" customWidth="1"/>
    <col min="6670" max="6670" width="18.85546875" style="197" bestFit="1" customWidth="1"/>
    <col min="6671" max="6917" width="9.140625" style="197"/>
    <col min="6918" max="6918" width="4.5703125" style="197" customWidth="1"/>
    <col min="6919" max="6919" width="40.85546875" style="197" customWidth="1"/>
    <col min="6920" max="6920" width="15.7109375" style="197" customWidth="1"/>
    <col min="6921" max="6921" width="14" style="197" bestFit="1" customWidth="1"/>
    <col min="6922" max="6922" width="16.140625" style="197" customWidth="1"/>
    <col min="6923" max="6923" width="26.85546875" style="197" bestFit="1" customWidth="1"/>
    <col min="6924" max="6924" width="23.42578125" style="197" bestFit="1" customWidth="1"/>
    <col min="6925" max="6925" width="28.7109375" style="197" customWidth="1"/>
    <col min="6926" max="6926" width="18.85546875" style="197" bestFit="1" customWidth="1"/>
    <col min="6927" max="7173" width="9.140625" style="197"/>
    <col min="7174" max="7174" width="4.5703125" style="197" customWidth="1"/>
    <col min="7175" max="7175" width="40.85546875" style="197" customWidth="1"/>
    <col min="7176" max="7176" width="15.7109375" style="197" customWidth="1"/>
    <col min="7177" max="7177" width="14" style="197" bestFit="1" customWidth="1"/>
    <col min="7178" max="7178" width="16.140625" style="197" customWidth="1"/>
    <col min="7179" max="7179" width="26.85546875" style="197" bestFit="1" customWidth="1"/>
    <col min="7180" max="7180" width="23.42578125" style="197" bestFit="1" customWidth="1"/>
    <col min="7181" max="7181" width="28.7109375" style="197" customWidth="1"/>
    <col min="7182" max="7182" width="18.85546875" style="197" bestFit="1" customWidth="1"/>
    <col min="7183" max="7429" width="9.140625" style="197"/>
    <col min="7430" max="7430" width="4.5703125" style="197" customWidth="1"/>
    <col min="7431" max="7431" width="40.85546875" style="197" customWidth="1"/>
    <col min="7432" max="7432" width="15.7109375" style="197" customWidth="1"/>
    <col min="7433" max="7433" width="14" style="197" bestFit="1" customWidth="1"/>
    <col min="7434" max="7434" width="16.140625" style="197" customWidth="1"/>
    <col min="7435" max="7435" width="26.85546875" style="197" bestFit="1" customWidth="1"/>
    <col min="7436" max="7436" width="23.42578125" style="197" bestFit="1" customWidth="1"/>
    <col min="7437" max="7437" width="28.7109375" style="197" customWidth="1"/>
    <col min="7438" max="7438" width="18.85546875" style="197" bestFit="1" customWidth="1"/>
    <col min="7439" max="7685" width="9.140625" style="197"/>
    <col min="7686" max="7686" width="4.5703125" style="197" customWidth="1"/>
    <col min="7687" max="7687" width="40.85546875" style="197" customWidth="1"/>
    <col min="7688" max="7688" width="15.7109375" style="197" customWidth="1"/>
    <col min="7689" max="7689" width="14" style="197" bestFit="1" customWidth="1"/>
    <col min="7690" max="7690" width="16.140625" style="197" customWidth="1"/>
    <col min="7691" max="7691" width="26.85546875" style="197" bestFit="1" customWidth="1"/>
    <col min="7692" max="7692" width="23.42578125" style="197" bestFit="1" customWidth="1"/>
    <col min="7693" max="7693" width="28.7109375" style="197" customWidth="1"/>
    <col min="7694" max="7694" width="18.85546875" style="197" bestFit="1" customWidth="1"/>
    <col min="7695" max="7941" width="9.140625" style="197"/>
    <col min="7942" max="7942" width="4.5703125" style="197" customWidth="1"/>
    <col min="7943" max="7943" width="40.85546875" style="197" customWidth="1"/>
    <col min="7944" max="7944" width="15.7109375" style="197" customWidth="1"/>
    <col min="7945" max="7945" width="14" style="197" bestFit="1" customWidth="1"/>
    <col min="7946" max="7946" width="16.140625" style="197" customWidth="1"/>
    <col min="7947" max="7947" width="26.85546875" style="197" bestFit="1" customWidth="1"/>
    <col min="7948" max="7948" width="23.42578125" style="197" bestFit="1" customWidth="1"/>
    <col min="7949" max="7949" width="28.7109375" style="197" customWidth="1"/>
    <col min="7950" max="7950" width="18.85546875" style="197" bestFit="1" customWidth="1"/>
    <col min="7951" max="8197" width="9.140625" style="197"/>
    <col min="8198" max="8198" width="4.5703125" style="197" customWidth="1"/>
    <col min="8199" max="8199" width="40.85546875" style="197" customWidth="1"/>
    <col min="8200" max="8200" width="15.7109375" style="197" customWidth="1"/>
    <col min="8201" max="8201" width="14" style="197" bestFit="1" customWidth="1"/>
    <col min="8202" max="8202" width="16.140625" style="197" customWidth="1"/>
    <col min="8203" max="8203" width="26.85546875" style="197" bestFit="1" customWidth="1"/>
    <col min="8204" max="8204" width="23.42578125" style="197" bestFit="1" customWidth="1"/>
    <col min="8205" max="8205" width="28.7109375" style="197" customWidth="1"/>
    <col min="8206" max="8206" width="18.85546875" style="197" bestFit="1" customWidth="1"/>
    <col min="8207" max="8453" width="9.140625" style="197"/>
    <col min="8454" max="8454" width="4.5703125" style="197" customWidth="1"/>
    <col min="8455" max="8455" width="40.85546875" style="197" customWidth="1"/>
    <col min="8456" max="8456" width="15.7109375" style="197" customWidth="1"/>
    <col min="8457" max="8457" width="14" style="197" bestFit="1" customWidth="1"/>
    <col min="8458" max="8458" width="16.140625" style="197" customWidth="1"/>
    <col min="8459" max="8459" width="26.85546875" style="197" bestFit="1" customWidth="1"/>
    <col min="8460" max="8460" width="23.42578125" style="197" bestFit="1" customWidth="1"/>
    <col min="8461" max="8461" width="28.7109375" style="197" customWidth="1"/>
    <col min="8462" max="8462" width="18.85546875" style="197" bestFit="1" customWidth="1"/>
    <col min="8463" max="8709" width="9.140625" style="197"/>
    <col min="8710" max="8710" width="4.5703125" style="197" customWidth="1"/>
    <col min="8711" max="8711" width="40.85546875" style="197" customWidth="1"/>
    <col min="8712" max="8712" width="15.7109375" style="197" customWidth="1"/>
    <col min="8713" max="8713" width="14" style="197" bestFit="1" customWidth="1"/>
    <col min="8714" max="8714" width="16.140625" style="197" customWidth="1"/>
    <col min="8715" max="8715" width="26.85546875" style="197" bestFit="1" customWidth="1"/>
    <col min="8716" max="8716" width="23.42578125" style="197" bestFit="1" customWidth="1"/>
    <col min="8717" max="8717" width="28.7109375" style="197" customWidth="1"/>
    <col min="8718" max="8718" width="18.85546875" style="197" bestFit="1" customWidth="1"/>
    <col min="8719" max="8965" width="9.140625" style="197"/>
    <col min="8966" max="8966" width="4.5703125" style="197" customWidth="1"/>
    <col min="8967" max="8967" width="40.85546875" style="197" customWidth="1"/>
    <col min="8968" max="8968" width="15.7109375" style="197" customWidth="1"/>
    <col min="8969" max="8969" width="14" style="197" bestFit="1" customWidth="1"/>
    <col min="8970" max="8970" width="16.140625" style="197" customWidth="1"/>
    <col min="8971" max="8971" width="26.85546875" style="197" bestFit="1" customWidth="1"/>
    <col min="8972" max="8972" width="23.42578125" style="197" bestFit="1" customWidth="1"/>
    <col min="8973" max="8973" width="28.7109375" style="197" customWidth="1"/>
    <col min="8974" max="8974" width="18.85546875" style="197" bestFit="1" customWidth="1"/>
    <col min="8975" max="9221" width="9.140625" style="197"/>
    <col min="9222" max="9222" width="4.5703125" style="197" customWidth="1"/>
    <col min="9223" max="9223" width="40.85546875" style="197" customWidth="1"/>
    <col min="9224" max="9224" width="15.7109375" style="197" customWidth="1"/>
    <col min="9225" max="9225" width="14" style="197" bestFit="1" customWidth="1"/>
    <col min="9226" max="9226" width="16.140625" style="197" customWidth="1"/>
    <col min="9227" max="9227" width="26.85546875" style="197" bestFit="1" customWidth="1"/>
    <col min="9228" max="9228" width="23.42578125" style="197" bestFit="1" customWidth="1"/>
    <col min="9229" max="9229" width="28.7109375" style="197" customWidth="1"/>
    <col min="9230" max="9230" width="18.85546875" style="197" bestFit="1" customWidth="1"/>
    <col min="9231" max="9477" width="9.140625" style="197"/>
    <col min="9478" max="9478" width="4.5703125" style="197" customWidth="1"/>
    <col min="9479" max="9479" width="40.85546875" style="197" customWidth="1"/>
    <col min="9480" max="9480" width="15.7109375" style="197" customWidth="1"/>
    <col min="9481" max="9481" width="14" style="197" bestFit="1" customWidth="1"/>
    <col min="9482" max="9482" width="16.140625" style="197" customWidth="1"/>
    <col min="9483" max="9483" width="26.85546875" style="197" bestFit="1" customWidth="1"/>
    <col min="9484" max="9484" width="23.42578125" style="197" bestFit="1" customWidth="1"/>
    <col min="9485" max="9485" width="28.7109375" style="197" customWidth="1"/>
    <col min="9486" max="9486" width="18.85546875" style="197" bestFit="1" customWidth="1"/>
    <col min="9487" max="9733" width="9.140625" style="197"/>
    <col min="9734" max="9734" width="4.5703125" style="197" customWidth="1"/>
    <col min="9735" max="9735" width="40.85546875" style="197" customWidth="1"/>
    <col min="9736" max="9736" width="15.7109375" style="197" customWidth="1"/>
    <col min="9737" max="9737" width="14" style="197" bestFit="1" customWidth="1"/>
    <col min="9738" max="9738" width="16.140625" style="197" customWidth="1"/>
    <col min="9739" max="9739" width="26.85546875" style="197" bestFit="1" customWidth="1"/>
    <col min="9740" max="9740" width="23.42578125" style="197" bestFit="1" customWidth="1"/>
    <col min="9741" max="9741" width="28.7109375" style="197" customWidth="1"/>
    <col min="9742" max="9742" width="18.85546875" style="197" bestFit="1" customWidth="1"/>
    <col min="9743" max="9989" width="9.140625" style="197"/>
    <col min="9990" max="9990" width="4.5703125" style="197" customWidth="1"/>
    <col min="9991" max="9991" width="40.85546875" style="197" customWidth="1"/>
    <col min="9992" max="9992" width="15.7109375" style="197" customWidth="1"/>
    <col min="9993" max="9993" width="14" style="197" bestFit="1" customWidth="1"/>
    <col min="9994" max="9994" width="16.140625" style="197" customWidth="1"/>
    <col min="9995" max="9995" width="26.85546875" style="197" bestFit="1" customWidth="1"/>
    <col min="9996" max="9996" width="23.42578125" style="197" bestFit="1" customWidth="1"/>
    <col min="9997" max="9997" width="28.7109375" style="197" customWidth="1"/>
    <col min="9998" max="9998" width="18.85546875" style="197" bestFit="1" customWidth="1"/>
    <col min="9999" max="10245" width="9.140625" style="197"/>
    <col min="10246" max="10246" width="4.5703125" style="197" customWidth="1"/>
    <col min="10247" max="10247" width="40.85546875" style="197" customWidth="1"/>
    <col min="10248" max="10248" width="15.7109375" style="197" customWidth="1"/>
    <col min="10249" max="10249" width="14" style="197" bestFit="1" customWidth="1"/>
    <col min="10250" max="10250" width="16.140625" style="197" customWidth="1"/>
    <col min="10251" max="10251" width="26.85546875" style="197" bestFit="1" customWidth="1"/>
    <col min="10252" max="10252" width="23.42578125" style="197" bestFit="1" customWidth="1"/>
    <col min="10253" max="10253" width="28.7109375" style="197" customWidth="1"/>
    <col min="10254" max="10254" width="18.85546875" style="197" bestFit="1" customWidth="1"/>
    <col min="10255" max="10501" width="9.140625" style="197"/>
    <col min="10502" max="10502" width="4.5703125" style="197" customWidth="1"/>
    <col min="10503" max="10503" width="40.85546875" style="197" customWidth="1"/>
    <col min="10504" max="10504" width="15.7109375" style="197" customWidth="1"/>
    <col min="10505" max="10505" width="14" style="197" bestFit="1" customWidth="1"/>
    <col min="10506" max="10506" width="16.140625" style="197" customWidth="1"/>
    <col min="10507" max="10507" width="26.85546875" style="197" bestFit="1" customWidth="1"/>
    <col min="10508" max="10508" width="23.42578125" style="197" bestFit="1" customWidth="1"/>
    <col min="10509" max="10509" width="28.7109375" style="197" customWidth="1"/>
    <col min="10510" max="10510" width="18.85546875" style="197" bestFit="1" customWidth="1"/>
    <col min="10511" max="10757" width="9.140625" style="197"/>
    <col min="10758" max="10758" width="4.5703125" style="197" customWidth="1"/>
    <col min="10759" max="10759" width="40.85546875" style="197" customWidth="1"/>
    <col min="10760" max="10760" width="15.7109375" style="197" customWidth="1"/>
    <col min="10761" max="10761" width="14" style="197" bestFit="1" customWidth="1"/>
    <col min="10762" max="10762" width="16.140625" style="197" customWidth="1"/>
    <col min="10763" max="10763" width="26.85546875" style="197" bestFit="1" customWidth="1"/>
    <col min="10764" max="10764" width="23.42578125" style="197" bestFit="1" customWidth="1"/>
    <col min="10765" max="10765" width="28.7109375" style="197" customWidth="1"/>
    <col min="10766" max="10766" width="18.85546875" style="197" bestFit="1" customWidth="1"/>
    <col min="10767" max="11013" width="9.140625" style="197"/>
    <col min="11014" max="11014" width="4.5703125" style="197" customWidth="1"/>
    <col min="11015" max="11015" width="40.85546875" style="197" customWidth="1"/>
    <col min="11016" max="11016" width="15.7109375" style="197" customWidth="1"/>
    <col min="11017" max="11017" width="14" style="197" bestFit="1" customWidth="1"/>
    <col min="11018" max="11018" width="16.140625" style="197" customWidth="1"/>
    <col min="11019" max="11019" width="26.85546875" style="197" bestFit="1" customWidth="1"/>
    <col min="11020" max="11020" width="23.42578125" style="197" bestFit="1" customWidth="1"/>
    <col min="11021" max="11021" width="28.7109375" style="197" customWidth="1"/>
    <col min="11022" max="11022" width="18.85546875" style="197" bestFit="1" customWidth="1"/>
    <col min="11023" max="11269" width="9.140625" style="197"/>
    <col min="11270" max="11270" width="4.5703125" style="197" customWidth="1"/>
    <col min="11271" max="11271" width="40.85546875" style="197" customWidth="1"/>
    <col min="11272" max="11272" width="15.7109375" style="197" customWidth="1"/>
    <col min="11273" max="11273" width="14" style="197" bestFit="1" customWidth="1"/>
    <col min="11274" max="11274" width="16.140625" style="197" customWidth="1"/>
    <col min="11275" max="11275" width="26.85546875" style="197" bestFit="1" customWidth="1"/>
    <col min="11276" max="11276" width="23.42578125" style="197" bestFit="1" customWidth="1"/>
    <col min="11277" max="11277" width="28.7109375" style="197" customWidth="1"/>
    <col min="11278" max="11278" width="18.85546875" style="197" bestFit="1" customWidth="1"/>
    <col min="11279" max="11525" width="9.140625" style="197"/>
    <col min="11526" max="11526" width="4.5703125" style="197" customWidth="1"/>
    <col min="11527" max="11527" width="40.85546875" style="197" customWidth="1"/>
    <col min="11528" max="11528" width="15.7109375" style="197" customWidth="1"/>
    <col min="11529" max="11529" width="14" style="197" bestFit="1" customWidth="1"/>
    <col min="11530" max="11530" width="16.140625" style="197" customWidth="1"/>
    <col min="11531" max="11531" width="26.85546875" style="197" bestFit="1" customWidth="1"/>
    <col min="11532" max="11532" width="23.42578125" style="197" bestFit="1" customWidth="1"/>
    <col min="11533" max="11533" width="28.7109375" style="197" customWidth="1"/>
    <col min="11534" max="11534" width="18.85546875" style="197" bestFit="1" customWidth="1"/>
    <col min="11535" max="11781" width="9.140625" style="197"/>
    <col min="11782" max="11782" width="4.5703125" style="197" customWidth="1"/>
    <col min="11783" max="11783" width="40.85546875" style="197" customWidth="1"/>
    <col min="11784" max="11784" width="15.7109375" style="197" customWidth="1"/>
    <col min="11785" max="11785" width="14" style="197" bestFit="1" customWidth="1"/>
    <col min="11786" max="11786" width="16.140625" style="197" customWidth="1"/>
    <col min="11787" max="11787" width="26.85546875" style="197" bestFit="1" customWidth="1"/>
    <col min="11788" max="11788" width="23.42578125" style="197" bestFit="1" customWidth="1"/>
    <col min="11789" max="11789" width="28.7109375" style="197" customWidth="1"/>
    <col min="11790" max="11790" width="18.85546875" style="197" bestFit="1" customWidth="1"/>
    <col min="11791" max="12037" width="9.140625" style="197"/>
    <col min="12038" max="12038" width="4.5703125" style="197" customWidth="1"/>
    <col min="12039" max="12039" width="40.85546875" style="197" customWidth="1"/>
    <col min="12040" max="12040" width="15.7109375" style="197" customWidth="1"/>
    <col min="12041" max="12041" width="14" style="197" bestFit="1" customWidth="1"/>
    <col min="12042" max="12042" width="16.140625" style="197" customWidth="1"/>
    <col min="12043" max="12043" width="26.85546875" style="197" bestFit="1" customWidth="1"/>
    <col min="12044" max="12044" width="23.42578125" style="197" bestFit="1" customWidth="1"/>
    <col min="12045" max="12045" width="28.7109375" style="197" customWidth="1"/>
    <col min="12046" max="12046" width="18.85546875" style="197" bestFit="1" customWidth="1"/>
    <col min="12047" max="12293" width="9.140625" style="197"/>
    <col min="12294" max="12294" width="4.5703125" style="197" customWidth="1"/>
    <col min="12295" max="12295" width="40.85546875" style="197" customWidth="1"/>
    <col min="12296" max="12296" width="15.7109375" style="197" customWidth="1"/>
    <col min="12297" max="12297" width="14" style="197" bestFit="1" customWidth="1"/>
    <col min="12298" max="12298" width="16.140625" style="197" customWidth="1"/>
    <col min="12299" max="12299" width="26.85546875" style="197" bestFit="1" customWidth="1"/>
    <col min="12300" max="12300" width="23.42578125" style="197" bestFit="1" customWidth="1"/>
    <col min="12301" max="12301" width="28.7109375" style="197" customWidth="1"/>
    <col min="12302" max="12302" width="18.85546875" style="197" bestFit="1" customWidth="1"/>
    <col min="12303" max="12549" width="9.140625" style="197"/>
    <col min="12550" max="12550" width="4.5703125" style="197" customWidth="1"/>
    <col min="12551" max="12551" width="40.85546875" style="197" customWidth="1"/>
    <col min="12552" max="12552" width="15.7109375" style="197" customWidth="1"/>
    <col min="12553" max="12553" width="14" style="197" bestFit="1" customWidth="1"/>
    <col min="12554" max="12554" width="16.140625" style="197" customWidth="1"/>
    <col min="12555" max="12555" width="26.85546875" style="197" bestFit="1" customWidth="1"/>
    <col min="12556" max="12556" width="23.42578125" style="197" bestFit="1" customWidth="1"/>
    <col min="12557" max="12557" width="28.7109375" style="197" customWidth="1"/>
    <col min="12558" max="12558" width="18.85546875" style="197" bestFit="1" customWidth="1"/>
    <col min="12559" max="12805" width="9.140625" style="197"/>
    <col min="12806" max="12806" width="4.5703125" style="197" customWidth="1"/>
    <col min="12807" max="12807" width="40.85546875" style="197" customWidth="1"/>
    <col min="12808" max="12808" width="15.7109375" style="197" customWidth="1"/>
    <col min="12809" max="12809" width="14" style="197" bestFit="1" customWidth="1"/>
    <col min="12810" max="12810" width="16.140625" style="197" customWidth="1"/>
    <col min="12811" max="12811" width="26.85546875" style="197" bestFit="1" customWidth="1"/>
    <col min="12812" max="12812" width="23.42578125" style="197" bestFit="1" customWidth="1"/>
    <col min="12813" max="12813" width="28.7109375" style="197" customWidth="1"/>
    <col min="12814" max="12814" width="18.85546875" style="197" bestFit="1" customWidth="1"/>
    <col min="12815" max="13061" width="9.140625" style="197"/>
    <col min="13062" max="13062" width="4.5703125" style="197" customWidth="1"/>
    <col min="13063" max="13063" width="40.85546875" style="197" customWidth="1"/>
    <col min="13064" max="13064" width="15.7109375" style="197" customWidth="1"/>
    <col min="13065" max="13065" width="14" style="197" bestFit="1" customWidth="1"/>
    <col min="13066" max="13066" width="16.140625" style="197" customWidth="1"/>
    <col min="13067" max="13067" width="26.85546875" style="197" bestFit="1" customWidth="1"/>
    <col min="13068" max="13068" width="23.42578125" style="197" bestFit="1" customWidth="1"/>
    <col min="13069" max="13069" width="28.7109375" style="197" customWidth="1"/>
    <col min="13070" max="13070" width="18.85546875" style="197" bestFit="1" customWidth="1"/>
    <col min="13071" max="13317" width="9.140625" style="197"/>
    <col min="13318" max="13318" width="4.5703125" style="197" customWidth="1"/>
    <col min="13319" max="13319" width="40.85546875" style="197" customWidth="1"/>
    <col min="13320" max="13320" width="15.7109375" style="197" customWidth="1"/>
    <col min="13321" max="13321" width="14" style="197" bestFit="1" customWidth="1"/>
    <col min="13322" max="13322" width="16.140625" style="197" customWidth="1"/>
    <col min="13323" max="13323" width="26.85546875" style="197" bestFit="1" customWidth="1"/>
    <col min="13324" max="13324" width="23.42578125" style="197" bestFit="1" customWidth="1"/>
    <col min="13325" max="13325" width="28.7109375" style="197" customWidth="1"/>
    <col min="13326" max="13326" width="18.85546875" style="197" bestFit="1" customWidth="1"/>
    <col min="13327" max="13573" width="9.140625" style="197"/>
    <col min="13574" max="13574" width="4.5703125" style="197" customWidth="1"/>
    <col min="13575" max="13575" width="40.85546875" style="197" customWidth="1"/>
    <col min="13576" max="13576" width="15.7109375" style="197" customWidth="1"/>
    <col min="13577" max="13577" width="14" style="197" bestFit="1" customWidth="1"/>
    <col min="13578" max="13578" width="16.140625" style="197" customWidth="1"/>
    <col min="13579" max="13579" width="26.85546875" style="197" bestFit="1" customWidth="1"/>
    <col min="13580" max="13580" width="23.42578125" style="197" bestFit="1" customWidth="1"/>
    <col min="13581" max="13581" width="28.7109375" style="197" customWidth="1"/>
    <col min="13582" max="13582" width="18.85546875" style="197" bestFit="1" customWidth="1"/>
    <col min="13583" max="13829" width="9.140625" style="197"/>
    <col min="13830" max="13830" width="4.5703125" style="197" customWidth="1"/>
    <col min="13831" max="13831" width="40.85546875" style="197" customWidth="1"/>
    <col min="13832" max="13832" width="15.7109375" style="197" customWidth="1"/>
    <col min="13833" max="13833" width="14" style="197" bestFit="1" customWidth="1"/>
    <col min="13834" max="13834" width="16.140625" style="197" customWidth="1"/>
    <col min="13835" max="13835" width="26.85546875" style="197" bestFit="1" customWidth="1"/>
    <col min="13836" max="13836" width="23.42578125" style="197" bestFit="1" customWidth="1"/>
    <col min="13837" max="13837" width="28.7109375" style="197" customWidth="1"/>
    <col min="13838" max="13838" width="18.85546875" style="197" bestFit="1" customWidth="1"/>
    <col min="13839" max="14085" width="9.140625" style="197"/>
    <col min="14086" max="14086" width="4.5703125" style="197" customWidth="1"/>
    <col min="14087" max="14087" width="40.85546875" style="197" customWidth="1"/>
    <col min="14088" max="14088" width="15.7109375" style="197" customWidth="1"/>
    <col min="14089" max="14089" width="14" style="197" bestFit="1" customWidth="1"/>
    <col min="14090" max="14090" width="16.140625" style="197" customWidth="1"/>
    <col min="14091" max="14091" width="26.85546875" style="197" bestFit="1" customWidth="1"/>
    <col min="14092" max="14092" width="23.42578125" style="197" bestFit="1" customWidth="1"/>
    <col min="14093" max="14093" width="28.7109375" style="197" customWidth="1"/>
    <col min="14094" max="14094" width="18.85546875" style="197" bestFit="1" customWidth="1"/>
    <col min="14095" max="14341" width="9.140625" style="197"/>
    <col min="14342" max="14342" width="4.5703125" style="197" customWidth="1"/>
    <col min="14343" max="14343" width="40.85546875" style="197" customWidth="1"/>
    <col min="14344" max="14344" width="15.7109375" style="197" customWidth="1"/>
    <col min="14345" max="14345" width="14" style="197" bestFit="1" customWidth="1"/>
    <col min="14346" max="14346" width="16.140625" style="197" customWidth="1"/>
    <col min="14347" max="14347" width="26.85546875" style="197" bestFit="1" customWidth="1"/>
    <col min="14348" max="14348" width="23.42578125" style="197" bestFit="1" customWidth="1"/>
    <col min="14349" max="14349" width="28.7109375" style="197" customWidth="1"/>
    <col min="14350" max="14350" width="18.85546875" style="197" bestFit="1" customWidth="1"/>
    <col min="14351" max="14597" width="9.140625" style="197"/>
    <col min="14598" max="14598" width="4.5703125" style="197" customWidth="1"/>
    <col min="14599" max="14599" width="40.85546875" style="197" customWidth="1"/>
    <col min="14600" max="14600" width="15.7109375" style="197" customWidth="1"/>
    <col min="14601" max="14601" width="14" style="197" bestFit="1" customWidth="1"/>
    <col min="14602" max="14602" width="16.140625" style="197" customWidth="1"/>
    <col min="14603" max="14603" width="26.85546875" style="197" bestFit="1" customWidth="1"/>
    <col min="14604" max="14604" width="23.42578125" style="197" bestFit="1" customWidth="1"/>
    <col min="14605" max="14605" width="28.7109375" style="197" customWidth="1"/>
    <col min="14606" max="14606" width="18.85546875" style="197" bestFit="1" customWidth="1"/>
    <col min="14607" max="14853" width="9.140625" style="197"/>
    <col min="14854" max="14854" width="4.5703125" style="197" customWidth="1"/>
    <col min="14855" max="14855" width="40.85546875" style="197" customWidth="1"/>
    <col min="14856" max="14856" width="15.7109375" style="197" customWidth="1"/>
    <col min="14857" max="14857" width="14" style="197" bestFit="1" customWidth="1"/>
    <col min="14858" max="14858" width="16.140625" style="197" customWidth="1"/>
    <col min="14859" max="14859" width="26.85546875" style="197" bestFit="1" customWidth="1"/>
    <col min="14860" max="14860" width="23.42578125" style="197" bestFit="1" customWidth="1"/>
    <col min="14861" max="14861" width="28.7109375" style="197" customWidth="1"/>
    <col min="14862" max="14862" width="18.85546875" style="197" bestFit="1" customWidth="1"/>
    <col min="14863" max="15109" width="9.140625" style="197"/>
    <col min="15110" max="15110" width="4.5703125" style="197" customWidth="1"/>
    <col min="15111" max="15111" width="40.85546875" style="197" customWidth="1"/>
    <col min="15112" max="15112" width="15.7109375" style="197" customWidth="1"/>
    <col min="15113" max="15113" width="14" style="197" bestFit="1" customWidth="1"/>
    <col min="15114" max="15114" width="16.140625" style="197" customWidth="1"/>
    <col min="15115" max="15115" width="26.85546875" style="197" bestFit="1" customWidth="1"/>
    <col min="15116" max="15116" width="23.42578125" style="197" bestFit="1" customWidth="1"/>
    <col min="15117" max="15117" width="28.7109375" style="197" customWidth="1"/>
    <col min="15118" max="15118" width="18.85546875" style="197" bestFit="1" customWidth="1"/>
    <col min="15119" max="15365" width="9.140625" style="197"/>
    <col min="15366" max="15366" width="4.5703125" style="197" customWidth="1"/>
    <col min="15367" max="15367" width="40.85546875" style="197" customWidth="1"/>
    <col min="15368" max="15368" width="15.7109375" style="197" customWidth="1"/>
    <col min="15369" max="15369" width="14" style="197" bestFit="1" customWidth="1"/>
    <col min="15370" max="15370" width="16.140625" style="197" customWidth="1"/>
    <col min="15371" max="15371" width="26.85546875" style="197" bestFit="1" customWidth="1"/>
    <col min="15372" max="15372" width="23.42578125" style="197" bestFit="1" customWidth="1"/>
    <col min="15373" max="15373" width="28.7109375" style="197" customWidth="1"/>
    <col min="15374" max="15374" width="18.85546875" style="197" bestFit="1" customWidth="1"/>
    <col min="15375" max="15621" width="9.140625" style="197"/>
    <col min="15622" max="15622" width="4.5703125" style="197" customWidth="1"/>
    <col min="15623" max="15623" width="40.85546875" style="197" customWidth="1"/>
    <col min="15624" max="15624" width="15.7109375" style="197" customWidth="1"/>
    <col min="15625" max="15625" width="14" style="197" bestFit="1" customWidth="1"/>
    <col min="15626" max="15626" width="16.140625" style="197" customWidth="1"/>
    <col min="15627" max="15627" width="26.85546875" style="197" bestFit="1" customWidth="1"/>
    <col min="15628" max="15628" width="23.42578125" style="197" bestFit="1" customWidth="1"/>
    <col min="15629" max="15629" width="28.7109375" style="197" customWidth="1"/>
    <col min="15630" max="15630" width="18.85546875" style="197" bestFit="1" customWidth="1"/>
    <col min="15631" max="15877" width="9.140625" style="197"/>
    <col min="15878" max="15878" width="4.5703125" style="197" customWidth="1"/>
    <col min="15879" max="15879" width="40.85546875" style="197" customWidth="1"/>
    <col min="15880" max="15880" width="15.7109375" style="197" customWidth="1"/>
    <col min="15881" max="15881" width="14" style="197" bestFit="1" customWidth="1"/>
    <col min="15882" max="15882" width="16.140625" style="197" customWidth="1"/>
    <col min="15883" max="15883" width="26.85546875" style="197" bestFit="1" customWidth="1"/>
    <col min="15884" max="15884" width="23.42578125" style="197" bestFit="1" customWidth="1"/>
    <col min="15885" max="15885" width="28.7109375" style="197" customWidth="1"/>
    <col min="15886" max="15886" width="18.85546875" style="197" bestFit="1" customWidth="1"/>
    <col min="15887" max="16133" width="9.140625" style="197"/>
    <col min="16134" max="16134" width="4.5703125" style="197" customWidth="1"/>
    <col min="16135" max="16135" width="40.85546875" style="197" customWidth="1"/>
    <col min="16136" max="16136" width="15.7109375" style="197" customWidth="1"/>
    <col min="16137" max="16137" width="14" style="197" bestFit="1" customWidth="1"/>
    <col min="16138" max="16138" width="16.140625" style="197" customWidth="1"/>
    <col min="16139" max="16139" width="26.85546875" style="197" bestFit="1" customWidth="1"/>
    <col min="16140" max="16140" width="23.42578125" style="197" bestFit="1" customWidth="1"/>
    <col min="16141" max="16141" width="28.7109375" style="197" customWidth="1"/>
    <col min="16142" max="16142" width="18.85546875" style="197" bestFit="1" customWidth="1"/>
    <col min="16143" max="16384" width="9.140625" style="197"/>
  </cols>
  <sheetData>
    <row r="1" spans="3:11" x14ac:dyDescent="0.25">
      <c r="C1" s="302">
        <v>1</v>
      </c>
      <c r="D1" s="254" t="s">
        <v>57</v>
      </c>
    </row>
    <row r="2" spans="3:11" x14ac:dyDescent="0.25">
      <c r="C2" s="302"/>
      <c r="D2" s="259" t="s">
        <v>58</v>
      </c>
    </row>
    <row r="3" spans="3:11" x14ac:dyDescent="0.25">
      <c r="C3" s="233" t="s">
        <v>59</v>
      </c>
      <c r="D3" s="254" t="s">
        <v>1</v>
      </c>
      <c r="E3" s="229"/>
      <c r="F3" s="231"/>
      <c r="G3" s="229"/>
      <c r="H3" s="232"/>
    </row>
    <row r="4" spans="3:11" x14ac:dyDescent="0.25">
      <c r="C4" s="231">
        <v>1</v>
      </c>
      <c r="D4" s="258" t="s">
        <v>60</v>
      </c>
      <c r="E4" s="303">
        <f>E5</f>
        <v>393656.24799999996</v>
      </c>
      <c r="F4" s="231" t="s">
        <v>3</v>
      </c>
      <c r="G4" s="229"/>
      <c r="H4" s="232"/>
    </row>
    <row r="5" spans="3:11" x14ac:dyDescent="0.25">
      <c r="C5" s="231"/>
      <c r="D5" s="259" t="s">
        <v>61</v>
      </c>
      <c r="E5" s="304">
        <f>E7+E22</f>
        <v>393656.24799999996</v>
      </c>
      <c r="F5" s="231" t="s">
        <v>3</v>
      </c>
      <c r="G5" s="260"/>
      <c r="H5" s="230"/>
    </row>
    <row r="6" spans="3:11" x14ac:dyDescent="0.25">
      <c r="C6" s="231"/>
      <c r="D6" s="259"/>
      <c r="E6" s="229"/>
      <c r="F6" s="231"/>
      <c r="G6" s="260"/>
      <c r="H6" s="232"/>
    </row>
    <row r="7" spans="3:11" x14ac:dyDescent="0.25">
      <c r="C7" s="231">
        <v>2</v>
      </c>
      <c r="D7" s="261" t="s">
        <v>62</v>
      </c>
      <c r="E7" s="305">
        <f>SUM(E8,E10:E15)</f>
        <v>57342.92</v>
      </c>
      <c r="F7" s="305" t="s">
        <v>3</v>
      </c>
      <c r="G7" s="306">
        <f>E7/$E$5</f>
        <v>0.14566749617549574</v>
      </c>
      <c r="H7" s="230"/>
      <c r="J7" s="267"/>
      <c r="K7" s="267"/>
    </row>
    <row r="8" spans="3:11" x14ac:dyDescent="0.25">
      <c r="C8" s="231"/>
      <c r="D8" s="262" t="s">
        <v>63</v>
      </c>
      <c r="E8" s="252">
        <f>SUM(E9:E9)</f>
        <v>15894.58</v>
      </c>
      <c r="F8" s="251" t="s">
        <v>3</v>
      </c>
      <c r="G8" s="306"/>
      <c r="H8" s="306"/>
    </row>
    <row r="9" spans="3:11" x14ac:dyDescent="0.25">
      <c r="C9" s="231"/>
      <c r="D9" s="263" t="s">
        <v>64</v>
      </c>
      <c r="E9" s="252">
        <f>'Luas Lahan'!B108</f>
        <v>15894.58</v>
      </c>
      <c r="F9" s="251" t="s">
        <v>3</v>
      </c>
      <c r="G9" s="237"/>
      <c r="H9" s="237"/>
    </row>
    <row r="10" spans="3:11" x14ac:dyDescent="0.25">
      <c r="C10" s="231"/>
      <c r="D10" s="264" t="s">
        <v>65</v>
      </c>
      <c r="E10" s="252">
        <f>'Luas Lahan'!B109</f>
        <v>2119.94</v>
      </c>
      <c r="F10" s="251" t="s">
        <v>3</v>
      </c>
      <c r="G10" s="307"/>
      <c r="H10" s="237"/>
    </row>
    <row r="11" spans="3:11" x14ac:dyDescent="0.25">
      <c r="C11" s="231"/>
      <c r="D11" s="265" t="s">
        <v>66</v>
      </c>
      <c r="E11" s="252">
        <f>'Luas Lahan'!B110</f>
        <v>5616.93</v>
      </c>
      <c r="F11" s="251" t="s">
        <v>3</v>
      </c>
      <c r="G11" s="306"/>
      <c r="H11" s="237"/>
    </row>
    <row r="12" spans="3:11" x14ac:dyDescent="0.25">
      <c r="C12" s="231"/>
      <c r="D12" s="264" t="s">
        <v>67</v>
      </c>
      <c r="E12" s="252">
        <f>'Luas Lahan'!B111</f>
        <v>5812.8</v>
      </c>
      <c r="F12" s="251" t="s">
        <v>3</v>
      </c>
      <c r="G12" s="307"/>
      <c r="H12" s="237"/>
    </row>
    <row r="13" spans="3:11" x14ac:dyDescent="0.25">
      <c r="C13" s="231"/>
      <c r="D13" s="264" t="s">
        <v>68</v>
      </c>
      <c r="E13" s="252">
        <f>'Luas Lahan'!B107</f>
        <v>4975.76</v>
      </c>
      <c r="F13" s="251" t="s">
        <v>3</v>
      </c>
      <c r="G13" s="307"/>
      <c r="H13" s="237"/>
    </row>
    <row r="14" spans="3:11" x14ac:dyDescent="0.25">
      <c r="C14" s="231"/>
      <c r="D14" s="264" t="s">
        <v>69</v>
      </c>
      <c r="E14" s="252">
        <f>'Luas Lahan'!B100</f>
        <v>1893.46</v>
      </c>
      <c r="F14" s="251" t="s">
        <v>3</v>
      </c>
      <c r="G14" s="307"/>
      <c r="H14" s="237"/>
    </row>
    <row r="15" spans="3:11" x14ac:dyDescent="0.25">
      <c r="C15" s="231"/>
      <c r="D15" s="265" t="s">
        <v>70</v>
      </c>
      <c r="E15" s="252">
        <f>'Luas Lahan'!B114</f>
        <v>21029.45</v>
      </c>
      <c r="F15" s="251" t="s">
        <v>3</v>
      </c>
      <c r="G15" s="308"/>
      <c r="H15" s="237"/>
    </row>
    <row r="16" spans="3:11" x14ac:dyDescent="0.25">
      <c r="C16" s="231"/>
      <c r="E16" s="232"/>
      <c r="F16" s="231"/>
      <c r="G16" s="307"/>
      <c r="H16" s="237"/>
    </row>
    <row r="17" spans="3:11" x14ac:dyDescent="0.25">
      <c r="C17" s="231"/>
      <c r="D17" s="259" t="s">
        <v>71</v>
      </c>
      <c r="E17" s="232">
        <f>'Jumlah Unit'!F97-9</f>
        <v>184</v>
      </c>
      <c r="F17" s="231" t="s">
        <v>9</v>
      </c>
      <c r="G17" s="307"/>
      <c r="H17" s="237"/>
    </row>
    <row r="18" spans="3:11" x14ac:dyDescent="0.25">
      <c r="C18" s="231"/>
      <c r="D18" s="259" t="s">
        <v>72</v>
      </c>
      <c r="E18" s="232"/>
      <c r="F18" s="231" t="s">
        <v>73</v>
      </c>
      <c r="G18" s="307"/>
      <c r="H18" s="237"/>
    </row>
    <row r="19" spans="3:11" x14ac:dyDescent="0.25">
      <c r="C19" s="231"/>
      <c r="D19" s="259" t="s">
        <v>74</v>
      </c>
      <c r="E19" s="232">
        <f>SUM(E17:E18)</f>
        <v>184</v>
      </c>
      <c r="F19" s="231" t="s">
        <v>9</v>
      </c>
      <c r="G19" s="307"/>
      <c r="H19" s="237"/>
    </row>
    <row r="20" spans="3:11" x14ac:dyDescent="0.25">
      <c r="C20" s="231"/>
      <c r="E20" s="232"/>
      <c r="F20" s="231"/>
      <c r="G20" s="307"/>
      <c r="H20" s="237"/>
    </row>
    <row r="21" spans="3:11" x14ac:dyDescent="0.25">
      <c r="C21" s="231"/>
      <c r="E21" s="232"/>
      <c r="F21" s="231"/>
      <c r="G21" s="307"/>
      <c r="H21" s="237"/>
    </row>
    <row r="22" spans="3:11" x14ac:dyDescent="0.25">
      <c r="C22" s="231">
        <v>4</v>
      </c>
      <c r="D22" s="261" t="s">
        <v>75</v>
      </c>
      <c r="E22" s="309">
        <f>SUM(E23,E28:E31)</f>
        <v>336313.32799999998</v>
      </c>
      <c r="F22" s="266" t="s">
        <v>3</v>
      </c>
      <c r="G22" s="307">
        <f>E22/$E$5</f>
        <v>0.85433250382450432</v>
      </c>
      <c r="H22" s="237"/>
    </row>
    <row r="23" spans="3:11" x14ac:dyDescent="0.25">
      <c r="C23" s="231"/>
      <c r="D23" s="262" t="s">
        <v>76</v>
      </c>
      <c r="E23" s="252">
        <f>SUM(E24:E27)</f>
        <v>164449.41699999999</v>
      </c>
      <c r="F23" s="251" t="s">
        <v>3</v>
      </c>
      <c r="G23" s="310"/>
      <c r="H23" s="306"/>
    </row>
    <row r="24" spans="3:11" x14ac:dyDescent="0.25">
      <c r="C24" s="231"/>
      <c r="D24" s="263" t="s">
        <v>77</v>
      </c>
      <c r="E24" s="252">
        <f>'Luas Lahan'!B105</f>
        <v>164449.41699999999</v>
      </c>
      <c r="F24" s="251" t="s">
        <v>3</v>
      </c>
      <c r="G24" s="237"/>
      <c r="H24" s="237"/>
      <c r="I24" s="229"/>
    </row>
    <row r="25" spans="3:11" x14ac:dyDescent="0.25">
      <c r="C25" s="231"/>
      <c r="D25" s="263" t="s">
        <v>78</v>
      </c>
      <c r="E25" s="252">
        <v>0</v>
      </c>
      <c r="F25" s="251" t="s">
        <v>3</v>
      </c>
      <c r="G25" s="237"/>
      <c r="H25" s="237"/>
      <c r="I25" s="229"/>
    </row>
    <row r="26" spans="3:11" x14ac:dyDescent="0.25">
      <c r="C26" s="231"/>
      <c r="D26" s="263" t="s">
        <v>79</v>
      </c>
      <c r="E26" s="252">
        <v>0</v>
      </c>
      <c r="F26" s="251" t="s">
        <v>3</v>
      </c>
      <c r="G26" s="237"/>
      <c r="H26" s="237"/>
      <c r="I26" s="229"/>
    </row>
    <row r="27" spans="3:11" x14ac:dyDescent="0.25">
      <c r="C27" s="231"/>
      <c r="D27" s="263" t="s">
        <v>80</v>
      </c>
      <c r="E27" s="252">
        <v>0</v>
      </c>
      <c r="F27" s="251" t="s">
        <v>3</v>
      </c>
      <c r="G27" s="237"/>
      <c r="H27" s="237"/>
      <c r="I27" s="229"/>
    </row>
    <row r="28" spans="3:11" x14ac:dyDescent="0.25">
      <c r="C28" s="231"/>
      <c r="D28" s="263" t="s">
        <v>81</v>
      </c>
      <c r="E28" s="252">
        <f>'Luas Lahan'!B115</f>
        <v>85320.594599999982</v>
      </c>
      <c r="F28" s="251" t="s">
        <v>3</v>
      </c>
      <c r="G28" s="310"/>
      <c r="H28" s="306"/>
    </row>
    <row r="29" spans="3:11" x14ac:dyDescent="0.25">
      <c r="C29" s="231"/>
      <c r="D29" s="263" t="s">
        <v>82</v>
      </c>
      <c r="E29" s="252">
        <f>'Luas Lahan'!B113-Overall!E14</f>
        <v>75201.344399999987</v>
      </c>
      <c r="F29" s="251" t="s">
        <v>3</v>
      </c>
      <c r="G29" s="310"/>
      <c r="H29" s="306"/>
    </row>
    <row r="30" spans="3:11" x14ac:dyDescent="0.25">
      <c r="C30" s="231"/>
      <c r="D30" s="263" t="s">
        <v>83</v>
      </c>
      <c r="E30" s="252">
        <f>'Luas Lahan'!B112</f>
        <v>11341.972</v>
      </c>
      <c r="F30" s="251" t="s">
        <v>3</v>
      </c>
      <c r="G30" s="310"/>
      <c r="H30" s="237"/>
      <c r="J30" s="235"/>
      <c r="K30" s="235"/>
    </row>
    <row r="31" spans="3:11" x14ac:dyDescent="0.25">
      <c r="C31" s="231"/>
      <c r="D31" s="263" t="s">
        <v>84</v>
      </c>
      <c r="E31" s="285">
        <v>0</v>
      </c>
      <c r="F31" s="251" t="s">
        <v>3</v>
      </c>
      <c r="G31" s="310"/>
      <c r="H31" s="237"/>
      <c r="J31" s="235"/>
      <c r="K31" s="235"/>
    </row>
    <row r="32" spans="3:11" x14ac:dyDescent="0.25">
      <c r="C32" s="231"/>
      <c r="D32" s="259"/>
      <c r="E32" s="229"/>
      <c r="F32" s="231"/>
      <c r="G32" s="310"/>
      <c r="H32" s="237"/>
      <c r="J32" s="235"/>
      <c r="K32" s="235"/>
    </row>
    <row r="33" spans="1:11" x14ac:dyDescent="0.25">
      <c r="C33" s="231"/>
      <c r="D33" s="259" t="s">
        <v>85</v>
      </c>
      <c r="E33" s="229">
        <f>'Jumlah Unit'!F95+'Jumlah Unit'!F96</f>
        <v>1210</v>
      </c>
      <c r="F33" s="231" t="s">
        <v>9</v>
      </c>
      <c r="G33" s="229"/>
      <c r="H33" s="237"/>
      <c r="J33" s="235"/>
      <c r="K33" s="235"/>
    </row>
    <row r="34" spans="1:11" x14ac:dyDescent="0.25">
      <c r="C34" s="231"/>
      <c r="D34" s="259" t="s">
        <v>86</v>
      </c>
      <c r="E34" s="229"/>
      <c r="F34" s="231" t="s">
        <v>9</v>
      </c>
      <c r="G34" s="229"/>
      <c r="H34" s="237"/>
      <c r="J34" s="235"/>
      <c r="K34" s="235"/>
    </row>
    <row r="35" spans="1:11" x14ac:dyDescent="0.25">
      <c r="C35" s="231"/>
      <c r="D35" s="259" t="s">
        <v>87</v>
      </c>
      <c r="E35" s="229"/>
      <c r="F35" s="231" t="s">
        <v>9</v>
      </c>
      <c r="G35" s="229"/>
      <c r="H35" s="237"/>
      <c r="J35" s="235"/>
      <c r="K35" s="235"/>
    </row>
    <row r="36" spans="1:11" x14ac:dyDescent="0.25">
      <c r="C36" s="231"/>
      <c r="D36" s="259" t="s">
        <v>88</v>
      </c>
      <c r="E36" s="229"/>
      <c r="F36" s="231" t="s">
        <v>9</v>
      </c>
      <c r="G36" s="229"/>
      <c r="H36" s="237"/>
      <c r="J36" s="235"/>
      <c r="K36" s="235"/>
    </row>
    <row r="37" spans="1:11" x14ac:dyDescent="0.25">
      <c r="C37" s="231"/>
      <c r="D37" s="259"/>
      <c r="E37" s="362"/>
      <c r="F37" s="231"/>
      <c r="G37" s="229"/>
      <c r="H37" s="373" t="s">
        <v>413</v>
      </c>
      <c r="J37" s="235"/>
      <c r="K37" s="235"/>
    </row>
    <row r="38" spans="1:11" x14ac:dyDescent="0.25">
      <c r="C38" s="231">
        <v>5</v>
      </c>
      <c r="D38" s="258" t="s">
        <v>89</v>
      </c>
      <c r="E38" s="291">
        <f>E8+E23+E10+E13</f>
        <v>187439.69699999999</v>
      </c>
      <c r="F38" s="267" t="s">
        <v>3</v>
      </c>
      <c r="G38" s="268">
        <f>E38/E39</f>
        <v>0.47615069734648285</v>
      </c>
      <c r="H38" s="371">
        <v>182942.4</v>
      </c>
      <c r="I38" s="372">
        <f>E38-H38</f>
        <v>4497.2969999999914</v>
      </c>
      <c r="J38" s="235"/>
      <c r="K38" s="235"/>
    </row>
    <row r="39" spans="1:11" x14ac:dyDescent="0.25">
      <c r="C39" s="231"/>
      <c r="D39" s="259" t="s">
        <v>90</v>
      </c>
      <c r="E39" s="291">
        <f>E22+E7</f>
        <v>393656.24799999996</v>
      </c>
      <c r="F39" s="267" t="s">
        <v>3</v>
      </c>
      <c r="G39" s="291"/>
      <c r="H39" s="232"/>
    </row>
    <row r="40" spans="1:11" x14ac:dyDescent="0.25">
      <c r="C40" s="231"/>
      <c r="D40" s="259"/>
      <c r="E40" s="291"/>
      <c r="G40" s="229"/>
      <c r="H40" s="232"/>
    </row>
    <row r="41" spans="1:11" x14ac:dyDescent="0.25">
      <c r="C41" s="231"/>
      <c r="D41" s="269" t="s">
        <v>91</v>
      </c>
      <c r="E41" s="291">
        <f>E5-E39</f>
        <v>0</v>
      </c>
      <c r="G41" s="291"/>
      <c r="H41" s="232"/>
    </row>
    <row r="42" spans="1:11" x14ac:dyDescent="0.25">
      <c r="C42" s="231">
        <v>6</v>
      </c>
      <c r="D42" s="259" t="s">
        <v>92</v>
      </c>
      <c r="E42" s="291">
        <f>E4</f>
        <v>393656.24799999996</v>
      </c>
      <c r="F42" s="231" t="s">
        <v>93</v>
      </c>
      <c r="G42" s="291"/>
      <c r="H42" s="232"/>
    </row>
    <row r="43" spans="1:11" x14ac:dyDescent="0.25">
      <c r="C43" s="231"/>
      <c r="D43" s="259"/>
      <c r="E43" s="229"/>
      <c r="F43" s="231"/>
      <c r="G43" s="229"/>
      <c r="H43" s="232"/>
    </row>
    <row r="44" spans="1:11" x14ac:dyDescent="0.25">
      <c r="C44" s="233" t="s">
        <v>94</v>
      </c>
      <c r="D44" s="254" t="s">
        <v>95</v>
      </c>
      <c r="E44" s="233"/>
      <c r="F44" s="233"/>
      <c r="G44" s="233"/>
      <c r="H44" s="236"/>
    </row>
    <row r="45" spans="1:11" x14ac:dyDescent="0.25">
      <c r="C45" s="233" t="s">
        <v>96</v>
      </c>
      <c r="D45" s="254" t="s">
        <v>97</v>
      </c>
      <c r="E45" s="233"/>
      <c r="F45" s="233"/>
      <c r="G45" s="233"/>
      <c r="H45" s="236"/>
    </row>
    <row r="46" spans="1:11" x14ac:dyDescent="0.25">
      <c r="C46" s="233"/>
      <c r="D46" s="270"/>
      <c r="E46" s="376" t="s">
        <v>11</v>
      </c>
      <c r="F46" s="376" t="s">
        <v>12</v>
      </c>
      <c r="G46" s="376" t="s">
        <v>13</v>
      </c>
      <c r="H46" s="376" t="s">
        <v>98</v>
      </c>
      <c r="I46" s="376" t="s">
        <v>99</v>
      </c>
      <c r="J46" s="376" t="s">
        <v>100</v>
      </c>
      <c r="K46" s="294"/>
    </row>
    <row r="47" spans="1:11" x14ac:dyDescent="0.25">
      <c r="A47" s="267" t="s">
        <v>402</v>
      </c>
      <c r="B47" s="267" t="s">
        <v>403</v>
      </c>
      <c r="C47" s="233"/>
      <c r="D47" s="271"/>
      <c r="E47" s="377"/>
      <c r="F47" s="377"/>
      <c r="G47" s="377"/>
      <c r="H47" s="377"/>
      <c r="I47" s="377"/>
      <c r="J47" s="377"/>
      <c r="K47" s="294"/>
    </row>
    <row r="48" spans="1:11" x14ac:dyDescent="0.25">
      <c r="C48" s="228"/>
      <c r="D48" s="272"/>
      <c r="E48" s="274"/>
      <c r="F48" s="273"/>
      <c r="G48" s="274"/>
      <c r="H48" s="227"/>
      <c r="I48" s="297">
        <f>E7/10000</f>
        <v>5.7342919999999999</v>
      </c>
      <c r="J48" s="297">
        <f>E22/10000</f>
        <v>33.631332799999996</v>
      </c>
      <c r="K48" s="294"/>
    </row>
    <row r="49" spans="1:11" x14ac:dyDescent="0.25">
      <c r="C49" s="226" t="s">
        <v>101</v>
      </c>
      <c r="D49" s="275" t="s">
        <v>102</v>
      </c>
      <c r="E49" s="225"/>
      <c r="F49" s="226"/>
      <c r="G49" s="225"/>
      <c r="H49" s="225"/>
      <c r="I49" s="225"/>
      <c r="J49" s="225"/>
      <c r="K49" s="247"/>
    </row>
    <row r="50" spans="1:11" s="235" customFormat="1" ht="30" x14ac:dyDescent="0.25">
      <c r="A50" s="349" t="s">
        <v>414</v>
      </c>
      <c r="B50" s="235" t="s">
        <v>405</v>
      </c>
      <c r="C50" s="224"/>
      <c r="D50" s="311" t="s">
        <v>259</v>
      </c>
      <c r="E50" s="292">
        <v>1</v>
      </c>
      <c r="F50" s="224" t="s">
        <v>49</v>
      </c>
      <c r="G50" s="312">
        <v>14999999.999999998</v>
      </c>
      <c r="H50" s="239">
        <f t="shared" ref="H50:H52" si="0">E50*G50</f>
        <v>14999999.999999998</v>
      </c>
      <c r="I50" s="242">
        <f t="shared" ref="I50:I52" si="1">((($I$48*10000)/$E$42)*H50)</f>
        <v>2185012.4426324358</v>
      </c>
      <c r="J50" s="239">
        <f>(($J$48*10000)/$E$42)*H50</f>
        <v>12814987.557367563</v>
      </c>
      <c r="K50" s="296"/>
    </row>
    <row r="51" spans="1:11" s="235" customFormat="1" ht="30" x14ac:dyDescent="0.25">
      <c r="A51" s="351" t="s">
        <v>415</v>
      </c>
      <c r="B51" s="235" t="s">
        <v>405</v>
      </c>
      <c r="C51" s="224"/>
      <c r="D51" s="313" t="s">
        <v>260</v>
      </c>
      <c r="E51" s="292">
        <v>1</v>
      </c>
      <c r="F51" s="224" t="s">
        <v>49</v>
      </c>
      <c r="G51" s="314">
        <v>46999999.999999993</v>
      </c>
      <c r="H51" s="239">
        <f t="shared" si="0"/>
        <v>46999999.999999993</v>
      </c>
      <c r="I51" s="242">
        <f t="shared" si="1"/>
        <v>6846372.3202482983</v>
      </c>
      <c r="J51" s="239">
        <f>(($J$48*10000)/$E$42)*H51</f>
        <v>40153627.679751694</v>
      </c>
      <c r="K51" s="296"/>
    </row>
    <row r="52" spans="1:11" s="235" customFormat="1" ht="45" x14ac:dyDescent="0.25">
      <c r="A52" s="351" t="s">
        <v>415</v>
      </c>
      <c r="B52" s="235" t="s">
        <v>405</v>
      </c>
      <c r="C52" s="224"/>
      <c r="D52" s="313" t="s">
        <v>261</v>
      </c>
      <c r="E52" s="292">
        <v>1</v>
      </c>
      <c r="F52" s="224" t="s">
        <v>49</v>
      </c>
      <c r="G52" s="314">
        <v>31999999.999999996</v>
      </c>
      <c r="H52" s="239">
        <f t="shared" si="0"/>
        <v>31999999.999999996</v>
      </c>
      <c r="I52" s="242">
        <f t="shared" si="1"/>
        <v>4661359.8776158635</v>
      </c>
      <c r="J52" s="239">
        <f>(($J$48*10000)/$E$42)*H52</f>
        <v>27338640.122384135</v>
      </c>
      <c r="K52" s="296"/>
    </row>
    <row r="53" spans="1:11" s="235" customFormat="1" x14ac:dyDescent="0.25">
      <c r="C53" s="224"/>
      <c r="D53" s="280"/>
      <c r="E53" s="292"/>
      <c r="F53" s="224"/>
      <c r="G53" s="292"/>
      <c r="H53" s="292"/>
      <c r="I53" s="292"/>
      <c r="J53" s="292"/>
      <c r="K53" s="247"/>
    </row>
    <row r="54" spans="1:11" s="235" customFormat="1" ht="30" x14ac:dyDescent="0.25">
      <c r="A54" s="349" t="s">
        <v>416</v>
      </c>
      <c r="B54" s="235" t="s">
        <v>405</v>
      </c>
      <c r="C54" s="224"/>
      <c r="D54" s="313" t="s">
        <v>262</v>
      </c>
      <c r="E54" s="292">
        <v>1</v>
      </c>
      <c r="F54" s="224" t="s">
        <v>49</v>
      </c>
      <c r="G54" s="314">
        <v>39529420</v>
      </c>
      <c r="H54" s="239">
        <f t="shared" ref="H54:H64" si="2">E54*G54</f>
        <v>39529420</v>
      </c>
      <c r="I54" s="242">
        <f t="shared" ref="I54:I64" si="3">((($I$48*10000)/$E$42)*H54)</f>
        <v>5758151.636669565</v>
      </c>
      <c r="J54" s="239">
        <f t="shared" ref="J54:J64" si="4">(($J$48*10000)/$E$42)*H54</f>
        <v>33771268.363330439</v>
      </c>
      <c r="K54" s="296"/>
    </row>
    <row r="55" spans="1:11" s="235" customFormat="1" ht="30" x14ac:dyDescent="0.25">
      <c r="A55" s="351" t="s">
        <v>415</v>
      </c>
      <c r="B55" s="235" t="s">
        <v>405</v>
      </c>
      <c r="C55" s="224"/>
      <c r="D55" s="313" t="s">
        <v>263</v>
      </c>
      <c r="E55" s="292">
        <v>1</v>
      </c>
      <c r="F55" s="224" t="s">
        <v>49</v>
      </c>
      <c r="G55" s="314">
        <v>39500000</v>
      </c>
      <c r="H55" s="239">
        <f t="shared" si="2"/>
        <v>39500000</v>
      </c>
      <c r="I55" s="242">
        <f t="shared" si="3"/>
        <v>5753866.0989320818</v>
      </c>
      <c r="J55" s="239">
        <f t="shared" si="4"/>
        <v>33746133.90106792</v>
      </c>
      <c r="K55" s="296"/>
    </row>
    <row r="56" spans="1:11" s="235" customFormat="1" ht="30" x14ac:dyDescent="0.25">
      <c r="A56" s="350" t="s">
        <v>417</v>
      </c>
      <c r="B56" s="235" t="s">
        <v>405</v>
      </c>
      <c r="C56" s="224"/>
      <c r="D56" s="313" t="s">
        <v>264</v>
      </c>
      <c r="E56" s="292">
        <v>1</v>
      </c>
      <c r="F56" s="224" t="s">
        <v>49</v>
      </c>
      <c r="G56" s="314">
        <v>365000000</v>
      </c>
      <c r="H56" s="239">
        <f t="shared" si="2"/>
        <v>365000000</v>
      </c>
      <c r="I56" s="242">
        <f t="shared" si="3"/>
        <v>53168636.104055941</v>
      </c>
      <c r="J56" s="239">
        <f t="shared" si="4"/>
        <v>311831363.89594406</v>
      </c>
      <c r="K56" s="296"/>
    </row>
    <row r="57" spans="1:11" s="235" customFormat="1" ht="30" x14ac:dyDescent="0.25">
      <c r="A57" s="349" t="s">
        <v>418</v>
      </c>
      <c r="B57" s="235" t="s">
        <v>405</v>
      </c>
      <c r="C57" s="224"/>
      <c r="D57" s="313" t="s">
        <v>265</v>
      </c>
      <c r="E57" s="292">
        <v>1</v>
      </c>
      <c r="F57" s="224" t="s">
        <v>49</v>
      </c>
      <c r="G57" s="314">
        <v>5600000</v>
      </c>
      <c r="H57" s="239">
        <f t="shared" si="2"/>
        <v>5600000</v>
      </c>
      <c r="I57" s="242">
        <f t="shared" si="3"/>
        <v>815737.97858277615</v>
      </c>
      <c r="J57" s="239">
        <f t="shared" si="4"/>
        <v>4784262.0214172238</v>
      </c>
      <c r="K57" s="296"/>
    </row>
    <row r="58" spans="1:11" s="235" customFormat="1" ht="45" x14ac:dyDescent="0.25">
      <c r="A58" s="350" t="s">
        <v>419</v>
      </c>
      <c r="B58" s="235" t="s">
        <v>405</v>
      </c>
      <c r="C58" s="224"/>
      <c r="D58" s="313" t="s">
        <v>266</v>
      </c>
      <c r="E58" s="292">
        <v>1</v>
      </c>
      <c r="F58" s="224" t="s">
        <v>49</v>
      </c>
      <c r="G58" s="314">
        <v>42000000</v>
      </c>
      <c r="H58" s="239">
        <f t="shared" si="2"/>
        <v>42000000</v>
      </c>
      <c r="I58" s="242">
        <f t="shared" si="3"/>
        <v>6118034.8393708207</v>
      </c>
      <c r="J58" s="239">
        <f t="shared" si="4"/>
        <v>35881965.160629183</v>
      </c>
      <c r="K58" s="296"/>
    </row>
    <row r="59" spans="1:11" s="235" customFormat="1" ht="30" x14ac:dyDescent="0.25">
      <c r="A59" s="349" t="s">
        <v>414</v>
      </c>
      <c r="B59" s="235" t="s">
        <v>405</v>
      </c>
      <c r="C59" s="224"/>
      <c r="D59" s="313" t="s">
        <v>267</v>
      </c>
      <c r="E59" s="292">
        <v>1</v>
      </c>
      <c r="F59" s="224" t="s">
        <v>49</v>
      </c>
      <c r="G59" s="314">
        <v>13987138.18181818</v>
      </c>
      <c r="H59" s="239">
        <f t="shared" si="2"/>
        <v>13987138.18181818</v>
      </c>
      <c r="I59" s="242">
        <f t="shared" si="3"/>
        <v>2037471.39760613</v>
      </c>
      <c r="J59" s="239">
        <f t="shared" si="4"/>
        <v>11949666.784212051</v>
      </c>
      <c r="K59" s="296"/>
    </row>
    <row r="60" spans="1:11" s="235" customFormat="1" ht="30" x14ac:dyDescent="0.25">
      <c r="A60" s="349" t="s">
        <v>414</v>
      </c>
      <c r="B60" s="235" t="s">
        <v>405</v>
      </c>
      <c r="C60" s="224"/>
      <c r="D60" s="313" t="s">
        <v>268</v>
      </c>
      <c r="E60" s="292">
        <v>1</v>
      </c>
      <c r="F60" s="224" t="s">
        <v>49</v>
      </c>
      <c r="G60" s="314">
        <v>128819999.99999999</v>
      </c>
      <c r="H60" s="239">
        <f t="shared" si="2"/>
        <v>128819999.99999999</v>
      </c>
      <c r="I60" s="242">
        <f t="shared" si="3"/>
        <v>18764886.857327357</v>
      </c>
      <c r="J60" s="239">
        <f t="shared" si="4"/>
        <v>110055113.14267263</v>
      </c>
      <c r="K60" s="296"/>
    </row>
    <row r="61" spans="1:11" s="235" customFormat="1" ht="30" x14ac:dyDescent="0.25">
      <c r="A61" s="349" t="s">
        <v>414</v>
      </c>
      <c r="B61" s="235" t="s">
        <v>405</v>
      </c>
      <c r="C61" s="224"/>
      <c r="D61" s="313" t="s">
        <v>269</v>
      </c>
      <c r="E61" s="292">
        <v>1</v>
      </c>
      <c r="F61" s="224" t="s">
        <v>49</v>
      </c>
      <c r="G61" s="314">
        <v>114664999.99999999</v>
      </c>
      <c r="H61" s="239">
        <f t="shared" si="2"/>
        <v>114664999.99999999</v>
      </c>
      <c r="I61" s="242">
        <f t="shared" si="3"/>
        <v>16702963.448963216</v>
      </c>
      <c r="J61" s="239">
        <f t="shared" si="4"/>
        <v>97962036.551036775</v>
      </c>
      <c r="K61" s="296"/>
    </row>
    <row r="62" spans="1:11" s="235" customFormat="1" ht="30" x14ac:dyDescent="0.25">
      <c r="A62" s="351" t="s">
        <v>420</v>
      </c>
      <c r="B62" s="235" t="s">
        <v>404</v>
      </c>
      <c r="C62" s="224"/>
      <c r="D62" s="313" t="s">
        <v>270</v>
      </c>
      <c r="E62" s="292">
        <v>1</v>
      </c>
      <c r="F62" s="224" t="s">
        <v>49</v>
      </c>
      <c r="G62" s="314">
        <v>20000000</v>
      </c>
      <c r="H62" s="239">
        <f t="shared" si="2"/>
        <v>20000000</v>
      </c>
      <c r="I62" s="242">
        <f t="shared" si="3"/>
        <v>2913349.9235099149</v>
      </c>
      <c r="J62" s="239">
        <f t="shared" si="4"/>
        <v>17086650.076490086</v>
      </c>
      <c r="K62" s="296"/>
    </row>
    <row r="63" spans="1:11" s="235" customFormat="1" ht="30" x14ac:dyDescent="0.25">
      <c r="A63" s="349" t="s">
        <v>421</v>
      </c>
      <c r="B63" s="235" t="s">
        <v>405</v>
      </c>
      <c r="C63" s="224"/>
      <c r="D63" s="313" t="s">
        <v>271</v>
      </c>
      <c r="E63" s="292">
        <v>1</v>
      </c>
      <c r="F63" s="224" t="s">
        <v>49</v>
      </c>
      <c r="G63" s="314">
        <v>146654545.45454544</v>
      </c>
      <c r="H63" s="239">
        <f t="shared" si="2"/>
        <v>146654545.45454544</v>
      </c>
      <c r="I63" s="242">
        <f t="shared" si="3"/>
        <v>21362800.439119063</v>
      </c>
      <c r="J63" s="239">
        <f t="shared" si="4"/>
        <v>125291745.01542638</v>
      </c>
      <c r="K63" s="296"/>
    </row>
    <row r="64" spans="1:11" s="235" customFormat="1" ht="30" x14ac:dyDescent="0.25">
      <c r="A64" s="349" t="s">
        <v>422</v>
      </c>
      <c r="B64" s="235" t="s">
        <v>405</v>
      </c>
      <c r="C64" s="224"/>
      <c r="D64" s="315" t="s">
        <v>305</v>
      </c>
      <c r="E64" s="292">
        <v>1</v>
      </c>
      <c r="F64" s="224" t="s">
        <v>49</v>
      </c>
      <c r="G64" s="314">
        <v>2061855</v>
      </c>
      <c r="H64" s="239">
        <f t="shared" si="2"/>
        <v>2061855</v>
      </c>
      <c r="I64" s="242">
        <f t="shared" si="3"/>
        <v>300345.25532692677</v>
      </c>
      <c r="J64" s="239">
        <f t="shared" si="4"/>
        <v>1761509.7446730733</v>
      </c>
      <c r="K64" s="296"/>
    </row>
    <row r="65" spans="1:11" s="235" customFormat="1" x14ac:dyDescent="0.25">
      <c r="C65" s="224"/>
      <c r="D65" s="280"/>
      <c r="E65" s="292"/>
      <c r="F65" s="224"/>
      <c r="H65" s="292"/>
      <c r="I65" s="292"/>
      <c r="J65" s="292"/>
      <c r="K65" s="247"/>
    </row>
    <row r="66" spans="1:11" s="235" customFormat="1" x14ac:dyDescent="0.25">
      <c r="A66" s="351" t="s">
        <v>420</v>
      </c>
      <c r="B66" s="235" t="s">
        <v>405</v>
      </c>
      <c r="C66" s="224"/>
      <c r="D66" s="313" t="s">
        <v>272</v>
      </c>
      <c r="E66" s="292">
        <v>1</v>
      </c>
      <c r="F66" s="224" t="s">
        <v>49</v>
      </c>
      <c r="G66" s="314">
        <v>137500000</v>
      </c>
      <c r="H66" s="239">
        <f t="shared" ref="H66:H72" si="5">E66*G66</f>
        <v>137500000</v>
      </c>
      <c r="I66" s="242">
        <f t="shared" ref="I66:I72" si="6">((($I$48*10000)/$E$42)*H66)</f>
        <v>20029280.724130664</v>
      </c>
      <c r="J66" s="239">
        <f t="shared" ref="J66:J72" si="7">(($J$48*10000)/$E$42)*H66</f>
        <v>117470719.27586934</v>
      </c>
      <c r="K66" s="296"/>
    </row>
    <row r="67" spans="1:11" s="235" customFormat="1" x14ac:dyDescent="0.25">
      <c r="A67" s="349" t="s">
        <v>424</v>
      </c>
      <c r="B67" s="235" t="s">
        <v>405</v>
      </c>
      <c r="C67" s="224"/>
      <c r="D67" s="316" t="s">
        <v>351</v>
      </c>
      <c r="E67" s="292">
        <v>1</v>
      </c>
      <c r="F67" s="224" t="s">
        <v>49</v>
      </c>
      <c r="G67" s="317">
        <v>225000000</v>
      </c>
      <c r="H67" s="239">
        <f t="shared" si="5"/>
        <v>225000000</v>
      </c>
      <c r="I67" s="242">
        <f t="shared" si="6"/>
        <v>32775186.63948654</v>
      </c>
      <c r="J67" s="239">
        <f t="shared" si="7"/>
        <v>192224813.36051348</v>
      </c>
      <c r="K67" s="296"/>
    </row>
    <row r="68" spans="1:11" s="235" customFormat="1" ht="30" x14ac:dyDescent="0.25">
      <c r="A68" s="349" t="s">
        <v>425</v>
      </c>
      <c r="B68" s="235" t="s">
        <v>405</v>
      </c>
      <c r="C68" s="224"/>
      <c r="D68" s="316" t="s">
        <v>352</v>
      </c>
      <c r="E68" s="292">
        <v>1</v>
      </c>
      <c r="F68" s="224" t="s">
        <v>49</v>
      </c>
      <c r="G68" s="317">
        <v>15000000</v>
      </c>
      <c r="H68" s="239">
        <f t="shared" si="5"/>
        <v>15000000</v>
      </c>
      <c r="I68" s="242">
        <f t="shared" si="6"/>
        <v>2185012.4426324358</v>
      </c>
      <c r="J68" s="239">
        <f t="shared" si="7"/>
        <v>12814987.557367565</v>
      </c>
      <c r="K68" s="296"/>
    </row>
    <row r="69" spans="1:11" s="235" customFormat="1" ht="30" x14ac:dyDescent="0.25">
      <c r="A69" s="349" t="s">
        <v>425</v>
      </c>
      <c r="B69" s="235" t="s">
        <v>405</v>
      </c>
      <c r="C69" s="224"/>
      <c r="D69" s="316" t="s">
        <v>353</v>
      </c>
      <c r="E69" s="292">
        <v>1</v>
      </c>
      <c r="F69" s="224" t="s">
        <v>49</v>
      </c>
      <c r="G69" s="317">
        <v>25000000</v>
      </c>
      <c r="H69" s="239">
        <f t="shared" si="5"/>
        <v>25000000</v>
      </c>
      <c r="I69" s="242">
        <f t="shared" si="6"/>
        <v>3641687.4043873935</v>
      </c>
      <c r="J69" s="239">
        <f t="shared" si="7"/>
        <v>21358312.595612608</v>
      </c>
      <c r="K69" s="296"/>
    </row>
    <row r="70" spans="1:11" s="235" customFormat="1" ht="30" x14ac:dyDescent="0.25">
      <c r="A70" s="349" t="s">
        <v>414</v>
      </c>
      <c r="B70" s="235" t="s">
        <v>405</v>
      </c>
      <c r="C70" s="224"/>
      <c r="D70" s="316" t="s">
        <v>354</v>
      </c>
      <c r="E70" s="292">
        <v>1</v>
      </c>
      <c r="F70" s="224" t="s">
        <v>49</v>
      </c>
      <c r="G70" s="317">
        <v>70000000</v>
      </c>
      <c r="H70" s="239">
        <f t="shared" si="5"/>
        <v>70000000</v>
      </c>
      <c r="I70" s="242">
        <f t="shared" si="6"/>
        <v>10196724.732284702</v>
      </c>
      <c r="J70" s="239">
        <f t="shared" si="7"/>
        <v>59803275.267715305</v>
      </c>
      <c r="K70" s="296"/>
    </row>
    <row r="71" spans="1:11" s="235" customFormat="1" ht="30" x14ac:dyDescent="0.25">
      <c r="A71" s="349" t="s">
        <v>421</v>
      </c>
      <c r="B71" s="235" t="s">
        <v>405</v>
      </c>
      <c r="C71" s="224"/>
      <c r="D71" s="316" t="s">
        <v>355</v>
      </c>
      <c r="E71" s="292">
        <v>1</v>
      </c>
      <c r="F71" s="224" t="s">
        <v>49</v>
      </c>
      <c r="G71" s="317">
        <v>15000000</v>
      </c>
      <c r="H71" s="239">
        <f t="shared" si="5"/>
        <v>15000000</v>
      </c>
      <c r="I71" s="242">
        <f t="shared" si="6"/>
        <v>2185012.4426324358</v>
      </c>
      <c r="J71" s="239">
        <f t="shared" si="7"/>
        <v>12814987.557367565</v>
      </c>
      <c r="K71" s="296"/>
    </row>
    <row r="72" spans="1:11" s="235" customFormat="1" x14ac:dyDescent="0.25">
      <c r="A72" s="349" t="s">
        <v>414</v>
      </c>
      <c r="B72" s="235" t="s">
        <v>405</v>
      </c>
      <c r="C72" s="224"/>
      <c r="D72" s="316" t="s">
        <v>356</v>
      </c>
      <c r="E72" s="292">
        <v>1</v>
      </c>
      <c r="F72" s="224" t="s">
        <v>49</v>
      </c>
      <c r="G72" s="317">
        <v>8640000</v>
      </c>
      <c r="H72" s="239">
        <f t="shared" si="5"/>
        <v>8640000</v>
      </c>
      <c r="I72" s="242">
        <f t="shared" si="6"/>
        <v>1258567.1669562832</v>
      </c>
      <c r="J72" s="239">
        <f t="shared" si="7"/>
        <v>7381432.8330437178</v>
      </c>
      <c r="K72" s="296"/>
    </row>
    <row r="73" spans="1:11" s="235" customFormat="1" x14ac:dyDescent="0.25">
      <c r="C73" s="224"/>
      <c r="D73" s="280"/>
      <c r="E73" s="292"/>
      <c r="F73" s="224"/>
      <c r="H73" s="292"/>
      <c r="I73" s="292"/>
      <c r="J73" s="292"/>
      <c r="K73" s="247"/>
    </row>
    <row r="74" spans="1:11" x14ac:dyDescent="0.25">
      <c r="C74" s="226" t="s">
        <v>103</v>
      </c>
      <c r="D74" s="275" t="s">
        <v>104</v>
      </c>
      <c r="E74" s="241"/>
      <c r="F74" s="278"/>
      <c r="G74" s="241"/>
      <c r="H74" s="241"/>
      <c r="I74" s="241"/>
      <c r="J74" s="241"/>
      <c r="K74" s="296"/>
    </row>
    <row r="75" spans="1:11" ht="30" x14ac:dyDescent="0.25">
      <c r="A75" s="350" t="s">
        <v>426</v>
      </c>
      <c r="B75" s="235" t="s">
        <v>405</v>
      </c>
      <c r="C75" s="240"/>
      <c r="D75" s="318" t="s">
        <v>273</v>
      </c>
      <c r="E75" s="242">
        <v>1</v>
      </c>
      <c r="F75" s="240" t="s">
        <v>49</v>
      </c>
      <c r="G75" s="314">
        <v>2816477699.090909</v>
      </c>
      <c r="H75" s="239">
        <f t="shared" ref="H75:H83" si="8">E75*G75</f>
        <v>2816477699.090909</v>
      </c>
      <c r="I75" s="242">
        <f t="shared" ref="I75:I83" si="9">((($I$48*10000)/$E$42)*H75)</f>
        <v>410269254.46069402</v>
      </c>
      <c r="J75" s="239">
        <f t="shared" ref="J75:J83" si="10">(($J$48*10000)/$E$42)*H75</f>
        <v>2406208444.6302152</v>
      </c>
      <c r="K75" s="296"/>
    </row>
    <row r="76" spans="1:11" ht="45" x14ac:dyDescent="0.25">
      <c r="A76" s="350" t="s">
        <v>426</v>
      </c>
      <c r="B76" s="235" t="s">
        <v>405</v>
      </c>
      <c r="C76" s="240"/>
      <c r="D76" s="318" t="s">
        <v>274</v>
      </c>
      <c r="E76" s="242">
        <v>1</v>
      </c>
      <c r="F76" s="240" t="s">
        <v>49</v>
      </c>
      <c r="G76" s="314">
        <v>11749999.999999998</v>
      </c>
      <c r="H76" s="239">
        <f t="shared" si="8"/>
        <v>11749999.999999998</v>
      </c>
      <c r="I76" s="242">
        <f t="shared" si="9"/>
        <v>1711593.0800620746</v>
      </c>
      <c r="J76" s="239">
        <f t="shared" si="10"/>
        <v>10038406.919937924</v>
      </c>
      <c r="K76" s="296"/>
    </row>
    <row r="77" spans="1:11" ht="30" x14ac:dyDescent="0.25">
      <c r="A77" s="350" t="s">
        <v>426</v>
      </c>
      <c r="B77" s="235" t="s">
        <v>405</v>
      </c>
      <c r="C77" s="240"/>
      <c r="D77" s="318" t="s">
        <v>275</v>
      </c>
      <c r="E77" s="242">
        <v>1</v>
      </c>
      <c r="F77" s="240" t="s">
        <v>49</v>
      </c>
      <c r="G77" s="314">
        <v>3905255454.545454</v>
      </c>
      <c r="H77" s="239">
        <f t="shared" si="8"/>
        <v>3905255454.545454</v>
      </c>
      <c r="I77" s="242">
        <f t="shared" si="9"/>
        <v>568868783.98933375</v>
      </c>
      <c r="J77" s="239">
        <f t="shared" si="10"/>
        <v>3336386670.5561204</v>
      </c>
      <c r="K77" s="296"/>
    </row>
    <row r="78" spans="1:11" ht="30" x14ac:dyDescent="0.25">
      <c r="A78" s="350" t="s">
        <v>426</v>
      </c>
      <c r="B78" s="235" t="s">
        <v>405</v>
      </c>
      <c r="C78" s="240"/>
      <c r="D78" s="319" t="s">
        <v>276</v>
      </c>
      <c r="E78" s="242">
        <v>1</v>
      </c>
      <c r="F78" s="240" t="s">
        <v>49</v>
      </c>
      <c r="G78" s="314">
        <v>148484544.54545453</v>
      </c>
      <c r="H78" s="239">
        <f t="shared" si="8"/>
        <v>148484544.54545453</v>
      </c>
      <c r="I78" s="242">
        <f t="shared" si="9"/>
        <v>21629371.824695226</v>
      </c>
      <c r="J78" s="239">
        <f t="shared" si="10"/>
        <v>126855172.72075932</v>
      </c>
      <c r="K78" s="296"/>
    </row>
    <row r="79" spans="1:11" ht="45" x14ac:dyDescent="0.25">
      <c r="A79" s="350" t="s">
        <v>426</v>
      </c>
      <c r="B79" s="235" t="s">
        <v>405</v>
      </c>
      <c r="C79" s="240"/>
      <c r="D79" s="319" t="s">
        <v>277</v>
      </c>
      <c r="E79" s="242">
        <v>1</v>
      </c>
      <c r="F79" s="240" t="s">
        <v>49</v>
      </c>
      <c r="G79" s="314">
        <v>367719155.45454544</v>
      </c>
      <c r="H79" s="239">
        <f t="shared" si="8"/>
        <v>367719155.45454544</v>
      </c>
      <c r="I79" s="242">
        <f t="shared" si="9"/>
        <v>53564728.670831516</v>
      </c>
      <c r="J79" s="239">
        <f t="shared" si="10"/>
        <v>314154426.78371394</v>
      </c>
      <c r="K79" s="296"/>
    </row>
    <row r="80" spans="1:11" ht="30" x14ac:dyDescent="0.25">
      <c r="A80" s="350" t="s">
        <v>426</v>
      </c>
      <c r="B80" s="235" t="s">
        <v>405</v>
      </c>
      <c r="C80" s="240"/>
      <c r="D80" s="319" t="s">
        <v>347</v>
      </c>
      <c r="E80" s="242">
        <v>1</v>
      </c>
      <c r="F80" s="240" t="s">
        <v>49</v>
      </c>
      <c r="G80" s="314">
        <v>293854590</v>
      </c>
      <c r="H80" s="239">
        <f t="shared" si="8"/>
        <v>293854590</v>
      </c>
      <c r="I80" s="242">
        <f t="shared" si="9"/>
        <v>42805062.364976868</v>
      </c>
      <c r="J80" s="239">
        <f t="shared" si="10"/>
        <v>251049527.63502315</v>
      </c>
      <c r="K80" s="296"/>
    </row>
    <row r="81" spans="1:11" ht="45" x14ac:dyDescent="0.25">
      <c r="A81" s="350" t="s">
        <v>426</v>
      </c>
      <c r="B81" s="235" t="s">
        <v>405</v>
      </c>
      <c r="C81" s="240"/>
      <c r="D81" s="319" t="s">
        <v>348</v>
      </c>
      <c r="E81" s="242">
        <v>1</v>
      </c>
      <c r="F81" s="240" t="s">
        <v>49</v>
      </c>
      <c r="G81" s="314">
        <v>63357272.727272719</v>
      </c>
      <c r="H81" s="239">
        <f t="shared" si="8"/>
        <v>63357272.727272719</v>
      </c>
      <c r="I81" s="242">
        <f t="shared" si="9"/>
        <v>9229095.2826898396</v>
      </c>
      <c r="J81" s="239">
        <f t="shared" si="10"/>
        <v>54128177.444582887</v>
      </c>
      <c r="K81" s="296"/>
    </row>
    <row r="82" spans="1:11" ht="30" x14ac:dyDescent="0.25">
      <c r="A82" s="350" t="s">
        <v>426</v>
      </c>
      <c r="B82" s="235" t="s">
        <v>405</v>
      </c>
      <c r="C82" s="240"/>
      <c r="D82" s="319" t="s">
        <v>349</v>
      </c>
      <c r="E82" s="242">
        <v>1</v>
      </c>
      <c r="F82" s="240" t="s">
        <v>49</v>
      </c>
      <c r="G82" s="314">
        <v>1258071000</v>
      </c>
      <c r="H82" s="239">
        <f t="shared" si="8"/>
        <v>1258071000</v>
      </c>
      <c r="I82" s="242">
        <f t="shared" si="9"/>
        <v>183260052.58100209</v>
      </c>
      <c r="J82" s="239">
        <f t="shared" si="10"/>
        <v>1074810947.418998</v>
      </c>
      <c r="K82" s="296"/>
    </row>
    <row r="83" spans="1:11" ht="45" x14ac:dyDescent="0.25">
      <c r="A83" s="350" t="s">
        <v>426</v>
      </c>
      <c r="B83" s="235" t="s">
        <v>405</v>
      </c>
      <c r="C83" s="240"/>
      <c r="D83" s="319" t="s">
        <v>350</v>
      </c>
      <c r="E83" s="242">
        <v>1</v>
      </c>
      <c r="F83" s="240" t="s">
        <v>49</v>
      </c>
      <c r="G83" s="314">
        <v>320586363.63636363</v>
      </c>
      <c r="H83" s="239">
        <f t="shared" si="8"/>
        <v>320586363.63636363</v>
      </c>
      <c r="I83" s="242">
        <f t="shared" si="9"/>
        <v>46699012.898916081</v>
      </c>
      <c r="J83" s="239">
        <f t="shared" si="10"/>
        <v>273887350.73744756</v>
      </c>
      <c r="K83" s="296"/>
    </row>
    <row r="84" spans="1:11" x14ac:dyDescent="0.25">
      <c r="C84" s="240"/>
      <c r="D84" s="276"/>
      <c r="E84" s="242"/>
      <c r="F84" s="240"/>
      <c r="G84" s="242"/>
      <c r="H84" s="239"/>
      <c r="I84" s="242"/>
      <c r="J84" s="239"/>
      <c r="K84" s="296"/>
    </row>
    <row r="85" spans="1:11" x14ac:dyDescent="0.25">
      <c r="A85" s="350" t="s">
        <v>426</v>
      </c>
      <c r="B85" s="235" t="s">
        <v>405</v>
      </c>
      <c r="C85" s="240"/>
      <c r="D85" s="276" t="s">
        <v>322</v>
      </c>
      <c r="E85" s="320">
        <v>31680</v>
      </c>
      <c r="F85" s="347" t="s">
        <v>399</v>
      </c>
      <c r="G85" s="320">
        <v>18000</v>
      </c>
      <c r="H85" s="348">
        <f>E85*G85</f>
        <v>570240000</v>
      </c>
      <c r="I85" s="320">
        <f>((($I$48*10000)/$E$42)*H85)</f>
        <v>83065433.019114688</v>
      </c>
      <c r="J85" s="337">
        <f>(($J$48*10000)/$E$42)*H85</f>
        <v>487174566.98088533</v>
      </c>
      <c r="K85" s="296"/>
    </row>
    <row r="86" spans="1:11" x14ac:dyDescent="0.25">
      <c r="C86" s="240"/>
      <c r="D86" s="277"/>
      <c r="E86" s="242"/>
      <c r="F86" s="240"/>
      <c r="G86" s="242"/>
      <c r="H86" s="239"/>
      <c r="I86" s="242"/>
      <c r="J86" s="239"/>
      <c r="K86" s="296"/>
    </row>
    <row r="87" spans="1:11" x14ac:dyDescent="0.25">
      <c r="C87" s="226" t="s">
        <v>105</v>
      </c>
      <c r="D87" s="275" t="s">
        <v>106</v>
      </c>
      <c r="E87" s="241"/>
      <c r="F87" s="278"/>
      <c r="G87" s="241"/>
      <c r="H87" s="241"/>
      <c r="I87" s="241"/>
      <c r="J87" s="241"/>
      <c r="K87" s="296"/>
    </row>
    <row r="88" spans="1:11" ht="30" x14ac:dyDescent="0.25">
      <c r="A88" s="350" t="s">
        <v>443</v>
      </c>
      <c r="B88" s="235" t="s">
        <v>405</v>
      </c>
      <c r="C88" s="240"/>
      <c r="D88" s="319" t="s">
        <v>278</v>
      </c>
      <c r="E88" s="242">
        <v>1</v>
      </c>
      <c r="F88" s="240" t="s">
        <v>49</v>
      </c>
      <c r="G88" s="314">
        <v>35732070</v>
      </c>
      <c r="H88" s="239">
        <f>E88*G88</f>
        <v>35732070</v>
      </c>
      <c r="I88" s="242">
        <f>((($I$48*10000)/$E$42)*H88)</f>
        <v>5205001.170067546</v>
      </c>
      <c r="J88" s="239">
        <f>(($J$48*10000)/$E$42)*H88</f>
        <v>30527068.829932455</v>
      </c>
      <c r="K88" s="296"/>
    </row>
    <row r="89" spans="1:11" ht="45" x14ac:dyDescent="0.25">
      <c r="A89" s="350" t="s">
        <v>427</v>
      </c>
      <c r="B89" s="235" t="s">
        <v>405</v>
      </c>
      <c r="C89" s="240"/>
      <c r="D89" s="319" t="s">
        <v>279</v>
      </c>
      <c r="E89" s="242">
        <v>1</v>
      </c>
      <c r="F89" s="240" t="s">
        <v>49</v>
      </c>
      <c r="G89" s="314">
        <v>73580000</v>
      </c>
      <c r="H89" s="239">
        <f t="shared" ref="H89:H92" si="11">E89*G89</f>
        <v>73580000</v>
      </c>
      <c r="I89" s="242">
        <f t="shared" ref="I89:I92" si="12">((($I$48*10000)/$E$42)*H89)</f>
        <v>10718214.368592976</v>
      </c>
      <c r="J89" s="239">
        <f>(($J$48*10000)/$E$42)*H89</f>
        <v>62861785.63140703</v>
      </c>
      <c r="K89" s="296"/>
    </row>
    <row r="90" spans="1:11" ht="45" x14ac:dyDescent="0.25">
      <c r="A90" s="350" t="s">
        <v>427</v>
      </c>
      <c r="B90" s="235" t="s">
        <v>405</v>
      </c>
      <c r="C90" s="240"/>
      <c r="D90" s="319" t="s">
        <v>280</v>
      </c>
      <c r="E90" s="242">
        <v>1</v>
      </c>
      <c r="F90" s="240" t="s">
        <v>49</v>
      </c>
      <c r="G90" s="314">
        <v>20833332.727272727</v>
      </c>
      <c r="H90" s="239">
        <f t="shared" si="11"/>
        <v>20833332.727272727</v>
      </c>
      <c r="I90" s="242">
        <f t="shared" si="12"/>
        <v>3034739.4153728299</v>
      </c>
      <c r="J90" s="239">
        <f>(($J$48*10000)/$E$42)*H90</f>
        <v>17798593.311899897</v>
      </c>
      <c r="K90" s="296"/>
    </row>
    <row r="91" spans="1:11" ht="30" x14ac:dyDescent="0.25">
      <c r="A91" s="350" t="s">
        <v>443</v>
      </c>
      <c r="B91" s="235" t="s">
        <v>405</v>
      </c>
      <c r="C91" s="240"/>
      <c r="D91" s="319" t="s">
        <v>281</v>
      </c>
      <c r="E91" s="242">
        <v>1</v>
      </c>
      <c r="F91" s="240" t="s">
        <v>49</v>
      </c>
      <c r="G91" s="314">
        <v>7380208.1818181816</v>
      </c>
      <c r="H91" s="239">
        <f t="shared" si="11"/>
        <v>7380208.1818181816</v>
      </c>
      <c r="I91" s="242">
        <f t="shared" si="12"/>
        <v>1075056.4470993623</v>
      </c>
      <c r="J91" s="239">
        <f>(($J$48*10000)/$E$42)*H91</f>
        <v>6305151.7347188201</v>
      </c>
      <c r="K91" s="296"/>
    </row>
    <row r="92" spans="1:11" ht="45" x14ac:dyDescent="0.25">
      <c r="A92" s="350" t="s">
        <v>443</v>
      </c>
      <c r="B92" s="235" t="s">
        <v>405</v>
      </c>
      <c r="C92" s="240"/>
      <c r="D92" s="318" t="s">
        <v>282</v>
      </c>
      <c r="E92" s="242">
        <v>1</v>
      </c>
      <c r="F92" s="240" t="s">
        <v>49</v>
      </c>
      <c r="G92" s="314">
        <v>24824192</v>
      </c>
      <c r="H92" s="239">
        <f t="shared" si="11"/>
        <v>24824192</v>
      </c>
      <c r="I92" s="242">
        <f t="shared" si="12"/>
        <v>3616077.8932197718</v>
      </c>
      <c r="J92" s="239">
        <f>(($J$48*10000)/$E$42)*H92</f>
        <v>21208114.106780231</v>
      </c>
      <c r="K92" s="296"/>
    </row>
    <row r="93" spans="1:11" x14ac:dyDescent="0.25">
      <c r="C93" s="240"/>
      <c r="D93" s="276"/>
      <c r="E93" s="242"/>
      <c r="F93" s="240"/>
      <c r="G93" s="242"/>
      <c r="H93" s="239"/>
      <c r="I93" s="242"/>
      <c r="J93" s="239"/>
      <c r="K93" s="296"/>
    </row>
    <row r="94" spans="1:11" ht="30" x14ac:dyDescent="0.25">
      <c r="A94" s="350" t="s">
        <v>443</v>
      </c>
      <c r="B94" s="235" t="s">
        <v>405</v>
      </c>
      <c r="C94" s="240"/>
      <c r="D94" s="319" t="s">
        <v>283</v>
      </c>
      <c r="E94" s="242">
        <v>1</v>
      </c>
      <c r="F94" s="240" t="s">
        <v>49</v>
      </c>
      <c r="G94" s="314">
        <v>50200000</v>
      </c>
      <c r="H94" s="239">
        <f t="shared" ref="H94:H96" si="13">E94*G94</f>
        <v>50200000</v>
      </c>
      <c r="I94" s="242">
        <f t="shared" ref="I94:I96" si="14">((($I$48*10000)/$E$42)*H94)</f>
        <v>7312508.3080098862</v>
      </c>
      <c r="J94" s="239">
        <f>(($J$48*10000)/$E$42)*H94</f>
        <v>42887491.691990115</v>
      </c>
      <c r="K94" s="296"/>
    </row>
    <row r="95" spans="1:11" ht="30" x14ac:dyDescent="0.25">
      <c r="A95" s="350" t="s">
        <v>443</v>
      </c>
      <c r="B95" s="235" t="s">
        <v>405</v>
      </c>
      <c r="C95" s="240"/>
      <c r="D95" s="319" t="s">
        <v>284</v>
      </c>
      <c r="E95" s="242">
        <v>1</v>
      </c>
      <c r="F95" s="240" t="s">
        <v>49</v>
      </c>
      <c r="G95" s="314">
        <v>4000000</v>
      </c>
      <c r="H95" s="239">
        <f t="shared" si="13"/>
        <v>4000000</v>
      </c>
      <c r="I95" s="242">
        <f t="shared" si="14"/>
        <v>582669.98470198293</v>
      </c>
      <c r="J95" s="239">
        <f>(($J$48*10000)/$E$42)*H95</f>
        <v>3417330.0152980173</v>
      </c>
      <c r="K95" s="296"/>
    </row>
    <row r="96" spans="1:11" x14ac:dyDescent="0.25">
      <c r="A96" s="350" t="s">
        <v>443</v>
      </c>
      <c r="B96" s="235" t="s">
        <v>405</v>
      </c>
      <c r="C96" s="240"/>
      <c r="D96" s="319" t="s">
        <v>346</v>
      </c>
      <c r="E96" s="242">
        <v>1</v>
      </c>
      <c r="F96" s="240" t="s">
        <v>49</v>
      </c>
      <c r="G96" s="314">
        <v>7805163</v>
      </c>
      <c r="H96" s="239">
        <f t="shared" si="13"/>
        <v>7805163</v>
      </c>
      <c r="I96" s="242">
        <f t="shared" si="14"/>
        <v>1136958.5514516209</v>
      </c>
      <c r="J96" s="239">
        <f>(($J$48*10000)/$E$42)*H96</f>
        <v>6668204.4485483794</v>
      </c>
      <c r="K96" s="296"/>
    </row>
    <row r="97" spans="1:11" x14ac:dyDescent="0.25">
      <c r="C97" s="240"/>
      <c r="D97" s="276"/>
      <c r="E97" s="242"/>
      <c r="F97" s="240"/>
      <c r="G97" s="242"/>
      <c r="H97" s="239"/>
      <c r="I97" s="242"/>
      <c r="J97" s="239"/>
      <c r="K97" s="296"/>
    </row>
    <row r="98" spans="1:11" x14ac:dyDescent="0.25">
      <c r="C98" s="226" t="s">
        <v>107</v>
      </c>
      <c r="D98" s="275" t="s">
        <v>108</v>
      </c>
      <c r="E98" s="241"/>
      <c r="F98" s="278"/>
      <c r="G98" s="241"/>
      <c r="H98" s="241"/>
      <c r="I98" s="241"/>
      <c r="J98" s="241"/>
      <c r="K98" s="296"/>
    </row>
    <row r="99" spans="1:11" s="235" customFormat="1" ht="30" x14ac:dyDescent="0.25">
      <c r="A99" s="349" t="s">
        <v>423</v>
      </c>
      <c r="B99" s="235" t="s">
        <v>405</v>
      </c>
      <c r="C99" s="224"/>
      <c r="D99" s="313" t="s">
        <v>285</v>
      </c>
      <c r="E99" s="239">
        <v>1</v>
      </c>
      <c r="F99" s="238" t="s">
        <v>49</v>
      </c>
      <c r="G99" s="314">
        <v>34500000</v>
      </c>
      <c r="H99" s="239">
        <f>E99*G99</f>
        <v>34500000</v>
      </c>
      <c r="I99" s="242">
        <f t="shared" ref="I99:I102" si="15">((($I$48*10000)/$E$42)*H99)</f>
        <v>5025528.6180546032</v>
      </c>
      <c r="J99" s="239">
        <f>(($J$48*10000)/$E$42)*H99</f>
        <v>29474471.381945398</v>
      </c>
      <c r="K99" s="296"/>
    </row>
    <row r="100" spans="1:11" s="235" customFormat="1" x14ac:dyDescent="0.25">
      <c r="A100" s="349" t="s">
        <v>423</v>
      </c>
      <c r="B100" s="235" t="s">
        <v>405</v>
      </c>
      <c r="C100" s="224"/>
      <c r="D100" s="313" t="s">
        <v>286</v>
      </c>
      <c r="E100" s="239">
        <v>1</v>
      </c>
      <c r="F100" s="238" t="s">
        <v>49</v>
      </c>
      <c r="G100" s="314">
        <v>527499999.99999994</v>
      </c>
      <c r="H100" s="239">
        <f t="shared" ref="H100:H111" si="16">E100*G100</f>
        <v>527499999.99999994</v>
      </c>
      <c r="I100" s="242">
        <f t="shared" si="15"/>
        <v>76839604.232573986</v>
      </c>
      <c r="J100" s="239">
        <f>(($J$48*10000)/$E$42)*H100</f>
        <v>450660395.76742595</v>
      </c>
      <c r="K100" s="296"/>
    </row>
    <row r="101" spans="1:11" s="235" customFormat="1" ht="30" x14ac:dyDescent="0.25">
      <c r="A101" s="349" t="s">
        <v>423</v>
      </c>
      <c r="B101" s="235" t="s">
        <v>405</v>
      </c>
      <c r="C101" s="224"/>
      <c r="D101" s="313" t="s">
        <v>287</v>
      </c>
      <c r="E101" s="239">
        <v>1</v>
      </c>
      <c r="F101" s="238" t="s">
        <v>49</v>
      </c>
      <c r="G101" s="314">
        <v>346545454.5454545</v>
      </c>
      <c r="H101" s="239">
        <f t="shared" si="16"/>
        <v>346545454.5454545</v>
      </c>
      <c r="I101" s="242">
        <f t="shared" si="15"/>
        <v>50480408.674635425</v>
      </c>
      <c r="J101" s="239">
        <f>(($J$48*10000)/$E$42)*H101</f>
        <v>296065045.87081909</v>
      </c>
      <c r="K101" s="296"/>
    </row>
    <row r="102" spans="1:11" s="235" customFormat="1" ht="45" x14ac:dyDescent="0.25">
      <c r="A102" s="349" t="s">
        <v>423</v>
      </c>
      <c r="B102" s="235" t="s">
        <v>405</v>
      </c>
      <c r="C102" s="224"/>
      <c r="D102" s="313" t="s">
        <v>339</v>
      </c>
      <c r="E102" s="239">
        <v>1</v>
      </c>
      <c r="F102" s="238" t="s">
        <v>49</v>
      </c>
      <c r="G102" s="314">
        <v>7580799.9999999991</v>
      </c>
      <c r="H102" s="239">
        <f t="shared" si="16"/>
        <v>7580799.9999999991</v>
      </c>
      <c r="I102" s="242">
        <f t="shared" si="15"/>
        <v>1104276.155007198</v>
      </c>
      <c r="J102" s="239">
        <f>(($J$48*10000)/$E$42)*H102</f>
        <v>6476523.8449928015</v>
      </c>
      <c r="K102" s="296"/>
    </row>
    <row r="103" spans="1:11" s="235" customFormat="1" x14ac:dyDescent="0.25">
      <c r="C103" s="224"/>
      <c r="D103" s="280"/>
      <c r="E103" s="239"/>
      <c r="F103" s="238"/>
      <c r="G103" s="239"/>
      <c r="H103" s="239"/>
      <c r="I103" s="239"/>
      <c r="J103" s="239"/>
      <c r="K103" s="296"/>
    </row>
    <row r="104" spans="1:11" s="235" customFormat="1" x14ac:dyDescent="0.25">
      <c r="A104" s="349" t="s">
        <v>423</v>
      </c>
      <c r="B104" s="235" t="s">
        <v>405</v>
      </c>
      <c r="C104" s="224"/>
      <c r="D104" s="313" t="s">
        <v>288</v>
      </c>
      <c r="E104" s="239">
        <v>1</v>
      </c>
      <c r="F104" s="238" t="s">
        <v>49</v>
      </c>
      <c r="G104" s="314">
        <v>101292799.99999999</v>
      </c>
      <c r="H104" s="239">
        <f t="shared" si="16"/>
        <v>101292799.99999999</v>
      </c>
      <c r="I104" s="242">
        <f t="shared" ref="I104:I111" si="17">((($I$48*10000)/$E$42)*H104)</f>
        <v>14755068.556605252</v>
      </c>
      <c r="J104" s="239">
        <f t="shared" ref="J104:J112" si="18">(($J$48*10000)/$E$42)*H104</f>
        <v>86537731.443394735</v>
      </c>
      <c r="K104" s="296"/>
    </row>
    <row r="105" spans="1:11" s="235" customFormat="1" ht="30" x14ac:dyDescent="0.25">
      <c r="A105" s="349" t="s">
        <v>423</v>
      </c>
      <c r="B105" s="235" t="s">
        <v>405</v>
      </c>
      <c r="C105" s="224"/>
      <c r="D105" s="313" t="s">
        <v>289</v>
      </c>
      <c r="E105" s="239">
        <v>1</v>
      </c>
      <c r="F105" s="238" t="s">
        <v>49</v>
      </c>
      <c r="G105" s="314">
        <v>1015649840</v>
      </c>
      <c r="H105" s="239">
        <f t="shared" si="16"/>
        <v>1015649840</v>
      </c>
      <c r="I105" s="242">
        <f t="shared" si="17"/>
        <v>147947169.18384287</v>
      </c>
      <c r="J105" s="239">
        <f t="shared" si="18"/>
        <v>867702670.81615722</v>
      </c>
      <c r="K105" s="296">
        <v>832733796.36363637</v>
      </c>
    </row>
    <row r="106" spans="1:11" s="235" customFormat="1" ht="45" x14ac:dyDescent="0.25">
      <c r="A106" s="349" t="s">
        <v>423</v>
      </c>
      <c r="B106" s="235" t="s">
        <v>405</v>
      </c>
      <c r="C106" s="224"/>
      <c r="D106" s="313" t="s">
        <v>290</v>
      </c>
      <c r="E106" s="239">
        <v>1</v>
      </c>
      <c r="F106" s="238" t="s">
        <v>49</v>
      </c>
      <c r="G106" s="314">
        <v>143000000</v>
      </c>
      <c r="H106" s="239">
        <f t="shared" si="16"/>
        <v>143000000</v>
      </c>
      <c r="I106" s="242">
        <f t="shared" si="17"/>
        <v>20830451.953095891</v>
      </c>
      <c r="J106" s="239">
        <f t="shared" si="18"/>
        <v>122169548.04690412</v>
      </c>
      <c r="K106" s="296"/>
    </row>
    <row r="107" spans="1:11" s="235" customFormat="1" ht="45" x14ac:dyDescent="0.25">
      <c r="A107" s="349" t="s">
        <v>428</v>
      </c>
      <c r="B107" s="235" t="s">
        <v>405</v>
      </c>
      <c r="C107" s="224"/>
      <c r="D107" s="313" t="s">
        <v>291</v>
      </c>
      <c r="E107" s="239">
        <v>1</v>
      </c>
      <c r="F107" s="238" t="s">
        <v>49</v>
      </c>
      <c r="G107" s="314">
        <v>3118499.9999999995</v>
      </c>
      <c r="H107" s="239">
        <f t="shared" si="16"/>
        <v>3118499.9999999995</v>
      </c>
      <c r="I107" s="242">
        <f t="shared" si="17"/>
        <v>454264.0868232834</v>
      </c>
      <c r="J107" s="239">
        <f t="shared" si="18"/>
        <v>2664235.9131767163</v>
      </c>
      <c r="K107" s="296"/>
    </row>
    <row r="108" spans="1:11" s="235" customFormat="1" ht="30" x14ac:dyDescent="0.25">
      <c r="A108" s="349" t="s">
        <v>423</v>
      </c>
      <c r="B108" s="235" t="s">
        <v>405</v>
      </c>
      <c r="C108" s="224"/>
      <c r="D108" s="316" t="s">
        <v>340</v>
      </c>
      <c r="E108" s="239">
        <v>1</v>
      </c>
      <c r="F108" s="238" t="s">
        <v>49</v>
      </c>
      <c r="G108" s="320">
        <v>5455770000</v>
      </c>
      <c r="H108" s="239">
        <f t="shared" si="16"/>
        <v>5455770000</v>
      </c>
      <c r="I108" s="242">
        <f t="shared" si="17"/>
        <v>794728355.60938442</v>
      </c>
      <c r="J108" s="239">
        <f t="shared" si="18"/>
        <v>4661041644.3906155</v>
      </c>
      <c r="K108" s="296"/>
    </row>
    <row r="109" spans="1:11" s="235" customFormat="1" ht="30" x14ac:dyDescent="0.25">
      <c r="A109" s="349" t="s">
        <v>423</v>
      </c>
      <c r="B109" s="235" t="s">
        <v>405</v>
      </c>
      <c r="C109" s="224"/>
      <c r="D109" s="313" t="s">
        <v>341</v>
      </c>
      <c r="E109" s="239">
        <v>1</v>
      </c>
      <c r="F109" s="238" t="s">
        <v>49</v>
      </c>
      <c r="G109" s="314">
        <v>3148290000</v>
      </c>
      <c r="H109" s="239">
        <f t="shared" si="16"/>
        <v>3148290000</v>
      </c>
      <c r="I109" s="242">
        <f t="shared" si="17"/>
        <v>458603521.53435147</v>
      </c>
      <c r="J109" s="239">
        <f t="shared" si="18"/>
        <v>2689686478.4656487</v>
      </c>
      <c r="K109" s="296"/>
    </row>
    <row r="110" spans="1:11" s="235" customFormat="1" ht="30" x14ac:dyDescent="0.25">
      <c r="A110" s="349" t="s">
        <v>423</v>
      </c>
      <c r="B110" s="235" t="s">
        <v>405</v>
      </c>
      <c r="C110" s="224"/>
      <c r="D110" s="313" t="s">
        <v>342</v>
      </c>
      <c r="E110" s="239">
        <v>1</v>
      </c>
      <c r="F110" s="238" t="s">
        <v>49</v>
      </c>
      <c r="G110" s="314">
        <v>1403196000</v>
      </c>
      <c r="H110" s="239">
        <f t="shared" si="16"/>
        <v>1403196000</v>
      </c>
      <c r="I110" s="242">
        <f t="shared" si="17"/>
        <v>204400047.96347091</v>
      </c>
      <c r="J110" s="239">
        <f t="shared" si="18"/>
        <v>1198795952.0365291</v>
      </c>
      <c r="K110" s="296"/>
    </row>
    <row r="111" spans="1:11" s="235" customFormat="1" ht="30" x14ac:dyDescent="0.25">
      <c r="A111" s="349" t="s">
        <v>423</v>
      </c>
      <c r="B111" s="235" t="s">
        <v>405</v>
      </c>
      <c r="C111" s="224"/>
      <c r="D111" s="313" t="s">
        <v>343</v>
      </c>
      <c r="E111" s="239">
        <v>1</v>
      </c>
      <c r="F111" s="238" t="s">
        <v>49</v>
      </c>
      <c r="G111" s="314">
        <v>565017000</v>
      </c>
      <c r="H111" s="239">
        <f t="shared" si="16"/>
        <v>565017000</v>
      </c>
      <c r="I111" s="242">
        <f t="shared" si="17"/>
        <v>82304611.686590075</v>
      </c>
      <c r="J111" s="239">
        <f t="shared" si="18"/>
        <v>482712388.31340998</v>
      </c>
      <c r="K111" s="296"/>
    </row>
    <row r="112" spans="1:11" ht="30" x14ac:dyDescent="0.25">
      <c r="A112" s="349" t="s">
        <v>423</v>
      </c>
      <c r="B112" s="235" t="s">
        <v>405</v>
      </c>
      <c r="C112" s="240"/>
      <c r="D112" s="276" t="s">
        <v>401</v>
      </c>
      <c r="E112" s="242">
        <v>10957.493</v>
      </c>
      <c r="F112" s="240" t="s">
        <v>3</v>
      </c>
      <c r="G112" s="242">
        <v>414153.1279098239</v>
      </c>
      <c r="H112" s="239">
        <f>E112*G112</f>
        <v>4538080000</v>
      </c>
      <c r="I112" s="242">
        <f>((($I$48*10000)/$E$42)*H112)</f>
        <v>661050751.04409373</v>
      </c>
      <c r="J112" s="239">
        <f t="shared" si="18"/>
        <v>3877029248.9559064</v>
      </c>
      <c r="K112" s="296"/>
    </row>
    <row r="113" spans="1:11" x14ac:dyDescent="0.25">
      <c r="C113" s="240"/>
      <c r="D113" s="276"/>
      <c r="E113" s="242"/>
      <c r="F113" s="240"/>
      <c r="G113" s="242"/>
      <c r="H113" s="239"/>
      <c r="I113" s="242"/>
      <c r="J113" s="239"/>
      <c r="K113" s="296"/>
    </row>
    <row r="114" spans="1:11" s="235" customFormat="1" x14ac:dyDescent="0.25">
      <c r="C114" s="224"/>
      <c r="D114" s="280"/>
      <c r="E114" s="239"/>
      <c r="F114" s="238"/>
      <c r="G114" s="239"/>
      <c r="H114" s="239"/>
      <c r="I114" s="239"/>
      <c r="J114" s="239"/>
      <c r="K114" s="296"/>
    </row>
    <row r="115" spans="1:11" s="235" customFormat="1" x14ac:dyDescent="0.25">
      <c r="A115" s="349" t="s">
        <v>428</v>
      </c>
      <c r="B115" s="235" t="s">
        <v>405</v>
      </c>
      <c r="C115" s="224"/>
      <c r="D115" s="313" t="s">
        <v>345</v>
      </c>
      <c r="E115" s="239">
        <v>1</v>
      </c>
      <c r="F115" s="238" t="s">
        <v>49</v>
      </c>
      <c r="G115" s="239">
        <v>182000000</v>
      </c>
      <c r="H115" s="239">
        <f>E115*G115</f>
        <v>182000000</v>
      </c>
      <c r="I115" s="242">
        <f>((($I$48*10000)/$E$42)*H115)</f>
        <v>26511484.303940225</v>
      </c>
      <c r="J115" s="239">
        <f t="shared" ref="J115:J123" si="19">(($J$48*10000)/$E$42)*H115</f>
        <v>155488515.69605979</v>
      </c>
      <c r="K115" s="296"/>
    </row>
    <row r="116" spans="1:11" s="235" customFormat="1" x14ac:dyDescent="0.25">
      <c r="A116" s="349" t="s">
        <v>428</v>
      </c>
      <c r="B116" s="235" t="s">
        <v>405</v>
      </c>
      <c r="C116" s="224"/>
      <c r="D116" s="313" t="s">
        <v>292</v>
      </c>
      <c r="E116" s="239">
        <v>1</v>
      </c>
      <c r="F116" s="238" t="s">
        <v>49</v>
      </c>
      <c r="G116" s="314">
        <v>2079999999.9999998</v>
      </c>
      <c r="H116" s="239">
        <f>E116*G116</f>
        <v>2079999999.9999998</v>
      </c>
      <c r="I116" s="242">
        <f>((($I$48*10000)/$E$42)*H116)</f>
        <v>302988392.04503107</v>
      </c>
      <c r="J116" s="239">
        <f t="shared" si="19"/>
        <v>1777011607.9549687</v>
      </c>
      <c r="K116" s="296"/>
    </row>
    <row r="117" spans="1:11" s="235" customFormat="1" x14ac:dyDescent="0.25">
      <c r="A117" s="349" t="s">
        <v>428</v>
      </c>
      <c r="B117" s="235" t="s">
        <v>405</v>
      </c>
      <c r="C117" s="224"/>
      <c r="D117" s="313" t="s">
        <v>293</v>
      </c>
      <c r="E117" s="239">
        <v>1</v>
      </c>
      <c r="F117" s="238" t="s">
        <v>49</v>
      </c>
      <c r="G117" s="314">
        <v>1998149999.9999998</v>
      </c>
      <c r="H117" s="239">
        <f>E117*G117</f>
        <v>1998149999.9999998</v>
      </c>
      <c r="I117" s="242">
        <f>((($I$48*10000)/$E$42)*H117)</f>
        <v>291065507.4830668</v>
      </c>
      <c r="J117" s="239">
        <f t="shared" si="19"/>
        <v>1707084492.5169332</v>
      </c>
      <c r="K117" s="296"/>
    </row>
    <row r="118" spans="1:11" ht="30" x14ac:dyDescent="0.25">
      <c r="A118" s="349" t="s">
        <v>428</v>
      </c>
      <c r="B118" s="235" t="s">
        <v>405</v>
      </c>
      <c r="C118" s="240"/>
      <c r="D118" s="276" t="s">
        <v>344</v>
      </c>
      <c r="E118" s="242">
        <f>'[1]Proyeksi (Dec 17-Dec 18)'!C21</f>
        <v>60</v>
      </c>
      <c r="F118" s="240" t="s">
        <v>314</v>
      </c>
      <c r="G118" s="242">
        <f>H118/E118</f>
        <v>33333333.333333332</v>
      </c>
      <c r="H118" s="344">
        <v>2000000000</v>
      </c>
      <c r="I118" s="242">
        <f t="shared" ref="I118:I121" si="20">((($I$48*10000)/$E$42)*H118)</f>
        <v>291334992.35099149</v>
      </c>
      <c r="J118" s="239">
        <f t="shared" si="19"/>
        <v>1708665007.6490088</v>
      </c>
      <c r="K118" s="296"/>
    </row>
    <row r="119" spans="1:11" ht="30" x14ac:dyDescent="0.25">
      <c r="A119" s="349" t="s">
        <v>428</v>
      </c>
      <c r="B119" s="235" t="s">
        <v>405</v>
      </c>
      <c r="C119" s="240"/>
      <c r="D119" s="276" t="s">
        <v>315</v>
      </c>
      <c r="E119" s="242">
        <f>'[1]Proyeksi (Dec 17-Dec 18)'!C22</f>
        <v>100</v>
      </c>
      <c r="F119" s="240" t="s">
        <v>314</v>
      </c>
      <c r="G119" s="242">
        <f>H119/E119</f>
        <v>23000000</v>
      </c>
      <c r="H119" s="344">
        <v>2300000000</v>
      </c>
      <c r="I119" s="242">
        <f t="shared" si="20"/>
        <v>335035241.20364022</v>
      </c>
      <c r="J119" s="239">
        <f t="shared" si="19"/>
        <v>1964964758.79636</v>
      </c>
      <c r="K119" s="296"/>
    </row>
    <row r="120" spans="1:11" ht="30" x14ac:dyDescent="0.25">
      <c r="A120" s="349" t="s">
        <v>428</v>
      </c>
      <c r="B120" s="235" t="s">
        <v>405</v>
      </c>
      <c r="C120" s="240"/>
      <c r="D120" s="276" t="s">
        <v>323</v>
      </c>
      <c r="E120" s="242">
        <f>'[1]Proyeksi (Dec 17-Dec 18)'!C23</f>
        <v>100</v>
      </c>
      <c r="F120" s="240" t="s">
        <v>314</v>
      </c>
      <c r="G120" s="242">
        <f>'[1]Proyeksi (Dec 17-Dec 18)'!E23</f>
        <v>38971000</v>
      </c>
      <c r="H120" s="344">
        <f>E120*G120</f>
        <v>3897100000</v>
      </c>
      <c r="I120" s="242">
        <f t="shared" si="20"/>
        <v>567680799.34552443</v>
      </c>
      <c r="J120" s="239">
        <f t="shared" si="19"/>
        <v>3329419200.6544757</v>
      </c>
      <c r="K120" s="296"/>
    </row>
    <row r="121" spans="1:11" x14ac:dyDescent="0.25">
      <c r="A121" s="349" t="s">
        <v>423</v>
      </c>
      <c r="B121" s="235" t="s">
        <v>405</v>
      </c>
      <c r="C121" s="240"/>
      <c r="D121" s="276" t="s">
        <v>316</v>
      </c>
      <c r="E121" s="242">
        <f>200+100+60+100</f>
        <v>460</v>
      </c>
      <c r="F121" s="240" t="s">
        <v>314</v>
      </c>
      <c r="G121" s="242">
        <v>582000</v>
      </c>
      <c r="H121" s="344">
        <f t="shared" ref="H121" si="21">E121*G121</f>
        <v>267720000</v>
      </c>
      <c r="I121" s="242">
        <f t="shared" si="20"/>
        <v>38998102.076103717</v>
      </c>
      <c r="J121" s="239">
        <f t="shared" si="19"/>
        <v>228721897.92389628</v>
      </c>
      <c r="K121" s="296"/>
    </row>
    <row r="122" spans="1:11" x14ac:dyDescent="0.25">
      <c r="A122" s="349" t="s">
        <v>423</v>
      </c>
      <c r="B122" s="235" t="s">
        <v>405</v>
      </c>
      <c r="C122" s="240"/>
      <c r="D122" s="276" t="s">
        <v>394</v>
      </c>
      <c r="E122" s="242">
        <f>'Cluster H'!C8</f>
        <v>12.729999999999563</v>
      </c>
      <c r="F122" s="240" t="s">
        <v>3</v>
      </c>
      <c r="G122" s="242">
        <v>450000</v>
      </c>
      <c r="H122" s="346">
        <f t="shared" ref="H122" si="22">E122*G122</f>
        <v>5728499.9999998035</v>
      </c>
      <c r="I122" s="242">
        <f t="shared" ref="I122" si="23">((($I$48*10000)/$E$42)*H122)</f>
        <v>834456.25184129865</v>
      </c>
      <c r="J122" s="239">
        <f t="shared" si="19"/>
        <v>4894043.7481585052</v>
      </c>
      <c r="K122" s="296"/>
    </row>
    <row r="123" spans="1:11" x14ac:dyDescent="0.25">
      <c r="A123" s="349" t="s">
        <v>423</v>
      </c>
      <c r="B123" s="235" t="s">
        <v>405</v>
      </c>
      <c r="C123" s="240"/>
      <c r="D123" s="276" t="s">
        <v>395</v>
      </c>
      <c r="E123" s="242">
        <f>1560*5</f>
        <v>7800</v>
      </c>
      <c r="F123" s="240" t="s">
        <v>3</v>
      </c>
      <c r="G123" s="242">
        <v>200000</v>
      </c>
      <c r="H123" s="344">
        <f t="shared" ref="H123" si="24">E123*G123</f>
        <v>1560000000</v>
      </c>
      <c r="I123" s="242">
        <f t="shared" ref="I123" si="25">((($I$48*10000)/$E$42)*H123)</f>
        <v>227241294.03377336</v>
      </c>
      <c r="J123" s="239">
        <f t="shared" si="19"/>
        <v>1332758705.9662268</v>
      </c>
      <c r="K123" s="296"/>
    </row>
    <row r="124" spans="1:11" x14ac:dyDescent="0.25">
      <c r="C124" s="240"/>
      <c r="D124" s="277"/>
      <c r="E124" s="242"/>
      <c r="F124" s="240"/>
      <c r="G124" s="242"/>
      <c r="H124" s="239"/>
      <c r="I124" s="242"/>
      <c r="J124" s="239"/>
      <c r="K124" s="296"/>
    </row>
    <row r="125" spans="1:11" x14ac:dyDescent="0.25">
      <c r="C125" s="226" t="s">
        <v>109</v>
      </c>
      <c r="D125" s="275" t="s">
        <v>110</v>
      </c>
      <c r="E125" s="241"/>
      <c r="F125" s="278"/>
      <c r="G125" s="241"/>
      <c r="H125" s="241"/>
      <c r="I125" s="241"/>
      <c r="J125" s="241"/>
      <c r="K125" s="296"/>
    </row>
    <row r="126" spans="1:11" s="235" customFormat="1" ht="45" x14ac:dyDescent="0.25">
      <c r="A126" s="349" t="s">
        <v>429</v>
      </c>
      <c r="B126" s="235" t="s">
        <v>405</v>
      </c>
      <c r="C126" s="224"/>
      <c r="D126" s="315" t="s">
        <v>294</v>
      </c>
      <c r="E126" s="239">
        <v>1</v>
      </c>
      <c r="F126" s="238" t="s">
        <v>336</v>
      </c>
      <c r="G126" s="314">
        <v>31363399.999999996</v>
      </c>
      <c r="H126" s="239">
        <f>E126*G126</f>
        <v>31363399.999999996</v>
      </c>
      <c r="I126" s="242">
        <f t="shared" ref="I126:I137" si="26">((($I$48*10000)/$E$42)*H126)</f>
        <v>4568627.949550542</v>
      </c>
      <c r="J126" s="239">
        <f t="shared" ref="J126:J137" si="27">(($J$48*10000)/$E$42)*H126</f>
        <v>26794772.050449457</v>
      </c>
      <c r="K126" s="296"/>
    </row>
    <row r="127" spans="1:11" s="235" customFormat="1" x14ac:dyDescent="0.25">
      <c r="A127" s="349" t="s">
        <v>429</v>
      </c>
      <c r="B127" s="235" t="s">
        <v>405</v>
      </c>
      <c r="C127" s="224"/>
      <c r="D127" s="321" t="s">
        <v>295</v>
      </c>
      <c r="E127" s="239">
        <v>1</v>
      </c>
      <c r="F127" s="238" t="s">
        <v>336</v>
      </c>
      <c r="G127" s="314">
        <v>13731060.909090908</v>
      </c>
      <c r="H127" s="239">
        <f t="shared" ref="H127:H136" si="28">E127*G127</f>
        <v>13731060.909090908</v>
      </c>
      <c r="I127" s="242">
        <f t="shared" si="26"/>
        <v>2000169.2624604988</v>
      </c>
      <c r="J127" s="239">
        <f t="shared" si="27"/>
        <v>11730891.64663041</v>
      </c>
      <c r="K127" s="296"/>
    </row>
    <row r="128" spans="1:11" s="235" customFormat="1" ht="45" x14ac:dyDescent="0.25">
      <c r="A128" s="349" t="s">
        <v>429</v>
      </c>
      <c r="B128" s="235" t="s">
        <v>405</v>
      </c>
      <c r="C128" s="224"/>
      <c r="D128" s="279" t="s">
        <v>296</v>
      </c>
      <c r="E128" s="239">
        <v>1</v>
      </c>
      <c r="F128" s="238" t="s">
        <v>336</v>
      </c>
      <c r="G128" s="242">
        <v>19750000</v>
      </c>
      <c r="H128" s="239">
        <f t="shared" si="28"/>
        <v>19750000</v>
      </c>
      <c r="I128" s="242">
        <f t="shared" si="26"/>
        <v>2876933.0494660409</v>
      </c>
      <c r="J128" s="239">
        <f t="shared" si="27"/>
        <v>16873066.95053396</v>
      </c>
      <c r="K128" s="296"/>
    </row>
    <row r="129" spans="1:11" s="235" customFormat="1" x14ac:dyDescent="0.25">
      <c r="A129" s="349" t="s">
        <v>429</v>
      </c>
      <c r="B129" s="235" t="s">
        <v>405</v>
      </c>
      <c r="C129" s="224"/>
      <c r="D129" s="315" t="s">
        <v>333</v>
      </c>
      <c r="E129" s="239">
        <v>1</v>
      </c>
      <c r="F129" s="238" t="s">
        <v>336</v>
      </c>
      <c r="G129" s="242">
        <v>125745499.99999999</v>
      </c>
      <c r="H129" s="239">
        <f t="shared" si="28"/>
        <v>125745499.99999999</v>
      </c>
      <c r="I129" s="242">
        <f t="shared" si="26"/>
        <v>18317032.140335798</v>
      </c>
      <c r="J129" s="239">
        <f t="shared" si="27"/>
        <v>107428467.8596642</v>
      </c>
      <c r="K129" s="296"/>
    </row>
    <row r="130" spans="1:11" s="235" customFormat="1" ht="30" x14ac:dyDescent="0.25">
      <c r="A130" s="349" t="s">
        <v>429</v>
      </c>
      <c r="B130" s="235" t="s">
        <v>405</v>
      </c>
      <c r="C130" s="224"/>
      <c r="D130" s="313" t="s">
        <v>330</v>
      </c>
      <c r="E130" s="239">
        <v>1</v>
      </c>
      <c r="F130" s="238" t="s">
        <v>336</v>
      </c>
      <c r="G130" s="242">
        <v>11363500</v>
      </c>
      <c r="H130" s="239">
        <f t="shared" si="28"/>
        <v>11363500</v>
      </c>
      <c r="I130" s="242">
        <f t="shared" si="26"/>
        <v>1655292.5927902458</v>
      </c>
      <c r="J130" s="239">
        <f t="shared" si="27"/>
        <v>9708207.407209754</v>
      </c>
      <c r="K130" s="296"/>
    </row>
    <row r="131" spans="1:11" s="235" customFormat="1" ht="30" x14ac:dyDescent="0.25">
      <c r="A131" s="349" t="s">
        <v>429</v>
      </c>
      <c r="B131" s="235" t="s">
        <v>405</v>
      </c>
      <c r="C131" s="224"/>
      <c r="D131" s="313" t="s">
        <v>337</v>
      </c>
      <c r="E131" s="239">
        <v>1</v>
      </c>
      <c r="F131" s="238" t="s">
        <v>336</v>
      </c>
      <c r="G131" s="242">
        <v>9338795</v>
      </c>
      <c r="H131" s="239">
        <f t="shared" si="28"/>
        <v>9338795</v>
      </c>
      <c r="I131" s="242">
        <f t="shared" si="26"/>
        <v>1360358.8849462387</v>
      </c>
      <c r="J131" s="239">
        <f t="shared" si="27"/>
        <v>7978436.1150537618</v>
      </c>
      <c r="K131" s="296"/>
    </row>
    <row r="132" spans="1:11" s="235" customFormat="1" ht="30" x14ac:dyDescent="0.25">
      <c r="A132" s="349" t="s">
        <v>429</v>
      </c>
      <c r="B132" s="235" t="s">
        <v>405</v>
      </c>
      <c r="C132" s="224"/>
      <c r="D132" s="313" t="s">
        <v>338</v>
      </c>
      <c r="E132" s="239">
        <v>1</v>
      </c>
      <c r="F132" s="238" t="s">
        <v>336</v>
      </c>
      <c r="G132" s="314">
        <v>2916624</v>
      </c>
      <c r="H132" s="239">
        <f t="shared" si="28"/>
        <v>2916624</v>
      </c>
      <c r="I132" s="242">
        <f t="shared" si="26"/>
        <v>424857.31536535907</v>
      </c>
      <c r="J132" s="239">
        <f t="shared" si="27"/>
        <v>2491766.6846346413</v>
      </c>
      <c r="K132" s="296"/>
    </row>
    <row r="133" spans="1:11" s="235" customFormat="1" x14ac:dyDescent="0.25">
      <c r="A133" s="349" t="s">
        <v>429</v>
      </c>
      <c r="B133" s="235" t="s">
        <v>405</v>
      </c>
      <c r="C133" s="224"/>
      <c r="D133" s="322" t="s">
        <v>331</v>
      </c>
      <c r="E133" s="239">
        <v>1</v>
      </c>
      <c r="F133" s="238" t="s">
        <v>336</v>
      </c>
      <c r="G133" s="314">
        <v>6025464</v>
      </c>
      <c r="H133" s="239">
        <f t="shared" si="28"/>
        <v>6025464</v>
      </c>
      <c r="I133" s="242">
        <f t="shared" si="26"/>
        <v>877714.25417558721</v>
      </c>
      <c r="J133" s="239">
        <f t="shared" si="27"/>
        <v>5147749.7458244134</v>
      </c>
      <c r="K133" s="296"/>
    </row>
    <row r="134" spans="1:11" s="235" customFormat="1" x14ac:dyDescent="0.25">
      <c r="A134" s="349" t="s">
        <v>429</v>
      </c>
      <c r="B134" s="235" t="s">
        <v>405</v>
      </c>
      <c r="C134" s="224"/>
      <c r="D134" s="277" t="s">
        <v>334</v>
      </c>
      <c r="E134" s="239">
        <v>1</v>
      </c>
      <c r="F134" s="238" t="s">
        <v>336</v>
      </c>
      <c r="G134" s="314">
        <v>556430145</v>
      </c>
      <c r="H134" s="344">
        <f t="shared" si="28"/>
        <v>556430145</v>
      </c>
      <c r="I134" s="242">
        <f t="shared" si="26"/>
        <v>81053786.018718034</v>
      </c>
      <c r="J134" s="239">
        <f t="shared" si="27"/>
        <v>475376358.981282</v>
      </c>
      <c r="K134" s="296"/>
    </row>
    <row r="135" spans="1:11" s="235" customFormat="1" x14ac:dyDescent="0.25">
      <c r="A135" s="349" t="s">
        <v>429</v>
      </c>
      <c r="B135" s="235" t="s">
        <v>405</v>
      </c>
      <c r="C135" s="224"/>
      <c r="D135" s="321" t="s">
        <v>335</v>
      </c>
      <c r="E135" s="198">
        <v>1500</v>
      </c>
      <c r="F135" s="238" t="s">
        <v>314</v>
      </c>
      <c r="G135" s="239">
        <v>550000</v>
      </c>
      <c r="H135" s="344">
        <f t="shared" si="28"/>
        <v>825000000</v>
      </c>
      <c r="I135" s="242">
        <f t="shared" si="26"/>
        <v>120175684.34478398</v>
      </c>
      <c r="J135" s="239">
        <f t="shared" si="27"/>
        <v>704824315.6552161</v>
      </c>
      <c r="K135" s="296"/>
    </row>
    <row r="136" spans="1:11" s="235" customFormat="1" x14ac:dyDescent="0.25">
      <c r="A136" s="349" t="s">
        <v>429</v>
      </c>
      <c r="B136" s="235" t="s">
        <v>405</v>
      </c>
      <c r="C136" s="224"/>
      <c r="D136" s="279" t="s">
        <v>332</v>
      </c>
      <c r="E136" s="239">
        <v>138</v>
      </c>
      <c r="F136" s="238" t="s">
        <v>329</v>
      </c>
      <c r="G136" s="239">
        <v>17300000</v>
      </c>
      <c r="H136" s="344">
        <f t="shared" si="28"/>
        <v>2387400000</v>
      </c>
      <c r="I136" s="242">
        <f t="shared" si="26"/>
        <v>347766580.36937851</v>
      </c>
      <c r="J136" s="239">
        <f t="shared" si="27"/>
        <v>2039633419.6306217</v>
      </c>
      <c r="K136" s="296"/>
    </row>
    <row r="137" spans="1:11" s="235" customFormat="1" x14ac:dyDescent="0.25">
      <c r="A137" s="349" t="s">
        <v>429</v>
      </c>
      <c r="B137" s="235" t="s">
        <v>405</v>
      </c>
      <c r="C137" s="224"/>
      <c r="D137" s="279" t="s">
        <v>396</v>
      </c>
      <c r="E137" s="239">
        <v>1</v>
      </c>
      <c r="F137" s="238" t="s">
        <v>9</v>
      </c>
      <c r="G137" s="239">
        <v>35000000</v>
      </c>
      <c r="H137" s="346">
        <f>E137*G137</f>
        <v>35000000</v>
      </c>
      <c r="I137" s="242">
        <f t="shared" si="26"/>
        <v>5098362.3661423512</v>
      </c>
      <c r="J137" s="239">
        <f t="shared" si="27"/>
        <v>29901637.633857653</v>
      </c>
      <c r="K137" s="296"/>
    </row>
    <row r="138" spans="1:11" s="235" customFormat="1" x14ac:dyDescent="0.25">
      <c r="C138" s="224"/>
      <c r="D138" s="280"/>
      <c r="E138" s="239"/>
      <c r="F138" s="238"/>
      <c r="G138" s="239"/>
      <c r="H138" s="239"/>
      <c r="I138" s="239"/>
      <c r="J138" s="239"/>
      <c r="K138" s="296"/>
    </row>
    <row r="139" spans="1:11" x14ac:dyDescent="0.25">
      <c r="C139" s="226" t="s">
        <v>111</v>
      </c>
      <c r="D139" s="275" t="s">
        <v>112</v>
      </c>
      <c r="E139" s="241"/>
      <c r="F139" s="278"/>
      <c r="G139" s="241"/>
      <c r="H139" s="241"/>
      <c r="I139" s="241"/>
      <c r="J139" s="241"/>
      <c r="K139" s="296"/>
    </row>
    <row r="140" spans="1:11" x14ac:dyDescent="0.25">
      <c r="A140" s="349" t="s">
        <v>430</v>
      </c>
      <c r="B140" s="235" t="s">
        <v>405</v>
      </c>
      <c r="C140" s="240"/>
      <c r="D140" s="323" t="s">
        <v>297</v>
      </c>
      <c r="E140" s="242">
        <v>1</v>
      </c>
      <c r="F140" s="240" t="s">
        <v>49</v>
      </c>
      <c r="G140" s="324">
        <v>6977272.7272727266</v>
      </c>
      <c r="H140" s="239">
        <f>E140*G140</f>
        <v>6977272.7272727266</v>
      </c>
      <c r="I140" s="242">
        <f t="shared" ref="I140:I141" si="29">((($I$48*10000)/$E$42)*H140)</f>
        <v>1016361.8483153906</v>
      </c>
      <c r="J140" s="239">
        <f>(($J$48*10000)/$E$42)*H140</f>
        <v>5960910.8789573368</v>
      </c>
      <c r="K140" s="296"/>
    </row>
    <row r="141" spans="1:11" ht="30" x14ac:dyDescent="0.25">
      <c r="A141" s="349" t="s">
        <v>430</v>
      </c>
      <c r="B141" s="235" t="s">
        <v>405</v>
      </c>
      <c r="C141" s="240"/>
      <c r="D141" s="313" t="s">
        <v>359</v>
      </c>
      <c r="E141" s="242">
        <v>1</v>
      </c>
      <c r="F141" s="240" t="s">
        <v>49</v>
      </c>
      <c r="G141" s="314">
        <v>7300500</v>
      </c>
      <c r="H141" s="239">
        <f>E141*G141</f>
        <v>7300500</v>
      </c>
      <c r="I141" s="242">
        <f t="shared" si="29"/>
        <v>1063445.5558292067</v>
      </c>
      <c r="J141" s="239">
        <f>(($J$48*10000)/$E$42)*H141</f>
        <v>6237054.4441707935</v>
      </c>
      <c r="K141" s="296"/>
    </row>
    <row r="142" spans="1:11" x14ac:dyDescent="0.25">
      <c r="A142" s="349" t="s">
        <v>430</v>
      </c>
      <c r="B142" s="235" t="s">
        <v>405</v>
      </c>
      <c r="C142" s="240"/>
      <c r="D142" s="276" t="s">
        <v>113</v>
      </c>
      <c r="E142" s="242">
        <v>1</v>
      </c>
      <c r="F142" s="240" t="s">
        <v>49</v>
      </c>
      <c r="G142" s="242">
        <f>5000000000-115124513.834546</f>
        <v>4884875486.1654539</v>
      </c>
      <c r="H142" s="346">
        <f>E142*G142</f>
        <v>4884875486.1654539</v>
      </c>
      <c r="I142" s="242">
        <f>((($I$48*10000)/$E$42)*H142)</f>
        <v>711567581.19877911</v>
      </c>
      <c r="J142" s="239">
        <f>(($J$48*10000)/$E$42)*H142</f>
        <v>4173307904.9666753</v>
      </c>
      <c r="K142" s="296"/>
    </row>
    <row r="143" spans="1:11" x14ac:dyDescent="0.25">
      <c r="A143" s="349" t="s">
        <v>430</v>
      </c>
      <c r="B143" s="235" t="s">
        <v>405</v>
      </c>
      <c r="C143" s="240"/>
      <c r="D143" s="276" t="s">
        <v>360</v>
      </c>
      <c r="E143" s="242">
        <f>200</f>
        <v>200</v>
      </c>
      <c r="F143" s="240" t="s">
        <v>361</v>
      </c>
      <c r="G143" s="242">
        <v>20000000</v>
      </c>
      <c r="H143" s="346">
        <f>E143*G143</f>
        <v>4000000000</v>
      </c>
      <c r="I143" s="242">
        <f>((($I$48*10000)/$E$42)*H143)</f>
        <v>582669984.70198298</v>
      </c>
      <c r="J143" s="239">
        <f>(($J$48*10000)/$E$42)*H143</f>
        <v>3417330015.2980175</v>
      </c>
      <c r="K143" s="296"/>
    </row>
    <row r="144" spans="1:11" x14ac:dyDescent="0.25">
      <c r="C144" s="240"/>
      <c r="D144" s="276"/>
      <c r="E144" s="242"/>
      <c r="F144" s="240"/>
      <c r="G144" s="242"/>
      <c r="H144" s="239"/>
      <c r="I144" s="242"/>
      <c r="J144" s="239"/>
      <c r="K144" s="296"/>
    </row>
    <row r="145" spans="1:11" x14ac:dyDescent="0.25">
      <c r="C145" s="226" t="s">
        <v>114</v>
      </c>
      <c r="D145" s="275" t="s">
        <v>115</v>
      </c>
      <c r="E145" s="241"/>
      <c r="F145" s="278"/>
      <c r="G145" s="241"/>
      <c r="H145" s="241"/>
      <c r="I145" s="241"/>
      <c r="J145" s="241"/>
      <c r="K145" s="296"/>
    </row>
    <row r="146" spans="1:11" s="235" customFormat="1" x14ac:dyDescent="0.25">
      <c r="C146" s="224"/>
      <c r="D146" s="280"/>
      <c r="E146" s="239"/>
      <c r="F146" s="238"/>
      <c r="G146" s="239"/>
      <c r="H146" s="239"/>
      <c r="I146" s="239"/>
      <c r="J146" s="239"/>
      <c r="K146" s="296"/>
    </row>
    <row r="147" spans="1:11" x14ac:dyDescent="0.25">
      <c r="C147" s="226" t="s">
        <v>116</v>
      </c>
      <c r="D147" s="275" t="s">
        <v>117</v>
      </c>
      <c r="E147" s="225"/>
      <c r="F147" s="226"/>
      <c r="G147" s="225"/>
      <c r="H147" s="225"/>
      <c r="I147" s="225"/>
      <c r="J147" s="225"/>
      <c r="K147" s="247"/>
    </row>
    <row r="148" spans="1:11" s="235" customFormat="1" ht="30" x14ac:dyDescent="0.25">
      <c r="A148" s="349" t="s">
        <v>424</v>
      </c>
      <c r="B148" s="235" t="s">
        <v>405</v>
      </c>
      <c r="C148" s="238"/>
      <c r="D148" s="313" t="s">
        <v>298</v>
      </c>
      <c r="E148" s="239">
        <v>1</v>
      </c>
      <c r="F148" s="240" t="s">
        <v>49</v>
      </c>
      <c r="G148" s="314">
        <v>630262422.72727263</v>
      </c>
      <c r="H148" s="239">
        <f t="shared" ref="H148:H150" si="30">E148*G148</f>
        <v>630262422.72727263</v>
      </c>
      <c r="I148" s="242">
        <f t="shared" ref="I148:I150" si="31">((($I$48*10000)/$E$42)*H148)</f>
        <v>91808749.052183658</v>
      </c>
      <c r="J148" s="239">
        <f>(($J$48*10000)/$E$42)*H148</f>
        <v>538453673.675089</v>
      </c>
      <c r="K148" s="296"/>
    </row>
    <row r="149" spans="1:11" s="235" customFormat="1" ht="30" x14ac:dyDescent="0.25">
      <c r="A149" s="349" t="s">
        <v>424</v>
      </c>
      <c r="B149" s="235" t="s">
        <v>405</v>
      </c>
      <c r="C149" s="238"/>
      <c r="D149" s="313" t="s">
        <v>299</v>
      </c>
      <c r="E149" s="239">
        <v>1</v>
      </c>
      <c r="F149" s="240" t="s">
        <v>49</v>
      </c>
      <c r="G149" s="314">
        <v>83000000</v>
      </c>
      <c r="H149" s="239">
        <f t="shared" si="30"/>
        <v>83000000</v>
      </c>
      <c r="I149" s="242">
        <f t="shared" si="31"/>
        <v>12090402.182566145</v>
      </c>
      <c r="J149" s="239">
        <f>(($J$48*10000)/$E$42)*H149</f>
        <v>70909597.817433864</v>
      </c>
      <c r="K149" s="296"/>
    </row>
    <row r="150" spans="1:11" s="235" customFormat="1" ht="30" x14ac:dyDescent="0.25">
      <c r="A150" s="349" t="s">
        <v>424</v>
      </c>
      <c r="B150" s="235" t="s">
        <v>405</v>
      </c>
      <c r="C150" s="238"/>
      <c r="D150" s="313" t="s">
        <v>300</v>
      </c>
      <c r="E150" s="239">
        <v>1</v>
      </c>
      <c r="F150" s="240" t="s">
        <v>49</v>
      </c>
      <c r="G150" s="314">
        <v>169160759.18181816</v>
      </c>
      <c r="H150" s="239">
        <f t="shared" si="30"/>
        <v>169160759.18181816</v>
      </c>
      <c r="I150" s="242">
        <f t="shared" si="31"/>
        <v>24641224.241161451</v>
      </c>
      <c r="J150" s="239">
        <f>(($J$48*10000)/$E$42)*H150</f>
        <v>144519534.94065672</v>
      </c>
      <c r="K150" s="296"/>
    </row>
    <row r="151" spans="1:11" s="235" customFormat="1" x14ac:dyDescent="0.25">
      <c r="C151" s="238"/>
      <c r="D151" s="276"/>
      <c r="E151" s="239"/>
      <c r="F151" s="240"/>
      <c r="G151" s="239"/>
      <c r="H151" s="239"/>
      <c r="I151" s="242"/>
      <c r="J151" s="239"/>
      <c r="K151" s="296"/>
    </row>
    <row r="152" spans="1:11" s="235" customFormat="1" x14ac:dyDescent="0.25">
      <c r="A152" s="349" t="s">
        <v>424</v>
      </c>
      <c r="B152" s="235" t="s">
        <v>405</v>
      </c>
      <c r="C152" s="238"/>
      <c r="D152" s="313" t="s">
        <v>365</v>
      </c>
      <c r="E152" s="239">
        <v>1</v>
      </c>
      <c r="F152" s="240" t="s">
        <v>49</v>
      </c>
      <c r="G152" s="314">
        <v>6534749</v>
      </c>
      <c r="H152" s="239">
        <f t="shared" ref="H152:H156" si="32">E152*G152</f>
        <v>6534749</v>
      </c>
      <c r="I152" s="242">
        <f t="shared" ref="I152:I156" si="33">((($I$48*10000)/$E$42)*H152)</f>
        <v>951900.52496532456</v>
      </c>
      <c r="J152" s="239">
        <f>(($J$48*10000)/$E$42)*H152</f>
        <v>5582848.4750346756</v>
      </c>
      <c r="K152" s="296"/>
    </row>
    <row r="153" spans="1:11" s="235" customFormat="1" ht="45" x14ac:dyDescent="0.25">
      <c r="A153" s="349" t="s">
        <v>424</v>
      </c>
      <c r="B153" s="235" t="s">
        <v>405</v>
      </c>
      <c r="C153" s="238"/>
      <c r="D153" s="313" t="s">
        <v>362</v>
      </c>
      <c r="E153" s="239">
        <v>1</v>
      </c>
      <c r="F153" s="240" t="s">
        <v>49</v>
      </c>
      <c r="G153" s="314">
        <v>42207300</v>
      </c>
      <c r="H153" s="239">
        <f t="shared" si="32"/>
        <v>42207300</v>
      </c>
      <c r="I153" s="242">
        <f t="shared" si="33"/>
        <v>6148231.7113280008</v>
      </c>
      <c r="J153" s="239">
        <f>(($J$48*10000)/$E$42)*H153</f>
        <v>36059068.288672</v>
      </c>
      <c r="K153" s="296"/>
    </row>
    <row r="154" spans="1:11" s="235" customFormat="1" ht="45" x14ac:dyDescent="0.25">
      <c r="A154" s="349" t="s">
        <v>424</v>
      </c>
      <c r="B154" s="235" t="s">
        <v>405</v>
      </c>
      <c r="C154" s="238"/>
      <c r="D154" s="313" t="s">
        <v>363</v>
      </c>
      <c r="E154" s="239">
        <v>1</v>
      </c>
      <c r="F154" s="240" t="s">
        <v>49</v>
      </c>
      <c r="G154" s="314">
        <v>18000000</v>
      </c>
      <c r="H154" s="239">
        <f t="shared" si="32"/>
        <v>18000000</v>
      </c>
      <c r="I154" s="242">
        <f t="shared" si="33"/>
        <v>2622014.9311589231</v>
      </c>
      <c r="J154" s="239">
        <f>(($J$48*10000)/$E$42)*H154</f>
        <v>15377985.068841077</v>
      </c>
      <c r="K154" s="296"/>
    </row>
    <row r="155" spans="1:11" s="235" customFormat="1" ht="30" x14ac:dyDescent="0.25">
      <c r="A155" s="349" t="s">
        <v>424</v>
      </c>
      <c r="B155" s="235" t="s">
        <v>405</v>
      </c>
      <c r="C155" s="238"/>
      <c r="D155" s="313" t="s">
        <v>364</v>
      </c>
      <c r="E155" s="239">
        <v>1</v>
      </c>
      <c r="F155" s="240" t="s">
        <v>49</v>
      </c>
      <c r="G155" s="314">
        <v>95999999.999999985</v>
      </c>
      <c r="H155" s="239">
        <f t="shared" si="32"/>
        <v>95999999.999999985</v>
      </c>
      <c r="I155" s="242">
        <f t="shared" si="33"/>
        <v>13984079.632847589</v>
      </c>
      <c r="J155" s="239">
        <f>(($J$48*10000)/$E$42)*H155</f>
        <v>82015920.367152408</v>
      </c>
      <c r="K155" s="296"/>
    </row>
    <row r="156" spans="1:11" s="235" customFormat="1" ht="45" x14ac:dyDescent="0.25">
      <c r="A156" s="349" t="s">
        <v>424</v>
      </c>
      <c r="B156" s="235" t="s">
        <v>405</v>
      </c>
      <c r="C156" s="238"/>
      <c r="D156" s="313" t="s">
        <v>400</v>
      </c>
      <c r="E156" s="239">
        <v>1</v>
      </c>
      <c r="F156" s="240" t="s">
        <v>49</v>
      </c>
      <c r="G156" s="314">
        <v>7199999.9999999991</v>
      </c>
      <c r="H156" s="239">
        <f t="shared" si="32"/>
        <v>7199999.9999999991</v>
      </c>
      <c r="I156" s="242">
        <f t="shared" si="33"/>
        <v>1048805.9724635691</v>
      </c>
      <c r="J156" s="239">
        <f>(($J$48*10000)/$E$42)*H156</f>
        <v>6151194.0275364304</v>
      </c>
      <c r="K156" s="296"/>
    </row>
    <row r="157" spans="1:11" s="235" customFormat="1" x14ac:dyDescent="0.25">
      <c r="C157" s="238"/>
      <c r="D157" s="279"/>
      <c r="E157" s="239"/>
      <c r="F157" s="238"/>
      <c r="G157" s="239"/>
      <c r="H157" s="239"/>
      <c r="I157" s="239"/>
      <c r="J157" s="239"/>
      <c r="K157" s="296"/>
    </row>
    <row r="158" spans="1:11" x14ac:dyDescent="0.25">
      <c r="C158" s="226" t="s">
        <v>118</v>
      </c>
      <c r="D158" s="275" t="s">
        <v>119</v>
      </c>
      <c r="E158" s="225"/>
      <c r="F158" s="226"/>
      <c r="G158" s="225"/>
      <c r="H158" s="225"/>
      <c r="I158" s="225"/>
      <c r="J158" s="225"/>
      <c r="K158" s="247"/>
    </row>
    <row r="159" spans="1:11" ht="21.75" customHeight="1" x14ac:dyDescent="0.25">
      <c r="A159" s="349" t="s">
        <v>431</v>
      </c>
      <c r="B159" s="235" t="s">
        <v>405</v>
      </c>
      <c r="C159" s="240"/>
      <c r="D159" s="276" t="s">
        <v>393</v>
      </c>
      <c r="E159" s="344">
        <v>3000</v>
      </c>
      <c r="F159" s="240" t="s">
        <v>3</v>
      </c>
      <c r="G159" s="242">
        <v>250000</v>
      </c>
      <c r="H159" s="346">
        <f>E159*G159</f>
        <v>750000000</v>
      </c>
      <c r="I159" s="242">
        <f>((($I$48*10000)/$E$42)*H159)</f>
        <v>109250622.13162181</v>
      </c>
      <c r="J159" s="239">
        <f>(($J$48*10000)/$E$42)*H159</f>
        <v>640749377.86837828</v>
      </c>
      <c r="K159" s="296"/>
    </row>
    <row r="160" spans="1:11" x14ac:dyDescent="0.25">
      <c r="C160" s="240"/>
      <c r="D160" s="276"/>
      <c r="E160" s="239"/>
      <c r="F160" s="240"/>
      <c r="G160" s="242"/>
      <c r="H160" s="239"/>
      <c r="I160" s="242"/>
      <c r="J160" s="239"/>
      <c r="K160" s="296"/>
    </row>
    <row r="161" spans="1:11" x14ac:dyDescent="0.25">
      <c r="C161" s="226" t="s">
        <v>120</v>
      </c>
      <c r="D161" s="275" t="s">
        <v>121</v>
      </c>
      <c r="E161" s="241"/>
      <c r="F161" s="278"/>
      <c r="G161" s="241"/>
      <c r="H161" s="241"/>
      <c r="I161" s="241"/>
      <c r="J161" s="241"/>
      <c r="K161" s="296"/>
    </row>
    <row r="162" spans="1:11" ht="30" x14ac:dyDescent="0.25">
      <c r="A162" s="349" t="s">
        <v>432</v>
      </c>
      <c r="B162" s="235" t="s">
        <v>405</v>
      </c>
      <c r="C162" s="240"/>
      <c r="D162" s="315" t="s">
        <v>301</v>
      </c>
      <c r="E162" s="239">
        <v>1</v>
      </c>
      <c r="F162" s="240" t="s">
        <v>49</v>
      </c>
      <c r="G162" s="314">
        <v>7938144</v>
      </c>
      <c r="H162" s="239">
        <f>E162*G162</f>
        <v>7938144</v>
      </c>
      <c r="I162" s="242">
        <f>((($I$48*10000)/$E$42)*H162)</f>
        <v>1156329.5607605344</v>
      </c>
      <c r="J162" s="239">
        <f>(($J$48*10000)/$E$42)*H162</f>
        <v>6781814.4392394656</v>
      </c>
      <c r="K162" s="296"/>
    </row>
    <row r="163" spans="1:11" x14ac:dyDescent="0.25">
      <c r="C163" s="240"/>
      <c r="D163" s="276"/>
      <c r="E163" s="239"/>
      <c r="F163" s="240"/>
      <c r="G163" s="242"/>
      <c r="H163" s="239"/>
      <c r="I163" s="242"/>
      <c r="J163" s="239"/>
      <c r="K163" s="296"/>
    </row>
    <row r="164" spans="1:11" ht="30" x14ac:dyDescent="0.25">
      <c r="A164" s="349" t="s">
        <v>432</v>
      </c>
      <c r="B164" s="235" t="s">
        <v>405</v>
      </c>
      <c r="C164" s="240"/>
      <c r="D164" s="315" t="s">
        <v>302</v>
      </c>
      <c r="E164" s="239">
        <v>1</v>
      </c>
      <c r="F164" s="240" t="s">
        <v>49</v>
      </c>
      <c r="G164" s="314">
        <v>13000000</v>
      </c>
      <c r="H164" s="239">
        <f t="shared" ref="H164:H166" si="34">E164*G164</f>
        <v>13000000</v>
      </c>
      <c r="I164" s="242">
        <f t="shared" ref="I164:I166" si="35">((($I$48*10000)/$E$42)*H164)</f>
        <v>1893677.4502814445</v>
      </c>
      <c r="J164" s="239">
        <f>(($J$48*10000)/$E$42)*H164</f>
        <v>11106322.549718557</v>
      </c>
      <c r="K164" s="296"/>
    </row>
    <row r="165" spans="1:11" ht="30" x14ac:dyDescent="0.25">
      <c r="A165" s="349" t="s">
        <v>432</v>
      </c>
      <c r="B165" s="235" t="s">
        <v>405</v>
      </c>
      <c r="C165" s="240"/>
      <c r="D165" s="315" t="s">
        <v>303</v>
      </c>
      <c r="E165" s="239">
        <v>1</v>
      </c>
      <c r="F165" s="240" t="s">
        <v>49</v>
      </c>
      <c r="G165" s="314">
        <v>419499999.99999994</v>
      </c>
      <c r="H165" s="239">
        <f t="shared" si="34"/>
        <v>419499999.99999994</v>
      </c>
      <c r="I165" s="242">
        <f t="shared" si="35"/>
        <v>61107514.64562045</v>
      </c>
      <c r="J165" s="239">
        <f>(($J$48*10000)/$E$42)*H165</f>
        <v>358392485.35437953</v>
      </c>
      <c r="K165" s="296"/>
    </row>
    <row r="166" spans="1:11" ht="30" x14ac:dyDescent="0.25">
      <c r="A166" s="349" t="s">
        <v>432</v>
      </c>
      <c r="B166" s="235" t="s">
        <v>405</v>
      </c>
      <c r="C166" s="240"/>
      <c r="D166" s="315" t="s">
        <v>304</v>
      </c>
      <c r="E166" s="239">
        <v>1</v>
      </c>
      <c r="F166" s="240" t="s">
        <v>49</v>
      </c>
      <c r="G166" s="314">
        <v>5700000</v>
      </c>
      <c r="H166" s="239">
        <f t="shared" si="34"/>
        <v>5700000</v>
      </c>
      <c r="I166" s="242">
        <f t="shared" si="35"/>
        <v>830304.72820032574</v>
      </c>
      <c r="J166" s="239">
        <f>(($J$48*10000)/$E$42)*H166</f>
        <v>4869695.2717996743</v>
      </c>
      <c r="K166" s="296"/>
    </row>
    <row r="167" spans="1:11" x14ac:dyDescent="0.25">
      <c r="C167" s="240"/>
      <c r="D167" s="276"/>
      <c r="E167" s="239"/>
      <c r="F167" s="240"/>
      <c r="G167" s="242"/>
      <c r="H167" s="239"/>
      <c r="I167" s="242"/>
      <c r="J167" s="239"/>
      <c r="K167" s="296"/>
    </row>
    <row r="168" spans="1:11" ht="30" x14ac:dyDescent="0.25">
      <c r="A168" s="349" t="s">
        <v>432</v>
      </c>
      <c r="B168" s="235" t="s">
        <v>405</v>
      </c>
      <c r="C168" s="240"/>
      <c r="D168" s="321" t="s">
        <v>375</v>
      </c>
      <c r="E168" s="239">
        <v>1</v>
      </c>
      <c r="F168" s="240" t="s">
        <v>49</v>
      </c>
      <c r="G168" s="198">
        <v>17342268</v>
      </c>
      <c r="H168" s="239">
        <f t="shared" ref="H168:H179" si="36">E168*G168</f>
        <v>17342268</v>
      </c>
      <c r="I168" s="242">
        <f t="shared" ref="I168:I179" si="37">((($I$48*10000)/$E$42)*H168)</f>
        <v>2526204.7575644222</v>
      </c>
      <c r="J168" s="239">
        <f t="shared" ref="J168:J179" si="38">(($J$48*10000)/$E$42)*H168</f>
        <v>14816063.242435578</v>
      </c>
      <c r="K168" s="296"/>
    </row>
    <row r="169" spans="1:11" ht="25.5" x14ac:dyDescent="0.25">
      <c r="A169" s="349" t="s">
        <v>432</v>
      </c>
      <c r="B169" s="235" t="s">
        <v>405</v>
      </c>
      <c r="C169" s="240"/>
      <c r="D169" s="325" t="s">
        <v>306</v>
      </c>
      <c r="E169" s="239">
        <v>1</v>
      </c>
      <c r="F169" s="240" t="s">
        <v>49</v>
      </c>
      <c r="G169" s="314">
        <v>9943299</v>
      </c>
      <c r="H169" s="239">
        <f t="shared" si="36"/>
        <v>9943299</v>
      </c>
      <c r="I169" s="242">
        <f t="shared" si="37"/>
        <v>1448415.4690543106</v>
      </c>
      <c r="J169" s="239">
        <f t="shared" si="38"/>
        <v>8494883.5309456903</v>
      </c>
      <c r="K169" s="296"/>
    </row>
    <row r="170" spans="1:11" ht="30" x14ac:dyDescent="0.25">
      <c r="A170" s="349" t="s">
        <v>432</v>
      </c>
      <c r="B170" s="235" t="s">
        <v>405</v>
      </c>
      <c r="C170" s="240"/>
      <c r="D170" s="316" t="s">
        <v>366</v>
      </c>
      <c r="E170" s="239">
        <v>1</v>
      </c>
      <c r="F170" s="240" t="s">
        <v>49</v>
      </c>
      <c r="G170" s="320">
        <v>56999999.999999993</v>
      </c>
      <c r="H170" s="239">
        <f t="shared" si="36"/>
        <v>56999999.999999993</v>
      </c>
      <c r="I170" s="242">
        <f t="shared" si="37"/>
        <v>8303047.2820032556</v>
      </c>
      <c r="J170" s="239">
        <f t="shared" si="38"/>
        <v>48696952.717996739</v>
      </c>
      <c r="K170" s="296"/>
    </row>
    <row r="171" spans="1:11" x14ac:dyDescent="0.25">
      <c r="A171" s="349" t="s">
        <v>432</v>
      </c>
      <c r="B171" s="235" t="s">
        <v>405</v>
      </c>
      <c r="C171" s="240"/>
      <c r="D171" s="316" t="s">
        <v>367</v>
      </c>
      <c r="E171" s="239">
        <v>1</v>
      </c>
      <c r="F171" s="240" t="s">
        <v>49</v>
      </c>
      <c r="G171" s="320">
        <v>12000000</v>
      </c>
      <c r="H171" s="239">
        <f t="shared" si="36"/>
        <v>12000000</v>
      </c>
      <c r="I171" s="242">
        <f t="shared" si="37"/>
        <v>1748009.9541059488</v>
      </c>
      <c r="J171" s="239">
        <f t="shared" si="38"/>
        <v>10251990.045894051</v>
      </c>
      <c r="K171" s="296"/>
    </row>
    <row r="172" spans="1:11" x14ac:dyDescent="0.25">
      <c r="A172" s="349" t="s">
        <v>432</v>
      </c>
      <c r="B172" s="235" t="s">
        <v>405</v>
      </c>
      <c r="C172" s="240"/>
      <c r="D172" s="316" t="s">
        <v>368</v>
      </c>
      <c r="E172" s="239">
        <v>0</v>
      </c>
      <c r="F172" s="240" t="s">
        <v>49</v>
      </c>
      <c r="G172" s="320">
        <v>13999999.999999998</v>
      </c>
      <c r="H172" s="239">
        <f t="shared" si="36"/>
        <v>0</v>
      </c>
      <c r="I172" s="242">
        <f t="shared" si="37"/>
        <v>0</v>
      </c>
      <c r="J172" s="239">
        <f t="shared" si="38"/>
        <v>0</v>
      </c>
      <c r="K172" s="296"/>
    </row>
    <row r="173" spans="1:11" x14ac:dyDescent="0.25">
      <c r="A173" s="349" t="s">
        <v>432</v>
      </c>
      <c r="B173" s="235" t="s">
        <v>405</v>
      </c>
      <c r="C173" s="240"/>
      <c r="D173" s="316" t="s">
        <v>369</v>
      </c>
      <c r="E173" s="239">
        <v>0</v>
      </c>
      <c r="F173" s="240" t="s">
        <v>49</v>
      </c>
      <c r="G173" s="320">
        <v>140000000</v>
      </c>
      <c r="H173" s="239">
        <f t="shared" si="36"/>
        <v>0</v>
      </c>
      <c r="I173" s="242">
        <f t="shared" si="37"/>
        <v>0</v>
      </c>
      <c r="J173" s="239">
        <f t="shared" si="38"/>
        <v>0</v>
      </c>
      <c r="K173" s="296"/>
    </row>
    <row r="174" spans="1:11" x14ac:dyDescent="0.25">
      <c r="A174" s="349" t="s">
        <v>432</v>
      </c>
      <c r="B174" s="235" t="s">
        <v>405</v>
      </c>
      <c r="C174" s="240"/>
      <c r="D174" s="316" t="s">
        <v>369</v>
      </c>
      <c r="E174" s="239">
        <v>0</v>
      </c>
      <c r="F174" s="240" t="s">
        <v>49</v>
      </c>
      <c r="G174" s="320">
        <v>27697917</v>
      </c>
      <c r="H174" s="239">
        <f t="shared" si="36"/>
        <v>0</v>
      </c>
      <c r="I174" s="242">
        <f t="shared" si="37"/>
        <v>0</v>
      </c>
      <c r="J174" s="239">
        <f t="shared" si="38"/>
        <v>0</v>
      </c>
      <c r="K174" s="296"/>
    </row>
    <row r="175" spans="1:11" ht="30" x14ac:dyDescent="0.25">
      <c r="A175" s="349" t="s">
        <v>432</v>
      </c>
      <c r="B175" s="235" t="s">
        <v>405</v>
      </c>
      <c r="C175" s="240"/>
      <c r="D175" s="313" t="s">
        <v>370</v>
      </c>
      <c r="E175" s="239">
        <v>1</v>
      </c>
      <c r="F175" s="240" t="s">
        <v>49</v>
      </c>
      <c r="G175" s="314">
        <v>6185567</v>
      </c>
      <c r="H175" s="239">
        <f t="shared" si="36"/>
        <v>6185567</v>
      </c>
      <c r="I175" s="242">
        <f t="shared" si="37"/>
        <v>901036.05731577263</v>
      </c>
      <c r="J175" s="239">
        <f t="shared" si="38"/>
        <v>5284530.9426842276</v>
      </c>
      <c r="K175" s="296"/>
    </row>
    <row r="176" spans="1:11" ht="30" x14ac:dyDescent="0.25">
      <c r="A176" s="349" t="s">
        <v>432</v>
      </c>
      <c r="B176" s="235" t="s">
        <v>405</v>
      </c>
      <c r="C176" s="240"/>
      <c r="D176" s="313" t="s">
        <v>371</v>
      </c>
      <c r="E176" s="239">
        <v>0</v>
      </c>
      <c r="F176" s="240" t="s">
        <v>49</v>
      </c>
      <c r="G176" s="314">
        <v>63535000</v>
      </c>
      <c r="H176" s="239">
        <f t="shared" si="36"/>
        <v>0</v>
      </c>
      <c r="I176" s="242">
        <f t="shared" si="37"/>
        <v>0</v>
      </c>
      <c r="J176" s="239">
        <f t="shared" si="38"/>
        <v>0</v>
      </c>
      <c r="K176" s="296"/>
    </row>
    <row r="177" spans="1:11" x14ac:dyDescent="0.25">
      <c r="A177" s="349" t="s">
        <v>432</v>
      </c>
      <c r="B177" s="235" t="s">
        <v>405</v>
      </c>
      <c r="C177" s="240"/>
      <c r="D177" s="313" t="s">
        <v>372</v>
      </c>
      <c r="E177" s="239">
        <v>1</v>
      </c>
      <c r="F177" s="240" t="s">
        <v>49</v>
      </c>
      <c r="G177" s="314">
        <v>21000000</v>
      </c>
      <c r="H177" s="239">
        <f t="shared" si="36"/>
        <v>21000000</v>
      </c>
      <c r="I177" s="242">
        <f t="shared" si="37"/>
        <v>3059017.4196854103</v>
      </c>
      <c r="J177" s="239">
        <f t="shared" si="38"/>
        <v>17940982.580314592</v>
      </c>
      <c r="K177" s="296"/>
    </row>
    <row r="178" spans="1:11" ht="30" x14ac:dyDescent="0.25">
      <c r="A178" s="349" t="s">
        <v>432</v>
      </c>
      <c r="B178" s="235" t="s">
        <v>405</v>
      </c>
      <c r="C178" s="240"/>
      <c r="D178" s="313" t="s">
        <v>373</v>
      </c>
      <c r="E178" s="239">
        <v>1</v>
      </c>
      <c r="F178" s="240" t="s">
        <v>49</v>
      </c>
      <c r="G178" s="314">
        <v>6201000</v>
      </c>
      <c r="H178" s="239">
        <f t="shared" si="36"/>
        <v>6201000</v>
      </c>
      <c r="I178" s="242">
        <f t="shared" si="37"/>
        <v>903284.14378424909</v>
      </c>
      <c r="J178" s="239">
        <f t="shared" si="38"/>
        <v>5297715.8562157517</v>
      </c>
      <c r="K178" s="296"/>
    </row>
    <row r="179" spans="1:11" ht="30" x14ac:dyDescent="0.25">
      <c r="A179" s="349" t="s">
        <v>432</v>
      </c>
      <c r="B179" s="235" t="s">
        <v>405</v>
      </c>
      <c r="C179" s="240"/>
      <c r="D179" s="313" t="s">
        <v>374</v>
      </c>
      <c r="E179" s="239">
        <v>0</v>
      </c>
      <c r="F179" s="240" t="s">
        <v>49</v>
      </c>
      <c r="G179" s="314">
        <v>7731958</v>
      </c>
      <c r="H179" s="239">
        <f t="shared" si="36"/>
        <v>0</v>
      </c>
      <c r="I179" s="242">
        <f t="shared" si="37"/>
        <v>0</v>
      </c>
      <c r="J179" s="239">
        <f t="shared" si="38"/>
        <v>0</v>
      </c>
      <c r="K179" s="296"/>
    </row>
    <row r="180" spans="1:11" x14ac:dyDescent="0.25">
      <c r="C180" s="240"/>
      <c r="D180" s="277"/>
      <c r="E180" s="242"/>
      <c r="F180" s="240"/>
      <c r="G180" s="242"/>
      <c r="H180" s="239"/>
      <c r="I180" s="242"/>
      <c r="J180" s="239"/>
      <c r="K180" s="296"/>
    </row>
    <row r="181" spans="1:11" x14ac:dyDescent="0.25">
      <c r="C181" s="226" t="s">
        <v>122</v>
      </c>
      <c r="D181" s="275" t="s">
        <v>123</v>
      </c>
      <c r="E181" s="241"/>
      <c r="F181" s="278"/>
      <c r="G181" s="241"/>
      <c r="H181" s="241"/>
      <c r="I181" s="241"/>
      <c r="J181" s="241"/>
      <c r="K181" s="296"/>
    </row>
    <row r="182" spans="1:11" s="235" customFormat="1" ht="30" x14ac:dyDescent="0.25">
      <c r="A182" s="349" t="s">
        <v>433</v>
      </c>
      <c r="B182" s="235" t="s">
        <v>405</v>
      </c>
      <c r="C182" s="224"/>
      <c r="D182" s="319" t="s">
        <v>307</v>
      </c>
      <c r="E182" s="239">
        <v>1</v>
      </c>
      <c r="F182" s="238" t="s">
        <v>49</v>
      </c>
      <c r="G182" s="314">
        <v>172800000</v>
      </c>
      <c r="H182" s="239">
        <f t="shared" ref="H182" si="39">E182*G182</f>
        <v>172800000</v>
      </c>
      <c r="I182" s="242">
        <f t="shared" ref="I182" si="40">((($I$48*10000)/$E$42)*H182)</f>
        <v>25171343.339125663</v>
      </c>
      <c r="J182" s="239">
        <f>(($J$48*10000)/$E$42)*H182</f>
        <v>147628656.66087434</v>
      </c>
      <c r="K182" s="296"/>
    </row>
    <row r="183" spans="1:11" s="235" customFormat="1" x14ac:dyDescent="0.25">
      <c r="C183" s="224"/>
      <c r="D183" s="319"/>
      <c r="E183" s="239"/>
      <c r="F183" s="238"/>
      <c r="G183" s="198"/>
      <c r="H183" s="239"/>
      <c r="I183" s="242"/>
      <c r="J183" s="239"/>
      <c r="K183" s="296"/>
    </row>
    <row r="184" spans="1:11" s="235" customFormat="1" ht="45" x14ac:dyDescent="0.25">
      <c r="A184" s="349" t="s">
        <v>433</v>
      </c>
      <c r="B184" s="235" t="s">
        <v>405</v>
      </c>
      <c r="C184" s="224"/>
      <c r="D184" s="319" t="s">
        <v>308</v>
      </c>
      <c r="E184" s="239">
        <v>1</v>
      </c>
      <c r="F184" s="238" t="s">
        <v>49</v>
      </c>
      <c r="G184" s="314">
        <v>36000000</v>
      </c>
      <c r="H184" s="239">
        <f t="shared" ref="H184:H187" si="41">E184*G184</f>
        <v>36000000</v>
      </c>
      <c r="I184" s="242">
        <f t="shared" ref="I184:I187" si="42">((($I$48*10000)/$E$42)*H184)</f>
        <v>5244029.8623178462</v>
      </c>
      <c r="J184" s="239">
        <f>(($J$48*10000)/$E$42)*H184</f>
        <v>30755970.137682155</v>
      </c>
      <c r="K184" s="296"/>
    </row>
    <row r="185" spans="1:11" s="235" customFormat="1" ht="45" x14ac:dyDescent="0.25">
      <c r="A185" s="349" t="s">
        <v>433</v>
      </c>
      <c r="B185" s="235" t="s">
        <v>405</v>
      </c>
      <c r="C185" s="224"/>
      <c r="D185" s="319" t="s">
        <v>309</v>
      </c>
      <c r="E185" s="239">
        <v>1</v>
      </c>
      <c r="F185" s="238" t="s">
        <v>49</v>
      </c>
      <c r="G185" s="314">
        <v>43200000</v>
      </c>
      <c r="H185" s="239">
        <f t="shared" si="41"/>
        <v>43200000</v>
      </c>
      <c r="I185" s="242">
        <f t="shared" si="42"/>
        <v>6292835.8347814158</v>
      </c>
      <c r="J185" s="239">
        <f>(($J$48*10000)/$E$42)*H185</f>
        <v>36907164.165218584</v>
      </c>
      <c r="K185" s="296"/>
    </row>
    <row r="186" spans="1:11" s="235" customFormat="1" ht="45" x14ac:dyDescent="0.25">
      <c r="A186" s="349" t="s">
        <v>433</v>
      </c>
      <c r="B186" s="235" t="s">
        <v>405</v>
      </c>
      <c r="C186" s="224"/>
      <c r="D186" s="319" t="s">
        <v>310</v>
      </c>
      <c r="E186" s="239">
        <v>1</v>
      </c>
      <c r="F186" s="238" t="s">
        <v>49</v>
      </c>
      <c r="G186" s="314">
        <v>187199999.99999997</v>
      </c>
      <c r="H186" s="239">
        <f t="shared" si="41"/>
        <v>187199999.99999997</v>
      </c>
      <c r="I186" s="242">
        <f t="shared" si="42"/>
        <v>27268955.284052797</v>
      </c>
      <c r="J186" s="239">
        <f>(($J$48*10000)/$E$42)*H186</f>
        <v>159931044.71594718</v>
      </c>
      <c r="K186" s="296"/>
    </row>
    <row r="187" spans="1:11" s="235" customFormat="1" ht="45" x14ac:dyDescent="0.25">
      <c r="A187" s="349" t="s">
        <v>433</v>
      </c>
      <c r="B187" s="235" t="s">
        <v>405</v>
      </c>
      <c r="C187" s="224"/>
      <c r="D187" s="319" t="s">
        <v>311</v>
      </c>
      <c r="E187" s="239">
        <v>1</v>
      </c>
      <c r="F187" s="238" t="s">
        <v>49</v>
      </c>
      <c r="G187" s="314">
        <v>280800000</v>
      </c>
      <c r="H187" s="239">
        <f t="shared" si="41"/>
        <v>280800000</v>
      </c>
      <c r="I187" s="242">
        <f t="shared" si="42"/>
        <v>40903432.926079206</v>
      </c>
      <c r="J187" s="239">
        <f>(($J$48*10000)/$E$42)*H187</f>
        <v>239896567.07392082</v>
      </c>
      <c r="K187" s="296"/>
    </row>
    <row r="188" spans="1:11" s="235" customFormat="1" x14ac:dyDescent="0.25">
      <c r="C188" s="224"/>
      <c r="D188" s="319"/>
      <c r="E188" s="239"/>
      <c r="F188" s="238"/>
      <c r="G188" s="198"/>
      <c r="H188" s="239"/>
      <c r="I188" s="242"/>
      <c r="J188" s="239"/>
      <c r="K188" s="296"/>
    </row>
    <row r="189" spans="1:11" s="235" customFormat="1" ht="45" x14ac:dyDescent="0.25">
      <c r="A189" s="349" t="s">
        <v>433</v>
      </c>
      <c r="B189" s="235" t="s">
        <v>405</v>
      </c>
      <c r="C189" s="224"/>
      <c r="D189" s="319" t="s">
        <v>376</v>
      </c>
      <c r="E189" s="239">
        <v>1</v>
      </c>
      <c r="F189" s="238" t="s">
        <v>49</v>
      </c>
      <c r="G189" s="314">
        <v>289224000</v>
      </c>
      <c r="H189" s="239">
        <f t="shared" ref="H189:H190" si="43">E189*G189</f>
        <v>289224000</v>
      </c>
      <c r="I189" s="242">
        <f t="shared" ref="I189:I190" si="44">((($I$48*10000)/$E$42)*H189)</f>
        <v>42130535.91386158</v>
      </c>
      <c r="J189" s="239">
        <f>(($J$48*10000)/$E$42)*H189</f>
        <v>247093464.08613843</v>
      </c>
      <c r="K189" s="296"/>
    </row>
    <row r="190" spans="1:11" s="235" customFormat="1" ht="45" x14ac:dyDescent="0.25">
      <c r="A190" s="349" t="s">
        <v>433</v>
      </c>
      <c r="B190" s="235" t="s">
        <v>405</v>
      </c>
      <c r="C190" s="224"/>
      <c r="D190" s="319" t="s">
        <v>377</v>
      </c>
      <c r="E190" s="239">
        <v>1</v>
      </c>
      <c r="F190" s="238" t="s">
        <v>49</v>
      </c>
      <c r="G190" s="314">
        <f>G189+8424000</f>
        <v>297648000</v>
      </c>
      <c r="H190" s="344">
        <f t="shared" si="43"/>
        <v>297648000</v>
      </c>
      <c r="I190" s="242">
        <f t="shared" si="44"/>
        <v>43357638.901643954</v>
      </c>
      <c r="J190" s="239">
        <f>(($J$48*10000)/$E$42)*H190</f>
        <v>254290361.09835607</v>
      </c>
      <c r="K190" s="296"/>
    </row>
    <row r="191" spans="1:11" x14ac:dyDescent="0.25">
      <c r="C191" s="240"/>
      <c r="D191" s="277"/>
      <c r="E191" s="242"/>
      <c r="F191" s="240"/>
      <c r="G191" s="242"/>
      <c r="H191" s="239"/>
      <c r="I191" s="242"/>
      <c r="J191" s="239"/>
      <c r="K191" s="296"/>
    </row>
    <row r="192" spans="1:11" x14ac:dyDescent="0.25">
      <c r="C192" s="226" t="s">
        <v>124</v>
      </c>
      <c r="D192" s="275" t="s">
        <v>125</v>
      </c>
      <c r="E192" s="241"/>
      <c r="F192" s="278" t="s">
        <v>49</v>
      </c>
      <c r="G192" s="241"/>
      <c r="H192" s="241"/>
      <c r="I192" s="241"/>
      <c r="J192" s="241"/>
      <c r="K192" s="296"/>
    </row>
    <row r="193" spans="1:11" ht="30" x14ac:dyDescent="0.25">
      <c r="A193" s="349" t="s">
        <v>434</v>
      </c>
      <c r="B193" s="235" t="s">
        <v>405</v>
      </c>
      <c r="C193" s="240"/>
      <c r="D193" s="319" t="s">
        <v>312</v>
      </c>
      <c r="E193" s="239">
        <v>1</v>
      </c>
      <c r="F193" s="238" t="s">
        <v>49</v>
      </c>
      <c r="G193" s="314">
        <v>35726000</v>
      </c>
      <c r="H193" s="239">
        <f>E193*G193</f>
        <v>35726000</v>
      </c>
      <c r="I193" s="242">
        <f t="shared" ref="I193:I196" si="45">((($I$48*10000)/$E$42)*H193)</f>
        <v>5204116.9683657605</v>
      </c>
      <c r="J193" s="239">
        <f>(($J$48*10000)/$E$42)*H193</f>
        <v>30521883.031634241</v>
      </c>
      <c r="K193" s="296"/>
    </row>
    <row r="194" spans="1:11" ht="30" x14ac:dyDescent="0.25">
      <c r="A194" s="349" t="s">
        <v>434</v>
      </c>
      <c r="B194" s="235" t="s">
        <v>405</v>
      </c>
      <c r="C194" s="240"/>
      <c r="D194" s="319" t="s">
        <v>313</v>
      </c>
      <c r="E194" s="239">
        <v>1</v>
      </c>
      <c r="F194" s="238" t="s">
        <v>49</v>
      </c>
      <c r="G194" s="314">
        <v>17157000</v>
      </c>
      <c r="H194" s="239">
        <f t="shared" ref="H194:H196" si="46">E194*G194</f>
        <v>17157000</v>
      </c>
      <c r="I194" s="242">
        <f t="shared" si="45"/>
        <v>2499217.2318829806</v>
      </c>
      <c r="J194" s="239">
        <f>(($J$48*10000)/$E$42)*H194</f>
        <v>14657782.76811702</v>
      </c>
      <c r="K194" s="296"/>
    </row>
    <row r="195" spans="1:11" ht="30" x14ac:dyDescent="0.25">
      <c r="A195" s="349" t="s">
        <v>434</v>
      </c>
      <c r="B195" s="235" t="s">
        <v>405</v>
      </c>
      <c r="C195" s="240"/>
      <c r="D195" s="326" t="s">
        <v>357</v>
      </c>
      <c r="E195" s="239">
        <v>1</v>
      </c>
      <c r="F195" s="238" t="s">
        <v>49</v>
      </c>
      <c r="G195" s="327">
        <v>18570000</v>
      </c>
      <c r="H195" s="239">
        <f t="shared" si="46"/>
        <v>18570000</v>
      </c>
      <c r="I195" s="242">
        <f t="shared" si="45"/>
        <v>2705045.4039789559</v>
      </c>
      <c r="J195" s="239">
        <f>(($J$48*10000)/$E$42)*H195</f>
        <v>15864954.596021045</v>
      </c>
      <c r="K195" s="296"/>
    </row>
    <row r="196" spans="1:11" ht="30" x14ac:dyDescent="0.25">
      <c r="A196" s="349" t="s">
        <v>434</v>
      </c>
      <c r="B196" s="235" t="s">
        <v>405</v>
      </c>
      <c r="C196" s="240"/>
      <c r="D196" s="319" t="s">
        <v>358</v>
      </c>
      <c r="E196" s="239">
        <v>1</v>
      </c>
      <c r="F196" s="238" t="s">
        <v>49</v>
      </c>
      <c r="G196" s="314">
        <v>5413500</v>
      </c>
      <c r="H196" s="239">
        <f t="shared" si="46"/>
        <v>5413500</v>
      </c>
      <c r="I196" s="242">
        <f t="shared" si="45"/>
        <v>788570.99054604617</v>
      </c>
      <c r="J196" s="239">
        <f>(($J$48*10000)/$E$42)*H196</f>
        <v>4624929.0094539542</v>
      </c>
      <c r="K196" s="296"/>
    </row>
    <row r="197" spans="1:11" x14ac:dyDescent="0.25">
      <c r="A197" s="349" t="s">
        <v>434</v>
      </c>
      <c r="B197" s="235" t="s">
        <v>405</v>
      </c>
      <c r="C197" s="240"/>
      <c r="D197" s="276"/>
      <c r="E197" s="239"/>
      <c r="F197" s="238"/>
      <c r="G197" s="243"/>
      <c r="H197" s="239"/>
      <c r="I197" s="242"/>
      <c r="J197" s="239"/>
      <c r="K197" s="296"/>
    </row>
    <row r="198" spans="1:11" ht="30" x14ac:dyDescent="0.25">
      <c r="A198" s="349" t="s">
        <v>434</v>
      </c>
      <c r="B198" s="235" t="s">
        <v>405</v>
      </c>
      <c r="C198" s="240"/>
      <c r="D198" s="295" t="str">
        <f>'[1]Proyeksi (Dec 17-Dec 18)'!B48</f>
        <v>Pekerjaan Pembuatan Marketing Office &amp; Site Office</v>
      </c>
      <c r="E198" s="243">
        <v>804</v>
      </c>
      <c r="F198" s="240" t="str">
        <f>'[1]Proyeksi (Dec 17-Dec 18)'!D48</f>
        <v>m2</v>
      </c>
      <c r="G198" s="314">
        <f>H198/E198</f>
        <v>4726368.1592039801</v>
      </c>
      <c r="H198" s="344">
        <v>3800000000</v>
      </c>
      <c r="I198" s="242">
        <f t="shared" ref="I198:I202" si="47">((($I$48*10000)/$E$42)*H198)</f>
        <v>553536485.46688378</v>
      </c>
      <c r="J198" s="239">
        <f>(($J$48*10000)/$E$42)*H198</f>
        <v>3246463514.5331163</v>
      </c>
      <c r="K198" s="296"/>
    </row>
    <row r="199" spans="1:11" x14ac:dyDescent="0.25">
      <c r="A199" s="349" t="s">
        <v>434</v>
      </c>
      <c r="B199" s="235" t="s">
        <v>405</v>
      </c>
      <c r="C199" s="240"/>
      <c r="D199" s="295" t="str">
        <f>'[1]Proyeksi (Dec 17-Dec 18)'!B49</f>
        <v>Pekerjaan Interior Marketing Office</v>
      </c>
      <c r="E199" s="243">
        <v>403.5</v>
      </c>
      <c r="F199" s="240" t="str">
        <f>'[1]Proyeksi (Dec 17-Dec 18)'!D49</f>
        <v>m2</v>
      </c>
      <c r="G199" s="293">
        <f>H199/E199</f>
        <v>3717472.1189591079</v>
      </c>
      <c r="H199" s="344">
        <v>1500000000</v>
      </c>
      <c r="I199" s="242">
        <f t="shared" si="47"/>
        <v>218501244.26324362</v>
      </c>
      <c r="J199" s="239">
        <f>(($J$48*10000)/$E$42)*H199</f>
        <v>1281498755.7367566</v>
      </c>
      <c r="K199" s="296"/>
    </row>
    <row r="200" spans="1:11" ht="30" x14ac:dyDescent="0.25">
      <c r="A200" s="349" t="s">
        <v>434</v>
      </c>
      <c r="B200" s="235" t="s">
        <v>405</v>
      </c>
      <c r="C200" s="240"/>
      <c r="D200" s="276" t="str">
        <f>'[1]Proyeksi (Dec 17-Dec 18)'!B50</f>
        <v>Jalan, Parkiran, dan Saluran Marketing Office</v>
      </c>
      <c r="E200" s="243">
        <f>'[1]Proyeksi (Dec 17-Dec 18)'!C50</f>
        <v>2117.39</v>
      </c>
      <c r="F200" s="240" t="str">
        <f>'[1]Proyeksi (Dec 17-Dec 18)'!D50</f>
        <v>m2</v>
      </c>
      <c r="G200" s="243">
        <f>'[1]Proyeksi (Dec 17-Dec 18)'!E50</f>
        <v>451623.46095901087</v>
      </c>
      <c r="H200" s="344">
        <f t="shared" ref="H200:H202" si="48">E200*G200</f>
        <v>956263000</v>
      </c>
      <c r="I200" s="242">
        <f t="shared" si="47"/>
        <v>139296436.89526808</v>
      </c>
      <c r="J200" s="239">
        <f>(($J$48*10000)/$E$42)*H200</f>
        <v>816966563.10473192</v>
      </c>
      <c r="K200" s="296"/>
    </row>
    <row r="201" spans="1:11" x14ac:dyDescent="0.25">
      <c r="A201" s="349" t="s">
        <v>434</v>
      </c>
      <c r="B201" s="235" t="s">
        <v>405</v>
      </c>
      <c r="C201" s="240"/>
      <c r="D201" s="276" t="str">
        <f>'[1]Proyeksi (Dec 17-Dec 18)'!B51</f>
        <v>Signage CitraGrand 2</v>
      </c>
      <c r="E201" s="243">
        <f>'[1]Proyeksi (Dec 17-Dec 18)'!C51</f>
        <v>1</v>
      </c>
      <c r="F201" s="240" t="str">
        <f>'[1]Proyeksi (Dec 17-Dec 18)'!D51</f>
        <v>LS</v>
      </c>
      <c r="G201" s="243">
        <f>'[1]Proyeksi (Dec 17-Dec 18)'!E51</f>
        <v>67015000</v>
      </c>
      <c r="H201" s="344">
        <f t="shared" si="48"/>
        <v>67015000</v>
      </c>
      <c r="I201" s="242">
        <f t="shared" si="47"/>
        <v>9761907.2562008463</v>
      </c>
      <c r="J201" s="239">
        <f>(($J$48*10000)/$E$42)*H201</f>
        <v>57253092.743799157</v>
      </c>
      <c r="K201" s="296"/>
    </row>
    <row r="202" spans="1:11" ht="30" x14ac:dyDescent="0.25">
      <c r="A202" s="349" t="s">
        <v>434</v>
      </c>
      <c r="B202" s="235" t="s">
        <v>405</v>
      </c>
      <c r="C202" s="240"/>
      <c r="D202" s="276" t="str">
        <f>'[1]Proyeksi (Dec 17-Dec 18)'!B52</f>
        <v>Supply Lampu Penerangan Marketing Office</v>
      </c>
      <c r="E202" s="243">
        <f>'[1]Proyeksi (Dec 17-Dec 18)'!C52</f>
        <v>1</v>
      </c>
      <c r="F202" s="240" t="str">
        <f>'[1]Proyeksi (Dec 17-Dec 18)'!D52</f>
        <v>LS</v>
      </c>
      <c r="G202" s="243">
        <f>'[1]Proyeksi (Dec 17-Dec 18)'!E52</f>
        <v>400000000</v>
      </c>
      <c r="H202" s="344">
        <f t="shared" si="48"/>
        <v>400000000</v>
      </c>
      <c r="I202" s="242">
        <f t="shared" si="47"/>
        <v>58266998.470198296</v>
      </c>
      <c r="J202" s="239">
        <f>(($J$48*10000)/$E$42)*H202</f>
        <v>341733001.52980173</v>
      </c>
      <c r="K202" s="296"/>
    </row>
    <row r="203" spans="1:11" x14ac:dyDescent="0.25">
      <c r="C203" s="240"/>
      <c r="D203" s="276"/>
      <c r="E203" s="243"/>
      <c r="F203" s="240"/>
      <c r="G203" s="243"/>
      <c r="H203" s="239"/>
      <c r="I203" s="242"/>
      <c r="J203" s="239"/>
      <c r="K203" s="296"/>
    </row>
    <row r="204" spans="1:11" x14ac:dyDescent="0.25">
      <c r="C204" s="226" t="s">
        <v>126</v>
      </c>
      <c r="D204" s="275" t="s">
        <v>127</v>
      </c>
      <c r="E204" s="241"/>
      <c r="F204" s="278"/>
      <c r="G204" s="241"/>
      <c r="H204" s="241"/>
      <c r="I204" s="241"/>
      <c r="J204" s="241"/>
      <c r="K204" s="296"/>
    </row>
    <row r="205" spans="1:11" x14ac:dyDescent="0.25">
      <c r="A205" s="349" t="s">
        <v>435</v>
      </c>
      <c r="B205" s="235" t="s">
        <v>405</v>
      </c>
      <c r="C205" s="240"/>
      <c r="D205" s="276" t="s">
        <v>128</v>
      </c>
      <c r="E205" s="242">
        <v>1</v>
      </c>
      <c r="F205" s="240" t="s">
        <v>49</v>
      </c>
      <c r="G205" s="242">
        <v>500000000</v>
      </c>
      <c r="H205" s="239">
        <f t="shared" ref="H205:H210" si="49">E205*G205</f>
        <v>500000000</v>
      </c>
      <c r="I205" s="242">
        <f t="shared" ref="I205:I210" si="50">((($I$48*10000)/$E$42)*H205)</f>
        <v>72833748.087747872</v>
      </c>
      <c r="J205" s="239">
        <f t="shared" ref="J205:J210" si="51">(($J$48*10000)/$E$42)*H205</f>
        <v>427166251.91225219</v>
      </c>
      <c r="K205" s="296"/>
    </row>
    <row r="206" spans="1:11" x14ac:dyDescent="0.25">
      <c r="A206" s="349" t="s">
        <v>436</v>
      </c>
      <c r="B206" s="235" t="s">
        <v>405</v>
      </c>
      <c r="C206" s="240"/>
      <c r="D206" s="276" t="s">
        <v>129</v>
      </c>
      <c r="E206" s="242">
        <v>600000</v>
      </c>
      <c r="F206" s="240" t="s">
        <v>3</v>
      </c>
      <c r="G206" s="242">
        <f>H206/E206</f>
        <v>558.33333333333337</v>
      </c>
      <c r="H206" s="239">
        <v>335000000</v>
      </c>
      <c r="I206" s="242">
        <f t="shared" si="50"/>
        <v>48798611.218791075</v>
      </c>
      <c r="J206" s="239">
        <f t="shared" si="51"/>
        <v>286201388.78120893</v>
      </c>
      <c r="K206" s="296"/>
    </row>
    <row r="207" spans="1:11" x14ac:dyDescent="0.25">
      <c r="A207" s="349" t="s">
        <v>436</v>
      </c>
      <c r="B207" s="235" t="s">
        <v>405</v>
      </c>
      <c r="C207" s="240"/>
      <c r="D207" s="276" t="s">
        <v>130</v>
      </c>
      <c r="E207" s="242">
        <v>1</v>
      </c>
      <c r="F207" s="240" t="s">
        <v>49</v>
      </c>
      <c r="G207" s="242">
        <v>480000000</v>
      </c>
      <c r="H207" s="239">
        <f t="shared" si="49"/>
        <v>480000000</v>
      </c>
      <c r="I207" s="242">
        <f t="shared" si="50"/>
        <v>69920398.164237946</v>
      </c>
      <c r="J207" s="239">
        <f t="shared" si="51"/>
        <v>410079601.83576208</v>
      </c>
      <c r="K207" s="296"/>
    </row>
    <row r="208" spans="1:11" x14ac:dyDescent="0.25">
      <c r="A208" s="349" t="s">
        <v>436</v>
      </c>
      <c r="B208" s="235" t="s">
        <v>405</v>
      </c>
      <c r="C208" s="240"/>
      <c r="D208" s="276" t="s">
        <v>131</v>
      </c>
      <c r="E208" s="242">
        <v>1</v>
      </c>
      <c r="F208" s="240" t="s">
        <v>49</v>
      </c>
      <c r="G208" s="242">
        <v>480000000</v>
      </c>
      <c r="H208" s="239">
        <f t="shared" si="49"/>
        <v>480000000</v>
      </c>
      <c r="I208" s="242">
        <f t="shared" si="50"/>
        <v>69920398.164237946</v>
      </c>
      <c r="J208" s="239">
        <f t="shared" si="51"/>
        <v>410079601.83576208</v>
      </c>
      <c r="K208" s="296"/>
    </row>
    <row r="209" spans="1:31" x14ac:dyDescent="0.25">
      <c r="A209" s="349" t="s">
        <v>436</v>
      </c>
      <c r="B209" s="235" t="s">
        <v>405</v>
      </c>
      <c r="C209" s="240"/>
      <c r="D209" s="276" t="s">
        <v>132</v>
      </c>
      <c r="E209" s="242">
        <v>1</v>
      </c>
      <c r="F209" s="240" t="s">
        <v>49</v>
      </c>
      <c r="G209" s="242">
        <v>480000000</v>
      </c>
      <c r="H209" s="239">
        <f t="shared" si="49"/>
        <v>480000000</v>
      </c>
      <c r="I209" s="242">
        <f t="shared" si="50"/>
        <v>69920398.164237946</v>
      </c>
      <c r="J209" s="239">
        <f t="shared" si="51"/>
        <v>410079601.83576208</v>
      </c>
      <c r="K209" s="296"/>
    </row>
    <row r="210" spans="1:31" x14ac:dyDescent="0.25">
      <c r="A210" s="349" t="s">
        <v>436</v>
      </c>
      <c r="B210" s="235" t="s">
        <v>405</v>
      </c>
      <c r="C210" s="240"/>
      <c r="D210" s="276" t="s">
        <v>133</v>
      </c>
      <c r="E210" s="242">
        <v>1</v>
      </c>
      <c r="F210" s="240" t="s">
        <v>49</v>
      </c>
      <c r="G210" s="242">
        <v>480000000</v>
      </c>
      <c r="H210" s="239">
        <f t="shared" si="49"/>
        <v>480000000</v>
      </c>
      <c r="I210" s="242">
        <f t="shared" si="50"/>
        <v>69920398.164237946</v>
      </c>
      <c r="J210" s="239">
        <f t="shared" si="51"/>
        <v>410079601.83576208</v>
      </c>
      <c r="K210" s="296"/>
    </row>
    <row r="211" spans="1:31" x14ac:dyDescent="0.25">
      <c r="C211" s="240"/>
      <c r="D211" s="276"/>
      <c r="E211" s="242"/>
      <c r="F211" s="240"/>
      <c r="G211" s="242"/>
      <c r="H211" s="239"/>
      <c r="I211" s="242"/>
      <c r="J211" s="239"/>
      <c r="K211" s="296"/>
    </row>
    <row r="212" spans="1:31" x14ac:dyDescent="0.25">
      <c r="C212" s="226" t="s">
        <v>134</v>
      </c>
      <c r="D212" s="275" t="s">
        <v>135</v>
      </c>
      <c r="E212" s="225"/>
      <c r="F212" s="226"/>
      <c r="G212" s="225"/>
      <c r="H212" s="225"/>
      <c r="I212" s="225"/>
      <c r="J212" s="225"/>
      <c r="K212" s="247"/>
    </row>
    <row r="213" spans="1:31" x14ac:dyDescent="0.25">
      <c r="A213" s="349" t="s">
        <v>437</v>
      </c>
      <c r="B213" s="235" t="s">
        <v>405</v>
      </c>
      <c r="C213" s="240"/>
      <c r="D213" s="276" t="s">
        <v>136</v>
      </c>
      <c r="E213" s="242">
        <v>800</v>
      </c>
      <c r="F213" s="240" t="s">
        <v>3</v>
      </c>
      <c r="G213" s="242">
        <v>3000000</v>
      </c>
      <c r="H213" s="346">
        <f>E213*G213</f>
        <v>2400000000</v>
      </c>
      <c r="I213" s="242">
        <f>((($I$48*10000)/$E$42)*H213)</f>
        <v>349601990.82118976</v>
      </c>
      <c r="J213" s="239">
        <f>(($J$48*10000)/$E$42)*H213</f>
        <v>2050398009.1788104</v>
      </c>
      <c r="K213" s="296"/>
    </row>
    <row r="214" spans="1:31" x14ac:dyDescent="0.25">
      <c r="A214" s="349" t="s">
        <v>438</v>
      </c>
      <c r="B214" s="235" t="s">
        <v>405</v>
      </c>
      <c r="C214" s="240"/>
      <c r="D214" s="276" t="s">
        <v>137</v>
      </c>
      <c r="E214" s="242">
        <v>1</v>
      </c>
      <c r="F214" s="240" t="s">
        <v>49</v>
      </c>
      <c r="G214" s="242">
        <v>12000000000</v>
      </c>
      <c r="H214" s="346">
        <f>E214*G214</f>
        <v>12000000000</v>
      </c>
      <c r="I214" s="242">
        <f>((($I$48*10000)/$E$42)*H214)</f>
        <v>1748009954.1059489</v>
      </c>
      <c r="J214" s="239">
        <f>(($J$48*10000)/$E$42)*H214</f>
        <v>10251990045.894053</v>
      </c>
      <c r="K214" s="296"/>
    </row>
    <row r="215" spans="1:31" x14ac:dyDescent="0.25">
      <c r="C215" s="240"/>
      <c r="D215" s="277"/>
      <c r="E215" s="242"/>
      <c r="F215" s="240"/>
      <c r="G215" s="242"/>
      <c r="H215" s="239"/>
      <c r="I215" s="242"/>
      <c r="J215" s="239"/>
      <c r="K215" s="296"/>
    </row>
    <row r="216" spans="1:31" x14ac:dyDescent="0.25">
      <c r="C216" s="244"/>
      <c r="D216" s="281" t="s">
        <v>21</v>
      </c>
      <c r="E216" s="245"/>
      <c r="F216" s="282"/>
      <c r="G216" s="245"/>
      <c r="H216" s="300">
        <f>SUM(H48:H215)</f>
        <v>83631757655.801804</v>
      </c>
      <c r="I216" s="245">
        <f>SUM(I49:I215)</f>
        <v>12182428738.476496</v>
      </c>
      <c r="J216" s="245">
        <f>SUM(J49:J215)</f>
        <v>71449328917.325333</v>
      </c>
      <c r="K216" s="247"/>
    </row>
    <row r="217" spans="1:31" x14ac:dyDescent="0.25">
      <c r="C217" s="246"/>
      <c r="D217" s="283"/>
      <c r="E217" s="248"/>
      <c r="F217" s="284"/>
      <c r="G217" s="248"/>
      <c r="H217" s="247"/>
      <c r="I217" s="248"/>
      <c r="J217" s="248"/>
      <c r="K217" s="248"/>
    </row>
    <row r="218" spans="1:31" ht="30" x14ac:dyDescent="0.25">
      <c r="C218" s="233" t="s">
        <v>138</v>
      </c>
      <c r="D218" s="254" t="s">
        <v>139</v>
      </c>
      <c r="E218" s="233"/>
      <c r="F218" s="233"/>
      <c r="H218" s="328">
        <f>H216/E38</f>
        <v>446179.53930965759</v>
      </c>
      <c r="I218" s="329">
        <f>I216/E8</f>
        <v>766451.75515656883</v>
      </c>
      <c r="J218" s="329">
        <f>J216/E23</f>
        <v>434476.0244259506</v>
      </c>
      <c r="K218" s="329"/>
    </row>
    <row r="219" spans="1:31" x14ac:dyDescent="0.25">
      <c r="C219" s="249"/>
      <c r="D219" s="263"/>
      <c r="E219" s="249" t="s">
        <v>11</v>
      </c>
      <c r="F219" s="249" t="s">
        <v>12</v>
      </c>
      <c r="G219" s="249" t="s">
        <v>13</v>
      </c>
      <c r="H219" s="250" t="s">
        <v>98</v>
      </c>
      <c r="I219" s="330" t="s">
        <v>140</v>
      </c>
      <c r="J219" s="332"/>
      <c r="K219" s="333" t="s">
        <v>101</v>
      </c>
      <c r="L219" s="333"/>
      <c r="M219" s="333"/>
      <c r="N219" s="333" t="s">
        <v>109</v>
      </c>
      <c r="O219" s="333"/>
      <c r="P219" s="333"/>
      <c r="Q219" s="333" t="s">
        <v>111</v>
      </c>
      <c r="R219" s="333"/>
      <c r="S219" s="333"/>
      <c r="T219" s="333" t="s">
        <v>114</v>
      </c>
      <c r="U219" s="333"/>
      <c r="V219" s="333"/>
      <c r="W219" s="333" t="s">
        <v>118</v>
      </c>
      <c r="X219" s="334"/>
      <c r="Y219" s="334"/>
      <c r="Z219" s="301"/>
      <c r="AA219" s="301"/>
      <c r="AB219" s="301"/>
      <c r="AC219" s="235"/>
      <c r="AD219" s="301"/>
      <c r="AE219" s="267"/>
    </row>
    <row r="220" spans="1:31" x14ac:dyDescent="0.25">
      <c r="A220" s="349" t="s">
        <v>440</v>
      </c>
      <c r="C220" s="251">
        <v>1</v>
      </c>
      <c r="D220" s="263" t="s">
        <v>43</v>
      </c>
      <c r="E220" s="252">
        <f t="shared" ref="E220:E228" si="52">K220+N220+Q220+T220+W220</f>
        <v>30966.81</v>
      </c>
      <c r="F220" s="251" t="s">
        <v>3</v>
      </c>
      <c r="G220" s="285">
        <v>1500</v>
      </c>
      <c r="H220" s="252">
        <f>E220*G220</f>
        <v>46450215</v>
      </c>
      <c r="I220" s="331">
        <f>H220/$E$8</f>
        <v>2922.3933567291492</v>
      </c>
      <c r="J220" s="198" t="s">
        <v>23</v>
      </c>
      <c r="K220" s="198">
        <f>'Cluster A'!C51</f>
        <v>8206.7000000000007</v>
      </c>
      <c r="L220" s="320">
        <f>'Cluster A'!E51</f>
        <v>1500</v>
      </c>
      <c r="M220" s="335">
        <f>K220*L220</f>
        <v>12310050.000000002</v>
      </c>
      <c r="N220" s="320">
        <f>'Cluster E'!C53</f>
        <v>2530.87</v>
      </c>
      <c r="O220" s="314">
        <f t="shared" ref="O220:O231" si="53">L220</f>
        <v>1500</v>
      </c>
      <c r="P220" s="335">
        <f>N220*O220</f>
        <v>3796305</v>
      </c>
      <c r="Q220" s="320">
        <f>'Cluster F'!C51</f>
        <v>8867.34</v>
      </c>
      <c r="R220" s="314">
        <f t="shared" ref="R220:R231" si="54">O220</f>
        <v>1500</v>
      </c>
      <c r="S220" s="335">
        <f t="shared" ref="S220:S233" si="55">Q220*R220</f>
        <v>13301010</v>
      </c>
      <c r="T220" s="320">
        <f>'Cluster G'!C53</f>
        <v>2469.1999999999998</v>
      </c>
      <c r="U220" s="314">
        <f t="shared" ref="U220:U231" si="56">R220</f>
        <v>1500</v>
      </c>
      <c r="V220" s="335">
        <f>T220*U220</f>
        <v>3703799.9999999995</v>
      </c>
      <c r="W220" s="320">
        <f>'Cluster I'!C26</f>
        <v>8892.7000000000007</v>
      </c>
      <c r="X220" s="314">
        <f t="shared" ref="X220:X231" si="57">U220</f>
        <v>1500</v>
      </c>
      <c r="Y220" s="335">
        <f>W220*X220</f>
        <v>13339050.000000002</v>
      </c>
      <c r="Z220" s="235"/>
      <c r="AA220" s="235"/>
      <c r="AB220" s="235"/>
      <c r="AC220" s="235"/>
      <c r="AD220" s="235"/>
      <c r="AE220" s="197" t="e">
        <f>#REF!+N220+Q220+T220+W220+Z220</f>
        <v>#REF!</v>
      </c>
    </row>
    <row r="221" spans="1:31" x14ac:dyDescent="0.25">
      <c r="A221" s="350" t="s">
        <v>441</v>
      </c>
      <c r="C221" s="251">
        <v>2</v>
      </c>
      <c r="D221" s="263" t="s">
        <v>256</v>
      </c>
      <c r="E221" s="252">
        <f t="shared" si="52"/>
        <v>46775.990917169693</v>
      </c>
      <c r="F221" s="251" t="s">
        <v>24</v>
      </c>
      <c r="G221" s="285">
        <v>18000</v>
      </c>
      <c r="H221" s="252">
        <f>E221*G221</f>
        <v>841967836.50905442</v>
      </c>
      <c r="I221" s="331">
        <f>H221/$E$8</f>
        <v>52972.009106818448</v>
      </c>
      <c r="J221" s="198" t="s">
        <v>256</v>
      </c>
      <c r="K221" s="198">
        <f>'Cluster A'!C52</f>
        <v>11626.063119923681</v>
      </c>
      <c r="L221" s="314">
        <f>'Cluster A'!E52</f>
        <v>18000</v>
      </c>
      <c r="M221" s="335">
        <f t="shared" ref="M221:M222" si="58">K221*L221</f>
        <v>209269136.15862626</v>
      </c>
      <c r="N221" s="320">
        <f>'Cluster E'!C54</f>
        <v>5224.2352437913205</v>
      </c>
      <c r="O221" s="314">
        <f t="shared" si="53"/>
        <v>18000</v>
      </c>
      <c r="P221" s="335">
        <f t="shared" ref="P221:P232" si="59">N221*O221</f>
        <v>94036234.388243765</v>
      </c>
      <c r="Q221" s="320">
        <f>'Cluster F'!C52</f>
        <v>12371.20586875303</v>
      </c>
      <c r="R221" s="314">
        <f t="shared" si="54"/>
        <v>18000</v>
      </c>
      <c r="S221" s="335">
        <f t="shared" si="55"/>
        <v>222681705.63755453</v>
      </c>
      <c r="T221" s="320">
        <f>'Cluster G'!C54</f>
        <v>5154.6770073534626</v>
      </c>
      <c r="U221" s="314">
        <f t="shared" si="56"/>
        <v>18000</v>
      </c>
      <c r="V221" s="335">
        <f t="shared" ref="V221:V232" si="60">T221*U221</f>
        <v>92784186.132362321</v>
      </c>
      <c r="W221" s="320">
        <f>'Cluster I'!C27</f>
        <v>12399.809677348198</v>
      </c>
      <c r="X221" s="314">
        <f t="shared" si="57"/>
        <v>18000</v>
      </c>
      <c r="Y221" s="335">
        <f t="shared" ref="Y221:Y232" si="61">W221*X221</f>
        <v>223196574.19226757</v>
      </c>
      <c r="Z221" s="235"/>
      <c r="AA221" s="235"/>
      <c r="AB221" s="235"/>
      <c r="AC221" s="235"/>
      <c r="AD221" s="235"/>
    </row>
    <row r="222" spans="1:31" x14ac:dyDescent="0.25">
      <c r="A222" s="349" t="s">
        <v>442</v>
      </c>
      <c r="C222" s="251">
        <v>3</v>
      </c>
      <c r="D222" s="263" t="s">
        <v>257</v>
      </c>
      <c r="E222" s="252">
        <f t="shared" si="52"/>
        <v>12302.365045168935</v>
      </c>
      <c r="F222" s="251" t="s">
        <v>24</v>
      </c>
      <c r="G222" s="285">
        <v>120000</v>
      </c>
      <c r="H222" s="252">
        <f>E222*G222</f>
        <v>1476283805.4202724</v>
      </c>
      <c r="I222" s="331">
        <f>H222/$E$8</f>
        <v>92879.698955258486</v>
      </c>
      <c r="J222" s="198" t="s">
        <v>257</v>
      </c>
      <c r="K222" s="198">
        <f>'Cluster A'!C53</f>
        <v>3057.7240531953457</v>
      </c>
      <c r="L222" s="314">
        <f>'Cluster A'!E53</f>
        <v>120000</v>
      </c>
      <c r="M222" s="335">
        <f t="shared" si="58"/>
        <v>366926886.38344151</v>
      </c>
      <c r="N222" s="320">
        <f>'Cluster E'!C55</f>
        <v>1374.0050780488482</v>
      </c>
      <c r="O222" s="314">
        <f t="shared" si="53"/>
        <v>120000</v>
      </c>
      <c r="P222" s="335">
        <f t="shared" si="59"/>
        <v>164880609.36586177</v>
      </c>
      <c r="Q222" s="320">
        <f>'Cluster F'!C53</f>
        <v>3253.7010475275902</v>
      </c>
      <c r="R222" s="314">
        <f t="shared" si="54"/>
        <v>120000</v>
      </c>
      <c r="S222" s="335">
        <f t="shared" si="55"/>
        <v>390444125.70331085</v>
      </c>
      <c r="T222" s="320">
        <f>'Cluster G'!C55</f>
        <v>1355.7108463334366</v>
      </c>
      <c r="U222" s="314">
        <f t="shared" si="56"/>
        <v>120000</v>
      </c>
      <c r="V222" s="335">
        <f t="shared" si="60"/>
        <v>162685301.5600124</v>
      </c>
      <c r="W222" s="320">
        <f>'Cluster I'!C28</f>
        <v>3261.2240200637152</v>
      </c>
      <c r="X222" s="314">
        <f t="shared" si="57"/>
        <v>120000</v>
      </c>
      <c r="Y222" s="335">
        <f t="shared" si="61"/>
        <v>391346882.40764582</v>
      </c>
      <c r="Z222" s="235"/>
      <c r="AA222" s="235"/>
      <c r="AB222" s="235"/>
      <c r="AC222" s="235"/>
      <c r="AD222" s="235"/>
    </row>
    <row r="223" spans="1:31" x14ac:dyDescent="0.25">
      <c r="A223" s="349" t="s">
        <v>436</v>
      </c>
      <c r="C223" s="251">
        <v>4</v>
      </c>
      <c r="D223" s="263" t="s">
        <v>44</v>
      </c>
      <c r="E223" s="252">
        <f t="shared" si="52"/>
        <v>0</v>
      </c>
      <c r="F223" s="251" t="s">
        <v>9</v>
      </c>
      <c r="G223" s="285">
        <v>0</v>
      </c>
      <c r="H223" s="252">
        <f t="shared" ref="H223:H235" si="62">E223*G223</f>
        <v>0</v>
      </c>
      <c r="I223" s="331">
        <f>H223/$E$8</f>
        <v>0</v>
      </c>
      <c r="J223" s="314"/>
      <c r="K223" s="314"/>
      <c r="L223" s="314"/>
      <c r="M223" s="335"/>
      <c r="N223" s="320"/>
      <c r="O223" s="314">
        <f t="shared" si="53"/>
        <v>0</v>
      </c>
      <c r="P223" s="335">
        <f t="shared" si="59"/>
        <v>0</v>
      </c>
      <c r="Q223" s="320"/>
      <c r="R223" s="314">
        <f t="shared" si="54"/>
        <v>0</v>
      </c>
      <c r="S223" s="335">
        <f t="shared" si="55"/>
        <v>0</v>
      </c>
      <c r="T223" s="320"/>
      <c r="U223" s="314">
        <f t="shared" si="56"/>
        <v>0</v>
      </c>
      <c r="V223" s="335">
        <f t="shared" si="60"/>
        <v>0</v>
      </c>
      <c r="W223" s="320"/>
      <c r="X223" s="314">
        <f t="shared" si="57"/>
        <v>0</v>
      </c>
      <c r="Y223" s="335">
        <f t="shared" si="61"/>
        <v>0</v>
      </c>
      <c r="Z223" s="235"/>
      <c r="AA223" s="235"/>
      <c r="AB223" s="235"/>
      <c r="AC223" s="235"/>
      <c r="AD223" s="235"/>
    </row>
    <row r="224" spans="1:31" x14ac:dyDescent="0.25">
      <c r="A224" s="349" t="s">
        <v>451</v>
      </c>
      <c r="C224" s="251">
        <v>5</v>
      </c>
      <c r="D224" s="263" t="s">
        <v>45</v>
      </c>
      <c r="E224" s="252">
        <f t="shared" si="52"/>
        <v>5616.93</v>
      </c>
      <c r="F224" s="251" t="s">
        <v>3</v>
      </c>
      <c r="G224" s="286">
        <v>320000</v>
      </c>
      <c r="H224" s="252">
        <f>E224*G224</f>
        <v>1797417600</v>
      </c>
      <c r="I224" s="331">
        <f t="shared" ref="I224:I235" si="63">H224/$E$8</f>
        <v>113083.68009724069</v>
      </c>
      <c r="J224" s="198" t="s">
        <v>25</v>
      </c>
      <c r="K224" s="198">
        <f>'Cluster A'!C54</f>
        <v>1224.58</v>
      </c>
      <c r="L224" s="314">
        <f>G224</f>
        <v>320000</v>
      </c>
      <c r="M224" s="335">
        <f t="shared" ref="M224:M233" si="64">K224*L224</f>
        <v>391865600</v>
      </c>
      <c r="N224" s="320">
        <f>'Cluster E'!C56</f>
        <v>609.25</v>
      </c>
      <c r="O224" s="314">
        <f t="shared" si="53"/>
        <v>320000</v>
      </c>
      <c r="P224" s="335">
        <f t="shared" si="59"/>
        <v>194960000</v>
      </c>
      <c r="Q224" s="320">
        <f>'Cluster F'!C54</f>
        <v>1941.69</v>
      </c>
      <c r="R224" s="314">
        <f t="shared" si="54"/>
        <v>320000</v>
      </c>
      <c r="S224" s="335">
        <f t="shared" si="55"/>
        <v>621340800</v>
      </c>
      <c r="T224" s="320">
        <f>'Cluster G'!C56</f>
        <v>669.2</v>
      </c>
      <c r="U224" s="314">
        <f t="shared" si="56"/>
        <v>320000</v>
      </c>
      <c r="V224" s="335">
        <f t="shared" si="60"/>
        <v>214144000</v>
      </c>
      <c r="W224" s="320">
        <f>'Cluster I'!C29</f>
        <v>1172.21</v>
      </c>
      <c r="X224" s="314">
        <f t="shared" si="57"/>
        <v>320000</v>
      </c>
      <c r="Y224" s="335">
        <f t="shared" si="61"/>
        <v>375107200</v>
      </c>
      <c r="Z224" s="235"/>
      <c r="AA224" s="235"/>
      <c r="AB224" s="235"/>
      <c r="AC224" s="235"/>
      <c r="AD224" s="235"/>
    </row>
    <row r="225" spans="1:30" x14ac:dyDescent="0.25">
      <c r="A225" s="349" t="s">
        <v>450</v>
      </c>
      <c r="C225" s="251">
        <v>6</v>
      </c>
      <c r="D225" s="263" t="s">
        <v>26</v>
      </c>
      <c r="E225" s="252">
        <f t="shared" si="52"/>
        <v>184</v>
      </c>
      <c r="F225" s="251" t="s">
        <v>12</v>
      </c>
      <c r="G225" s="252">
        <v>13000000</v>
      </c>
      <c r="H225" s="252">
        <f t="shared" si="62"/>
        <v>2392000000</v>
      </c>
      <c r="I225" s="331">
        <f t="shared" si="63"/>
        <v>150491.55120802185</v>
      </c>
      <c r="J225" s="336" t="s">
        <v>26</v>
      </c>
      <c r="K225" s="336">
        <f>'Cluster A'!C55</f>
        <v>39</v>
      </c>
      <c r="L225" s="314">
        <f>'Cluster A'!E55</f>
        <v>13000000</v>
      </c>
      <c r="M225" s="335">
        <f t="shared" si="64"/>
        <v>507000000</v>
      </c>
      <c r="N225" s="320">
        <f>'Cluster E'!C57</f>
        <v>24</v>
      </c>
      <c r="O225" s="314">
        <f t="shared" si="53"/>
        <v>13000000</v>
      </c>
      <c r="P225" s="335">
        <f t="shared" si="59"/>
        <v>312000000</v>
      </c>
      <c r="Q225" s="320">
        <f>'Cluster F'!C55</f>
        <v>72</v>
      </c>
      <c r="R225" s="314">
        <f t="shared" si="54"/>
        <v>13000000</v>
      </c>
      <c r="S225" s="335">
        <f t="shared" si="55"/>
        <v>936000000</v>
      </c>
      <c r="T225" s="320">
        <f>'Cluster G'!C57</f>
        <v>26</v>
      </c>
      <c r="U225" s="314">
        <f t="shared" si="56"/>
        <v>13000000</v>
      </c>
      <c r="V225" s="335">
        <f t="shared" si="60"/>
        <v>338000000</v>
      </c>
      <c r="W225" s="320">
        <f>'Cluster I'!C30</f>
        <v>23</v>
      </c>
      <c r="X225" s="314">
        <f t="shared" si="57"/>
        <v>13000000</v>
      </c>
      <c r="Y225" s="335">
        <f t="shared" si="61"/>
        <v>299000000</v>
      </c>
      <c r="Z225" s="235"/>
      <c r="AA225" s="235"/>
      <c r="AB225" s="235"/>
      <c r="AC225" s="235"/>
      <c r="AD225" s="235"/>
    </row>
    <row r="226" spans="1:30" x14ac:dyDescent="0.25">
      <c r="A226" s="349" t="s">
        <v>449</v>
      </c>
      <c r="C226" s="251">
        <v>7</v>
      </c>
      <c r="D226" s="263" t="s">
        <v>27</v>
      </c>
      <c r="E226" s="252">
        <f t="shared" si="52"/>
        <v>2.5</v>
      </c>
      <c r="F226" s="251" t="s">
        <v>12</v>
      </c>
      <c r="G226" s="252">
        <v>35000000</v>
      </c>
      <c r="H226" s="252">
        <f>E226*G226</f>
        <v>87500000</v>
      </c>
      <c r="I226" s="331">
        <f t="shared" si="63"/>
        <v>5505.021208487422</v>
      </c>
      <c r="J226" s="198" t="s">
        <v>27</v>
      </c>
      <c r="K226" s="198">
        <f>'Cluster A'!C56</f>
        <v>0.5</v>
      </c>
      <c r="L226" s="314">
        <f>'Cluster A'!E56</f>
        <v>35000000</v>
      </c>
      <c r="M226" s="335">
        <f t="shared" si="64"/>
        <v>17500000</v>
      </c>
      <c r="N226" s="320">
        <f>'Cluster E'!C58</f>
        <v>0.5</v>
      </c>
      <c r="O226" s="314">
        <f t="shared" si="53"/>
        <v>35000000</v>
      </c>
      <c r="P226" s="335">
        <f t="shared" si="59"/>
        <v>17500000</v>
      </c>
      <c r="Q226" s="320">
        <v>0.5</v>
      </c>
      <c r="R226" s="314">
        <f t="shared" si="54"/>
        <v>35000000</v>
      </c>
      <c r="S226" s="335">
        <f t="shared" si="55"/>
        <v>17500000</v>
      </c>
      <c r="T226" s="320">
        <f>'Cluster G'!C58</f>
        <v>0.5</v>
      </c>
      <c r="U226" s="314">
        <f t="shared" si="56"/>
        <v>35000000</v>
      </c>
      <c r="V226" s="335">
        <f t="shared" si="60"/>
        <v>17500000</v>
      </c>
      <c r="W226" s="320">
        <f>'Cluster I'!C31</f>
        <v>0.5</v>
      </c>
      <c r="X226" s="314">
        <f t="shared" si="57"/>
        <v>35000000</v>
      </c>
      <c r="Y226" s="335">
        <f t="shared" si="61"/>
        <v>17500000</v>
      </c>
      <c r="Z226" s="235"/>
      <c r="AA226" s="235"/>
      <c r="AB226" s="235"/>
      <c r="AC226" s="235"/>
      <c r="AD226" s="235"/>
    </row>
    <row r="227" spans="1:30" x14ac:dyDescent="0.25">
      <c r="A227" s="349" t="s">
        <v>448</v>
      </c>
      <c r="C227" s="251">
        <v>8</v>
      </c>
      <c r="D227" s="263" t="s">
        <v>46</v>
      </c>
      <c r="E227" s="252">
        <f t="shared" si="52"/>
        <v>27</v>
      </c>
      <c r="F227" s="251" t="s">
        <v>12</v>
      </c>
      <c r="G227" s="252">
        <v>17290006.25</v>
      </c>
      <c r="H227" s="252">
        <f t="shared" si="62"/>
        <v>466830168.75</v>
      </c>
      <c r="I227" s="331">
        <f t="shared" si="63"/>
        <v>29370.399768348707</v>
      </c>
      <c r="J227" s="198" t="s">
        <v>28</v>
      </c>
      <c r="K227" s="198">
        <f>'Cluster A'!C57</f>
        <v>6</v>
      </c>
      <c r="L227" s="314">
        <f>'Cluster A'!E57</f>
        <v>17290006</v>
      </c>
      <c r="M227" s="335">
        <f t="shared" si="64"/>
        <v>103740036</v>
      </c>
      <c r="N227" s="320">
        <f>'Cluster E'!C59</f>
        <v>3</v>
      </c>
      <c r="O227" s="314">
        <f t="shared" si="53"/>
        <v>17290006</v>
      </c>
      <c r="P227" s="335">
        <f t="shared" si="59"/>
        <v>51870018</v>
      </c>
      <c r="Q227" s="320">
        <f>'Cluster F'!C57</f>
        <v>9</v>
      </c>
      <c r="R227" s="314">
        <f t="shared" si="54"/>
        <v>17290006</v>
      </c>
      <c r="S227" s="335">
        <f t="shared" si="55"/>
        <v>155610054</v>
      </c>
      <c r="T227" s="320">
        <f>'Cluster G'!C59</f>
        <v>3</v>
      </c>
      <c r="U227" s="314">
        <f t="shared" si="56"/>
        <v>17290006</v>
      </c>
      <c r="V227" s="335">
        <f t="shared" si="60"/>
        <v>51870018</v>
      </c>
      <c r="W227" s="320">
        <f>'Cluster I'!C32</f>
        <v>6</v>
      </c>
      <c r="X227" s="314">
        <f t="shared" si="57"/>
        <v>17290006</v>
      </c>
      <c r="Y227" s="335">
        <f t="shared" si="61"/>
        <v>103740036</v>
      </c>
      <c r="Z227" s="235"/>
      <c r="AA227" s="235"/>
      <c r="AB227" s="235"/>
      <c r="AC227" s="235"/>
      <c r="AD227" s="235"/>
    </row>
    <row r="228" spans="1:30" x14ac:dyDescent="0.25">
      <c r="A228" s="349" t="s">
        <v>447</v>
      </c>
      <c r="C228" s="251">
        <v>9</v>
      </c>
      <c r="D228" s="263" t="s">
        <v>29</v>
      </c>
      <c r="E228" s="252">
        <f t="shared" si="52"/>
        <v>184</v>
      </c>
      <c r="F228" s="251" t="s">
        <v>12</v>
      </c>
      <c r="G228" s="285">
        <v>2300000</v>
      </c>
      <c r="H228" s="252">
        <f t="shared" si="62"/>
        <v>423200000</v>
      </c>
      <c r="I228" s="331">
        <f t="shared" si="63"/>
        <v>26625.428290650019</v>
      </c>
      <c r="J228" s="198" t="s">
        <v>29</v>
      </c>
      <c r="K228" s="198">
        <f>'Cluster A'!C58</f>
        <v>39</v>
      </c>
      <c r="L228" s="314">
        <f>'Cluster A'!E58</f>
        <v>2300000</v>
      </c>
      <c r="M228" s="335">
        <f t="shared" si="64"/>
        <v>89700000</v>
      </c>
      <c r="N228" s="320">
        <f>'Cluster E'!C60</f>
        <v>24</v>
      </c>
      <c r="O228" s="314">
        <f t="shared" si="53"/>
        <v>2300000</v>
      </c>
      <c r="P228" s="335">
        <f t="shared" si="59"/>
        <v>55200000</v>
      </c>
      <c r="Q228" s="320">
        <f>'Cluster F'!C58</f>
        <v>72</v>
      </c>
      <c r="R228" s="314">
        <f t="shared" si="54"/>
        <v>2300000</v>
      </c>
      <c r="S228" s="335">
        <f t="shared" si="55"/>
        <v>165600000</v>
      </c>
      <c r="T228" s="320">
        <f>'Cluster G'!C60</f>
        <v>26</v>
      </c>
      <c r="U228" s="314">
        <f t="shared" si="56"/>
        <v>2300000</v>
      </c>
      <c r="V228" s="335">
        <f t="shared" si="60"/>
        <v>59800000</v>
      </c>
      <c r="W228" s="320">
        <f>'Cluster I'!C33</f>
        <v>23</v>
      </c>
      <c r="X228" s="314">
        <f t="shared" si="57"/>
        <v>2300000</v>
      </c>
      <c r="Y228" s="335">
        <f t="shared" si="61"/>
        <v>52900000</v>
      </c>
      <c r="Z228" s="235"/>
      <c r="AA228" s="235"/>
      <c r="AB228" s="235"/>
      <c r="AC228" s="235"/>
      <c r="AD228" s="235"/>
    </row>
    <row r="229" spans="1:30" x14ac:dyDescent="0.25">
      <c r="A229" s="349" t="s">
        <v>446</v>
      </c>
      <c r="C229" s="251">
        <v>10</v>
      </c>
      <c r="D229" s="263" t="s">
        <v>30</v>
      </c>
      <c r="E229" s="252">
        <f>E228</f>
        <v>184</v>
      </c>
      <c r="F229" s="251" t="s">
        <v>12</v>
      </c>
      <c r="G229" s="285">
        <v>0</v>
      </c>
      <c r="H229" s="252">
        <f t="shared" si="62"/>
        <v>0</v>
      </c>
      <c r="I229" s="331">
        <f t="shared" si="63"/>
        <v>0</v>
      </c>
      <c r="J229" s="198" t="s">
        <v>30</v>
      </c>
      <c r="K229" s="198">
        <f>'Cluster A'!C59</f>
        <v>39</v>
      </c>
      <c r="L229" s="314">
        <f>'Cluster A'!E59</f>
        <v>0</v>
      </c>
      <c r="M229" s="335">
        <f t="shared" si="64"/>
        <v>0</v>
      </c>
      <c r="N229" s="320">
        <f>'Cluster E'!C61</f>
        <v>24</v>
      </c>
      <c r="O229" s="314">
        <f t="shared" si="53"/>
        <v>0</v>
      </c>
      <c r="P229" s="335">
        <f t="shared" si="59"/>
        <v>0</v>
      </c>
      <c r="Q229" s="320">
        <f>'Cluster F'!C59</f>
        <v>72</v>
      </c>
      <c r="R229" s="314">
        <f t="shared" si="54"/>
        <v>0</v>
      </c>
      <c r="S229" s="335">
        <f t="shared" si="55"/>
        <v>0</v>
      </c>
      <c r="T229" s="320"/>
      <c r="U229" s="314">
        <f t="shared" si="56"/>
        <v>0</v>
      </c>
      <c r="V229" s="335">
        <f t="shared" si="60"/>
        <v>0</v>
      </c>
      <c r="W229" s="320"/>
      <c r="X229" s="314">
        <f t="shared" si="57"/>
        <v>0</v>
      </c>
      <c r="Y229" s="335">
        <f t="shared" si="61"/>
        <v>0</v>
      </c>
      <c r="Z229" s="235"/>
      <c r="AA229" s="235"/>
      <c r="AB229" s="235"/>
      <c r="AC229" s="235"/>
      <c r="AD229" s="235"/>
    </row>
    <row r="230" spans="1:30" x14ac:dyDescent="0.25">
      <c r="A230" s="349" t="s">
        <v>445</v>
      </c>
      <c r="C230" s="251">
        <v>11</v>
      </c>
      <c r="D230" s="263" t="s">
        <v>47</v>
      </c>
      <c r="E230" s="252">
        <v>0</v>
      </c>
      <c r="F230" s="251" t="s">
        <v>3</v>
      </c>
      <c r="G230" s="285">
        <v>175000</v>
      </c>
      <c r="H230" s="252">
        <f t="shared" si="62"/>
        <v>0</v>
      </c>
      <c r="I230" s="331">
        <f t="shared" si="63"/>
        <v>0</v>
      </c>
      <c r="J230" s="198" t="s">
        <v>35</v>
      </c>
      <c r="K230" s="198">
        <f>'Cluster A'!C60</f>
        <v>0</v>
      </c>
      <c r="L230" s="314">
        <f>'Cluster A'!E60</f>
        <v>175000</v>
      </c>
      <c r="M230" s="335">
        <f t="shared" si="64"/>
        <v>0</v>
      </c>
      <c r="N230" s="320">
        <v>0</v>
      </c>
      <c r="O230" s="314">
        <f t="shared" si="53"/>
        <v>175000</v>
      </c>
      <c r="P230" s="335">
        <f t="shared" si="59"/>
        <v>0</v>
      </c>
      <c r="Q230" s="320">
        <f>$E$230/6</f>
        <v>0</v>
      </c>
      <c r="R230" s="314">
        <f t="shared" si="54"/>
        <v>175000</v>
      </c>
      <c r="S230" s="335">
        <f t="shared" si="55"/>
        <v>0</v>
      </c>
      <c r="T230" s="320">
        <f>$E$230/6</f>
        <v>0</v>
      </c>
      <c r="U230" s="314">
        <f t="shared" si="56"/>
        <v>175000</v>
      </c>
      <c r="V230" s="335">
        <f t="shared" si="60"/>
        <v>0</v>
      </c>
      <c r="W230" s="320">
        <v>0</v>
      </c>
      <c r="X230" s="314">
        <f t="shared" si="57"/>
        <v>175000</v>
      </c>
      <c r="Y230" s="335">
        <f t="shared" si="61"/>
        <v>0</v>
      </c>
      <c r="Z230" s="235"/>
      <c r="AA230" s="235"/>
      <c r="AB230" s="235"/>
      <c r="AC230" s="235"/>
      <c r="AD230" s="235"/>
    </row>
    <row r="231" spans="1:30" x14ac:dyDescent="0.25">
      <c r="A231" s="349" t="s">
        <v>432</v>
      </c>
      <c r="C231" s="251">
        <v>12</v>
      </c>
      <c r="D231" s="263" t="s">
        <v>48</v>
      </c>
      <c r="E231" s="252">
        <v>1</v>
      </c>
      <c r="F231" s="251" t="s">
        <v>49</v>
      </c>
      <c r="G231" s="285">
        <v>850000000</v>
      </c>
      <c r="H231" s="252">
        <f t="shared" si="62"/>
        <v>850000000</v>
      </c>
      <c r="I231" s="331">
        <f t="shared" si="63"/>
        <v>53477.348882449238</v>
      </c>
      <c r="J231" s="198" t="s">
        <v>48</v>
      </c>
      <c r="K231" s="198">
        <f>'Cluster A'!C61</f>
        <v>1</v>
      </c>
      <c r="L231" s="314">
        <f>$G$231/5</f>
        <v>170000000</v>
      </c>
      <c r="M231" s="335">
        <f t="shared" si="64"/>
        <v>170000000</v>
      </c>
      <c r="N231" s="320">
        <f>'Cluster E'!C63</f>
        <v>1</v>
      </c>
      <c r="O231" s="314">
        <f t="shared" si="53"/>
        <v>170000000</v>
      </c>
      <c r="P231" s="335">
        <f t="shared" si="59"/>
        <v>170000000</v>
      </c>
      <c r="Q231" s="320">
        <v>1</v>
      </c>
      <c r="R231" s="314">
        <f t="shared" si="54"/>
        <v>170000000</v>
      </c>
      <c r="S231" s="335">
        <f t="shared" si="55"/>
        <v>170000000</v>
      </c>
      <c r="T231" s="320">
        <v>1</v>
      </c>
      <c r="U231" s="314">
        <f t="shared" si="56"/>
        <v>170000000</v>
      </c>
      <c r="V231" s="335">
        <f t="shared" si="60"/>
        <v>170000000</v>
      </c>
      <c r="W231" s="320">
        <v>1</v>
      </c>
      <c r="X231" s="314">
        <f t="shared" si="57"/>
        <v>170000000</v>
      </c>
      <c r="Y231" s="335">
        <f t="shared" si="61"/>
        <v>170000000</v>
      </c>
      <c r="Z231" s="235"/>
      <c r="AA231" s="235"/>
      <c r="AB231" s="235"/>
      <c r="AC231" s="235"/>
      <c r="AD231" s="235"/>
    </row>
    <row r="232" spans="1:30" x14ac:dyDescent="0.25">
      <c r="A232" s="349" t="s">
        <v>444</v>
      </c>
      <c r="C232" s="251">
        <v>13</v>
      </c>
      <c r="D232" s="263" t="s">
        <v>42</v>
      </c>
      <c r="E232" s="252">
        <v>0</v>
      </c>
      <c r="F232" s="251" t="s">
        <v>18</v>
      </c>
      <c r="G232" s="285">
        <v>1200000</v>
      </c>
      <c r="H232" s="252">
        <f t="shared" si="62"/>
        <v>0</v>
      </c>
      <c r="I232" s="331">
        <f t="shared" si="63"/>
        <v>0</v>
      </c>
      <c r="J232" s="337" t="s">
        <v>319</v>
      </c>
      <c r="K232" s="337">
        <f>'Cluster A'!C48</f>
        <v>1</v>
      </c>
      <c r="L232" s="314">
        <f>'Cluster A'!E48</f>
        <v>28068826.371908318</v>
      </c>
      <c r="M232" s="335">
        <f t="shared" si="64"/>
        <v>28068826.371908318</v>
      </c>
      <c r="N232" s="320">
        <f>K232</f>
        <v>1</v>
      </c>
      <c r="O232" s="314">
        <f>'Cluster E'!E48</f>
        <v>12612881.116453573</v>
      </c>
      <c r="P232" s="335">
        <f t="shared" si="59"/>
        <v>12612881.116453573</v>
      </c>
      <c r="Q232" s="320">
        <v>1</v>
      </c>
      <c r="R232" s="314">
        <f>PBB!E14</f>
        <v>29867825.932071961</v>
      </c>
      <c r="S232" s="335">
        <f t="shared" si="55"/>
        <v>29867825.932071961</v>
      </c>
      <c r="T232" s="320">
        <v>1</v>
      </c>
      <c r="U232" s="314">
        <f>PBB!E15</f>
        <v>12444946.53351083</v>
      </c>
      <c r="V232" s="335">
        <f t="shared" si="60"/>
        <v>12444946.53351083</v>
      </c>
      <c r="W232" s="320">
        <v>1</v>
      </c>
      <c r="X232" s="314">
        <f>PBB!E17</f>
        <v>29936884.161736757</v>
      </c>
      <c r="Y232" s="335">
        <f t="shared" si="61"/>
        <v>29936884.161736757</v>
      </c>
      <c r="Z232" s="235"/>
      <c r="AA232" s="235"/>
      <c r="AB232" s="235"/>
      <c r="AC232" s="235"/>
      <c r="AD232" s="235"/>
    </row>
    <row r="233" spans="1:30" x14ac:dyDescent="0.25">
      <c r="A233" s="349" t="s">
        <v>443</v>
      </c>
      <c r="C233" s="251">
        <v>14</v>
      </c>
      <c r="D233" s="263" t="s">
        <v>321</v>
      </c>
      <c r="E233" s="252">
        <v>0</v>
      </c>
      <c r="F233" s="251" t="s">
        <v>18</v>
      </c>
      <c r="G233" s="285">
        <v>340000</v>
      </c>
      <c r="H233" s="252">
        <f t="shared" si="62"/>
        <v>0</v>
      </c>
      <c r="I233" s="331">
        <f t="shared" si="63"/>
        <v>0</v>
      </c>
      <c r="J233" s="338" t="s">
        <v>20</v>
      </c>
      <c r="K233" s="337">
        <v>5</v>
      </c>
      <c r="L233" s="314">
        <v>20000000</v>
      </c>
      <c r="M233" s="335">
        <f t="shared" si="64"/>
        <v>100000000</v>
      </c>
      <c r="N233" s="320">
        <v>5</v>
      </c>
      <c r="O233" s="314">
        <f>L233</f>
        <v>20000000</v>
      </c>
      <c r="P233" s="335">
        <f>N233*O233</f>
        <v>100000000</v>
      </c>
      <c r="Q233" s="320">
        <v>5</v>
      </c>
      <c r="R233" s="314">
        <f>O233</f>
        <v>20000000</v>
      </c>
      <c r="S233" s="335">
        <f t="shared" si="55"/>
        <v>100000000</v>
      </c>
      <c r="T233" s="320">
        <v>5</v>
      </c>
      <c r="U233" s="314">
        <f>R233</f>
        <v>20000000</v>
      </c>
      <c r="V233" s="335">
        <f>T233*U233</f>
        <v>100000000</v>
      </c>
      <c r="W233" s="320">
        <v>5</v>
      </c>
      <c r="X233" s="314">
        <f>U233</f>
        <v>20000000</v>
      </c>
      <c r="Y233" s="335">
        <f>W233*X233</f>
        <v>100000000</v>
      </c>
      <c r="Z233" s="235"/>
      <c r="AA233" s="235"/>
      <c r="AB233" s="235"/>
      <c r="AC233" s="235"/>
      <c r="AD233" s="235"/>
    </row>
    <row r="234" spans="1:30" x14ac:dyDescent="0.25">
      <c r="A234" s="349" t="s">
        <v>439</v>
      </c>
      <c r="C234" s="251">
        <v>15</v>
      </c>
      <c r="D234" s="263" t="s">
        <v>378</v>
      </c>
      <c r="E234" s="252">
        <v>1</v>
      </c>
      <c r="F234" s="251" t="s">
        <v>31</v>
      </c>
      <c r="G234" s="287">
        <f>PBB!E5</f>
        <v>112931364.11568142</v>
      </c>
      <c r="H234" s="252">
        <f t="shared" si="62"/>
        <v>112931364.11568142</v>
      </c>
      <c r="I234" s="331">
        <f t="shared" si="63"/>
        <v>7105.0234806884755</v>
      </c>
      <c r="J234" s="339" t="s">
        <v>42</v>
      </c>
      <c r="K234" s="339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14"/>
      <c r="Z234" s="235"/>
      <c r="AA234" s="235"/>
      <c r="AB234" s="235"/>
      <c r="AC234" s="235"/>
      <c r="AD234" s="235"/>
    </row>
    <row r="235" spans="1:30" x14ac:dyDescent="0.25">
      <c r="A235" s="349" t="s">
        <v>422</v>
      </c>
      <c r="C235" s="251">
        <v>16</v>
      </c>
      <c r="D235" s="263" t="s">
        <v>54</v>
      </c>
      <c r="E235" s="252">
        <v>5</v>
      </c>
      <c r="F235" s="251" t="s">
        <v>50</v>
      </c>
      <c r="G235" s="285">
        <v>100000000</v>
      </c>
      <c r="H235" s="252">
        <f t="shared" si="62"/>
        <v>500000000</v>
      </c>
      <c r="I235" s="331">
        <f t="shared" si="63"/>
        <v>31457.26404849955</v>
      </c>
      <c r="J235" s="339" t="s">
        <v>321</v>
      </c>
      <c r="K235" s="339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14"/>
      <c r="Z235" s="235"/>
      <c r="AA235" s="235"/>
      <c r="AB235" s="235"/>
      <c r="AC235" s="235"/>
      <c r="AD235" s="235"/>
    </row>
    <row r="236" spans="1:30" x14ac:dyDescent="0.25">
      <c r="C236" s="251"/>
      <c r="D236" s="288" t="s">
        <v>21</v>
      </c>
      <c r="E236" s="255"/>
      <c r="F236" s="249" t="s">
        <v>22</v>
      </c>
      <c r="G236" s="255">
        <f>H236/(E8)</f>
        <v>565889.8184031921</v>
      </c>
      <c r="H236" s="253">
        <f>SUM(H220:H235)</f>
        <v>8994580989.7950096</v>
      </c>
      <c r="I236" s="331">
        <f>SUM(I220:I235)</f>
        <v>565889.81840319198</v>
      </c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14"/>
      <c r="Z236" s="235"/>
      <c r="AA236" s="235"/>
      <c r="AB236" s="235"/>
      <c r="AC236" s="235"/>
      <c r="AD236" s="235"/>
    </row>
    <row r="237" spans="1:30" x14ac:dyDescent="0.25">
      <c r="C237" s="251"/>
      <c r="D237" s="263" t="s">
        <v>141</v>
      </c>
      <c r="E237" s="255"/>
      <c r="F237" s="249"/>
      <c r="G237" s="255"/>
      <c r="H237" s="253">
        <f>I216</f>
        <v>12182428738.476496</v>
      </c>
      <c r="I237" s="331"/>
      <c r="J237" s="339" t="s">
        <v>33</v>
      </c>
      <c r="K237" s="339">
        <f>'Cluster A'!F63</f>
        <v>2983091547.2097783</v>
      </c>
      <c r="L237" s="314"/>
      <c r="M237" s="314"/>
      <c r="N237" s="314">
        <f>'Cluster E'!F65</f>
        <v>1472829021.7439656</v>
      </c>
      <c r="O237" s="314"/>
      <c r="P237" s="314"/>
      <c r="Q237" s="314">
        <f>'Cluster F'!F63</f>
        <v>5308176598.100091</v>
      </c>
      <c r="R237" s="314"/>
      <c r="S237" s="314"/>
      <c r="T237" s="314">
        <f>'Cluster G'!F65</f>
        <v>1379613159.2818239</v>
      </c>
      <c r="U237" s="314"/>
      <c r="V237" s="314"/>
      <c r="W237" s="314">
        <f>'Cluster E'!F67</f>
        <v>2649685069.6145248</v>
      </c>
      <c r="X237" s="314"/>
      <c r="Y237" s="314"/>
      <c r="Z237" s="235"/>
      <c r="AA237" s="235"/>
      <c r="AB237" s="235"/>
      <c r="AC237" s="235"/>
      <c r="AD237" s="235"/>
    </row>
    <row r="238" spans="1:30" x14ac:dyDescent="0.25">
      <c r="C238" s="251"/>
      <c r="D238" s="288" t="s">
        <v>142</v>
      </c>
      <c r="E238" s="255"/>
      <c r="F238" s="249" t="s">
        <v>22</v>
      </c>
      <c r="G238" s="289">
        <f>H238/(E9)</f>
        <v>1332341.573559761</v>
      </c>
      <c r="H238" s="253">
        <f>H236+H237</f>
        <v>21177009728.271507</v>
      </c>
      <c r="I238" s="331"/>
      <c r="J238" s="314"/>
      <c r="K238" s="314"/>
      <c r="L238" s="314"/>
      <c r="M238" s="314">
        <f>SUM(M220:M233)+K237</f>
        <v>4979472082.1237545</v>
      </c>
      <c r="N238" s="314"/>
      <c r="O238" s="314"/>
      <c r="P238" s="314">
        <f>SUM(P220:P233)+N237</f>
        <v>2649685069.6145248</v>
      </c>
      <c r="Q238" s="314"/>
      <c r="R238" s="314"/>
      <c r="S238" s="314">
        <f>SUM(S220:S233)+Q237</f>
        <v>8130522119.3730278</v>
      </c>
      <c r="T238" s="314"/>
      <c r="U238" s="314"/>
      <c r="V238" s="314">
        <f>SUM(V220:V233)+T237</f>
        <v>2602545411.5077095</v>
      </c>
      <c r="W238" s="314"/>
      <c r="X238" s="314"/>
      <c r="Y238" s="314">
        <f>SUM(Y220:Y233)</f>
        <v>1776066626.7616501</v>
      </c>
      <c r="Z238" s="235"/>
      <c r="AA238" s="235"/>
      <c r="AB238" s="235"/>
      <c r="AC238" s="235"/>
      <c r="AD238" s="235"/>
    </row>
    <row r="239" spans="1:30" x14ac:dyDescent="0.25">
      <c r="C239" s="231"/>
      <c r="D239" s="254"/>
      <c r="E239" s="233"/>
      <c r="F239" s="233"/>
      <c r="G239" s="233"/>
      <c r="H239" s="236"/>
      <c r="J239" s="340"/>
      <c r="K239" s="340"/>
      <c r="L239" s="340"/>
      <c r="M239" s="340">
        <f>'Cluster A'!F65</f>
        <v>4979472082.1237545</v>
      </c>
      <c r="N239" s="340"/>
      <c r="O239" s="340"/>
      <c r="P239" s="340">
        <f>'Cluster E'!F67</f>
        <v>2649685069.6145248</v>
      </c>
      <c r="Q239" s="340"/>
      <c r="R239" s="340"/>
      <c r="S239" s="340">
        <f>'Cluster F'!F65</f>
        <v>8130522119.3730278</v>
      </c>
      <c r="T239" s="340"/>
      <c r="U239" s="340"/>
      <c r="V239" s="340">
        <f>'Cluster G'!F67</f>
        <v>2602545411.507709</v>
      </c>
      <c r="W239" s="340"/>
      <c r="X239" s="340"/>
      <c r="Y239" s="340">
        <f>Y238</f>
        <v>1776066626.7616501</v>
      </c>
      <c r="Z239" s="235"/>
      <c r="AA239" s="235"/>
      <c r="AB239" s="235"/>
      <c r="AC239" s="235"/>
      <c r="AD239" s="235"/>
    </row>
    <row r="240" spans="1:30" x14ac:dyDescent="0.25">
      <c r="C240" s="233" t="s">
        <v>143</v>
      </c>
      <c r="D240" s="254" t="s">
        <v>144</v>
      </c>
      <c r="J240" s="235"/>
      <c r="K240" s="235"/>
      <c r="Z240" s="235"/>
      <c r="AA240" s="235"/>
      <c r="AB240" s="235"/>
      <c r="AC240" s="235"/>
      <c r="AD240" s="235"/>
    </row>
    <row r="241" spans="1:33" x14ac:dyDescent="0.25">
      <c r="C241" s="249"/>
      <c r="D241" s="263"/>
      <c r="E241" s="249" t="s">
        <v>11</v>
      </c>
      <c r="F241" s="249" t="s">
        <v>12</v>
      </c>
      <c r="G241" s="249" t="s">
        <v>13</v>
      </c>
      <c r="H241" s="250" t="s">
        <v>98</v>
      </c>
      <c r="I241" s="234" t="s">
        <v>140</v>
      </c>
      <c r="J241" s="332"/>
      <c r="K241" s="341" t="s">
        <v>101</v>
      </c>
      <c r="L241" s="333"/>
      <c r="M241" s="333"/>
      <c r="N241" s="333" t="s">
        <v>103</v>
      </c>
      <c r="O241" s="333"/>
      <c r="P241" s="333"/>
      <c r="Q241" s="333" t="s">
        <v>105</v>
      </c>
      <c r="R241" s="333"/>
      <c r="S241" s="333"/>
      <c r="T241" s="333" t="s">
        <v>107</v>
      </c>
      <c r="U241" s="333"/>
      <c r="V241" s="333"/>
      <c r="W241" s="333" t="s">
        <v>109</v>
      </c>
      <c r="X241" s="333"/>
      <c r="Y241" s="333"/>
      <c r="Z241" s="333" t="s">
        <v>111</v>
      </c>
      <c r="AA241" s="333"/>
      <c r="AB241" s="333"/>
      <c r="AC241" s="333" t="s">
        <v>114</v>
      </c>
      <c r="AD241" s="333"/>
      <c r="AE241" s="333"/>
    </row>
    <row r="242" spans="1:33" x14ac:dyDescent="0.25">
      <c r="A242" s="349" t="s">
        <v>440</v>
      </c>
      <c r="C242" s="251">
        <v>1</v>
      </c>
      <c r="D242" s="263" t="str">
        <f>D220</f>
        <v>Biaya Perencanaan mikro</v>
      </c>
      <c r="E242" s="252">
        <f>K242+N242+Q242+T242+W242+Z242+AC242</f>
        <v>329261.96799999999</v>
      </c>
      <c r="F242" s="251" t="s">
        <v>3</v>
      </c>
      <c r="G242" s="285">
        <v>1500</v>
      </c>
      <c r="H242" s="252">
        <f t="shared" ref="H242:H259" si="65">E242*G242</f>
        <v>493892952</v>
      </c>
      <c r="I242" s="199">
        <f>H242/$E$23</f>
        <v>3003.312270787801</v>
      </c>
      <c r="J242" s="198" t="s">
        <v>23</v>
      </c>
      <c r="K242" s="198">
        <f>'Cluster A'!C27</f>
        <v>54672.66</v>
      </c>
      <c r="L242" s="320">
        <f>G242</f>
        <v>1500</v>
      </c>
      <c r="M242" s="320">
        <f>K242*L242</f>
        <v>82008990</v>
      </c>
      <c r="N242" s="320">
        <f>'Cluster B'!C26</f>
        <v>44312.09</v>
      </c>
      <c r="O242" s="242">
        <f>L242</f>
        <v>1500</v>
      </c>
      <c r="P242" s="320">
        <f>N242*O242</f>
        <v>66468134.999999993</v>
      </c>
      <c r="Q242" s="320">
        <f>'Cluster C'!C27</f>
        <v>63674.483999999997</v>
      </c>
      <c r="R242" s="320">
        <f>L242</f>
        <v>1500</v>
      </c>
      <c r="S242" s="320">
        <f>Q242*R242</f>
        <v>95511726</v>
      </c>
      <c r="T242" s="320">
        <f>'Cluster D'!C27</f>
        <v>49289.834000000003</v>
      </c>
      <c r="U242" s="320">
        <f t="shared" ref="U242:U255" si="66">R242</f>
        <v>1500</v>
      </c>
      <c r="V242" s="320">
        <f>T242*U242</f>
        <v>73934751</v>
      </c>
      <c r="W242" s="320">
        <f>'Cluster E'!C27</f>
        <v>36629.270000000004</v>
      </c>
      <c r="X242" s="320">
        <f>U242</f>
        <v>1500</v>
      </c>
      <c r="Y242" s="320">
        <f>W242*X242</f>
        <v>54943905.000000007</v>
      </c>
      <c r="Z242" s="320">
        <f>'Cluster F'!C26</f>
        <v>48273.25</v>
      </c>
      <c r="AA242" s="320">
        <f>X242</f>
        <v>1500</v>
      </c>
      <c r="AB242" s="320">
        <f>Z242*AA242</f>
        <v>72409875</v>
      </c>
      <c r="AC242" s="320">
        <f>'Cluster G'!C27</f>
        <v>32410.379999999997</v>
      </c>
      <c r="AD242" s="320">
        <f>AA242</f>
        <v>1500</v>
      </c>
      <c r="AE242" s="320">
        <f>AC242*AD242</f>
        <v>48615569.999999993</v>
      </c>
      <c r="AG242" s="197">
        <f>SUM(M242,P242,S242,V242,Y242,AB242,AE242)</f>
        <v>493892952</v>
      </c>
    </row>
    <row r="243" spans="1:33" x14ac:dyDescent="0.25">
      <c r="A243" s="350" t="s">
        <v>441</v>
      </c>
      <c r="C243" s="251">
        <v>2</v>
      </c>
      <c r="D243" s="263" t="s">
        <v>256</v>
      </c>
      <c r="E243" s="252">
        <f t="shared" ref="E243:E251" si="67">K243+N243+Q243+T243+W243+Z243+AC243</f>
        <v>371378.00908283028</v>
      </c>
      <c r="F243" s="251" t="s">
        <v>24</v>
      </c>
      <c r="G243" s="285">
        <v>18000</v>
      </c>
      <c r="H243" s="252">
        <f>E243*G243</f>
        <v>6684804163.4909449</v>
      </c>
      <c r="I243" s="199">
        <f>H243/$E$23</f>
        <v>40649.606945647887</v>
      </c>
      <c r="J243" s="198" t="s">
        <v>256</v>
      </c>
      <c r="K243" s="198">
        <f>'Cluster A'!C28</f>
        <v>61665.863644666344</v>
      </c>
      <c r="L243" s="320">
        <f t="shared" ref="L243:L244" si="68">G243</f>
        <v>18000</v>
      </c>
      <c r="M243" s="320">
        <f t="shared" ref="M243:M244" si="69">K243*L243</f>
        <v>1109985545.6039941</v>
      </c>
      <c r="N243" s="320">
        <f>'Cluster B'!C27</f>
        <v>49980.068644002007</v>
      </c>
      <c r="O243" s="242">
        <f>L243</f>
        <v>18000</v>
      </c>
      <c r="P243" s="320">
        <f t="shared" ref="P243:P259" si="70">N243*O243</f>
        <v>899641235.59203613</v>
      </c>
      <c r="Q243" s="314">
        <f>'Cluster C'!C28</f>
        <v>71819.114855368083</v>
      </c>
      <c r="R243" s="320">
        <f>L243</f>
        <v>18000</v>
      </c>
      <c r="S243" s="320">
        <f>Q243*R243</f>
        <v>1292744067.3966255</v>
      </c>
      <c r="T243" s="320">
        <f>'Cluster D'!C28</f>
        <v>55594.518037209804</v>
      </c>
      <c r="U243" s="320">
        <f t="shared" si="66"/>
        <v>18000</v>
      </c>
      <c r="V243" s="320">
        <f t="shared" ref="V243:V259" si="71">T243*U243</f>
        <v>1000701324.6697764</v>
      </c>
      <c r="W243" s="320">
        <f>'Cluster E'!C28</f>
        <v>41314.535806812171</v>
      </c>
      <c r="X243" s="320">
        <f>U243</f>
        <v>18000</v>
      </c>
      <c r="Y243" s="320">
        <f t="shared" ref="Y243:Y244" si="72">W243*X243</f>
        <v>743661644.52261913</v>
      </c>
      <c r="Z243" s="314">
        <f>'Cluster F'!C27</f>
        <v>54447.902337016152</v>
      </c>
      <c r="AA243" s="320">
        <f t="shared" ref="AA243:AA260" si="73">X243</f>
        <v>18000</v>
      </c>
      <c r="AB243" s="320">
        <f t="shared" ref="AB243:AB244" si="74">Z243*AA243</f>
        <v>980062242.06629074</v>
      </c>
      <c r="AC243" s="320">
        <f>'Cluster G'!C28</f>
        <v>36556.005757755724</v>
      </c>
      <c r="AD243" s="320">
        <f t="shared" ref="AD243:AD260" si="75">AA243</f>
        <v>18000</v>
      </c>
      <c r="AE243" s="320">
        <f t="shared" ref="AE243:AE260" si="76">AC243*AD243</f>
        <v>658008103.63960302</v>
      </c>
      <c r="AG243" s="197">
        <f t="shared" ref="AG243:AG260" si="77">SUM(M243,P243,S243,V243,Y243,AB243,AE243)</f>
        <v>6684804163.4909449</v>
      </c>
    </row>
    <row r="244" spans="1:33" x14ac:dyDescent="0.25">
      <c r="A244" s="349" t="s">
        <v>442</v>
      </c>
      <c r="C244" s="251">
        <v>3</v>
      </c>
      <c r="D244" s="263" t="s">
        <v>257</v>
      </c>
      <c r="E244" s="252">
        <f t="shared" si="67"/>
        <v>97674.634954831068</v>
      </c>
      <c r="F244" s="251" t="s">
        <v>24</v>
      </c>
      <c r="G244" s="285">
        <v>120000</v>
      </c>
      <c r="H244" s="252">
        <f>E244*G244</f>
        <v>11720956194.579729</v>
      </c>
      <c r="I244" s="199">
        <f>H244/$E$23</f>
        <v>71273.929749351009</v>
      </c>
      <c r="J244" s="198" t="s">
        <v>257</v>
      </c>
      <c r="K244" s="198">
        <f>'Cluster A'!C29</f>
        <v>16218.490522748727</v>
      </c>
      <c r="L244" s="320">
        <f t="shared" si="68"/>
        <v>120000</v>
      </c>
      <c r="M244" s="320">
        <f t="shared" si="69"/>
        <v>1946218862.7298472</v>
      </c>
      <c r="N244" s="320">
        <f>'Cluster B'!C28</f>
        <v>13145.056628087759</v>
      </c>
      <c r="O244" s="242">
        <f>L244</f>
        <v>120000</v>
      </c>
      <c r="P244" s="320">
        <f t="shared" si="70"/>
        <v>1577406795.3705311</v>
      </c>
      <c r="Q244" s="314">
        <f>'Cluster C'!C29</f>
        <v>18888.856245423496</v>
      </c>
      <c r="R244" s="320">
        <f>L244</f>
        <v>120000</v>
      </c>
      <c r="S244" s="320">
        <f>Q244*R244</f>
        <v>2266662749.4508195</v>
      </c>
      <c r="T244" s="320">
        <f>'Cluster D'!C29</f>
        <v>14621.690358523949</v>
      </c>
      <c r="U244" s="320">
        <f t="shared" si="66"/>
        <v>120000</v>
      </c>
      <c r="V244" s="320">
        <f t="shared" si="71"/>
        <v>1754602843.0228739</v>
      </c>
      <c r="W244" s="320">
        <f>'Cluster E'!C29</f>
        <v>10865.969725091194</v>
      </c>
      <c r="X244" s="320">
        <f>U244</f>
        <v>120000</v>
      </c>
      <c r="Y244" s="320">
        <f t="shared" si="72"/>
        <v>1303916367.0109432</v>
      </c>
      <c r="Z244" s="314">
        <f>'Cluster F'!C28</f>
        <v>14320.123579633404</v>
      </c>
      <c r="AA244" s="320">
        <f t="shared" si="73"/>
        <v>120000</v>
      </c>
      <c r="AB244" s="320">
        <f t="shared" si="74"/>
        <v>1718414829.5560086</v>
      </c>
      <c r="AC244" s="320">
        <f>'Cluster G'!C29</f>
        <v>9614.4478953225407</v>
      </c>
      <c r="AD244" s="320">
        <f t="shared" si="75"/>
        <v>120000</v>
      </c>
      <c r="AE244" s="320">
        <f t="shared" si="76"/>
        <v>1153733747.438705</v>
      </c>
      <c r="AG244" s="197">
        <f t="shared" si="77"/>
        <v>11720956194.579729</v>
      </c>
    </row>
    <row r="245" spans="1:33" x14ac:dyDescent="0.25">
      <c r="A245" s="349" t="s">
        <v>436</v>
      </c>
      <c r="C245" s="251">
        <v>4</v>
      </c>
      <c r="D245" s="263" t="str">
        <f t="shared" ref="D245:D253" si="78">D223</f>
        <v xml:space="preserve">Perubahan Peruntukan </v>
      </c>
      <c r="E245" s="252">
        <f t="shared" si="67"/>
        <v>0</v>
      </c>
      <c r="F245" s="251" t="s">
        <v>9</v>
      </c>
      <c r="G245" s="285">
        <v>0</v>
      </c>
      <c r="H245" s="252">
        <f t="shared" si="65"/>
        <v>0</v>
      </c>
      <c r="I245" s="199">
        <f t="shared" ref="I245:I260" si="79">H245/$E$23</f>
        <v>0</v>
      </c>
      <c r="J245" s="314"/>
      <c r="K245" s="314"/>
      <c r="L245" s="314"/>
      <c r="M245" s="314"/>
      <c r="N245" s="314"/>
      <c r="O245" s="242"/>
      <c r="P245" s="320"/>
      <c r="Q245" s="314"/>
      <c r="R245" s="320"/>
      <c r="S245" s="320"/>
      <c r="T245" s="314"/>
      <c r="U245" s="320">
        <f t="shared" si="66"/>
        <v>0</v>
      </c>
      <c r="V245" s="320">
        <f t="shared" si="71"/>
        <v>0</v>
      </c>
      <c r="W245" s="314"/>
      <c r="X245" s="320"/>
      <c r="Y245" s="320"/>
      <c r="Z245" s="314"/>
      <c r="AA245" s="320">
        <f t="shared" si="73"/>
        <v>0</v>
      </c>
      <c r="AB245" s="320">
        <f t="shared" ref="AB245:AB260" si="80">Z245*AA245</f>
        <v>0</v>
      </c>
      <c r="AC245" s="314"/>
      <c r="AD245" s="320">
        <f t="shared" si="75"/>
        <v>0</v>
      </c>
      <c r="AE245" s="320">
        <f t="shared" si="76"/>
        <v>0</v>
      </c>
      <c r="AG245" s="197">
        <f t="shared" si="77"/>
        <v>0</v>
      </c>
    </row>
    <row r="246" spans="1:33" x14ac:dyDescent="0.25">
      <c r="A246" s="349" t="s">
        <v>451</v>
      </c>
      <c r="C246" s="251">
        <v>5</v>
      </c>
      <c r="D246" s="290" t="str">
        <f t="shared" si="78"/>
        <v xml:space="preserve">Pekerjaan Jalan &amp; Saluran </v>
      </c>
      <c r="E246" s="252">
        <f t="shared" si="67"/>
        <v>83779.564599999983</v>
      </c>
      <c r="F246" s="251" t="s">
        <v>3</v>
      </c>
      <c r="G246" s="286">
        <v>320000</v>
      </c>
      <c r="H246" s="252">
        <f t="shared" si="65"/>
        <v>26809460671.999996</v>
      </c>
      <c r="I246" s="199">
        <f t="shared" si="79"/>
        <v>163025.57443545086</v>
      </c>
      <c r="J246" s="198" t="s">
        <v>25</v>
      </c>
      <c r="K246" s="198">
        <f>'Cluster A'!C30</f>
        <v>16022.71</v>
      </c>
      <c r="L246" s="314">
        <v>320000</v>
      </c>
      <c r="M246" s="320">
        <f t="shared" ref="M246:M260" si="81">K246*L246</f>
        <v>5127267200</v>
      </c>
      <c r="N246" s="314">
        <f>'Cluster B'!C29</f>
        <v>11878.16</v>
      </c>
      <c r="O246" s="242">
        <f>L246</f>
        <v>320000</v>
      </c>
      <c r="P246" s="320">
        <f t="shared" si="70"/>
        <v>3801011200</v>
      </c>
      <c r="Q246" s="314">
        <f>'Cluster C'!C30</f>
        <v>15366.584599999987</v>
      </c>
      <c r="R246" s="320">
        <f t="shared" ref="R246:R255" si="82">L246</f>
        <v>320000</v>
      </c>
      <c r="S246" s="320">
        <f t="shared" ref="S246:S260" si="83">Q246*R246</f>
        <v>4917307071.9999962</v>
      </c>
      <c r="T246" s="314">
        <f>'Cluster D'!C30</f>
        <v>9603.83</v>
      </c>
      <c r="U246" s="320">
        <f t="shared" si="66"/>
        <v>320000</v>
      </c>
      <c r="V246" s="320">
        <f t="shared" si="71"/>
        <v>3073225600</v>
      </c>
      <c r="W246" s="314">
        <f>'Cluster E'!C30</f>
        <v>8769.65</v>
      </c>
      <c r="X246" s="320">
        <f>U246</f>
        <v>320000</v>
      </c>
      <c r="Y246" s="320">
        <f t="shared" ref="Y246:Y260" si="84">W246*X246</f>
        <v>2806288000</v>
      </c>
      <c r="Z246" s="314">
        <f>'Cluster F'!C29</f>
        <v>14434.68</v>
      </c>
      <c r="AA246" s="320">
        <f t="shared" si="73"/>
        <v>320000</v>
      </c>
      <c r="AB246" s="320">
        <f t="shared" si="80"/>
        <v>4619097600</v>
      </c>
      <c r="AC246" s="314">
        <f>'Cluster G'!C30</f>
        <v>7703.95</v>
      </c>
      <c r="AD246" s="320">
        <f t="shared" si="75"/>
        <v>320000</v>
      </c>
      <c r="AE246" s="320">
        <f t="shared" si="76"/>
        <v>2465264000</v>
      </c>
      <c r="AG246" s="197">
        <f t="shared" si="77"/>
        <v>26809460671.999996</v>
      </c>
    </row>
    <row r="247" spans="1:33" x14ac:dyDescent="0.25">
      <c r="A247" s="349" t="s">
        <v>450</v>
      </c>
      <c r="C247" s="251">
        <v>6</v>
      </c>
      <c r="D247" s="263" t="str">
        <f t="shared" si="78"/>
        <v>Pekerjaan Jaringan SKTR Listrik</v>
      </c>
      <c r="E247" s="252">
        <f t="shared" si="67"/>
        <v>1210</v>
      </c>
      <c r="F247" s="251" t="s">
        <v>12</v>
      </c>
      <c r="G247" s="285">
        <v>13000000</v>
      </c>
      <c r="H247" s="252">
        <f t="shared" si="65"/>
        <v>15730000000</v>
      </c>
      <c r="I247" s="199">
        <f t="shared" si="79"/>
        <v>95652.513015597986</v>
      </c>
      <c r="J247" s="336" t="s">
        <v>26</v>
      </c>
      <c r="K247" s="198">
        <f>'Cluster A'!C31</f>
        <v>165</v>
      </c>
      <c r="L247" s="314">
        <v>13000000</v>
      </c>
      <c r="M247" s="320">
        <f t="shared" si="81"/>
        <v>2145000000</v>
      </c>
      <c r="N247" s="314">
        <f>'Cluster B'!C30</f>
        <v>220</v>
      </c>
      <c r="O247" s="242">
        <f>L247</f>
        <v>13000000</v>
      </c>
      <c r="P247" s="320">
        <f t="shared" si="70"/>
        <v>2860000000</v>
      </c>
      <c r="Q247" s="314">
        <f>'Cluster C'!C31</f>
        <v>313</v>
      </c>
      <c r="R247" s="320">
        <f t="shared" si="82"/>
        <v>13000000</v>
      </c>
      <c r="S247" s="320">
        <f t="shared" si="83"/>
        <v>4069000000</v>
      </c>
      <c r="T247" s="314">
        <f>'Cluster D'!C31</f>
        <v>81</v>
      </c>
      <c r="U247" s="320">
        <f t="shared" si="66"/>
        <v>13000000</v>
      </c>
      <c r="V247" s="320">
        <f t="shared" si="71"/>
        <v>1053000000</v>
      </c>
      <c r="W247" s="314">
        <f>'Cluster E'!C31</f>
        <v>117</v>
      </c>
      <c r="X247" s="320">
        <f>U247</f>
        <v>13000000</v>
      </c>
      <c r="Y247" s="320">
        <f t="shared" si="84"/>
        <v>1521000000</v>
      </c>
      <c r="Z247" s="314">
        <f>'Cluster F'!C30</f>
        <v>213</v>
      </c>
      <c r="AA247" s="320">
        <f t="shared" si="73"/>
        <v>13000000</v>
      </c>
      <c r="AB247" s="320">
        <f t="shared" si="80"/>
        <v>2769000000</v>
      </c>
      <c r="AC247" s="314">
        <f>'Cluster G'!C31</f>
        <v>101</v>
      </c>
      <c r="AD247" s="320">
        <f t="shared" si="75"/>
        <v>13000000</v>
      </c>
      <c r="AE247" s="320">
        <f t="shared" si="76"/>
        <v>1313000000</v>
      </c>
      <c r="AG247" s="197">
        <f t="shared" si="77"/>
        <v>15730000000</v>
      </c>
    </row>
    <row r="248" spans="1:33" x14ac:dyDescent="0.25">
      <c r="A248" s="349" t="s">
        <v>449</v>
      </c>
      <c r="C248" s="251">
        <v>7</v>
      </c>
      <c r="D248" s="263" t="str">
        <f t="shared" si="78"/>
        <v>Pekerjaan Penangkal Petir</v>
      </c>
      <c r="E248" s="252">
        <f t="shared" si="67"/>
        <v>5</v>
      </c>
      <c r="F248" s="251" t="s">
        <v>12</v>
      </c>
      <c r="G248" s="285">
        <v>35000000</v>
      </c>
      <c r="H248" s="252">
        <f t="shared" si="65"/>
        <v>175000000</v>
      </c>
      <c r="I248" s="199">
        <f t="shared" si="79"/>
        <v>1064.1570106630418</v>
      </c>
      <c r="J248" s="198" t="s">
        <v>27</v>
      </c>
      <c r="K248" s="198">
        <f>'Cluster A'!C32</f>
        <v>0.5</v>
      </c>
      <c r="L248" s="314">
        <v>35000000</v>
      </c>
      <c r="M248" s="320">
        <f t="shared" si="81"/>
        <v>17500000</v>
      </c>
      <c r="N248" s="314">
        <f>'Cluster B'!C31</f>
        <v>1</v>
      </c>
      <c r="O248" s="242">
        <f>L248</f>
        <v>35000000</v>
      </c>
      <c r="P248" s="320">
        <f t="shared" si="70"/>
        <v>35000000</v>
      </c>
      <c r="Q248" s="314">
        <f>'Cluster C'!C32</f>
        <v>1</v>
      </c>
      <c r="R248" s="320">
        <f t="shared" si="82"/>
        <v>35000000</v>
      </c>
      <c r="S248" s="320">
        <f t="shared" si="83"/>
        <v>35000000</v>
      </c>
      <c r="T248" s="314">
        <f>'Cluster D'!C32</f>
        <v>1</v>
      </c>
      <c r="U248" s="320">
        <f t="shared" si="66"/>
        <v>35000000</v>
      </c>
      <c r="V248" s="320">
        <f t="shared" si="71"/>
        <v>35000000</v>
      </c>
      <c r="W248" s="314">
        <f>'Cluster E'!C32</f>
        <v>0.5</v>
      </c>
      <c r="X248" s="320">
        <f>U248</f>
        <v>35000000</v>
      </c>
      <c r="Y248" s="320">
        <f t="shared" si="84"/>
        <v>17500000</v>
      </c>
      <c r="Z248" s="314">
        <f>'Cluster F'!C31</f>
        <v>0.5</v>
      </c>
      <c r="AA248" s="320">
        <f t="shared" si="73"/>
        <v>35000000</v>
      </c>
      <c r="AB248" s="320">
        <f t="shared" si="80"/>
        <v>17500000</v>
      </c>
      <c r="AC248" s="314">
        <f>'Cluster G'!C32</f>
        <v>0.5</v>
      </c>
      <c r="AD248" s="320">
        <f t="shared" si="75"/>
        <v>35000000</v>
      </c>
      <c r="AE248" s="320">
        <f t="shared" si="76"/>
        <v>17500000</v>
      </c>
      <c r="AG248" s="197">
        <f t="shared" si="77"/>
        <v>175000000</v>
      </c>
    </row>
    <row r="249" spans="1:33" x14ac:dyDescent="0.25">
      <c r="A249" s="349" t="s">
        <v>448</v>
      </c>
      <c r="C249" s="251">
        <v>8</v>
      </c>
      <c r="D249" s="263" t="str">
        <f t="shared" si="78"/>
        <v xml:space="preserve">Pekerjaan PJU </v>
      </c>
      <c r="E249" s="252">
        <f t="shared" si="67"/>
        <v>257</v>
      </c>
      <c r="F249" s="251" t="s">
        <v>12</v>
      </c>
      <c r="G249" s="285">
        <v>17290006.25</v>
      </c>
      <c r="H249" s="252">
        <f t="shared" si="65"/>
        <v>4443531606.25</v>
      </c>
      <c r="I249" s="199">
        <f t="shared" si="79"/>
        <v>27020.658919392827</v>
      </c>
      <c r="J249" s="198" t="s">
        <v>28</v>
      </c>
      <c r="K249" s="198">
        <f>'Cluster A'!C33</f>
        <v>49</v>
      </c>
      <c r="L249" s="314">
        <f>G249</f>
        <v>17290006.25</v>
      </c>
      <c r="M249" s="320">
        <f t="shared" si="81"/>
        <v>847210306.25</v>
      </c>
      <c r="N249" s="314">
        <f>ROUNDUP('Cluster B'!C32,0)</f>
        <v>36</v>
      </c>
      <c r="O249" s="242">
        <f>L249</f>
        <v>17290006.25</v>
      </c>
      <c r="P249" s="320">
        <f t="shared" si="70"/>
        <v>622440225</v>
      </c>
      <c r="Q249" s="314">
        <f>ROUNDUP('Cluster C'!C33,0)</f>
        <v>47</v>
      </c>
      <c r="R249" s="320">
        <f t="shared" si="82"/>
        <v>17290006.25</v>
      </c>
      <c r="S249" s="320">
        <f t="shared" si="83"/>
        <v>812630293.75</v>
      </c>
      <c r="T249" s="314">
        <f>'Cluster D'!C33</f>
        <v>30</v>
      </c>
      <c r="U249" s="320">
        <f t="shared" si="66"/>
        <v>17290006.25</v>
      </c>
      <c r="V249" s="320">
        <f t="shared" si="71"/>
        <v>518700187.5</v>
      </c>
      <c r="W249" s="314">
        <f>'Cluster E'!C33</f>
        <v>27</v>
      </c>
      <c r="X249" s="320">
        <f>U249</f>
        <v>17290006.25</v>
      </c>
      <c r="Y249" s="320">
        <f t="shared" si="84"/>
        <v>466830168.75</v>
      </c>
      <c r="Z249" s="314">
        <f>ROUNDUP('Cluster F'!C32,0)</f>
        <v>44</v>
      </c>
      <c r="AA249" s="320">
        <f t="shared" si="73"/>
        <v>17290006.25</v>
      </c>
      <c r="AB249" s="320">
        <f t="shared" si="80"/>
        <v>760760275</v>
      </c>
      <c r="AC249" s="314">
        <f>'Cluster G'!C33</f>
        <v>24</v>
      </c>
      <c r="AD249" s="320">
        <f>AA249</f>
        <v>17290006.25</v>
      </c>
      <c r="AE249" s="320">
        <f t="shared" si="76"/>
        <v>414960150</v>
      </c>
      <c r="AG249" s="197">
        <f t="shared" si="77"/>
        <v>4443531606.25</v>
      </c>
    </row>
    <row r="250" spans="1:33" x14ac:dyDescent="0.25">
      <c r="A250" s="349" t="s">
        <v>447</v>
      </c>
      <c r="C250" s="251">
        <v>9</v>
      </c>
      <c r="D250" s="263" t="str">
        <f t="shared" si="78"/>
        <v>Pekerjaan Jaringan Air</v>
      </c>
      <c r="E250" s="252">
        <f t="shared" si="67"/>
        <v>1210</v>
      </c>
      <c r="F250" s="251" t="s">
        <v>12</v>
      </c>
      <c r="G250" s="285">
        <v>2300000</v>
      </c>
      <c r="H250" s="252">
        <f t="shared" si="65"/>
        <v>2783000000</v>
      </c>
      <c r="I250" s="199">
        <f t="shared" si="79"/>
        <v>16923.136918144261</v>
      </c>
      <c r="J250" s="198" t="s">
        <v>29</v>
      </c>
      <c r="K250" s="198">
        <f>'Cluster A'!C34</f>
        <v>165</v>
      </c>
      <c r="L250" s="314">
        <f>G250</f>
        <v>2300000</v>
      </c>
      <c r="M250" s="320">
        <f t="shared" si="81"/>
        <v>379500000</v>
      </c>
      <c r="N250" s="314">
        <f>'Cluster B'!C33</f>
        <v>220</v>
      </c>
      <c r="O250" s="242">
        <f>L250</f>
        <v>2300000</v>
      </c>
      <c r="P250" s="320">
        <f t="shared" si="70"/>
        <v>506000000</v>
      </c>
      <c r="Q250" s="314">
        <f>'Cluster C'!C34</f>
        <v>313</v>
      </c>
      <c r="R250" s="320">
        <f t="shared" si="82"/>
        <v>2300000</v>
      </c>
      <c r="S250" s="320">
        <f t="shared" si="83"/>
        <v>719900000</v>
      </c>
      <c r="T250" s="314">
        <f>'Cluster D'!C34</f>
        <v>81</v>
      </c>
      <c r="U250" s="320">
        <f t="shared" si="66"/>
        <v>2300000</v>
      </c>
      <c r="V250" s="320">
        <f t="shared" si="71"/>
        <v>186300000</v>
      </c>
      <c r="W250" s="314">
        <f>'Cluster E'!C34</f>
        <v>117</v>
      </c>
      <c r="X250" s="320">
        <f>U250</f>
        <v>2300000</v>
      </c>
      <c r="Y250" s="320">
        <f t="shared" si="84"/>
        <v>269100000</v>
      </c>
      <c r="Z250" s="314">
        <f>'Cluster F'!C33</f>
        <v>213</v>
      </c>
      <c r="AA250" s="320">
        <f t="shared" si="73"/>
        <v>2300000</v>
      </c>
      <c r="AB250" s="320">
        <f t="shared" si="80"/>
        <v>489900000</v>
      </c>
      <c r="AC250" s="314">
        <f>'Cluster G'!C34</f>
        <v>101</v>
      </c>
      <c r="AD250" s="320">
        <f t="shared" si="75"/>
        <v>2300000</v>
      </c>
      <c r="AE250" s="320">
        <f t="shared" si="76"/>
        <v>232300000</v>
      </c>
      <c r="AG250" s="197">
        <f t="shared" si="77"/>
        <v>2783000000</v>
      </c>
    </row>
    <row r="251" spans="1:33" x14ac:dyDescent="0.25">
      <c r="A251" s="349" t="s">
        <v>446</v>
      </c>
      <c r="C251" s="251">
        <v>10</v>
      </c>
      <c r="D251" s="263" t="str">
        <f t="shared" si="78"/>
        <v>Pekerjaan Jaringan Telepon</v>
      </c>
      <c r="E251" s="252">
        <f t="shared" si="67"/>
        <v>1210</v>
      </c>
      <c r="F251" s="251" t="s">
        <v>12</v>
      </c>
      <c r="G251" s="285">
        <v>0</v>
      </c>
      <c r="H251" s="252">
        <f t="shared" si="65"/>
        <v>0</v>
      </c>
      <c r="I251" s="199">
        <f t="shared" si="79"/>
        <v>0</v>
      </c>
      <c r="J251" s="198" t="s">
        <v>30</v>
      </c>
      <c r="K251" s="198">
        <f>'Cluster A'!C35</f>
        <v>165</v>
      </c>
      <c r="L251" s="314"/>
      <c r="M251" s="320">
        <f t="shared" si="81"/>
        <v>0</v>
      </c>
      <c r="N251" s="314">
        <f>'Cluster B'!C34</f>
        <v>220</v>
      </c>
      <c r="O251" s="242">
        <v>0</v>
      </c>
      <c r="P251" s="320">
        <f t="shared" si="70"/>
        <v>0</v>
      </c>
      <c r="Q251" s="314">
        <f>'Cluster C'!C35</f>
        <v>313</v>
      </c>
      <c r="R251" s="320">
        <f t="shared" si="82"/>
        <v>0</v>
      </c>
      <c r="S251" s="320">
        <f t="shared" si="83"/>
        <v>0</v>
      </c>
      <c r="T251" s="314">
        <f>'Cluster D'!C35</f>
        <v>81</v>
      </c>
      <c r="U251" s="320">
        <f t="shared" si="66"/>
        <v>0</v>
      </c>
      <c r="V251" s="320"/>
      <c r="W251" s="314">
        <f>'Cluster E'!C35</f>
        <v>117</v>
      </c>
      <c r="X251" s="320"/>
      <c r="Y251" s="320"/>
      <c r="Z251" s="314">
        <f>'Cluster F'!C34</f>
        <v>213</v>
      </c>
      <c r="AA251" s="320">
        <f t="shared" si="73"/>
        <v>0</v>
      </c>
      <c r="AB251" s="320">
        <f t="shared" si="80"/>
        <v>0</v>
      </c>
      <c r="AC251" s="314">
        <f>'Cluster G'!C35</f>
        <v>101</v>
      </c>
      <c r="AD251" s="320">
        <f t="shared" si="75"/>
        <v>0</v>
      </c>
      <c r="AE251" s="320">
        <f t="shared" si="76"/>
        <v>0</v>
      </c>
      <c r="AG251" s="197">
        <f t="shared" si="77"/>
        <v>0</v>
      </c>
    </row>
    <row r="252" spans="1:33" x14ac:dyDescent="0.25">
      <c r="A252" s="349" t="s">
        <v>445</v>
      </c>
      <c r="C252" s="251">
        <v>11</v>
      </c>
      <c r="D252" s="263" t="str">
        <f t="shared" si="78"/>
        <v>Pekerjaan Taman (+Hardscape,Lampu)</v>
      </c>
      <c r="E252" s="252">
        <f>K252+N252+Q252+T252+W252+Z252+AC252</f>
        <v>69691.0144</v>
      </c>
      <c r="F252" s="251" t="s">
        <v>3</v>
      </c>
      <c r="G252" s="285">
        <v>250000</v>
      </c>
      <c r="H252" s="252">
        <f t="shared" si="65"/>
        <v>17422753600</v>
      </c>
      <c r="I252" s="199">
        <f t="shared" si="79"/>
        <v>105945.97364854143</v>
      </c>
      <c r="J252" s="198" t="s">
        <v>35</v>
      </c>
      <c r="K252" s="198">
        <f>'Cluster A'!C37</f>
        <v>11355.55</v>
      </c>
      <c r="L252" s="314">
        <f>G252</f>
        <v>250000</v>
      </c>
      <c r="M252" s="320">
        <f t="shared" si="81"/>
        <v>2838887500</v>
      </c>
      <c r="N252" s="314">
        <f>'Cluster B'!C36</f>
        <v>6948.48</v>
      </c>
      <c r="O252" s="242">
        <f>L252</f>
        <v>250000</v>
      </c>
      <c r="P252" s="320">
        <f t="shared" si="70"/>
        <v>1737120000</v>
      </c>
      <c r="Q252" s="314">
        <f>'Cluster C'!C37</f>
        <v>11918.1744</v>
      </c>
      <c r="R252" s="320">
        <f t="shared" si="82"/>
        <v>250000</v>
      </c>
      <c r="S252" s="320">
        <f t="shared" si="83"/>
        <v>2979543600</v>
      </c>
      <c r="T252" s="314">
        <f>'Cluster D'!C37</f>
        <v>18070.599999999999</v>
      </c>
      <c r="U252" s="320">
        <f t="shared" si="66"/>
        <v>250000</v>
      </c>
      <c r="V252" s="320">
        <f t="shared" si="71"/>
        <v>4517650000</v>
      </c>
      <c r="W252" s="314">
        <f>'Cluster E'!C37</f>
        <v>6154.6</v>
      </c>
      <c r="X252" s="320">
        <f>U252</f>
        <v>250000</v>
      </c>
      <c r="Y252" s="320">
        <f t="shared" si="84"/>
        <v>1538650000</v>
      </c>
      <c r="Z252" s="314">
        <f>'Cluster F'!C36</f>
        <v>8624.4699999999993</v>
      </c>
      <c r="AA252" s="320">
        <f t="shared" si="73"/>
        <v>250000</v>
      </c>
      <c r="AB252" s="320">
        <f t="shared" si="80"/>
        <v>2156117500</v>
      </c>
      <c r="AC252" s="314">
        <f>'Cluster G'!C37</f>
        <v>6619.14</v>
      </c>
      <c r="AD252" s="320">
        <f t="shared" si="75"/>
        <v>250000</v>
      </c>
      <c r="AE252" s="320">
        <f t="shared" si="76"/>
        <v>1654785000</v>
      </c>
      <c r="AG252" s="197">
        <f t="shared" si="77"/>
        <v>17422753600</v>
      </c>
    </row>
    <row r="253" spans="1:33" x14ac:dyDescent="0.25">
      <c r="A253" s="349" t="s">
        <v>432</v>
      </c>
      <c r="C253" s="251">
        <v>12</v>
      </c>
      <c r="D253" s="263" t="str">
        <f t="shared" si="78"/>
        <v>Pekerjaan Street Furniture</v>
      </c>
      <c r="E253" s="252">
        <f>1</f>
        <v>1</v>
      </c>
      <c r="F253" s="251" t="s">
        <v>49</v>
      </c>
      <c r="G253" s="285">
        <v>850000000</v>
      </c>
      <c r="H253" s="252">
        <f t="shared" si="65"/>
        <v>850000000</v>
      </c>
      <c r="I253" s="199">
        <f t="shared" si="79"/>
        <v>5168.7626232204893</v>
      </c>
      <c r="J253" s="198" t="s">
        <v>48</v>
      </c>
      <c r="K253" s="198">
        <v>1</v>
      </c>
      <c r="L253" s="314">
        <f>G253/7</f>
        <v>121428571.42857143</v>
      </c>
      <c r="M253" s="320">
        <f t="shared" si="81"/>
        <v>121428571.42857143</v>
      </c>
      <c r="N253" s="314">
        <v>1</v>
      </c>
      <c r="O253" s="242">
        <f>L253</f>
        <v>121428571.42857143</v>
      </c>
      <c r="P253" s="320">
        <f t="shared" si="70"/>
        <v>121428571.42857143</v>
      </c>
      <c r="Q253" s="314">
        <v>1</v>
      </c>
      <c r="R253" s="320">
        <f t="shared" si="82"/>
        <v>121428571.42857143</v>
      </c>
      <c r="S253" s="320">
        <f t="shared" si="83"/>
        <v>121428571.42857143</v>
      </c>
      <c r="T253" s="314">
        <f>'Cluster D'!C38</f>
        <v>1</v>
      </c>
      <c r="U253" s="320">
        <f t="shared" si="66"/>
        <v>121428571.42857143</v>
      </c>
      <c r="V253" s="320">
        <f>T253*U253</f>
        <v>121428571.42857143</v>
      </c>
      <c r="W253" s="314">
        <v>1</v>
      </c>
      <c r="X253" s="320">
        <f>U253</f>
        <v>121428571.42857143</v>
      </c>
      <c r="Y253" s="320">
        <f t="shared" si="84"/>
        <v>121428571.42857143</v>
      </c>
      <c r="Z253" s="314">
        <v>1</v>
      </c>
      <c r="AA253" s="320">
        <f t="shared" si="73"/>
        <v>121428571.42857143</v>
      </c>
      <c r="AB253" s="320">
        <f t="shared" si="80"/>
        <v>121428571.42857143</v>
      </c>
      <c r="AC253" s="314">
        <v>1</v>
      </c>
      <c r="AD253" s="320">
        <f t="shared" si="75"/>
        <v>121428571.42857143</v>
      </c>
      <c r="AE253" s="320">
        <f t="shared" si="76"/>
        <v>121428571.42857143</v>
      </c>
      <c r="AG253" s="197">
        <f t="shared" si="77"/>
        <v>850000000.00000012</v>
      </c>
    </row>
    <row r="254" spans="1:33" x14ac:dyDescent="0.25">
      <c r="A254" s="349" t="s">
        <v>444</v>
      </c>
      <c r="C254" s="251">
        <v>14</v>
      </c>
      <c r="D254" s="263" t="s">
        <v>42</v>
      </c>
      <c r="E254" s="252">
        <f>K254+N254+Q254+T254+W254+Z254+AC254</f>
        <v>1590</v>
      </c>
      <c r="F254" s="251" t="s">
        <v>18</v>
      </c>
      <c r="G254" s="285">
        <v>1200000</v>
      </c>
      <c r="H254" s="252">
        <f>E254*G254</f>
        <v>1908000000</v>
      </c>
      <c r="I254" s="199">
        <f>H254/$E$23</f>
        <v>11602.35186482905</v>
      </c>
      <c r="J254" s="337" t="s">
        <v>320</v>
      </c>
      <c r="K254" s="337">
        <f>'Cluster A'!C24</f>
        <v>150</v>
      </c>
      <c r="L254" s="314">
        <f>G254</f>
        <v>1200000</v>
      </c>
      <c r="M254" s="320">
        <f>K254*L254</f>
        <v>180000000</v>
      </c>
      <c r="N254" s="314">
        <f>'Cluster B'!C23</f>
        <v>200</v>
      </c>
      <c r="O254" s="242">
        <f>L254</f>
        <v>1200000</v>
      </c>
      <c r="P254" s="320">
        <f>N254*O254</f>
        <v>240000000</v>
      </c>
      <c r="Q254" s="314">
        <f>'Cluster C'!C24</f>
        <v>200</v>
      </c>
      <c r="R254" s="320">
        <f>L254</f>
        <v>1200000</v>
      </c>
      <c r="S254" s="320">
        <f>Q254*R254</f>
        <v>240000000</v>
      </c>
      <c r="T254" s="314">
        <f>'Cluster D'!C24</f>
        <v>200</v>
      </c>
      <c r="U254" s="320">
        <f>R254</f>
        <v>1200000</v>
      </c>
      <c r="V254" s="320">
        <f>T254*U254</f>
        <v>240000000</v>
      </c>
      <c r="W254" s="314">
        <f>'Cluster E'!C24</f>
        <v>200</v>
      </c>
      <c r="X254" s="320">
        <f>U254</f>
        <v>1200000</v>
      </c>
      <c r="Y254" s="320">
        <f>W254*X254</f>
        <v>240000000</v>
      </c>
      <c r="Z254" s="314">
        <f>'Cluster F'!C23</f>
        <v>440</v>
      </c>
      <c r="AA254" s="320">
        <f>X254</f>
        <v>1200000</v>
      </c>
      <c r="AB254" s="320">
        <f>Z254*AA254</f>
        <v>528000000</v>
      </c>
      <c r="AC254" s="314">
        <f>'Cluster G'!C24</f>
        <v>200</v>
      </c>
      <c r="AD254" s="320">
        <f>AA254</f>
        <v>1200000</v>
      </c>
      <c r="AE254" s="320">
        <f>AC254*AD254</f>
        <v>240000000</v>
      </c>
      <c r="AG254" s="197">
        <f>SUM(M254,P254,S254,V254,Y254,AB254,AE254)</f>
        <v>1908000000</v>
      </c>
    </row>
    <row r="255" spans="1:33" x14ac:dyDescent="0.25">
      <c r="A255" s="349" t="s">
        <v>443</v>
      </c>
      <c r="C255" s="251">
        <v>13</v>
      </c>
      <c r="D255" s="263" t="s">
        <v>318</v>
      </c>
      <c r="E255" s="252">
        <f t="shared" ref="E255" si="85">K255+N255+Q255+T255+W255+Z255+AC255</f>
        <v>2883.89</v>
      </c>
      <c r="F255" s="251" t="s">
        <v>18</v>
      </c>
      <c r="G255" s="285">
        <v>340000</v>
      </c>
      <c r="H255" s="252">
        <f t="shared" si="65"/>
        <v>980522600</v>
      </c>
      <c r="I255" s="199">
        <f t="shared" si="79"/>
        <v>5962.4571365917345</v>
      </c>
      <c r="J255" s="337" t="s">
        <v>17</v>
      </c>
      <c r="K255" s="337">
        <v>833.89</v>
      </c>
      <c r="L255" s="314">
        <f>G255</f>
        <v>340000</v>
      </c>
      <c r="M255" s="320">
        <f t="shared" si="81"/>
        <v>283522600</v>
      </c>
      <c r="N255" s="314">
        <f>'Cluster B'!C22</f>
        <v>300</v>
      </c>
      <c r="O255" s="242">
        <f>L255</f>
        <v>340000</v>
      </c>
      <c r="P255" s="320">
        <f t="shared" si="70"/>
        <v>102000000</v>
      </c>
      <c r="Q255" s="314">
        <v>350</v>
      </c>
      <c r="R255" s="320">
        <f t="shared" si="82"/>
        <v>340000</v>
      </c>
      <c r="S255" s="320">
        <f t="shared" si="83"/>
        <v>119000000</v>
      </c>
      <c r="T255" s="314">
        <f>'Cluster D'!C23</f>
        <v>300</v>
      </c>
      <c r="U255" s="320">
        <f t="shared" si="66"/>
        <v>340000</v>
      </c>
      <c r="V255" s="320">
        <f t="shared" si="71"/>
        <v>102000000</v>
      </c>
      <c r="W255" s="314">
        <v>100</v>
      </c>
      <c r="X255" s="320">
        <f>U255</f>
        <v>340000</v>
      </c>
      <c r="Y255" s="320">
        <f t="shared" si="84"/>
        <v>34000000</v>
      </c>
      <c r="Z255" s="314">
        <f>'Cluster F'!C22</f>
        <v>700</v>
      </c>
      <c r="AA255" s="320">
        <f t="shared" si="73"/>
        <v>340000</v>
      </c>
      <c r="AB255" s="320">
        <f t="shared" si="80"/>
        <v>238000000</v>
      </c>
      <c r="AC255" s="314">
        <f>'Cluster G'!C23</f>
        <v>300</v>
      </c>
      <c r="AD255" s="320">
        <f t="shared" si="75"/>
        <v>340000</v>
      </c>
      <c r="AE255" s="320">
        <f t="shared" si="76"/>
        <v>102000000</v>
      </c>
      <c r="AG255" s="197">
        <f t="shared" si="77"/>
        <v>980522600</v>
      </c>
    </row>
    <row r="256" spans="1:33" x14ac:dyDescent="0.25">
      <c r="A256" s="349" t="s">
        <v>439</v>
      </c>
      <c r="C256" s="251">
        <v>15</v>
      </c>
      <c r="D256" s="263" t="str">
        <f>D234</f>
        <v>Biaya PBB ( 0,125% x NJOP ) - 3 tahun</v>
      </c>
      <c r="E256" s="252">
        <v>1</v>
      </c>
      <c r="F256" s="251" t="s">
        <v>49</v>
      </c>
      <c r="G256" s="287">
        <f>PBB!E6</f>
        <v>896618635.88431859</v>
      </c>
      <c r="H256" s="252">
        <f t="shared" si="65"/>
        <v>896618635.88431859</v>
      </c>
      <c r="I256" s="199">
        <f t="shared" si="79"/>
        <v>5452.2457558138904</v>
      </c>
      <c r="J256" s="337" t="s">
        <v>319</v>
      </c>
      <c r="K256" s="342">
        <v>1</v>
      </c>
      <c r="L256" s="314">
        <f>PBB!E20</f>
        <v>148880012.25020665</v>
      </c>
      <c r="M256" s="320">
        <f t="shared" si="81"/>
        <v>148880012.25020665</v>
      </c>
      <c r="N256" s="314">
        <v>1</v>
      </c>
      <c r="O256" s="242">
        <f>PBB!E21</f>
        <v>120666975.08466314</v>
      </c>
      <c r="P256" s="320">
        <f t="shared" si="70"/>
        <v>120666975.08466314</v>
      </c>
      <c r="Q256" s="314">
        <v>1</v>
      </c>
      <c r="R256" s="320">
        <f>PBB!E22</f>
        <v>173393026.01968858</v>
      </c>
      <c r="S256" s="320">
        <f t="shared" si="83"/>
        <v>173393026.01968858</v>
      </c>
      <c r="T256" s="314">
        <v>1</v>
      </c>
      <c r="U256" s="320">
        <f>PBB!E23</f>
        <v>134221950.96654621</v>
      </c>
      <c r="V256" s="320">
        <f>T256*U256</f>
        <v>134221950.96654621</v>
      </c>
      <c r="W256" s="314">
        <v>1</v>
      </c>
      <c r="X256" s="320">
        <f>PBB!E24</f>
        <v>99745762.62278308</v>
      </c>
      <c r="Y256" s="320">
        <f t="shared" si="84"/>
        <v>99745762.62278308</v>
      </c>
      <c r="Z256" s="314">
        <v>1</v>
      </c>
      <c r="AA256" s="320">
        <f>PBB!E25</f>
        <v>131453674.49392967</v>
      </c>
      <c r="AB256" s="320">
        <f t="shared" si="80"/>
        <v>131453674.49392967</v>
      </c>
      <c r="AC256" s="314">
        <v>1</v>
      </c>
      <c r="AD256" s="320">
        <f>PBB!E26</f>
        <v>88257234.44650127</v>
      </c>
      <c r="AE256" s="320">
        <f t="shared" si="76"/>
        <v>88257234.44650127</v>
      </c>
      <c r="AG256" s="197">
        <f t="shared" si="77"/>
        <v>896618635.88431847</v>
      </c>
    </row>
    <row r="257" spans="1:33" x14ac:dyDescent="0.25">
      <c r="A257" s="349" t="s">
        <v>424</v>
      </c>
      <c r="C257" s="251">
        <v>16</v>
      </c>
      <c r="D257" s="263" t="s">
        <v>398</v>
      </c>
      <c r="E257" s="252">
        <f>K257+N257+Q257+T257+W257+Z257+AC257</f>
        <v>7</v>
      </c>
      <c r="F257" s="251" t="s">
        <v>51</v>
      </c>
      <c r="G257" s="285">
        <v>556430144.60000002</v>
      </c>
      <c r="H257" s="252">
        <f t="shared" si="65"/>
        <v>3895011012.2000003</v>
      </c>
      <c r="I257" s="199">
        <f t="shared" si="79"/>
        <v>23685.161572813606</v>
      </c>
      <c r="J257" s="339" t="s">
        <v>56</v>
      </c>
      <c r="K257" s="198">
        <v>1</v>
      </c>
      <c r="L257" s="314">
        <f>G257</f>
        <v>556430144.60000002</v>
      </c>
      <c r="M257" s="320">
        <f t="shared" si="81"/>
        <v>556430144.60000002</v>
      </c>
      <c r="N257" s="314">
        <v>1</v>
      </c>
      <c r="O257" s="242">
        <f>L257</f>
        <v>556430144.60000002</v>
      </c>
      <c r="P257" s="320">
        <f t="shared" si="70"/>
        <v>556430144.60000002</v>
      </c>
      <c r="Q257" s="314">
        <f>'Cluster C'!C36</f>
        <v>1</v>
      </c>
      <c r="R257" s="320">
        <f>L257</f>
        <v>556430144.60000002</v>
      </c>
      <c r="S257" s="320">
        <f t="shared" si="83"/>
        <v>556430144.60000002</v>
      </c>
      <c r="T257" s="314">
        <f>'Cluster D'!C36</f>
        <v>1</v>
      </c>
      <c r="U257" s="320">
        <f>R257</f>
        <v>556430144.60000002</v>
      </c>
      <c r="V257" s="320">
        <f t="shared" si="71"/>
        <v>556430144.60000002</v>
      </c>
      <c r="W257" s="314">
        <f>'Cluster E'!C36</f>
        <v>1</v>
      </c>
      <c r="X257" s="320">
        <f>U257</f>
        <v>556430144.60000002</v>
      </c>
      <c r="Y257" s="320">
        <f t="shared" si="84"/>
        <v>556430144.60000002</v>
      </c>
      <c r="Z257" s="314">
        <f>'Cluster F'!C35</f>
        <v>1</v>
      </c>
      <c r="AA257" s="320">
        <f t="shared" si="73"/>
        <v>556430144.60000002</v>
      </c>
      <c r="AB257" s="320">
        <f t="shared" si="80"/>
        <v>556430144.60000002</v>
      </c>
      <c r="AC257" s="314">
        <f>'Cluster G'!C36</f>
        <v>1</v>
      </c>
      <c r="AD257" s="320">
        <f t="shared" si="75"/>
        <v>556430144.60000002</v>
      </c>
      <c r="AE257" s="320">
        <f t="shared" si="76"/>
        <v>556430144.60000002</v>
      </c>
      <c r="AG257" s="197">
        <f t="shared" si="77"/>
        <v>3895011012.1999998</v>
      </c>
    </row>
    <row r="258" spans="1:33" x14ac:dyDescent="0.25">
      <c r="A258" s="349" t="s">
        <v>452</v>
      </c>
      <c r="C258" s="251">
        <v>17</v>
      </c>
      <c r="D258" s="263" t="s">
        <v>52</v>
      </c>
      <c r="E258" s="252">
        <f>K258+N258+Q258+T258+W258+Z258+AC258</f>
        <v>5</v>
      </c>
      <c r="F258" s="251" t="s">
        <v>51</v>
      </c>
      <c r="G258" s="285">
        <v>1000000000</v>
      </c>
      <c r="H258" s="252">
        <f t="shared" si="65"/>
        <v>5000000000</v>
      </c>
      <c r="I258" s="199">
        <f>H258/$E$23</f>
        <v>30404.486018944051</v>
      </c>
      <c r="J258" s="339" t="s">
        <v>55</v>
      </c>
      <c r="K258" s="198">
        <v>1</v>
      </c>
      <c r="L258" s="314">
        <f>G258</f>
        <v>1000000000</v>
      </c>
      <c r="M258" s="320">
        <f t="shared" si="81"/>
        <v>1000000000</v>
      </c>
      <c r="N258" s="314">
        <v>0</v>
      </c>
      <c r="O258" s="242">
        <v>1000000000</v>
      </c>
      <c r="P258" s="320">
        <f t="shared" si="70"/>
        <v>0</v>
      </c>
      <c r="Q258" s="314">
        <v>1</v>
      </c>
      <c r="R258" s="320">
        <f>L258</f>
        <v>1000000000</v>
      </c>
      <c r="S258" s="320">
        <f t="shared" si="83"/>
        <v>1000000000</v>
      </c>
      <c r="T258" s="314">
        <v>1</v>
      </c>
      <c r="U258" s="320">
        <f>R258</f>
        <v>1000000000</v>
      </c>
      <c r="V258" s="320">
        <f t="shared" si="71"/>
        <v>1000000000</v>
      </c>
      <c r="W258" s="314">
        <v>1</v>
      </c>
      <c r="X258" s="320">
        <f>U258</f>
        <v>1000000000</v>
      </c>
      <c r="Y258" s="320">
        <f t="shared" si="84"/>
        <v>1000000000</v>
      </c>
      <c r="Z258" s="314"/>
      <c r="AA258" s="320">
        <f t="shared" si="73"/>
        <v>1000000000</v>
      </c>
      <c r="AB258" s="320">
        <f t="shared" si="80"/>
        <v>0</v>
      </c>
      <c r="AC258" s="314">
        <v>1</v>
      </c>
      <c r="AD258" s="320">
        <f t="shared" si="75"/>
        <v>1000000000</v>
      </c>
      <c r="AE258" s="320">
        <f t="shared" si="76"/>
        <v>1000000000</v>
      </c>
      <c r="AG258" s="197">
        <f t="shared" si="77"/>
        <v>5000000000</v>
      </c>
    </row>
    <row r="259" spans="1:33" x14ac:dyDescent="0.25">
      <c r="A259" s="349" t="s">
        <v>453</v>
      </c>
      <c r="C259" s="251">
        <v>18</v>
      </c>
      <c r="D259" s="263" t="s">
        <v>53</v>
      </c>
      <c r="E259" s="252">
        <f>K259+N259+Q259+T259+W259+Z259+AC259</f>
        <v>7</v>
      </c>
      <c r="F259" s="251" t="s">
        <v>51</v>
      </c>
      <c r="G259" s="285">
        <v>800000000</v>
      </c>
      <c r="H259" s="252">
        <f t="shared" si="65"/>
        <v>5600000000</v>
      </c>
      <c r="I259" s="199">
        <f>H259/$E$23</f>
        <v>34053.024341217337</v>
      </c>
      <c r="J259" s="339" t="s">
        <v>32</v>
      </c>
      <c r="K259" s="198">
        <v>1</v>
      </c>
      <c r="L259" s="314">
        <f>G259</f>
        <v>800000000</v>
      </c>
      <c r="M259" s="320">
        <f t="shared" si="81"/>
        <v>800000000</v>
      </c>
      <c r="N259" s="314">
        <v>1</v>
      </c>
      <c r="O259" s="242">
        <f>L259</f>
        <v>800000000</v>
      </c>
      <c r="P259" s="320">
        <f t="shared" si="70"/>
        <v>800000000</v>
      </c>
      <c r="Q259" s="314">
        <v>1</v>
      </c>
      <c r="R259" s="320">
        <f>L259</f>
        <v>800000000</v>
      </c>
      <c r="S259" s="320">
        <f t="shared" si="83"/>
        <v>800000000</v>
      </c>
      <c r="T259" s="314">
        <v>1</v>
      </c>
      <c r="U259" s="320">
        <f>R259</f>
        <v>800000000</v>
      </c>
      <c r="V259" s="320">
        <f t="shared" si="71"/>
        <v>800000000</v>
      </c>
      <c r="W259" s="314">
        <v>1</v>
      </c>
      <c r="X259" s="320">
        <f>U259</f>
        <v>800000000</v>
      </c>
      <c r="Y259" s="320">
        <f t="shared" si="84"/>
        <v>800000000</v>
      </c>
      <c r="Z259" s="314">
        <v>1</v>
      </c>
      <c r="AA259" s="320">
        <f t="shared" si="73"/>
        <v>800000000</v>
      </c>
      <c r="AB259" s="320">
        <f t="shared" si="80"/>
        <v>800000000</v>
      </c>
      <c r="AC259" s="314">
        <v>1</v>
      </c>
      <c r="AD259" s="320">
        <f t="shared" si="75"/>
        <v>800000000</v>
      </c>
      <c r="AE259" s="320">
        <f t="shared" si="76"/>
        <v>800000000</v>
      </c>
      <c r="AG259" s="197">
        <f t="shared" si="77"/>
        <v>5600000000</v>
      </c>
    </row>
    <row r="260" spans="1:33" x14ac:dyDescent="0.25">
      <c r="A260" s="349" t="s">
        <v>422</v>
      </c>
      <c r="C260" s="251">
        <v>19</v>
      </c>
      <c r="D260" s="263" t="str">
        <f>D235</f>
        <v>Pemeliharaan selama 5 tahun</v>
      </c>
      <c r="E260" s="252">
        <v>5</v>
      </c>
      <c r="F260" s="251" t="s">
        <v>50</v>
      </c>
      <c r="G260" s="285">
        <f>H260/E260</f>
        <v>140000000</v>
      </c>
      <c r="H260" s="252">
        <v>700000000</v>
      </c>
      <c r="I260" s="199">
        <f t="shared" si="79"/>
        <v>4256.6280426521671</v>
      </c>
      <c r="J260" s="338" t="s">
        <v>20</v>
      </c>
      <c r="K260" s="198">
        <v>1</v>
      </c>
      <c r="L260" s="314">
        <v>100000000</v>
      </c>
      <c r="M260" s="320">
        <f t="shared" si="81"/>
        <v>100000000</v>
      </c>
      <c r="N260" s="314">
        <v>1</v>
      </c>
      <c r="O260" s="314">
        <v>100000000</v>
      </c>
      <c r="P260" s="314">
        <f>N260*O260</f>
        <v>100000000</v>
      </c>
      <c r="Q260" s="314">
        <v>1</v>
      </c>
      <c r="R260" s="320">
        <f>L260</f>
        <v>100000000</v>
      </c>
      <c r="S260" s="320">
        <f t="shared" si="83"/>
        <v>100000000</v>
      </c>
      <c r="T260" s="314">
        <v>1</v>
      </c>
      <c r="U260" s="320">
        <f>R260</f>
        <v>100000000</v>
      </c>
      <c r="V260" s="320">
        <f>T260*U260</f>
        <v>100000000</v>
      </c>
      <c r="W260" s="314">
        <v>1</v>
      </c>
      <c r="X260" s="320">
        <f>U260</f>
        <v>100000000</v>
      </c>
      <c r="Y260" s="320">
        <f t="shared" si="84"/>
        <v>100000000</v>
      </c>
      <c r="Z260" s="314">
        <v>1</v>
      </c>
      <c r="AA260" s="320">
        <f t="shared" si="73"/>
        <v>100000000</v>
      </c>
      <c r="AB260" s="320">
        <f t="shared" si="80"/>
        <v>100000000</v>
      </c>
      <c r="AC260" s="314">
        <v>1</v>
      </c>
      <c r="AD260" s="320">
        <f t="shared" si="75"/>
        <v>100000000</v>
      </c>
      <c r="AE260" s="320">
        <f t="shared" si="76"/>
        <v>100000000</v>
      </c>
      <c r="AG260" s="197">
        <f t="shared" si="77"/>
        <v>700000000</v>
      </c>
    </row>
    <row r="261" spans="1:33" x14ac:dyDescent="0.25">
      <c r="C261" s="251"/>
      <c r="D261" s="288" t="s">
        <v>21</v>
      </c>
      <c r="E261" s="255"/>
      <c r="F261" s="249" t="s">
        <v>22</v>
      </c>
      <c r="G261" s="255">
        <f>H261/(E23)</f>
        <v>645143.98026965954</v>
      </c>
      <c r="H261" s="253">
        <f>SUM(H241:H260)</f>
        <v>106093551436.405</v>
      </c>
      <c r="I261" s="255">
        <f>SUM(I241:I260)</f>
        <v>645143.98026965954</v>
      </c>
      <c r="J261" s="339"/>
      <c r="K261" s="339"/>
      <c r="L261" s="314"/>
      <c r="M261" s="314"/>
      <c r="N261" s="314"/>
      <c r="O261" s="314"/>
      <c r="P261" s="314"/>
      <c r="Q261" s="314"/>
      <c r="R261" s="314"/>
      <c r="S261" s="314"/>
      <c r="T261" s="314"/>
      <c r="U261" s="314"/>
      <c r="V261" s="314"/>
      <c r="W261" s="314"/>
      <c r="X261" s="314"/>
      <c r="Y261" s="314"/>
      <c r="Z261" s="314"/>
      <c r="AA261" s="314"/>
      <c r="AB261" s="314"/>
      <c r="AC261" s="314"/>
      <c r="AD261" s="314"/>
      <c r="AE261" s="314"/>
    </row>
    <row r="262" spans="1:33" x14ac:dyDescent="0.25">
      <c r="C262" s="251"/>
      <c r="D262" s="263" t="s">
        <v>141</v>
      </c>
      <c r="E262" s="255"/>
      <c r="F262" s="249"/>
      <c r="G262" s="255"/>
      <c r="H262" s="253">
        <f>J216</f>
        <v>71449328917.325333</v>
      </c>
      <c r="I262" s="199"/>
      <c r="J262" s="339" t="s">
        <v>33</v>
      </c>
      <c r="K262" s="314"/>
      <c r="L262" s="314"/>
      <c r="M262" s="314">
        <f>SUM(M242:M260)</f>
        <v>17683839732.862617</v>
      </c>
      <c r="N262" s="314"/>
      <c r="O262" s="314"/>
      <c r="P262" s="314">
        <f>SUM(P242:P260)</f>
        <v>14145613282.075802</v>
      </c>
      <c r="Q262" s="314"/>
      <c r="R262" s="314"/>
      <c r="S262" s="314">
        <f>SUM(S242:S260)</f>
        <v>20298551250.645699</v>
      </c>
      <c r="T262" s="314"/>
      <c r="U262" s="314"/>
      <c r="V262" s="314">
        <f>SUM(V242:V260)</f>
        <v>15267195373.187769</v>
      </c>
      <c r="W262" s="314"/>
      <c r="X262" s="314"/>
      <c r="Y262" s="314">
        <f>SUM(Y242:Y260)</f>
        <v>11673494563.934917</v>
      </c>
      <c r="Z262" s="314"/>
      <c r="AA262" s="314"/>
      <c r="AB262" s="314">
        <f>SUM(AB242:AB260)</f>
        <v>16058574712.1448</v>
      </c>
      <c r="AC262" s="314"/>
      <c r="AD262" s="314"/>
      <c r="AE262" s="314">
        <f>SUM(AE242:AE260)</f>
        <v>10966282521.553381</v>
      </c>
    </row>
    <row r="263" spans="1:33" x14ac:dyDescent="0.25">
      <c r="C263" s="251"/>
      <c r="D263" s="288" t="s">
        <v>145</v>
      </c>
      <c r="E263" s="255"/>
      <c r="F263" s="249" t="s">
        <v>22</v>
      </c>
      <c r="G263" s="256">
        <f>H263/(E23)</f>
        <v>1079620.0046956101</v>
      </c>
      <c r="H263" s="253">
        <f>H262+H261</f>
        <v>177542880353.73035</v>
      </c>
      <c r="I263" s="199"/>
      <c r="J263" s="339"/>
      <c r="K263" s="339">
        <f>'Cluster A'!F41</f>
        <v>11858762401.091667</v>
      </c>
      <c r="L263" s="314"/>
      <c r="M263" s="314"/>
      <c r="N263" s="198">
        <f>'Cluster B'!F39</f>
        <v>11072816996.706343</v>
      </c>
      <c r="O263" s="314"/>
      <c r="P263" s="314"/>
      <c r="Q263" s="198">
        <f>'Cluster C'!F41</f>
        <v>14811875518.741705</v>
      </c>
      <c r="R263" s="314"/>
      <c r="S263" s="314"/>
      <c r="T263" s="198">
        <f>'Cluster D'!F41</f>
        <v>7832731161.4948902</v>
      </c>
      <c r="U263" s="314"/>
      <c r="V263" s="314"/>
      <c r="W263" s="198">
        <f>'Cluster E'!F41</f>
        <v>8301628983.4320126</v>
      </c>
      <c r="X263" s="314"/>
      <c r="Y263" s="314"/>
      <c r="Z263" s="198">
        <f>'Cluster F'!F39</f>
        <v>10954921927.478361</v>
      </c>
      <c r="AA263" s="314"/>
      <c r="AB263" s="314"/>
      <c r="AC263" s="198">
        <f>'Cluster G'!F41</f>
        <v>6616591928.3803587</v>
      </c>
      <c r="AD263" s="314"/>
      <c r="AE263" s="314"/>
    </row>
    <row r="264" spans="1:33" x14ac:dyDescent="0.25">
      <c r="C264" s="231"/>
      <c r="D264" s="254"/>
      <c r="J264" s="198"/>
      <c r="K264" s="198"/>
      <c r="L264" s="314"/>
      <c r="M264" s="314">
        <f>K263+M262</f>
        <v>29542602133.954285</v>
      </c>
      <c r="N264" s="314"/>
      <c r="O264" s="314"/>
      <c r="P264" s="314">
        <f>N263+P262</f>
        <v>25218430278.782143</v>
      </c>
      <c r="Q264" s="314"/>
      <c r="R264" s="314"/>
      <c r="S264" s="314">
        <f>Q263+S262</f>
        <v>35110426769.387405</v>
      </c>
      <c r="T264" s="314"/>
      <c r="U264" s="314"/>
      <c r="V264" s="314">
        <f>T263+V262</f>
        <v>23099926534.682659</v>
      </c>
      <c r="W264" s="314"/>
      <c r="X264" s="314"/>
      <c r="Y264" s="314">
        <f>W263+Y262</f>
        <v>19975123547.366928</v>
      </c>
      <c r="Z264" s="314"/>
      <c r="AA264" s="314"/>
      <c r="AB264" s="314">
        <f>Z263+AB262</f>
        <v>27013496639.623161</v>
      </c>
      <c r="AC264" s="314"/>
      <c r="AD264" s="314"/>
      <c r="AE264" s="314">
        <f>AC263+AE262</f>
        <v>17582874449.933739</v>
      </c>
    </row>
    <row r="265" spans="1:33" x14ac:dyDescent="0.25">
      <c r="C265" s="231"/>
      <c r="D265" s="254" t="s">
        <v>146</v>
      </c>
      <c r="E265" s="291" t="s">
        <v>147</v>
      </c>
      <c r="F265" s="233"/>
      <c r="G265" s="291">
        <f>H265/E38</f>
        <v>1060180.384745297</v>
      </c>
      <c r="H265" s="257">
        <f>H238+H263</f>
        <v>198719890082.00186</v>
      </c>
      <c r="J265" s="343"/>
      <c r="K265" s="343"/>
      <c r="L265" s="340"/>
      <c r="M265" s="340">
        <f>'Cluster A'!F43</f>
        <v>29542602121.704285</v>
      </c>
      <c r="N265" s="340"/>
      <c r="O265" s="340"/>
      <c r="P265" s="340">
        <f>'Cluster B'!F41</f>
        <v>25218430269.782143</v>
      </c>
      <c r="Q265" s="340"/>
      <c r="R265" s="340"/>
      <c r="S265" s="340">
        <f>S264-Q264</f>
        <v>35110426769.387405</v>
      </c>
      <c r="T265" s="340"/>
      <c r="U265" s="340"/>
      <c r="V265" s="340">
        <f>'Cluster D'!F43</f>
        <v>23099926527.182655</v>
      </c>
      <c r="W265" s="340"/>
      <c r="X265" s="340"/>
      <c r="Y265" s="340">
        <f>'Cluster E'!F43</f>
        <v>19975123540.616932</v>
      </c>
      <c r="Z265" s="340"/>
      <c r="AA265" s="340"/>
      <c r="AB265" s="340">
        <f>'Cluster F'!F41</f>
        <v>27013496628.623165</v>
      </c>
      <c r="AC265" s="340"/>
      <c r="AD265" s="340"/>
      <c r="AE265" s="340">
        <f>'Cluster G'!F43</f>
        <v>17582874443.933743</v>
      </c>
    </row>
    <row r="267" spans="1:33" x14ac:dyDescent="0.25">
      <c r="G267" s="291"/>
      <c r="H267" s="345"/>
    </row>
  </sheetData>
  <mergeCells count="6">
    <mergeCell ref="J46:J47"/>
    <mergeCell ref="E46:E47"/>
    <mergeCell ref="F46:F47"/>
    <mergeCell ref="G46:G47"/>
    <mergeCell ref="H46:H47"/>
    <mergeCell ref="I46:I47"/>
  </mergeCells>
  <pageMargins left="0.7" right="0.7" top="0.75" bottom="0.75" header="0.3" footer="0.3"/>
  <pageSetup scale="13" orientation="portrait" r:id="rId1"/>
  <ignoredErrors>
    <ignoredError sqref="G265:H265" evalError="1"/>
    <ignoredError sqref="U232 X232 O256 R256 U256 AA256 AD256 L253 L252 L255 E253 L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topLeftCell="A32" zoomScaleNormal="100" workbookViewId="0">
      <selection activeCell="H42" sqref="H42"/>
    </sheetView>
  </sheetViews>
  <sheetFormatPr defaultRowHeight="15" x14ac:dyDescent="0.25"/>
  <cols>
    <col min="1" max="1" width="5.7109375" customWidth="1"/>
    <col min="2" max="2" width="30.140625" customWidth="1"/>
    <col min="3" max="3" width="17.140625" customWidth="1"/>
    <col min="4" max="4" width="11.140625" customWidth="1"/>
    <col min="5" max="5" width="15.7109375" customWidth="1"/>
    <col min="6" max="6" width="16.28515625" customWidth="1"/>
    <col min="8" max="8" width="31.5703125" style="25" customWidth="1"/>
    <col min="9" max="9" width="31.5703125" style="196" customWidth="1"/>
    <col min="10" max="10" width="23.7109375" style="196" customWidth="1"/>
    <col min="11" max="11" width="9.140625" customWidth="1"/>
    <col min="12" max="12" width="12.5703125" customWidth="1"/>
    <col min="14" max="14" width="17.7109375" style="25" bestFit="1" customWidth="1"/>
    <col min="166" max="166" width="5.7109375" customWidth="1"/>
    <col min="167" max="167" width="29" customWidth="1"/>
    <col min="168" max="168" width="17.140625" customWidth="1"/>
    <col min="169" max="169" width="11.140625" customWidth="1"/>
    <col min="170" max="170" width="15.7109375" customWidth="1"/>
    <col min="171" max="171" width="16.28515625" customWidth="1"/>
    <col min="172" max="172" width="21.140625" customWidth="1"/>
    <col min="173" max="173" width="13" customWidth="1"/>
    <col min="174" max="174" width="15.28515625" customWidth="1"/>
    <col min="175" max="176" width="14.28515625" customWidth="1"/>
    <col min="177" max="178" width="15" customWidth="1"/>
    <col min="179" max="179" width="17.7109375" customWidth="1"/>
    <col min="180" max="180" width="15.7109375" customWidth="1"/>
    <col min="181" max="182" width="15" customWidth="1"/>
    <col min="183" max="183" width="15.85546875" customWidth="1"/>
    <col min="184" max="184" width="17.85546875" customWidth="1"/>
    <col min="185" max="185" width="15.85546875" bestFit="1" customWidth="1"/>
    <col min="186" max="186" width="18.7109375" bestFit="1" customWidth="1"/>
    <col min="187" max="187" width="5.7109375" customWidth="1"/>
    <col min="188" max="188" width="16.5703125" customWidth="1"/>
    <col min="189" max="189" width="18.7109375" bestFit="1" customWidth="1"/>
    <col min="190" max="191" width="15.85546875" bestFit="1" customWidth="1"/>
    <col min="192" max="192" width="14.85546875" bestFit="1" customWidth="1"/>
    <col min="193" max="193" width="14.28515625" bestFit="1" customWidth="1"/>
    <col min="194" max="194" width="15.28515625" customWidth="1"/>
    <col min="195" max="195" width="15.85546875" customWidth="1"/>
    <col min="196" max="196" width="14.28515625" customWidth="1"/>
    <col min="197" max="197" width="14.85546875" bestFit="1" customWidth="1"/>
    <col min="198" max="198" width="16.140625" customWidth="1"/>
    <col min="199" max="199" width="17.28515625" customWidth="1"/>
    <col min="200" max="200" width="15.85546875" bestFit="1" customWidth="1"/>
    <col min="201" max="201" width="18.7109375" bestFit="1" customWidth="1"/>
    <col min="203" max="203" width="14.28515625" bestFit="1" customWidth="1"/>
    <col min="204" max="204" width="18.7109375" bestFit="1" customWidth="1"/>
    <col min="205" max="206" width="15.85546875" bestFit="1" customWidth="1"/>
    <col min="207" max="207" width="14.85546875" bestFit="1" customWidth="1"/>
    <col min="208" max="208" width="16.85546875" customWidth="1"/>
    <col min="209" max="209" width="15.28515625" customWidth="1"/>
    <col min="210" max="210" width="15.85546875" customWidth="1"/>
    <col min="211" max="211" width="14.28515625" customWidth="1"/>
    <col min="212" max="212" width="14.85546875" bestFit="1" customWidth="1"/>
    <col min="213" max="213" width="16.140625" customWidth="1"/>
    <col min="214" max="214" width="17.28515625" customWidth="1"/>
    <col min="215" max="215" width="15.85546875" bestFit="1" customWidth="1"/>
    <col min="216" max="216" width="18.7109375" bestFit="1" customWidth="1"/>
    <col min="218" max="218" width="14.28515625" bestFit="1" customWidth="1"/>
    <col min="219" max="219" width="18.7109375" bestFit="1" customWidth="1"/>
    <col min="220" max="221" width="15.85546875" bestFit="1" customWidth="1"/>
    <col min="222" max="222" width="14.85546875" bestFit="1" customWidth="1"/>
    <col min="223" max="223" width="14.28515625" bestFit="1" customWidth="1"/>
    <col min="224" max="224" width="15.28515625" customWidth="1"/>
    <col min="225" max="225" width="15.85546875" customWidth="1"/>
    <col min="226" max="226" width="14.28515625" customWidth="1"/>
    <col min="227" max="227" width="14.85546875" bestFit="1" customWidth="1"/>
    <col min="228" max="228" width="16.140625" customWidth="1"/>
    <col min="229" max="229" width="17.28515625" customWidth="1"/>
    <col min="230" max="230" width="15.85546875" bestFit="1" customWidth="1"/>
    <col min="231" max="231" width="18.7109375" bestFit="1" customWidth="1"/>
    <col min="233" max="233" width="14.28515625" bestFit="1" customWidth="1"/>
    <col min="234" max="234" width="18.7109375" bestFit="1" customWidth="1"/>
    <col min="235" max="236" width="15.85546875" bestFit="1" customWidth="1"/>
    <col min="237" max="237" width="14.85546875" bestFit="1" customWidth="1"/>
    <col min="238" max="238" width="14.28515625" bestFit="1" customWidth="1"/>
    <col min="239" max="239" width="15.28515625" customWidth="1"/>
    <col min="240" max="240" width="15.85546875" customWidth="1"/>
    <col min="241" max="241" width="14.28515625" customWidth="1"/>
    <col min="242" max="242" width="14.85546875" bestFit="1" customWidth="1"/>
    <col min="243" max="243" width="16.140625" customWidth="1"/>
    <col min="244" max="244" width="17.28515625" customWidth="1"/>
    <col min="245" max="245" width="15.85546875" bestFit="1" customWidth="1"/>
    <col min="246" max="246" width="18.7109375" bestFit="1" customWidth="1"/>
    <col min="248" max="248" width="14.28515625" bestFit="1" customWidth="1"/>
    <col min="249" max="249" width="18.7109375" bestFit="1" customWidth="1"/>
    <col min="250" max="251" width="15.85546875" bestFit="1" customWidth="1"/>
    <col min="252" max="252" width="14.85546875" bestFit="1" customWidth="1"/>
    <col min="253" max="253" width="14.28515625" bestFit="1" customWidth="1"/>
    <col min="254" max="254" width="15.28515625" customWidth="1"/>
    <col min="255" max="255" width="15.85546875" customWidth="1"/>
    <col min="256" max="256" width="14.28515625" customWidth="1"/>
    <col min="257" max="257" width="14.85546875" bestFit="1" customWidth="1"/>
    <col min="258" max="258" width="16.140625" customWidth="1"/>
    <col min="259" max="259" width="17.28515625" customWidth="1"/>
    <col min="260" max="260" width="15.85546875" bestFit="1" customWidth="1"/>
    <col min="261" max="261" width="18.7109375" bestFit="1" customWidth="1"/>
    <col min="422" max="422" width="5.7109375" customWidth="1"/>
    <col min="423" max="423" width="29" customWidth="1"/>
    <col min="424" max="424" width="17.140625" customWidth="1"/>
    <col min="425" max="425" width="11.140625" customWidth="1"/>
    <col min="426" max="426" width="15.7109375" customWidth="1"/>
    <col min="427" max="427" width="16.28515625" customWidth="1"/>
    <col min="428" max="428" width="21.140625" customWidth="1"/>
    <col min="429" max="429" width="13" customWidth="1"/>
    <col min="430" max="430" width="15.28515625" customWidth="1"/>
    <col min="431" max="432" width="14.28515625" customWidth="1"/>
    <col min="433" max="434" width="15" customWidth="1"/>
    <col min="435" max="435" width="17.7109375" customWidth="1"/>
    <col min="436" max="436" width="15.7109375" customWidth="1"/>
    <col min="437" max="438" width="15" customWidth="1"/>
    <col min="439" max="439" width="15.85546875" customWidth="1"/>
    <col min="440" max="440" width="17.85546875" customWidth="1"/>
    <col min="441" max="441" width="15.85546875" bestFit="1" customWidth="1"/>
    <col min="442" max="442" width="18.7109375" bestFit="1" customWidth="1"/>
    <col min="443" max="443" width="5.7109375" customWidth="1"/>
    <col min="444" max="444" width="16.5703125" customWidth="1"/>
    <col min="445" max="445" width="18.7109375" bestFit="1" customWidth="1"/>
    <col min="446" max="447" width="15.85546875" bestFit="1" customWidth="1"/>
    <col min="448" max="448" width="14.85546875" bestFit="1" customWidth="1"/>
    <col min="449" max="449" width="14.28515625" bestFit="1" customWidth="1"/>
    <col min="450" max="450" width="15.28515625" customWidth="1"/>
    <col min="451" max="451" width="15.85546875" customWidth="1"/>
    <col min="452" max="452" width="14.28515625" customWidth="1"/>
    <col min="453" max="453" width="14.85546875" bestFit="1" customWidth="1"/>
    <col min="454" max="454" width="16.140625" customWidth="1"/>
    <col min="455" max="455" width="17.28515625" customWidth="1"/>
    <col min="456" max="456" width="15.85546875" bestFit="1" customWidth="1"/>
    <col min="457" max="457" width="18.7109375" bestFit="1" customWidth="1"/>
    <col min="459" max="459" width="14.28515625" bestFit="1" customWidth="1"/>
    <col min="460" max="460" width="18.7109375" bestFit="1" customWidth="1"/>
    <col min="461" max="462" width="15.85546875" bestFit="1" customWidth="1"/>
    <col min="463" max="463" width="14.85546875" bestFit="1" customWidth="1"/>
    <col min="464" max="464" width="16.85546875" customWidth="1"/>
    <col min="465" max="465" width="15.28515625" customWidth="1"/>
    <col min="466" max="466" width="15.85546875" customWidth="1"/>
    <col min="467" max="467" width="14.28515625" customWidth="1"/>
    <col min="468" max="468" width="14.85546875" bestFit="1" customWidth="1"/>
    <col min="469" max="469" width="16.140625" customWidth="1"/>
    <col min="470" max="470" width="17.28515625" customWidth="1"/>
    <col min="471" max="471" width="15.85546875" bestFit="1" customWidth="1"/>
    <col min="472" max="472" width="18.7109375" bestFit="1" customWidth="1"/>
    <col min="474" max="474" width="14.28515625" bestFit="1" customWidth="1"/>
    <col min="475" max="475" width="18.7109375" bestFit="1" customWidth="1"/>
    <col min="476" max="477" width="15.85546875" bestFit="1" customWidth="1"/>
    <col min="478" max="478" width="14.85546875" bestFit="1" customWidth="1"/>
    <col min="479" max="479" width="14.28515625" bestFit="1" customWidth="1"/>
    <col min="480" max="480" width="15.28515625" customWidth="1"/>
    <col min="481" max="481" width="15.85546875" customWidth="1"/>
    <col min="482" max="482" width="14.28515625" customWidth="1"/>
    <col min="483" max="483" width="14.85546875" bestFit="1" customWidth="1"/>
    <col min="484" max="484" width="16.140625" customWidth="1"/>
    <col min="485" max="485" width="17.28515625" customWidth="1"/>
    <col min="486" max="486" width="15.85546875" bestFit="1" customWidth="1"/>
    <col min="487" max="487" width="18.7109375" bestFit="1" customWidth="1"/>
    <col min="489" max="489" width="14.28515625" bestFit="1" customWidth="1"/>
    <col min="490" max="490" width="18.7109375" bestFit="1" customWidth="1"/>
    <col min="491" max="492" width="15.85546875" bestFit="1" customWidth="1"/>
    <col min="493" max="493" width="14.85546875" bestFit="1" customWidth="1"/>
    <col min="494" max="494" width="14.28515625" bestFit="1" customWidth="1"/>
    <col min="495" max="495" width="15.28515625" customWidth="1"/>
    <col min="496" max="496" width="15.85546875" customWidth="1"/>
    <col min="497" max="497" width="14.28515625" customWidth="1"/>
    <col min="498" max="498" width="14.85546875" bestFit="1" customWidth="1"/>
    <col min="499" max="499" width="16.140625" customWidth="1"/>
    <col min="500" max="500" width="17.28515625" customWidth="1"/>
    <col min="501" max="501" width="15.85546875" bestFit="1" customWidth="1"/>
    <col min="502" max="502" width="18.7109375" bestFit="1" customWidth="1"/>
    <col min="504" max="504" width="14.28515625" bestFit="1" customWidth="1"/>
    <col min="505" max="505" width="18.7109375" bestFit="1" customWidth="1"/>
    <col min="506" max="507" width="15.85546875" bestFit="1" customWidth="1"/>
    <col min="508" max="508" width="14.85546875" bestFit="1" customWidth="1"/>
    <col min="509" max="509" width="14.28515625" bestFit="1" customWidth="1"/>
    <col min="510" max="510" width="15.28515625" customWidth="1"/>
    <col min="511" max="511" width="15.85546875" customWidth="1"/>
    <col min="512" max="512" width="14.28515625" customWidth="1"/>
    <col min="513" max="513" width="14.85546875" bestFit="1" customWidth="1"/>
    <col min="514" max="514" width="16.140625" customWidth="1"/>
    <col min="515" max="515" width="17.28515625" customWidth="1"/>
    <col min="516" max="516" width="15.85546875" bestFit="1" customWidth="1"/>
    <col min="517" max="517" width="18.7109375" bestFit="1" customWidth="1"/>
    <col min="678" max="678" width="5.7109375" customWidth="1"/>
    <col min="679" max="679" width="29" customWidth="1"/>
    <col min="680" max="680" width="17.140625" customWidth="1"/>
    <col min="681" max="681" width="11.140625" customWidth="1"/>
    <col min="682" max="682" width="15.7109375" customWidth="1"/>
    <col min="683" max="683" width="16.28515625" customWidth="1"/>
    <col min="684" max="684" width="21.140625" customWidth="1"/>
    <col min="685" max="685" width="13" customWidth="1"/>
    <col min="686" max="686" width="15.28515625" customWidth="1"/>
    <col min="687" max="688" width="14.28515625" customWidth="1"/>
    <col min="689" max="690" width="15" customWidth="1"/>
    <col min="691" max="691" width="17.7109375" customWidth="1"/>
    <col min="692" max="692" width="15.7109375" customWidth="1"/>
    <col min="693" max="694" width="15" customWidth="1"/>
    <col min="695" max="695" width="15.85546875" customWidth="1"/>
    <col min="696" max="696" width="17.85546875" customWidth="1"/>
    <col min="697" max="697" width="15.85546875" bestFit="1" customWidth="1"/>
    <col min="698" max="698" width="18.7109375" bestFit="1" customWidth="1"/>
    <col min="699" max="699" width="5.7109375" customWidth="1"/>
    <col min="700" max="700" width="16.5703125" customWidth="1"/>
    <col min="701" max="701" width="18.7109375" bestFit="1" customWidth="1"/>
    <col min="702" max="703" width="15.85546875" bestFit="1" customWidth="1"/>
    <col min="704" max="704" width="14.85546875" bestFit="1" customWidth="1"/>
    <col min="705" max="705" width="14.28515625" bestFit="1" customWidth="1"/>
    <col min="706" max="706" width="15.28515625" customWidth="1"/>
    <col min="707" max="707" width="15.85546875" customWidth="1"/>
    <col min="708" max="708" width="14.28515625" customWidth="1"/>
    <col min="709" max="709" width="14.85546875" bestFit="1" customWidth="1"/>
    <col min="710" max="710" width="16.140625" customWidth="1"/>
    <col min="711" max="711" width="17.28515625" customWidth="1"/>
    <col min="712" max="712" width="15.85546875" bestFit="1" customWidth="1"/>
    <col min="713" max="713" width="18.7109375" bestFit="1" customWidth="1"/>
    <col min="715" max="715" width="14.28515625" bestFit="1" customWidth="1"/>
    <col min="716" max="716" width="18.7109375" bestFit="1" customWidth="1"/>
    <col min="717" max="718" width="15.85546875" bestFit="1" customWidth="1"/>
    <col min="719" max="719" width="14.85546875" bestFit="1" customWidth="1"/>
    <col min="720" max="720" width="16.85546875" customWidth="1"/>
    <col min="721" max="721" width="15.28515625" customWidth="1"/>
    <col min="722" max="722" width="15.85546875" customWidth="1"/>
    <col min="723" max="723" width="14.28515625" customWidth="1"/>
    <col min="724" max="724" width="14.85546875" bestFit="1" customWidth="1"/>
    <col min="725" max="725" width="16.140625" customWidth="1"/>
    <col min="726" max="726" width="17.28515625" customWidth="1"/>
    <col min="727" max="727" width="15.85546875" bestFit="1" customWidth="1"/>
    <col min="728" max="728" width="18.7109375" bestFit="1" customWidth="1"/>
    <col min="730" max="730" width="14.28515625" bestFit="1" customWidth="1"/>
    <col min="731" max="731" width="18.7109375" bestFit="1" customWidth="1"/>
    <col min="732" max="733" width="15.85546875" bestFit="1" customWidth="1"/>
    <col min="734" max="734" width="14.85546875" bestFit="1" customWidth="1"/>
    <col min="735" max="735" width="14.28515625" bestFit="1" customWidth="1"/>
    <col min="736" max="736" width="15.28515625" customWidth="1"/>
    <col min="737" max="737" width="15.85546875" customWidth="1"/>
    <col min="738" max="738" width="14.28515625" customWidth="1"/>
    <col min="739" max="739" width="14.85546875" bestFit="1" customWidth="1"/>
    <col min="740" max="740" width="16.140625" customWidth="1"/>
    <col min="741" max="741" width="17.28515625" customWidth="1"/>
    <col min="742" max="742" width="15.85546875" bestFit="1" customWidth="1"/>
    <col min="743" max="743" width="18.7109375" bestFit="1" customWidth="1"/>
    <col min="745" max="745" width="14.28515625" bestFit="1" customWidth="1"/>
    <col min="746" max="746" width="18.7109375" bestFit="1" customWidth="1"/>
    <col min="747" max="748" width="15.85546875" bestFit="1" customWidth="1"/>
    <col min="749" max="749" width="14.85546875" bestFit="1" customWidth="1"/>
    <col min="750" max="750" width="14.28515625" bestFit="1" customWidth="1"/>
    <col min="751" max="751" width="15.28515625" customWidth="1"/>
    <col min="752" max="752" width="15.85546875" customWidth="1"/>
    <col min="753" max="753" width="14.28515625" customWidth="1"/>
    <col min="754" max="754" width="14.85546875" bestFit="1" customWidth="1"/>
    <col min="755" max="755" width="16.140625" customWidth="1"/>
    <col min="756" max="756" width="17.28515625" customWidth="1"/>
    <col min="757" max="757" width="15.85546875" bestFit="1" customWidth="1"/>
    <col min="758" max="758" width="18.7109375" bestFit="1" customWidth="1"/>
    <col min="760" max="760" width="14.28515625" bestFit="1" customWidth="1"/>
    <col min="761" max="761" width="18.7109375" bestFit="1" customWidth="1"/>
    <col min="762" max="763" width="15.85546875" bestFit="1" customWidth="1"/>
    <col min="764" max="764" width="14.85546875" bestFit="1" customWidth="1"/>
    <col min="765" max="765" width="14.28515625" bestFit="1" customWidth="1"/>
    <col min="766" max="766" width="15.28515625" customWidth="1"/>
    <col min="767" max="767" width="15.85546875" customWidth="1"/>
    <col min="768" max="768" width="14.28515625" customWidth="1"/>
    <col min="769" max="769" width="14.85546875" bestFit="1" customWidth="1"/>
    <col min="770" max="770" width="16.140625" customWidth="1"/>
    <col min="771" max="771" width="17.28515625" customWidth="1"/>
    <col min="772" max="772" width="15.85546875" bestFit="1" customWidth="1"/>
    <col min="773" max="773" width="18.7109375" bestFit="1" customWidth="1"/>
    <col min="934" max="934" width="5.7109375" customWidth="1"/>
    <col min="935" max="935" width="29" customWidth="1"/>
    <col min="936" max="936" width="17.140625" customWidth="1"/>
    <col min="937" max="937" width="11.140625" customWidth="1"/>
    <col min="938" max="938" width="15.7109375" customWidth="1"/>
    <col min="939" max="939" width="16.28515625" customWidth="1"/>
    <col min="940" max="940" width="21.140625" customWidth="1"/>
    <col min="941" max="941" width="13" customWidth="1"/>
    <col min="942" max="942" width="15.28515625" customWidth="1"/>
    <col min="943" max="944" width="14.28515625" customWidth="1"/>
    <col min="945" max="946" width="15" customWidth="1"/>
    <col min="947" max="947" width="17.7109375" customWidth="1"/>
    <col min="948" max="948" width="15.7109375" customWidth="1"/>
    <col min="949" max="950" width="15" customWidth="1"/>
    <col min="951" max="951" width="15.85546875" customWidth="1"/>
    <col min="952" max="952" width="17.85546875" customWidth="1"/>
    <col min="953" max="953" width="15.85546875" bestFit="1" customWidth="1"/>
    <col min="954" max="954" width="18.7109375" bestFit="1" customWidth="1"/>
    <col min="955" max="955" width="5.7109375" customWidth="1"/>
    <col min="956" max="956" width="16.5703125" customWidth="1"/>
    <col min="957" max="957" width="18.7109375" bestFit="1" customWidth="1"/>
    <col min="958" max="959" width="15.85546875" bestFit="1" customWidth="1"/>
    <col min="960" max="960" width="14.85546875" bestFit="1" customWidth="1"/>
    <col min="961" max="961" width="14.28515625" bestFit="1" customWidth="1"/>
    <col min="962" max="962" width="15.28515625" customWidth="1"/>
    <col min="963" max="963" width="15.85546875" customWidth="1"/>
    <col min="964" max="964" width="14.28515625" customWidth="1"/>
    <col min="965" max="965" width="14.85546875" bestFit="1" customWidth="1"/>
    <col min="966" max="966" width="16.140625" customWidth="1"/>
    <col min="967" max="967" width="17.28515625" customWidth="1"/>
    <col min="968" max="968" width="15.85546875" bestFit="1" customWidth="1"/>
    <col min="969" max="969" width="18.7109375" bestFit="1" customWidth="1"/>
    <col min="971" max="971" width="14.28515625" bestFit="1" customWidth="1"/>
    <col min="972" max="972" width="18.7109375" bestFit="1" customWidth="1"/>
    <col min="973" max="974" width="15.85546875" bestFit="1" customWidth="1"/>
    <col min="975" max="975" width="14.85546875" bestFit="1" customWidth="1"/>
    <col min="976" max="976" width="16.85546875" customWidth="1"/>
    <col min="977" max="977" width="15.28515625" customWidth="1"/>
    <col min="978" max="978" width="15.85546875" customWidth="1"/>
    <col min="979" max="979" width="14.28515625" customWidth="1"/>
    <col min="980" max="980" width="14.85546875" bestFit="1" customWidth="1"/>
    <col min="981" max="981" width="16.140625" customWidth="1"/>
    <col min="982" max="982" width="17.28515625" customWidth="1"/>
    <col min="983" max="983" width="15.85546875" bestFit="1" customWidth="1"/>
    <col min="984" max="984" width="18.7109375" bestFit="1" customWidth="1"/>
    <col min="986" max="986" width="14.28515625" bestFit="1" customWidth="1"/>
    <col min="987" max="987" width="18.7109375" bestFit="1" customWidth="1"/>
    <col min="988" max="989" width="15.85546875" bestFit="1" customWidth="1"/>
    <col min="990" max="990" width="14.85546875" bestFit="1" customWidth="1"/>
    <col min="991" max="991" width="14.28515625" bestFit="1" customWidth="1"/>
    <col min="992" max="992" width="15.28515625" customWidth="1"/>
    <col min="993" max="993" width="15.85546875" customWidth="1"/>
    <col min="994" max="994" width="14.28515625" customWidth="1"/>
    <col min="995" max="995" width="14.85546875" bestFit="1" customWidth="1"/>
    <col min="996" max="996" width="16.140625" customWidth="1"/>
    <col min="997" max="997" width="17.28515625" customWidth="1"/>
    <col min="998" max="998" width="15.85546875" bestFit="1" customWidth="1"/>
    <col min="999" max="999" width="18.7109375" bestFit="1" customWidth="1"/>
    <col min="1001" max="1001" width="14.28515625" bestFit="1" customWidth="1"/>
    <col min="1002" max="1002" width="18.7109375" bestFit="1" customWidth="1"/>
    <col min="1003" max="1004" width="15.85546875" bestFit="1" customWidth="1"/>
    <col min="1005" max="1005" width="14.85546875" bestFit="1" customWidth="1"/>
    <col min="1006" max="1006" width="14.28515625" bestFit="1" customWidth="1"/>
    <col min="1007" max="1007" width="15.28515625" customWidth="1"/>
    <col min="1008" max="1008" width="15.85546875" customWidth="1"/>
    <col min="1009" max="1009" width="14.28515625" customWidth="1"/>
    <col min="1010" max="1010" width="14.85546875" bestFit="1" customWidth="1"/>
    <col min="1011" max="1011" width="16.140625" customWidth="1"/>
    <col min="1012" max="1012" width="17.28515625" customWidth="1"/>
    <col min="1013" max="1013" width="15.85546875" bestFit="1" customWidth="1"/>
    <col min="1014" max="1014" width="18.7109375" bestFit="1" customWidth="1"/>
    <col min="1016" max="1016" width="14.28515625" bestFit="1" customWidth="1"/>
    <col min="1017" max="1017" width="18.7109375" bestFit="1" customWidth="1"/>
    <col min="1018" max="1019" width="15.85546875" bestFit="1" customWidth="1"/>
    <col min="1020" max="1020" width="14.85546875" bestFit="1" customWidth="1"/>
    <col min="1021" max="1021" width="14.28515625" bestFit="1" customWidth="1"/>
    <col min="1022" max="1022" width="15.28515625" customWidth="1"/>
    <col min="1023" max="1023" width="15.85546875" customWidth="1"/>
    <col min="1024" max="1024" width="14.28515625" customWidth="1"/>
    <col min="1025" max="1025" width="14.85546875" bestFit="1" customWidth="1"/>
    <col min="1026" max="1026" width="16.140625" customWidth="1"/>
    <col min="1027" max="1027" width="17.28515625" customWidth="1"/>
    <col min="1028" max="1028" width="15.85546875" bestFit="1" customWidth="1"/>
    <col min="1029" max="1029" width="18.7109375" bestFit="1" customWidth="1"/>
    <col min="1190" max="1190" width="5.7109375" customWidth="1"/>
    <col min="1191" max="1191" width="29" customWidth="1"/>
    <col min="1192" max="1192" width="17.140625" customWidth="1"/>
    <col min="1193" max="1193" width="11.140625" customWidth="1"/>
    <col min="1194" max="1194" width="15.7109375" customWidth="1"/>
    <col min="1195" max="1195" width="16.28515625" customWidth="1"/>
    <col min="1196" max="1196" width="21.140625" customWidth="1"/>
    <col min="1197" max="1197" width="13" customWidth="1"/>
    <col min="1198" max="1198" width="15.28515625" customWidth="1"/>
    <col min="1199" max="1200" width="14.28515625" customWidth="1"/>
    <col min="1201" max="1202" width="15" customWidth="1"/>
    <col min="1203" max="1203" width="17.7109375" customWidth="1"/>
    <col min="1204" max="1204" width="15.7109375" customWidth="1"/>
    <col min="1205" max="1206" width="15" customWidth="1"/>
    <col min="1207" max="1207" width="15.85546875" customWidth="1"/>
    <col min="1208" max="1208" width="17.85546875" customWidth="1"/>
    <col min="1209" max="1209" width="15.85546875" bestFit="1" customWidth="1"/>
    <col min="1210" max="1210" width="18.7109375" bestFit="1" customWidth="1"/>
    <col min="1211" max="1211" width="5.7109375" customWidth="1"/>
    <col min="1212" max="1212" width="16.5703125" customWidth="1"/>
    <col min="1213" max="1213" width="18.7109375" bestFit="1" customWidth="1"/>
    <col min="1214" max="1215" width="15.85546875" bestFit="1" customWidth="1"/>
    <col min="1216" max="1216" width="14.85546875" bestFit="1" customWidth="1"/>
    <col min="1217" max="1217" width="14.28515625" bestFit="1" customWidth="1"/>
    <col min="1218" max="1218" width="15.28515625" customWidth="1"/>
    <col min="1219" max="1219" width="15.85546875" customWidth="1"/>
    <col min="1220" max="1220" width="14.28515625" customWidth="1"/>
    <col min="1221" max="1221" width="14.85546875" bestFit="1" customWidth="1"/>
    <col min="1222" max="1222" width="16.140625" customWidth="1"/>
    <col min="1223" max="1223" width="17.28515625" customWidth="1"/>
    <col min="1224" max="1224" width="15.85546875" bestFit="1" customWidth="1"/>
    <col min="1225" max="1225" width="18.7109375" bestFit="1" customWidth="1"/>
    <col min="1227" max="1227" width="14.28515625" bestFit="1" customWidth="1"/>
    <col min="1228" max="1228" width="18.7109375" bestFit="1" customWidth="1"/>
    <col min="1229" max="1230" width="15.85546875" bestFit="1" customWidth="1"/>
    <col min="1231" max="1231" width="14.85546875" bestFit="1" customWidth="1"/>
    <col min="1232" max="1232" width="16.85546875" customWidth="1"/>
    <col min="1233" max="1233" width="15.28515625" customWidth="1"/>
    <col min="1234" max="1234" width="15.85546875" customWidth="1"/>
    <col min="1235" max="1235" width="14.28515625" customWidth="1"/>
    <col min="1236" max="1236" width="14.85546875" bestFit="1" customWidth="1"/>
    <col min="1237" max="1237" width="16.140625" customWidth="1"/>
    <col min="1238" max="1238" width="17.28515625" customWidth="1"/>
    <col min="1239" max="1239" width="15.85546875" bestFit="1" customWidth="1"/>
    <col min="1240" max="1240" width="18.7109375" bestFit="1" customWidth="1"/>
    <col min="1242" max="1242" width="14.28515625" bestFit="1" customWidth="1"/>
    <col min="1243" max="1243" width="18.7109375" bestFit="1" customWidth="1"/>
    <col min="1244" max="1245" width="15.85546875" bestFit="1" customWidth="1"/>
    <col min="1246" max="1246" width="14.85546875" bestFit="1" customWidth="1"/>
    <col min="1247" max="1247" width="14.28515625" bestFit="1" customWidth="1"/>
    <col min="1248" max="1248" width="15.28515625" customWidth="1"/>
    <col min="1249" max="1249" width="15.85546875" customWidth="1"/>
    <col min="1250" max="1250" width="14.28515625" customWidth="1"/>
    <col min="1251" max="1251" width="14.85546875" bestFit="1" customWidth="1"/>
    <col min="1252" max="1252" width="16.140625" customWidth="1"/>
    <col min="1253" max="1253" width="17.28515625" customWidth="1"/>
    <col min="1254" max="1254" width="15.85546875" bestFit="1" customWidth="1"/>
    <col min="1255" max="1255" width="18.7109375" bestFit="1" customWidth="1"/>
    <col min="1257" max="1257" width="14.28515625" bestFit="1" customWidth="1"/>
    <col min="1258" max="1258" width="18.7109375" bestFit="1" customWidth="1"/>
    <col min="1259" max="1260" width="15.85546875" bestFit="1" customWidth="1"/>
    <col min="1261" max="1261" width="14.85546875" bestFit="1" customWidth="1"/>
    <col min="1262" max="1262" width="14.28515625" bestFit="1" customWidth="1"/>
    <col min="1263" max="1263" width="15.28515625" customWidth="1"/>
    <col min="1264" max="1264" width="15.85546875" customWidth="1"/>
    <col min="1265" max="1265" width="14.28515625" customWidth="1"/>
    <col min="1266" max="1266" width="14.85546875" bestFit="1" customWidth="1"/>
    <col min="1267" max="1267" width="16.140625" customWidth="1"/>
    <col min="1268" max="1268" width="17.28515625" customWidth="1"/>
    <col min="1269" max="1269" width="15.85546875" bestFit="1" customWidth="1"/>
    <col min="1270" max="1270" width="18.7109375" bestFit="1" customWidth="1"/>
    <col min="1272" max="1272" width="14.28515625" bestFit="1" customWidth="1"/>
    <col min="1273" max="1273" width="18.7109375" bestFit="1" customWidth="1"/>
    <col min="1274" max="1275" width="15.85546875" bestFit="1" customWidth="1"/>
    <col min="1276" max="1276" width="14.85546875" bestFit="1" customWidth="1"/>
    <col min="1277" max="1277" width="14.28515625" bestFit="1" customWidth="1"/>
    <col min="1278" max="1278" width="15.28515625" customWidth="1"/>
    <col min="1279" max="1279" width="15.85546875" customWidth="1"/>
    <col min="1280" max="1280" width="14.28515625" customWidth="1"/>
    <col min="1281" max="1281" width="14.85546875" bestFit="1" customWidth="1"/>
    <col min="1282" max="1282" width="16.140625" customWidth="1"/>
    <col min="1283" max="1283" width="17.28515625" customWidth="1"/>
    <col min="1284" max="1284" width="15.85546875" bestFit="1" customWidth="1"/>
    <col min="1285" max="1285" width="18.7109375" bestFit="1" customWidth="1"/>
    <col min="1446" max="1446" width="5.7109375" customWidth="1"/>
    <col min="1447" max="1447" width="29" customWidth="1"/>
    <col min="1448" max="1448" width="17.140625" customWidth="1"/>
    <col min="1449" max="1449" width="11.140625" customWidth="1"/>
    <col min="1450" max="1450" width="15.7109375" customWidth="1"/>
    <col min="1451" max="1451" width="16.28515625" customWidth="1"/>
    <col min="1452" max="1452" width="21.140625" customWidth="1"/>
    <col min="1453" max="1453" width="13" customWidth="1"/>
    <col min="1454" max="1454" width="15.28515625" customWidth="1"/>
    <col min="1455" max="1456" width="14.28515625" customWidth="1"/>
    <col min="1457" max="1458" width="15" customWidth="1"/>
    <col min="1459" max="1459" width="17.7109375" customWidth="1"/>
    <col min="1460" max="1460" width="15.7109375" customWidth="1"/>
    <col min="1461" max="1462" width="15" customWidth="1"/>
    <col min="1463" max="1463" width="15.85546875" customWidth="1"/>
    <col min="1464" max="1464" width="17.85546875" customWidth="1"/>
    <col min="1465" max="1465" width="15.85546875" bestFit="1" customWidth="1"/>
    <col min="1466" max="1466" width="18.7109375" bestFit="1" customWidth="1"/>
    <col min="1467" max="1467" width="5.7109375" customWidth="1"/>
    <col min="1468" max="1468" width="16.5703125" customWidth="1"/>
    <col min="1469" max="1469" width="18.7109375" bestFit="1" customWidth="1"/>
    <col min="1470" max="1471" width="15.85546875" bestFit="1" customWidth="1"/>
    <col min="1472" max="1472" width="14.85546875" bestFit="1" customWidth="1"/>
    <col min="1473" max="1473" width="14.28515625" bestFit="1" customWidth="1"/>
    <col min="1474" max="1474" width="15.28515625" customWidth="1"/>
    <col min="1475" max="1475" width="15.85546875" customWidth="1"/>
    <col min="1476" max="1476" width="14.28515625" customWidth="1"/>
    <col min="1477" max="1477" width="14.85546875" bestFit="1" customWidth="1"/>
    <col min="1478" max="1478" width="16.140625" customWidth="1"/>
    <col min="1479" max="1479" width="17.28515625" customWidth="1"/>
    <col min="1480" max="1480" width="15.85546875" bestFit="1" customWidth="1"/>
    <col min="1481" max="1481" width="18.7109375" bestFit="1" customWidth="1"/>
    <col min="1483" max="1483" width="14.28515625" bestFit="1" customWidth="1"/>
    <col min="1484" max="1484" width="18.7109375" bestFit="1" customWidth="1"/>
    <col min="1485" max="1486" width="15.85546875" bestFit="1" customWidth="1"/>
    <col min="1487" max="1487" width="14.85546875" bestFit="1" customWidth="1"/>
    <col min="1488" max="1488" width="16.85546875" customWidth="1"/>
    <col min="1489" max="1489" width="15.28515625" customWidth="1"/>
    <col min="1490" max="1490" width="15.85546875" customWidth="1"/>
    <col min="1491" max="1491" width="14.28515625" customWidth="1"/>
    <col min="1492" max="1492" width="14.85546875" bestFit="1" customWidth="1"/>
    <col min="1493" max="1493" width="16.140625" customWidth="1"/>
    <col min="1494" max="1494" width="17.28515625" customWidth="1"/>
    <col min="1495" max="1495" width="15.85546875" bestFit="1" customWidth="1"/>
    <col min="1496" max="1496" width="18.7109375" bestFit="1" customWidth="1"/>
    <col min="1498" max="1498" width="14.28515625" bestFit="1" customWidth="1"/>
    <col min="1499" max="1499" width="18.7109375" bestFit="1" customWidth="1"/>
    <col min="1500" max="1501" width="15.85546875" bestFit="1" customWidth="1"/>
    <col min="1502" max="1502" width="14.85546875" bestFit="1" customWidth="1"/>
    <col min="1503" max="1503" width="14.28515625" bestFit="1" customWidth="1"/>
    <col min="1504" max="1504" width="15.28515625" customWidth="1"/>
    <col min="1505" max="1505" width="15.85546875" customWidth="1"/>
    <col min="1506" max="1506" width="14.28515625" customWidth="1"/>
    <col min="1507" max="1507" width="14.85546875" bestFit="1" customWidth="1"/>
    <col min="1508" max="1508" width="16.140625" customWidth="1"/>
    <col min="1509" max="1509" width="17.28515625" customWidth="1"/>
    <col min="1510" max="1510" width="15.85546875" bestFit="1" customWidth="1"/>
    <col min="1511" max="1511" width="18.7109375" bestFit="1" customWidth="1"/>
    <col min="1513" max="1513" width="14.28515625" bestFit="1" customWidth="1"/>
    <col min="1514" max="1514" width="18.7109375" bestFit="1" customWidth="1"/>
    <col min="1515" max="1516" width="15.85546875" bestFit="1" customWidth="1"/>
    <col min="1517" max="1517" width="14.85546875" bestFit="1" customWidth="1"/>
    <col min="1518" max="1518" width="14.28515625" bestFit="1" customWidth="1"/>
    <col min="1519" max="1519" width="15.28515625" customWidth="1"/>
    <col min="1520" max="1520" width="15.85546875" customWidth="1"/>
    <col min="1521" max="1521" width="14.28515625" customWidth="1"/>
    <col min="1522" max="1522" width="14.85546875" bestFit="1" customWidth="1"/>
    <col min="1523" max="1523" width="16.140625" customWidth="1"/>
    <col min="1524" max="1524" width="17.28515625" customWidth="1"/>
    <col min="1525" max="1525" width="15.85546875" bestFit="1" customWidth="1"/>
    <col min="1526" max="1526" width="18.7109375" bestFit="1" customWidth="1"/>
    <col min="1528" max="1528" width="14.28515625" bestFit="1" customWidth="1"/>
    <col min="1529" max="1529" width="18.7109375" bestFit="1" customWidth="1"/>
    <col min="1530" max="1531" width="15.85546875" bestFit="1" customWidth="1"/>
    <col min="1532" max="1532" width="14.85546875" bestFit="1" customWidth="1"/>
    <col min="1533" max="1533" width="14.28515625" bestFit="1" customWidth="1"/>
    <col min="1534" max="1534" width="15.28515625" customWidth="1"/>
    <col min="1535" max="1535" width="15.85546875" customWidth="1"/>
    <col min="1536" max="1536" width="14.28515625" customWidth="1"/>
    <col min="1537" max="1537" width="14.85546875" bestFit="1" customWidth="1"/>
    <col min="1538" max="1538" width="16.140625" customWidth="1"/>
    <col min="1539" max="1539" width="17.28515625" customWidth="1"/>
    <col min="1540" max="1540" width="15.85546875" bestFit="1" customWidth="1"/>
    <col min="1541" max="1541" width="18.7109375" bestFit="1" customWidth="1"/>
    <col min="1702" max="1702" width="5.7109375" customWidth="1"/>
    <col min="1703" max="1703" width="29" customWidth="1"/>
    <col min="1704" max="1704" width="17.140625" customWidth="1"/>
    <col min="1705" max="1705" width="11.140625" customWidth="1"/>
    <col min="1706" max="1706" width="15.7109375" customWidth="1"/>
    <col min="1707" max="1707" width="16.28515625" customWidth="1"/>
    <col min="1708" max="1708" width="21.140625" customWidth="1"/>
    <col min="1709" max="1709" width="13" customWidth="1"/>
    <col min="1710" max="1710" width="15.28515625" customWidth="1"/>
    <col min="1711" max="1712" width="14.28515625" customWidth="1"/>
    <col min="1713" max="1714" width="15" customWidth="1"/>
    <col min="1715" max="1715" width="17.7109375" customWidth="1"/>
    <col min="1716" max="1716" width="15.7109375" customWidth="1"/>
    <col min="1717" max="1718" width="15" customWidth="1"/>
    <col min="1719" max="1719" width="15.85546875" customWidth="1"/>
    <col min="1720" max="1720" width="17.85546875" customWidth="1"/>
    <col min="1721" max="1721" width="15.85546875" bestFit="1" customWidth="1"/>
    <col min="1722" max="1722" width="18.7109375" bestFit="1" customWidth="1"/>
    <col min="1723" max="1723" width="5.7109375" customWidth="1"/>
    <col min="1724" max="1724" width="16.5703125" customWidth="1"/>
    <col min="1725" max="1725" width="18.7109375" bestFit="1" customWidth="1"/>
    <col min="1726" max="1727" width="15.85546875" bestFit="1" customWidth="1"/>
    <col min="1728" max="1728" width="14.85546875" bestFit="1" customWidth="1"/>
    <col min="1729" max="1729" width="14.28515625" bestFit="1" customWidth="1"/>
    <col min="1730" max="1730" width="15.28515625" customWidth="1"/>
    <col min="1731" max="1731" width="15.85546875" customWidth="1"/>
    <col min="1732" max="1732" width="14.28515625" customWidth="1"/>
    <col min="1733" max="1733" width="14.85546875" bestFit="1" customWidth="1"/>
    <col min="1734" max="1734" width="16.140625" customWidth="1"/>
    <col min="1735" max="1735" width="17.28515625" customWidth="1"/>
    <col min="1736" max="1736" width="15.85546875" bestFit="1" customWidth="1"/>
    <col min="1737" max="1737" width="18.7109375" bestFit="1" customWidth="1"/>
    <col min="1739" max="1739" width="14.28515625" bestFit="1" customWidth="1"/>
    <col min="1740" max="1740" width="18.7109375" bestFit="1" customWidth="1"/>
    <col min="1741" max="1742" width="15.85546875" bestFit="1" customWidth="1"/>
    <col min="1743" max="1743" width="14.85546875" bestFit="1" customWidth="1"/>
    <col min="1744" max="1744" width="16.85546875" customWidth="1"/>
    <col min="1745" max="1745" width="15.28515625" customWidth="1"/>
    <col min="1746" max="1746" width="15.85546875" customWidth="1"/>
    <col min="1747" max="1747" width="14.28515625" customWidth="1"/>
    <col min="1748" max="1748" width="14.85546875" bestFit="1" customWidth="1"/>
    <col min="1749" max="1749" width="16.140625" customWidth="1"/>
    <col min="1750" max="1750" width="17.28515625" customWidth="1"/>
    <col min="1751" max="1751" width="15.85546875" bestFit="1" customWidth="1"/>
    <col min="1752" max="1752" width="18.7109375" bestFit="1" customWidth="1"/>
    <col min="1754" max="1754" width="14.28515625" bestFit="1" customWidth="1"/>
    <col min="1755" max="1755" width="18.7109375" bestFit="1" customWidth="1"/>
    <col min="1756" max="1757" width="15.85546875" bestFit="1" customWidth="1"/>
    <col min="1758" max="1758" width="14.85546875" bestFit="1" customWidth="1"/>
    <col min="1759" max="1759" width="14.28515625" bestFit="1" customWidth="1"/>
    <col min="1760" max="1760" width="15.28515625" customWidth="1"/>
    <col min="1761" max="1761" width="15.85546875" customWidth="1"/>
    <col min="1762" max="1762" width="14.28515625" customWidth="1"/>
    <col min="1763" max="1763" width="14.85546875" bestFit="1" customWidth="1"/>
    <col min="1764" max="1764" width="16.140625" customWidth="1"/>
    <col min="1765" max="1765" width="17.28515625" customWidth="1"/>
    <col min="1766" max="1766" width="15.85546875" bestFit="1" customWidth="1"/>
    <col min="1767" max="1767" width="18.7109375" bestFit="1" customWidth="1"/>
    <col min="1769" max="1769" width="14.28515625" bestFit="1" customWidth="1"/>
    <col min="1770" max="1770" width="18.7109375" bestFit="1" customWidth="1"/>
    <col min="1771" max="1772" width="15.85546875" bestFit="1" customWidth="1"/>
    <col min="1773" max="1773" width="14.85546875" bestFit="1" customWidth="1"/>
    <col min="1774" max="1774" width="14.28515625" bestFit="1" customWidth="1"/>
    <col min="1775" max="1775" width="15.28515625" customWidth="1"/>
    <col min="1776" max="1776" width="15.85546875" customWidth="1"/>
    <col min="1777" max="1777" width="14.28515625" customWidth="1"/>
    <col min="1778" max="1778" width="14.85546875" bestFit="1" customWidth="1"/>
    <col min="1779" max="1779" width="16.140625" customWidth="1"/>
    <col min="1780" max="1780" width="17.28515625" customWidth="1"/>
    <col min="1781" max="1781" width="15.85546875" bestFit="1" customWidth="1"/>
    <col min="1782" max="1782" width="18.7109375" bestFit="1" customWidth="1"/>
    <col min="1784" max="1784" width="14.28515625" bestFit="1" customWidth="1"/>
    <col min="1785" max="1785" width="18.7109375" bestFit="1" customWidth="1"/>
    <col min="1786" max="1787" width="15.85546875" bestFit="1" customWidth="1"/>
    <col min="1788" max="1788" width="14.85546875" bestFit="1" customWidth="1"/>
    <col min="1789" max="1789" width="14.28515625" bestFit="1" customWidth="1"/>
    <col min="1790" max="1790" width="15.28515625" customWidth="1"/>
    <col min="1791" max="1791" width="15.85546875" customWidth="1"/>
    <col min="1792" max="1792" width="14.28515625" customWidth="1"/>
    <col min="1793" max="1793" width="14.85546875" bestFit="1" customWidth="1"/>
    <col min="1794" max="1794" width="16.140625" customWidth="1"/>
    <col min="1795" max="1795" width="17.28515625" customWidth="1"/>
    <col min="1796" max="1796" width="15.85546875" bestFit="1" customWidth="1"/>
    <col min="1797" max="1797" width="18.7109375" bestFit="1" customWidth="1"/>
    <col min="1958" max="1958" width="5.7109375" customWidth="1"/>
    <col min="1959" max="1959" width="29" customWidth="1"/>
    <col min="1960" max="1960" width="17.140625" customWidth="1"/>
    <col min="1961" max="1961" width="11.140625" customWidth="1"/>
    <col min="1962" max="1962" width="15.7109375" customWidth="1"/>
    <col min="1963" max="1963" width="16.28515625" customWidth="1"/>
    <col min="1964" max="1964" width="21.140625" customWidth="1"/>
    <col min="1965" max="1965" width="13" customWidth="1"/>
    <col min="1966" max="1966" width="15.28515625" customWidth="1"/>
    <col min="1967" max="1968" width="14.28515625" customWidth="1"/>
    <col min="1969" max="1970" width="15" customWidth="1"/>
    <col min="1971" max="1971" width="17.7109375" customWidth="1"/>
    <col min="1972" max="1972" width="15.7109375" customWidth="1"/>
    <col min="1973" max="1974" width="15" customWidth="1"/>
    <col min="1975" max="1975" width="15.85546875" customWidth="1"/>
    <col min="1976" max="1976" width="17.85546875" customWidth="1"/>
    <col min="1977" max="1977" width="15.85546875" bestFit="1" customWidth="1"/>
    <col min="1978" max="1978" width="18.7109375" bestFit="1" customWidth="1"/>
    <col min="1979" max="1979" width="5.7109375" customWidth="1"/>
    <col min="1980" max="1980" width="16.5703125" customWidth="1"/>
    <col min="1981" max="1981" width="18.7109375" bestFit="1" customWidth="1"/>
    <col min="1982" max="1983" width="15.85546875" bestFit="1" customWidth="1"/>
    <col min="1984" max="1984" width="14.85546875" bestFit="1" customWidth="1"/>
    <col min="1985" max="1985" width="14.28515625" bestFit="1" customWidth="1"/>
    <col min="1986" max="1986" width="15.28515625" customWidth="1"/>
    <col min="1987" max="1987" width="15.85546875" customWidth="1"/>
    <col min="1988" max="1988" width="14.28515625" customWidth="1"/>
    <col min="1989" max="1989" width="14.85546875" bestFit="1" customWidth="1"/>
    <col min="1990" max="1990" width="16.140625" customWidth="1"/>
    <col min="1991" max="1991" width="17.28515625" customWidth="1"/>
    <col min="1992" max="1992" width="15.85546875" bestFit="1" customWidth="1"/>
    <col min="1993" max="1993" width="18.7109375" bestFit="1" customWidth="1"/>
    <col min="1995" max="1995" width="14.28515625" bestFit="1" customWidth="1"/>
    <col min="1996" max="1996" width="18.7109375" bestFit="1" customWidth="1"/>
    <col min="1997" max="1998" width="15.85546875" bestFit="1" customWidth="1"/>
    <col min="1999" max="1999" width="14.85546875" bestFit="1" customWidth="1"/>
    <col min="2000" max="2000" width="16.85546875" customWidth="1"/>
    <col min="2001" max="2001" width="15.28515625" customWidth="1"/>
    <col min="2002" max="2002" width="15.85546875" customWidth="1"/>
    <col min="2003" max="2003" width="14.28515625" customWidth="1"/>
    <col min="2004" max="2004" width="14.85546875" bestFit="1" customWidth="1"/>
    <col min="2005" max="2005" width="16.140625" customWidth="1"/>
    <col min="2006" max="2006" width="17.28515625" customWidth="1"/>
    <col min="2007" max="2007" width="15.85546875" bestFit="1" customWidth="1"/>
    <col min="2008" max="2008" width="18.7109375" bestFit="1" customWidth="1"/>
    <col min="2010" max="2010" width="14.28515625" bestFit="1" customWidth="1"/>
    <col min="2011" max="2011" width="18.7109375" bestFit="1" customWidth="1"/>
    <col min="2012" max="2013" width="15.85546875" bestFit="1" customWidth="1"/>
    <col min="2014" max="2014" width="14.85546875" bestFit="1" customWidth="1"/>
    <col min="2015" max="2015" width="14.28515625" bestFit="1" customWidth="1"/>
    <col min="2016" max="2016" width="15.28515625" customWidth="1"/>
    <col min="2017" max="2017" width="15.85546875" customWidth="1"/>
    <col min="2018" max="2018" width="14.28515625" customWidth="1"/>
    <col min="2019" max="2019" width="14.85546875" bestFit="1" customWidth="1"/>
    <col min="2020" max="2020" width="16.140625" customWidth="1"/>
    <col min="2021" max="2021" width="17.28515625" customWidth="1"/>
    <col min="2022" max="2022" width="15.85546875" bestFit="1" customWidth="1"/>
    <col min="2023" max="2023" width="18.7109375" bestFit="1" customWidth="1"/>
    <col min="2025" max="2025" width="14.28515625" bestFit="1" customWidth="1"/>
    <col min="2026" max="2026" width="18.7109375" bestFit="1" customWidth="1"/>
    <col min="2027" max="2028" width="15.85546875" bestFit="1" customWidth="1"/>
    <col min="2029" max="2029" width="14.85546875" bestFit="1" customWidth="1"/>
    <col min="2030" max="2030" width="14.28515625" bestFit="1" customWidth="1"/>
    <col min="2031" max="2031" width="15.28515625" customWidth="1"/>
    <col min="2032" max="2032" width="15.85546875" customWidth="1"/>
    <col min="2033" max="2033" width="14.28515625" customWidth="1"/>
    <col min="2034" max="2034" width="14.85546875" bestFit="1" customWidth="1"/>
    <col min="2035" max="2035" width="16.140625" customWidth="1"/>
    <col min="2036" max="2036" width="17.28515625" customWidth="1"/>
    <col min="2037" max="2037" width="15.85546875" bestFit="1" customWidth="1"/>
    <col min="2038" max="2038" width="18.7109375" bestFit="1" customWidth="1"/>
    <col min="2040" max="2040" width="14.28515625" bestFit="1" customWidth="1"/>
    <col min="2041" max="2041" width="18.7109375" bestFit="1" customWidth="1"/>
    <col min="2042" max="2043" width="15.85546875" bestFit="1" customWidth="1"/>
    <col min="2044" max="2044" width="14.85546875" bestFit="1" customWidth="1"/>
    <col min="2045" max="2045" width="14.28515625" bestFit="1" customWidth="1"/>
    <col min="2046" max="2046" width="15.28515625" customWidth="1"/>
    <col min="2047" max="2047" width="15.85546875" customWidth="1"/>
    <col min="2048" max="2048" width="14.28515625" customWidth="1"/>
    <col min="2049" max="2049" width="14.85546875" bestFit="1" customWidth="1"/>
    <col min="2050" max="2050" width="16.140625" customWidth="1"/>
    <col min="2051" max="2051" width="17.28515625" customWidth="1"/>
    <col min="2052" max="2052" width="15.85546875" bestFit="1" customWidth="1"/>
    <col min="2053" max="2053" width="18.7109375" bestFit="1" customWidth="1"/>
    <col min="2214" max="2214" width="5.7109375" customWidth="1"/>
    <col min="2215" max="2215" width="29" customWidth="1"/>
    <col min="2216" max="2216" width="17.140625" customWidth="1"/>
    <col min="2217" max="2217" width="11.140625" customWidth="1"/>
    <col min="2218" max="2218" width="15.7109375" customWidth="1"/>
    <col min="2219" max="2219" width="16.28515625" customWidth="1"/>
    <col min="2220" max="2220" width="21.140625" customWidth="1"/>
    <col min="2221" max="2221" width="13" customWidth="1"/>
    <col min="2222" max="2222" width="15.28515625" customWidth="1"/>
    <col min="2223" max="2224" width="14.28515625" customWidth="1"/>
    <col min="2225" max="2226" width="15" customWidth="1"/>
    <col min="2227" max="2227" width="17.7109375" customWidth="1"/>
    <col min="2228" max="2228" width="15.7109375" customWidth="1"/>
    <col min="2229" max="2230" width="15" customWidth="1"/>
    <col min="2231" max="2231" width="15.85546875" customWidth="1"/>
    <col min="2232" max="2232" width="17.85546875" customWidth="1"/>
    <col min="2233" max="2233" width="15.85546875" bestFit="1" customWidth="1"/>
    <col min="2234" max="2234" width="18.7109375" bestFit="1" customWidth="1"/>
    <col min="2235" max="2235" width="5.7109375" customWidth="1"/>
    <col min="2236" max="2236" width="16.5703125" customWidth="1"/>
    <col min="2237" max="2237" width="18.7109375" bestFit="1" customWidth="1"/>
    <col min="2238" max="2239" width="15.85546875" bestFit="1" customWidth="1"/>
    <col min="2240" max="2240" width="14.85546875" bestFit="1" customWidth="1"/>
    <col min="2241" max="2241" width="14.28515625" bestFit="1" customWidth="1"/>
    <col min="2242" max="2242" width="15.28515625" customWidth="1"/>
    <col min="2243" max="2243" width="15.85546875" customWidth="1"/>
    <col min="2244" max="2244" width="14.28515625" customWidth="1"/>
    <col min="2245" max="2245" width="14.85546875" bestFit="1" customWidth="1"/>
    <col min="2246" max="2246" width="16.140625" customWidth="1"/>
    <col min="2247" max="2247" width="17.28515625" customWidth="1"/>
    <col min="2248" max="2248" width="15.85546875" bestFit="1" customWidth="1"/>
    <col min="2249" max="2249" width="18.7109375" bestFit="1" customWidth="1"/>
    <col min="2251" max="2251" width="14.28515625" bestFit="1" customWidth="1"/>
    <col min="2252" max="2252" width="18.7109375" bestFit="1" customWidth="1"/>
    <col min="2253" max="2254" width="15.85546875" bestFit="1" customWidth="1"/>
    <col min="2255" max="2255" width="14.85546875" bestFit="1" customWidth="1"/>
    <col min="2256" max="2256" width="16.85546875" customWidth="1"/>
    <col min="2257" max="2257" width="15.28515625" customWidth="1"/>
    <col min="2258" max="2258" width="15.85546875" customWidth="1"/>
    <col min="2259" max="2259" width="14.28515625" customWidth="1"/>
    <col min="2260" max="2260" width="14.85546875" bestFit="1" customWidth="1"/>
    <col min="2261" max="2261" width="16.140625" customWidth="1"/>
    <col min="2262" max="2262" width="17.28515625" customWidth="1"/>
    <col min="2263" max="2263" width="15.85546875" bestFit="1" customWidth="1"/>
    <col min="2264" max="2264" width="18.7109375" bestFit="1" customWidth="1"/>
    <col min="2266" max="2266" width="14.28515625" bestFit="1" customWidth="1"/>
    <col min="2267" max="2267" width="18.7109375" bestFit="1" customWidth="1"/>
    <col min="2268" max="2269" width="15.85546875" bestFit="1" customWidth="1"/>
    <col min="2270" max="2270" width="14.85546875" bestFit="1" customWidth="1"/>
    <col min="2271" max="2271" width="14.28515625" bestFit="1" customWidth="1"/>
    <col min="2272" max="2272" width="15.28515625" customWidth="1"/>
    <col min="2273" max="2273" width="15.85546875" customWidth="1"/>
    <col min="2274" max="2274" width="14.28515625" customWidth="1"/>
    <col min="2275" max="2275" width="14.85546875" bestFit="1" customWidth="1"/>
    <col min="2276" max="2276" width="16.140625" customWidth="1"/>
    <col min="2277" max="2277" width="17.28515625" customWidth="1"/>
    <col min="2278" max="2278" width="15.85546875" bestFit="1" customWidth="1"/>
    <col min="2279" max="2279" width="18.7109375" bestFit="1" customWidth="1"/>
    <col min="2281" max="2281" width="14.28515625" bestFit="1" customWidth="1"/>
    <col min="2282" max="2282" width="18.7109375" bestFit="1" customWidth="1"/>
    <col min="2283" max="2284" width="15.85546875" bestFit="1" customWidth="1"/>
    <col min="2285" max="2285" width="14.85546875" bestFit="1" customWidth="1"/>
    <col min="2286" max="2286" width="14.28515625" bestFit="1" customWidth="1"/>
    <col min="2287" max="2287" width="15.28515625" customWidth="1"/>
    <col min="2288" max="2288" width="15.85546875" customWidth="1"/>
    <col min="2289" max="2289" width="14.28515625" customWidth="1"/>
    <col min="2290" max="2290" width="14.85546875" bestFit="1" customWidth="1"/>
    <col min="2291" max="2291" width="16.140625" customWidth="1"/>
    <col min="2292" max="2292" width="17.28515625" customWidth="1"/>
    <col min="2293" max="2293" width="15.85546875" bestFit="1" customWidth="1"/>
    <col min="2294" max="2294" width="18.7109375" bestFit="1" customWidth="1"/>
    <col min="2296" max="2296" width="14.28515625" bestFit="1" customWidth="1"/>
    <col min="2297" max="2297" width="18.7109375" bestFit="1" customWidth="1"/>
    <col min="2298" max="2299" width="15.85546875" bestFit="1" customWidth="1"/>
    <col min="2300" max="2300" width="14.85546875" bestFit="1" customWidth="1"/>
    <col min="2301" max="2301" width="14.28515625" bestFit="1" customWidth="1"/>
    <col min="2302" max="2302" width="15.28515625" customWidth="1"/>
    <col min="2303" max="2303" width="15.85546875" customWidth="1"/>
    <col min="2304" max="2304" width="14.28515625" customWidth="1"/>
    <col min="2305" max="2305" width="14.85546875" bestFit="1" customWidth="1"/>
    <col min="2306" max="2306" width="16.140625" customWidth="1"/>
    <col min="2307" max="2307" width="17.28515625" customWidth="1"/>
    <col min="2308" max="2308" width="15.85546875" bestFit="1" customWidth="1"/>
    <col min="2309" max="2309" width="18.7109375" bestFit="1" customWidth="1"/>
    <col min="2470" max="2470" width="5.7109375" customWidth="1"/>
    <col min="2471" max="2471" width="29" customWidth="1"/>
    <col min="2472" max="2472" width="17.140625" customWidth="1"/>
    <col min="2473" max="2473" width="11.140625" customWidth="1"/>
    <col min="2474" max="2474" width="15.7109375" customWidth="1"/>
    <col min="2475" max="2475" width="16.28515625" customWidth="1"/>
    <col min="2476" max="2476" width="21.140625" customWidth="1"/>
    <col min="2477" max="2477" width="13" customWidth="1"/>
    <col min="2478" max="2478" width="15.28515625" customWidth="1"/>
    <col min="2479" max="2480" width="14.28515625" customWidth="1"/>
    <col min="2481" max="2482" width="15" customWidth="1"/>
    <col min="2483" max="2483" width="17.7109375" customWidth="1"/>
    <col min="2484" max="2484" width="15.7109375" customWidth="1"/>
    <col min="2485" max="2486" width="15" customWidth="1"/>
    <col min="2487" max="2487" width="15.85546875" customWidth="1"/>
    <col min="2488" max="2488" width="17.85546875" customWidth="1"/>
    <col min="2489" max="2489" width="15.85546875" bestFit="1" customWidth="1"/>
    <col min="2490" max="2490" width="18.7109375" bestFit="1" customWidth="1"/>
    <col min="2491" max="2491" width="5.7109375" customWidth="1"/>
    <col min="2492" max="2492" width="16.5703125" customWidth="1"/>
    <col min="2493" max="2493" width="18.7109375" bestFit="1" customWidth="1"/>
    <col min="2494" max="2495" width="15.85546875" bestFit="1" customWidth="1"/>
    <col min="2496" max="2496" width="14.85546875" bestFit="1" customWidth="1"/>
    <col min="2497" max="2497" width="14.28515625" bestFit="1" customWidth="1"/>
    <col min="2498" max="2498" width="15.28515625" customWidth="1"/>
    <col min="2499" max="2499" width="15.85546875" customWidth="1"/>
    <col min="2500" max="2500" width="14.28515625" customWidth="1"/>
    <col min="2501" max="2501" width="14.85546875" bestFit="1" customWidth="1"/>
    <col min="2502" max="2502" width="16.140625" customWidth="1"/>
    <col min="2503" max="2503" width="17.28515625" customWidth="1"/>
    <col min="2504" max="2504" width="15.85546875" bestFit="1" customWidth="1"/>
    <col min="2505" max="2505" width="18.7109375" bestFit="1" customWidth="1"/>
    <col min="2507" max="2507" width="14.28515625" bestFit="1" customWidth="1"/>
    <col min="2508" max="2508" width="18.7109375" bestFit="1" customWidth="1"/>
    <col min="2509" max="2510" width="15.85546875" bestFit="1" customWidth="1"/>
    <col min="2511" max="2511" width="14.85546875" bestFit="1" customWidth="1"/>
    <col min="2512" max="2512" width="16.85546875" customWidth="1"/>
    <col min="2513" max="2513" width="15.28515625" customWidth="1"/>
    <col min="2514" max="2514" width="15.85546875" customWidth="1"/>
    <col min="2515" max="2515" width="14.28515625" customWidth="1"/>
    <col min="2516" max="2516" width="14.85546875" bestFit="1" customWidth="1"/>
    <col min="2517" max="2517" width="16.140625" customWidth="1"/>
    <col min="2518" max="2518" width="17.28515625" customWidth="1"/>
    <col min="2519" max="2519" width="15.85546875" bestFit="1" customWidth="1"/>
    <col min="2520" max="2520" width="18.7109375" bestFit="1" customWidth="1"/>
    <col min="2522" max="2522" width="14.28515625" bestFit="1" customWidth="1"/>
    <col min="2523" max="2523" width="18.7109375" bestFit="1" customWidth="1"/>
    <col min="2524" max="2525" width="15.85546875" bestFit="1" customWidth="1"/>
    <col min="2526" max="2526" width="14.85546875" bestFit="1" customWidth="1"/>
    <col min="2527" max="2527" width="14.28515625" bestFit="1" customWidth="1"/>
    <col min="2528" max="2528" width="15.28515625" customWidth="1"/>
    <col min="2529" max="2529" width="15.85546875" customWidth="1"/>
    <col min="2530" max="2530" width="14.28515625" customWidth="1"/>
    <col min="2531" max="2531" width="14.85546875" bestFit="1" customWidth="1"/>
    <col min="2532" max="2532" width="16.140625" customWidth="1"/>
    <col min="2533" max="2533" width="17.28515625" customWidth="1"/>
    <col min="2534" max="2534" width="15.85546875" bestFit="1" customWidth="1"/>
    <col min="2535" max="2535" width="18.7109375" bestFit="1" customWidth="1"/>
    <col min="2537" max="2537" width="14.28515625" bestFit="1" customWidth="1"/>
    <col min="2538" max="2538" width="18.7109375" bestFit="1" customWidth="1"/>
    <col min="2539" max="2540" width="15.85546875" bestFit="1" customWidth="1"/>
    <col min="2541" max="2541" width="14.85546875" bestFit="1" customWidth="1"/>
    <col min="2542" max="2542" width="14.28515625" bestFit="1" customWidth="1"/>
    <col min="2543" max="2543" width="15.28515625" customWidth="1"/>
    <col min="2544" max="2544" width="15.85546875" customWidth="1"/>
    <col min="2545" max="2545" width="14.28515625" customWidth="1"/>
    <col min="2546" max="2546" width="14.85546875" bestFit="1" customWidth="1"/>
    <col min="2547" max="2547" width="16.140625" customWidth="1"/>
    <col min="2548" max="2548" width="17.28515625" customWidth="1"/>
    <col min="2549" max="2549" width="15.85546875" bestFit="1" customWidth="1"/>
    <col min="2550" max="2550" width="18.7109375" bestFit="1" customWidth="1"/>
    <col min="2552" max="2552" width="14.28515625" bestFit="1" customWidth="1"/>
    <col min="2553" max="2553" width="18.7109375" bestFit="1" customWidth="1"/>
    <col min="2554" max="2555" width="15.85546875" bestFit="1" customWidth="1"/>
    <col min="2556" max="2556" width="14.85546875" bestFit="1" customWidth="1"/>
    <col min="2557" max="2557" width="14.28515625" bestFit="1" customWidth="1"/>
    <col min="2558" max="2558" width="15.28515625" customWidth="1"/>
    <col min="2559" max="2559" width="15.85546875" customWidth="1"/>
    <col min="2560" max="2560" width="14.28515625" customWidth="1"/>
    <col min="2561" max="2561" width="14.85546875" bestFit="1" customWidth="1"/>
    <col min="2562" max="2562" width="16.140625" customWidth="1"/>
    <col min="2563" max="2563" width="17.28515625" customWidth="1"/>
    <col min="2564" max="2564" width="15.85546875" bestFit="1" customWidth="1"/>
    <col min="2565" max="2565" width="18.7109375" bestFit="1" customWidth="1"/>
    <col min="2726" max="2726" width="5.7109375" customWidth="1"/>
    <col min="2727" max="2727" width="29" customWidth="1"/>
    <col min="2728" max="2728" width="17.140625" customWidth="1"/>
    <col min="2729" max="2729" width="11.140625" customWidth="1"/>
    <col min="2730" max="2730" width="15.7109375" customWidth="1"/>
    <col min="2731" max="2731" width="16.28515625" customWidth="1"/>
    <col min="2732" max="2732" width="21.140625" customWidth="1"/>
    <col min="2733" max="2733" width="13" customWidth="1"/>
    <col min="2734" max="2734" width="15.28515625" customWidth="1"/>
    <col min="2735" max="2736" width="14.28515625" customWidth="1"/>
    <col min="2737" max="2738" width="15" customWidth="1"/>
    <col min="2739" max="2739" width="17.7109375" customWidth="1"/>
    <col min="2740" max="2740" width="15.7109375" customWidth="1"/>
    <col min="2741" max="2742" width="15" customWidth="1"/>
    <col min="2743" max="2743" width="15.85546875" customWidth="1"/>
    <col min="2744" max="2744" width="17.85546875" customWidth="1"/>
    <col min="2745" max="2745" width="15.85546875" bestFit="1" customWidth="1"/>
    <col min="2746" max="2746" width="18.7109375" bestFit="1" customWidth="1"/>
    <col min="2747" max="2747" width="5.7109375" customWidth="1"/>
    <col min="2748" max="2748" width="16.5703125" customWidth="1"/>
    <col min="2749" max="2749" width="18.7109375" bestFit="1" customWidth="1"/>
    <col min="2750" max="2751" width="15.85546875" bestFit="1" customWidth="1"/>
    <col min="2752" max="2752" width="14.85546875" bestFit="1" customWidth="1"/>
    <col min="2753" max="2753" width="14.28515625" bestFit="1" customWidth="1"/>
    <col min="2754" max="2754" width="15.28515625" customWidth="1"/>
    <col min="2755" max="2755" width="15.85546875" customWidth="1"/>
    <col min="2756" max="2756" width="14.28515625" customWidth="1"/>
    <col min="2757" max="2757" width="14.85546875" bestFit="1" customWidth="1"/>
    <col min="2758" max="2758" width="16.140625" customWidth="1"/>
    <col min="2759" max="2759" width="17.28515625" customWidth="1"/>
    <col min="2760" max="2760" width="15.85546875" bestFit="1" customWidth="1"/>
    <col min="2761" max="2761" width="18.7109375" bestFit="1" customWidth="1"/>
    <col min="2763" max="2763" width="14.28515625" bestFit="1" customWidth="1"/>
    <col min="2764" max="2764" width="18.7109375" bestFit="1" customWidth="1"/>
    <col min="2765" max="2766" width="15.85546875" bestFit="1" customWidth="1"/>
    <col min="2767" max="2767" width="14.85546875" bestFit="1" customWidth="1"/>
    <col min="2768" max="2768" width="16.85546875" customWidth="1"/>
    <col min="2769" max="2769" width="15.28515625" customWidth="1"/>
    <col min="2770" max="2770" width="15.85546875" customWidth="1"/>
    <col min="2771" max="2771" width="14.28515625" customWidth="1"/>
    <col min="2772" max="2772" width="14.85546875" bestFit="1" customWidth="1"/>
    <col min="2773" max="2773" width="16.140625" customWidth="1"/>
    <col min="2774" max="2774" width="17.28515625" customWidth="1"/>
    <col min="2775" max="2775" width="15.85546875" bestFit="1" customWidth="1"/>
    <col min="2776" max="2776" width="18.7109375" bestFit="1" customWidth="1"/>
    <col min="2778" max="2778" width="14.28515625" bestFit="1" customWidth="1"/>
    <col min="2779" max="2779" width="18.7109375" bestFit="1" customWidth="1"/>
    <col min="2780" max="2781" width="15.85546875" bestFit="1" customWidth="1"/>
    <col min="2782" max="2782" width="14.85546875" bestFit="1" customWidth="1"/>
    <col min="2783" max="2783" width="14.28515625" bestFit="1" customWidth="1"/>
    <col min="2784" max="2784" width="15.28515625" customWidth="1"/>
    <col min="2785" max="2785" width="15.85546875" customWidth="1"/>
    <col min="2786" max="2786" width="14.28515625" customWidth="1"/>
    <col min="2787" max="2787" width="14.85546875" bestFit="1" customWidth="1"/>
    <col min="2788" max="2788" width="16.140625" customWidth="1"/>
    <col min="2789" max="2789" width="17.28515625" customWidth="1"/>
    <col min="2790" max="2790" width="15.85546875" bestFit="1" customWidth="1"/>
    <col min="2791" max="2791" width="18.7109375" bestFit="1" customWidth="1"/>
    <col min="2793" max="2793" width="14.28515625" bestFit="1" customWidth="1"/>
    <col min="2794" max="2794" width="18.7109375" bestFit="1" customWidth="1"/>
    <col min="2795" max="2796" width="15.85546875" bestFit="1" customWidth="1"/>
    <col min="2797" max="2797" width="14.85546875" bestFit="1" customWidth="1"/>
    <col min="2798" max="2798" width="14.28515625" bestFit="1" customWidth="1"/>
    <col min="2799" max="2799" width="15.28515625" customWidth="1"/>
    <col min="2800" max="2800" width="15.85546875" customWidth="1"/>
    <col min="2801" max="2801" width="14.28515625" customWidth="1"/>
    <col min="2802" max="2802" width="14.85546875" bestFit="1" customWidth="1"/>
    <col min="2803" max="2803" width="16.140625" customWidth="1"/>
    <col min="2804" max="2804" width="17.28515625" customWidth="1"/>
    <col min="2805" max="2805" width="15.85546875" bestFit="1" customWidth="1"/>
    <col min="2806" max="2806" width="18.7109375" bestFit="1" customWidth="1"/>
    <col min="2808" max="2808" width="14.28515625" bestFit="1" customWidth="1"/>
    <col min="2809" max="2809" width="18.7109375" bestFit="1" customWidth="1"/>
    <col min="2810" max="2811" width="15.85546875" bestFit="1" customWidth="1"/>
    <col min="2812" max="2812" width="14.85546875" bestFit="1" customWidth="1"/>
    <col min="2813" max="2813" width="14.28515625" bestFit="1" customWidth="1"/>
    <col min="2814" max="2814" width="15.28515625" customWidth="1"/>
    <col min="2815" max="2815" width="15.85546875" customWidth="1"/>
    <col min="2816" max="2816" width="14.28515625" customWidth="1"/>
    <col min="2817" max="2817" width="14.85546875" bestFit="1" customWidth="1"/>
    <col min="2818" max="2818" width="16.140625" customWidth="1"/>
    <col min="2819" max="2819" width="17.28515625" customWidth="1"/>
    <col min="2820" max="2820" width="15.85546875" bestFit="1" customWidth="1"/>
    <col min="2821" max="2821" width="18.7109375" bestFit="1" customWidth="1"/>
    <col min="2982" max="2982" width="5.7109375" customWidth="1"/>
    <col min="2983" max="2983" width="29" customWidth="1"/>
    <col min="2984" max="2984" width="17.140625" customWidth="1"/>
    <col min="2985" max="2985" width="11.140625" customWidth="1"/>
    <col min="2986" max="2986" width="15.7109375" customWidth="1"/>
    <col min="2987" max="2987" width="16.28515625" customWidth="1"/>
    <col min="2988" max="2988" width="21.140625" customWidth="1"/>
    <col min="2989" max="2989" width="13" customWidth="1"/>
    <col min="2990" max="2990" width="15.28515625" customWidth="1"/>
    <col min="2991" max="2992" width="14.28515625" customWidth="1"/>
    <col min="2993" max="2994" width="15" customWidth="1"/>
    <col min="2995" max="2995" width="17.7109375" customWidth="1"/>
    <col min="2996" max="2996" width="15.7109375" customWidth="1"/>
    <col min="2997" max="2998" width="15" customWidth="1"/>
    <col min="2999" max="2999" width="15.85546875" customWidth="1"/>
    <col min="3000" max="3000" width="17.85546875" customWidth="1"/>
    <col min="3001" max="3001" width="15.85546875" bestFit="1" customWidth="1"/>
    <col min="3002" max="3002" width="18.7109375" bestFit="1" customWidth="1"/>
    <col min="3003" max="3003" width="5.7109375" customWidth="1"/>
    <col min="3004" max="3004" width="16.5703125" customWidth="1"/>
    <col min="3005" max="3005" width="18.7109375" bestFit="1" customWidth="1"/>
    <col min="3006" max="3007" width="15.85546875" bestFit="1" customWidth="1"/>
    <col min="3008" max="3008" width="14.85546875" bestFit="1" customWidth="1"/>
    <col min="3009" max="3009" width="14.28515625" bestFit="1" customWidth="1"/>
    <col min="3010" max="3010" width="15.28515625" customWidth="1"/>
    <col min="3011" max="3011" width="15.85546875" customWidth="1"/>
    <col min="3012" max="3012" width="14.28515625" customWidth="1"/>
    <col min="3013" max="3013" width="14.85546875" bestFit="1" customWidth="1"/>
    <col min="3014" max="3014" width="16.140625" customWidth="1"/>
    <col min="3015" max="3015" width="17.28515625" customWidth="1"/>
    <col min="3016" max="3016" width="15.85546875" bestFit="1" customWidth="1"/>
    <col min="3017" max="3017" width="18.7109375" bestFit="1" customWidth="1"/>
    <col min="3019" max="3019" width="14.28515625" bestFit="1" customWidth="1"/>
    <col min="3020" max="3020" width="18.7109375" bestFit="1" customWidth="1"/>
    <col min="3021" max="3022" width="15.85546875" bestFit="1" customWidth="1"/>
    <col min="3023" max="3023" width="14.85546875" bestFit="1" customWidth="1"/>
    <col min="3024" max="3024" width="16.85546875" customWidth="1"/>
    <col min="3025" max="3025" width="15.28515625" customWidth="1"/>
    <col min="3026" max="3026" width="15.85546875" customWidth="1"/>
    <col min="3027" max="3027" width="14.28515625" customWidth="1"/>
    <col min="3028" max="3028" width="14.85546875" bestFit="1" customWidth="1"/>
    <col min="3029" max="3029" width="16.140625" customWidth="1"/>
    <col min="3030" max="3030" width="17.28515625" customWidth="1"/>
    <col min="3031" max="3031" width="15.85546875" bestFit="1" customWidth="1"/>
    <col min="3032" max="3032" width="18.7109375" bestFit="1" customWidth="1"/>
    <col min="3034" max="3034" width="14.28515625" bestFit="1" customWidth="1"/>
    <col min="3035" max="3035" width="18.7109375" bestFit="1" customWidth="1"/>
    <col min="3036" max="3037" width="15.85546875" bestFit="1" customWidth="1"/>
    <col min="3038" max="3038" width="14.85546875" bestFit="1" customWidth="1"/>
    <col min="3039" max="3039" width="14.28515625" bestFit="1" customWidth="1"/>
    <col min="3040" max="3040" width="15.28515625" customWidth="1"/>
    <col min="3041" max="3041" width="15.85546875" customWidth="1"/>
    <col min="3042" max="3042" width="14.28515625" customWidth="1"/>
    <col min="3043" max="3043" width="14.85546875" bestFit="1" customWidth="1"/>
    <col min="3044" max="3044" width="16.140625" customWidth="1"/>
    <col min="3045" max="3045" width="17.28515625" customWidth="1"/>
    <col min="3046" max="3046" width="15.85546875" bestFit="1" customWidth="1"/>
    <col min="3047" max="3047" width="18.7109375" bestFit="1" customWidth="1"/>
    <col min="3049" max="3049" width="14.28515625" bestFit="1" customWidth="1"/>
    <col min="3050" max="3050" width="18.7109375" bestFit="1" customWidth="1"/>
    <col min="3051" max="3052" width="15.85546875" bestFit="1" customWidth="1"/>
    <col min="3053" max="3053" width="14.85546875" bestFit="1" customWidth="1"/>
    <col min="3054" max="3054" width="14.28515625" bestFit="1" customWidth="1"/>
    <col min="3055" max="3055" width="15.28515625" customWidth="1"/>
    <col min="3056" max="3056" width="15.85546875" customWidth="1"/>
    <col min="3057" max="3057" width="14.28515625" customWidth="1"/>
    <col min="3058" max="3058" width="14.85546875" bestFit="1" customWidth="1"/>
    <col min="3059" max="3059" width="16.140625" customWidth="1"/>
    <col min="3060" max="3060" width="17.28515625" customWidth="1"/>
    <col min="3061" max="3061" width="15.85546875" bestFit="1" customWidth="1"/>
    <col min="3062" max="3062" width="18.7109375" bestFit="1" customWidth="1"/>
    <col min="3064" max="3064" width="14.28515625" bestFit="1" customWidth="1"/>
    <col min="3065" max="3065" width="18.7109375" bestFit="1" customWidth="1"/>
    <col min="3066" max="3067" width="15.85546875" bestFit="1" customWidth="1"/>
    <col min="3068" max="3068" width="14.85546875" bestFit="1" customWidth="1"/>
    <col min="3069" max="3069" width="14.28515625" bestFit="1" customWidth="1"/>
    <col min="3070" max="3070" width="15.28515625" customWidth="1"/>
    <col min="3071" max="3071" width="15.85546875" customWidth="1"/>
    <col min="3072" max="3072" width="14.28515625" customWidth="1"/>
    <col min="3073" max="3073" width="14.85546875" bestFit="1" customWidth="1"/>
    <col min="3074" max="3074" width="16.140625" customWidth="1"/>
    <col min="3075" max="3075" width="17.28515625" customWidth="1"/>
    <col min="3076" max="3076" width="15.85546875" bestFit="1" customWidth="1"/>
    <col min="3077" max="3077" width="18.7109375" bestFit="1" customWidth="1"/>
    <col min="3238" max="3238" width="5.7109375" customWidth="1"/>
    <col min="3239" max="3239" width="29" customWidth="1"/>
    <col min="3240" max="3240" width="17.140625" customWidth="1"/>
    <col min="3241" max="3241" width="11.140625" customWidth="1"/>
    <col min="3242" max="3242" width="15.7109375" customWidth="1"/>
    <col min="3243" max="3243" width="16.28515625" customWidth="1"/>
    <col min="3244" max="3244" width="21.140625" customWidth="1"/>
    <col min="3245" max="3245" width="13" customWidth="1"/>
    <col min="3246" max="3246" width="15.28515625" customWidth="1"/>
    <col min="3247" max="3248" width="14.28515625" customWidth="1"/>
    <col min="3249" max="3250" width="15" customWidth="1"/>
    <col min="3251" max="3251" width="17.7109375" customWidth="1"/>
    <col min="3252" max="3252" width="15.7109375" customWidth="1"/>
    <col min="3253" max="3254" width="15" customWidth="1"/>
    <col min="3255" max="3255" width="15.85546875" customWidth="1"/>
    <col min="3256" max="3256" width="17.85546875" customWidth="1"/>
    <col min="3257" max="3257" width="15.85546875" bestFit="1" customWidth="1"/>
    <col min="3258" max="3258" width="18.7109375" bestFit="1" customWidth="1"/>
    <col min="3259" max="3259" width="5.7109375" customWidth="1"/>
    <col min="3260" max="3260" width="16.5703125" customWidth="1"/>
    <col min="3261" max="3261" width="18.7109375" bestFit="1" customWidth="1"/>
    <col min="3262" max="3263" width="15.85546875" bestFit="1" customWidth="1"/>
    <col min="3264" max="3264" width="14.85546875" bestFit="1" customWidth="1"/>
    <col min="3265" max="3265" width="14.28515625" bestFit="1" customWidth="1"/>
    <col min="3266" max="3266" width="15.28515625" customWidth="1"/>
    <col min="3267" max="3267" width="15.85546875" customWidth="1"/>
    <col min="3268" max="3268" width="14.28515625" customWidth="1"/>
    <col min="3269" max="3269" width="14.85546875" bestFit="1" customWidth="1"/>
    <col min="3270" max="3270" width="16.140625" customWidth="1"/>
    <col min="3271" max="3271" width="17.28515625" customWidth="1"/>
    <col min="3272" max="3272" width="15.85546875" bestFit="1" customWidth="1"/>
    <col min="3273" max="3273" width="18.7109375" bestFit="1" customWidth="1"/>
    <col min="3275" max="3275" width="14.28515625" bestFit="1" customWidth="1"/>
    <col min="3276" max="3276" width="18.7109375" bestFit="1" customWidth="1"/>
    <col min="3277" max="3278" width="15.85546875" bestFit="1" customWidth="1"/>
    <col min="3279" max="3279" width="14.85546875" bestFit="1" customWidth="1"/>
    <col min="3280" max="3280" width="16.85546875" customWidth="1"/>
    <col min="3281" max="3281" width="15.28515625" customWidth="1"/>
    <col min="3282" max="3282" width="15.85546875" customWidth="1"/>
    <col min="3283" max="3283" width="14.28515625" customWidth="1"/>
    <col min="3284" max="3284" width="14.85546875" bestFit="1" customWidth="1"/>
    <col min="3285" max="3285" width="16.140625" customWidth="1"/>
    <col min="3286" max="3286" width="17.28515625" customWidth="1"/>
    <col min="3287" max="3287" width="15.85546875" bestFit="1" customWidth="1"/>
    <col min="3288" max="3288" width="18.7109375" bestFit="1" customWidth="1"/>
    <col min="3290" max="3290" width="14.28515625" bestFit="1" customWidth="1"/>
    <col min="3291" max="3291" width="18.7109375" bestFit="1" customWidth="1"/>
    <col min="3292" max="3293" width="15.85546875" bestFit="1" customWidth="1"/>
    <col min="3294" max="3294" width="14.85546875" bestFit="1" customWidth="1"/>
    <col min="3295" max="3295" width="14.28515625" bestFit="1" customWidth="1"/>
    <col min="3296" max="3296" width="15.28515625" customWidth="1"/>
    <col min="3297" max="3297" width="15.85546875" customWidth="1"/>
    <col min="3298" max="3298" width="14.28515625" customWidth="1"/>
    <col min="3299" max="3299" width="14.85546875" bestFit="1" customWidth="1"/>
    <col min="3300" max="3300" width="16.140625" customWidth="1"/>
    <col min="3301" max="3301" width="17.28515625" customWidth="1"/>
    <col min="3302" max="3302" width="15.85546875" bestFit="1" customWidth="1"/>
    <col min="3303" max="3303" width="18.7109375" bestFit="1" customWidth="1"/>
    <col min="3305" max="3305" width="14.28515625" bestFit="1" customWidth="1"/>
    <col min="3306" max="3306" width="18.7109375" bestFit="1" customWidth="1"/>
    <col min="3307" max="3308" width="15.85546875" bestFit="1" customWidth="1"/>
    <col min="3309" max="3309" width="14.85546875" bestFit="1" customWidth="1"/>
    <col min="3310" max="3310" width="14.28515625" bestFit="1" customWidth="1"/>
    <col min="3311" max="3311" width="15.28515625" customWidth="1"/>
    <col min="3312" max="3312" width="15.85546875" customWidth="1"/>
    <col min="3313" max="3313" width="14.28515625" customWidth="1"/>
    <col min="3314" max="3314" width="14.85546875" bestFit="1" customWidth="1"/>
    <col min="3315" max="3315" width="16.140625" customWidth="1"/>
    <col min="3316" max="3316" width="17.28515625" customWidth="1"/>
    <col min="3317" max="3317" width="15.85546875" bestFit="1" customWidth="1"/>
    <col min="3318" max="3318" width="18.7109375" bestFit="1" customWidth="1"/>
    <col min="3320" max="3320" width="14.28515625" bestFit="1" customWidth="1"/>
    <col min="3321" max="3321" width="18.7109375" bestFit="1" customWidth="1"/>
    <col min="3322" max="3323" width="15.85546875" bestFit="1" customWidth="1"/>
    <col min="3324" max="3324" width="14.85546875" bestFit="1" customWidth="1"/>
    <col min="3325" max="3325" width="14.28515625" bestFit="1" customWidth="1"/>
    <col min="3326" max="3326" width="15.28515625" customWidth="1"/>
    <col min="3327" max="3327" width="15.85546875" customWidth="1"/>
    <col min="3328" max="3328" width="14.28515625" customWidth="1"/>
    <col min="3329" max="3329" width="14.85546875" bestFit="1" customWidth="1"/>
    <col min="3330" max="3330" width="16.140625" customWidth="1"/>
    <col min="3331" max="3331" width="17.28515625" customWidth="1"/>
    <col min="3332" max="3332" width="15.85546875" bestFit="1" customWidth="1"/>
    <col min="3333" max="3333" width="18.7109375" bestFit="1" customWidth="1"/>
    <col min="3494" max="3494" width="5.7109375" customWidth="1"/>
    <col min="3495" max="3495" width="29" customWidth="1"/>
    <col min="3496" max="3496" width="17.140625" customWidth="1"/>
    <col min="3497" max="3497" width="11.140625" customWidth="1"/>
    <col min="3498" max="3498" width="15.7109375" customWidth="1"/>
    <col min="3499" max="3499" width="16.28515625" customWidth="1"/>
    <col min="3500" max="3500" width="21.140625" customWidth="1"/>
    <col min="3501" max="3501" width="13" customWidth="1"/>
    <col min="3502" max="3502" width="15.28515625" customWidth="1"/>
    <col min="3503" max="3504" width="14.28515625" customWidth="1"/>
    <col min="3505" max="3506" width="15" customWidth="1"/>
    <col min="3507" max="3507" width="17.7109375" customWidth="1"/>
    <col min="3508" max="3508" width="15.7109375" customWidth="1"/>
    <col min="3509" max="3510" width="15" customWidth="1"/>
    <col min="3511" max="3511" width="15.85546875" customWidth="1"/>
    <col min="3512" max="3512" width="17.85546875" customWidth="1"/>
    <col min="3513" max="3513" width="15.85546875" bestFit="1" customWidth="1"/>
    <col min="3514" max="3514" width="18.7109375" bestFit="1" customWidth="1"/>
    <col min="3515" max="3515" width="5.7109375" customWidth="1"/>
    <col min="3516" max="3516" width="16.5703125" customWidth="1"/>
    <col min="3517" max="3517" width="18.7109375" bestFit="1" customWidth="1"/>
    <col min="3518" max="3519" width="15.85546875" bestFit="1" customWidth="1"/>
    <col min="3520" max="3520" width="14.85546875" bestFit="1" customWidth="1"/>
    <col min="3521" max="3521" width="14.28515625" bestFit="1" customWidth="1"/>
    <col min="3522" max="3522" width="15.28515625" customWidth="1"/>
    <col min="3523" max="3523" width="15.85546875" customWidth="1"/>
    <col min="3524" max="3524" width="14.28515625" customWidth="1"/>
    <col min="3525" max="3525" width="14.85546875" bestFit="1" customWidth="1"/>
    <col min="3526" max="3526" width="16.140625" customWidth="1"/>
    <col min="3527" max="3527" width="17.28515625" customWidth="1"/>
    <col min="3528" max="3528" width="15.85546875" bestFit="1" customWidth="1"/>
    <col min="3529" max="3529" width="18.7109375" bestFit="1" customWidth="1"/>
    <col min="3531" max="3531" width="14.28515625" bestFit="1" customWidth="1"/>
    <col min="3532" max="3532" width="18.7109375" bestFit="1" customWidth="1"/>
    <col min="3533" max="3534" width="15.85546875" bestFit="1" customWidth="1"/>
    <col min="3535" max="3535" width="14.85546875" bestFit="1" customWidth="1"/>
    <col min="3536" max="3536" width="16.85546875" customWidth="1"/>
    <col min="3537" max="3537" width="15.28515625" customWidth="1"/>
    <col min="3538" max="3538" width="15.85546875" customWidth="1"/>
    <col min="3539" max="3539" width="14.28515625" customWidth="1"/>
    <col min="3540" max="3540" width="14.85546875" bestFit="1" customWidth="1"/>
    <col min="3541" max="3541" width="16.140625" customWidth="1"/>
    <col min="3542" max="3542" width="17.28515625" customWidth="1"/>
    <col min="3543" max="3543" width="15.85546875" bestFit="1" customWidth="1"/>
    <col min="3544" max="3544" width="18.7109375" bestFit="1" customWidth="1"/>
    <col min="3546" max="3546" width="14.28515625" bestFit="1" customWidth="1"/>
    <col min="3547" max="3547" width="18.7109375" bestFit="1" customWidth="1"/>
    <col min="3548" max="3549" width="15.85546875" bestFit="1" customWidth="1"/>
    <col min="3550" max="3550" width="14.85546875" bestFit="1" customWidth="1"/>
    <col min="3551" max="3551" width="14.28515625" bestFit="1" customWidth="1"/>
    <col min="3552" max="3552" width="15.28515625" customWidth="1"/>
    <col min="3553" max="3553" width="15.85546875" customWidth="1"/>
    <col min="3554" max="3554" width="14.28515625" customWidth="1"/>
    <col min="3555" max="3555" width="14.85546875" bestFit="1" customWidth="1"/>
    <col min="3556" max="3556" width="16.140625" customWidth="1"/>
    <col min="3557" max="3557" width="17.28515625" customWidth="1"/>
    <col min="3558" max="3558" width="15.85546875" bestFit="1" customWidth="1"/>
    <col min="3559" max="3559" width="18.7109375" bestFit="1" customWidth="1"/>
    <col min="3561" max="3561" width="14.28515625" bestFit="1" customWidth="1"/>
    <col min="3562" max="3562" width="18.7109375" bestFit="1" customWidth="1"/>
    <col min="3563" max="3564" width="15.85546875" bestFit="1" customWidth="1"/>
    <col min="3565" max="3565" width="14.85546875" bestFit="1" customWidth="1"/>
    <col min="3566" max="3566" width="14.28515625" bestFit="1" customWidth="1"/>
    <col min="3567" max="3567" width="15.28515625" customWidth="1"/>
    <col min="3568" max="3568" width="15.85546875" customWidth="1"/>
    <col min="3569" max="3569" width="14.28515625" customWidth="1"/>
    <col min="3570" max="3570" width="14.85546875" bestFit="1" customWidth="1"/>
    <col min="3571" max="3571" width="16.140625" customWidth="1"/>
    <col min="3572" max="3572" width="17.28515625" customWidth="1"/>
    <col min="3573" max="3573" width="15.85546875" bestFit="1" customWidth="1"/>
    <col min="3574" max="3574" width="18.7109375" bestFit="1" customWidth="1"/>
    <col min="3576" max="3576" width="14.28515625" bestFit="1" customWidth="1"/>
    <col min="3577" max="3577" width="18.7109375" bestFit="1" customWidth="1"/>
    <col min="3578" max="3579" width="15.85546875" bestFit="1" customWidth="1"/>
    <col min="3580" max="3580" width="14.85546875" bestFit="1" customWidth="1"/>
    <col min="3581" max="3581" width="14.28515625" bestFit="1" customWidth="1"/>
    <col min="3582" max="3582" width="15.28515625" customWidth="1"/>
    <col min="3583" max="3583" width="15.85546875" customWidth="1"/>
    <col min="3584" max="3584" width="14.28515625" customWidth="1"/>
    <col min="3585" max="3585" width="14.85546875" bestFit="1" customWidth="1"/>
    <col min="3586" max="3586" width="16.140625" customWidth="1"/>
    <col min="3587" max="3587" width="17.28515625" customWidth="1"/>
    <col min="3588" max="3588" width="15.85546875" bestFit="1" customWidth="1"/>
    <col min="3589" max="3589" width="18.7109375" bestFit="1" customWidth="1"/>
    <col min="3750" max="3750" width="5.7109375" customWidth="1"/>
    <col min="3751" max="3751" width="29" customWidth="1"/>
    <col min="3752" max="3752" width="17.140625" customWidth="1"/>
    <col min="3753" max="3753" width="11.140625" customWidth="1"/>
    <col min="3754" max="3754" width="15.7109375" customWidth="1"/>
    <col min="3755" max="3755" width="16.28515625" customWidth="1"/>
    <col min="3756" max="3756" width="21.140625" customWidth="1"/>
    <col min="3757" max="3757" width="13" customWidth="1"/>
    <col min="3758" max="3758" width="15.28515625" customWidth="1"/>
    <col min="3759" max="3760" width="14.28515625" customWidth="1"/>
    <col min="3761" max="3762" width="15" customWidth="1"/>
    <col min="3763" max="3763" width="17.7109375" customWidth="1"/>
    <col min="3764" max="3764" width="15.7109375" customWidth="1"/>
    <col min="3765" max="3766" width="15" customWidth="1"/>
    <col min="3767" max="3767" width="15.85546875" customWidth="1"/>
    <col min="3768" max="3768" width="17.85546875" customWidth="1"/>
    <col min="3769" max="3769" width="15.85546875" bestFit="1" customWidth="1"/>
    <col min="3770" max="3770" width="18.7109375" bestFit="1" customWidth="1"/>
    <col min="3771" max="3771" width="5.7109375" customWidth="1"/>
    <col min="3772" max="3772" width="16.5703125" customWidth="1"/>
    <col min="3773" max="3773" width="18.7109375" bestFit="1" customWidth="1"/>
    <col min="3774" max="3775" width="15.85546875" bestFit="1" customWidth="1"/>
    <col min="3776" max="3776" width="14.85546875" bestFit="1" customWidth="1"/>
    <col min="3777" max="3777" width="14.28515625" bestFit="1" customWidth="1"/>
    <col min="3778" max="3778" width="15.28515625" customWidth="1"/>
    <col min="3779" max="3779" width="15.85546875" customWidth="1"/>
    <col min="3780" max="3780" width="14.28515625" customWidth="1"/>
    <col min="3781" max="3781" width="14.85546875" bestFit="1" customWidth="1"/>
    <col min="3782" max="3782" width="16.140625" customWidth="1"/>
    <col min="3783" max="3783" width="17.28515625" customWidth="1"/>
    <col min="3784" max="3784" width="15.85546875" bestFit="1" customWidth="1"/>
    <col min="3785" max="3785" width="18.7109375" bestFit="1" customWidth="1"/>
    <col min="3787" max="3787" width="14.28515625" bestFit="1" customWidth="1"/>
    <col min="3788" max="3788" width="18.7109375" bestFit="1" customWidth="1"/>
    <col min="3789" max="3790" width="15.85546875" bestFit="1" customWidth="1"/>
    <col min="3791" max="3791" width="14.85546875" bestFit="1" customWidth="1"/>
    <col min="3792" max="3792" width="16.85546875" customWidth="1"/>
    <col min="3793" max="3793" width="15.28515625" customWidth="1"/>
    <col min="3794" max="3794" width="15.85546875" customWidth="1"/>
    <col min="3795" max="3795" width="14.28515625" customWidth="1"/>
    <col min="3796" max="3796" width="14.85546875" bestFit="1" customWidth="1"/>
    <col min="3797" max="3797" width="16.140625" customWidth="1"/>
    <col min="3798" max="3798" width="17.28515625" customWidth="1"/>
    <col min="3799" max="3799" width="15.85546875" bestFit="1" customWidth="1"/>
    <col min="3800" max="3800" width="18.7109375" bestFit="1" customWidth="1"/>
    <col min="3802" max="3802" width="14.28515625" bestFit="1" customWidth="1"/>
    <col min="3803" max="3803" width="18.7109375" bestFit="1" customWidth="1"/>
    <col min="3804" max="3805" width="15.85546875" bestFit="1" customWidth="1"/>
    <col min="3806" max="3806" width="14.85546875" bestFit="1" customWidth="1"/>
    <col min="3807" max="3807" width="14.28515625" bestFit="1" customWidth="1"/>
    <col min="3808" max="3808" width="15.28515625" customWidth="1"/>
    <col min="3809" max="3809" width="15.85546875" customWidth="1"/>
    <col min="3810" max="3810" width="14.28515625" customWidth="1"/>
    <col min="3811" max="3811" width="14.85546875" bestFit="1" customWidth="1"/>
    <col min="3812" max="3812" width="16.140625" customWidth="1"/>
    <col min="3813" max="3813" width="17.28515625" customWidth="1"/>
    <col min="3814" max="3814" width="15.85546875" bestFit="1" customWidth="1"/>
    <col min="3815" max="3815" width="18.7109375" bestFit="1" customWidth="1"/>
    <col min="3817" max="3817" width="14.28515625" bestFit="1" customWidth="1"/>
    <col min="3818" max="3818" width="18.7109375" bestFit="1" customWidth="1"/>
    <col min="3819" max="3820" width="15.85546875" bestFit="1" customWidth="1"/>
    <col min="3821" max="3821" width="14.85546875" bestFit="1" customWidth="1"/>
    <col min="3822" max="3822" width="14.28515625" bestFit="1" customWidth="1"/>
    <col min="3823" max="3823" width="15.28515625" customWidth="1"/>
    <col min="3824" max="3824" width="15.85546875" customWidth="1"/>
    <col min="3825" max="3825" width="14.28515625" customWidth="1"/>
    <col min="3826" max="3826" width="14.85546875" bestFit="1" customWidth="1"/>
    <col min="3827" max="3827" width="16.140625" customWidth="1"/>
    <col min="3828" max="3828" width="17.28515625" customWidth="1"/>
    <col min="3829" max="3829" width="15.85546875" bestFit="1" customWidth="1"/>
    <col min="3830" max="3830" width="18.7109375" bestFit="1" customWidth="1"/>
    <col min="3832" max="3832" width="14.28515625" bestFit="1" customWidth="1"/>
    <col min="3833" max="3833" width="18.7109375" bestFit="1" customWidth="1"/>
    <col min="3834" max="3835" width="15.85546875" bestFit="1" customWidth="1"/>
    <col min="3836" max="3836" width="14.85546875" bestFit="1" customWidth="1"/>
    <col min="3837" max="3837" width="14.28515625" bestFit="1" customWidth="1"/>
    <col min="3838" max="3838" width="15.28515625" customWidth="1"/>
    <col min="3839" max="3839" width="15.85546875" customWidth="1"/>
    <col min="3840" max="3840" width="14.28515625" customWidth="1"/>
    <col min="3841" max="3841" width="14.85546875" bestFit="1" customWidth="1"/>
    <col min="3842" max="3842" width="16.140625" customWidth="1"/>
    <col min="3843" max="3843" width="17.28515625" customWidth="1"/>
    <col min="3844" max="3844" width="15.85546875" bestFit="1" customWidth="1"/>
    <col min="3845" max="3845" width="18.7109375" bestFit="1" customWidth="1"/>
    <col min="4006" max="4006" width="5.7109375" customWidth="1"/>
    <col min="4007" max="4007" width="29" customWidth="1"/>
    <col min="4008" max="4008" width="17.140625" customWidth="1"/>
    <col min="4009" max="4009" width="11.140625" customWidth="1"/>
    <col min="4010" max="4010" width="15.7109375" customWidth="1"/>
    <col min="4011" max="4011" width="16.28515625" customWidth="1"/>
    <col min="4012" max="4012" width="21.140625" customWidth="1"/>
    <col min="4013" max="4013" width="13" customWidth="1"/>
    <col min="4014" max="4014" width="15.28515625" customWidth="1"/>
    <col min="4015" max="4016" width="14.28515625" customWidth="1"/>
    <col min="4017" max="4018" width="15" customWidth="1"/>
    <col min="4019" max="4019" width="17.7109375" customWidth="1"/>
    <col min="4020" max="4020" width="15.7109375" customWidth="1"/>
    <col min="4021" max="4022" width="15" customWidth="1"/>
    <col min="4023" max="4023" width="15.85546875" customWidth="1"/>
    <col min="4024" max="4024" width="17.85546875" customWidth="1"/>
    <col min="4025" max="4025" width="15.85546875" bestFit="1" customWidth="1"/>
    <col min="4026" max="4026" width="18.7109375" bestFit="1" customWidth="1"/>
    <col min="4027" max="4027" width="5.7109375" customWidth="1"/>
    <col min="4028" max="4028" width="16.5703125" customWidth="1"/>
    <col min="4029" max="4029" width="18.7109375" bestFit="1" customWidth="1"/>
    <col min="4030" max="4031" width="15.85546875" bestFit="1" customWidth="1"/>
    <col min="4032" max="4032" width="14.85546875" bestFit="1" customWidth="1"/>
    <col min="4033" max="4033" width="14.28515625" bestFit="1" customWidth="1"/>
    <col min="4034" max="4034" width="15.28515625" customWidth="1"/>
    <col min="4035" max="4035" width="15.85546875" customWidth="1"/>
    <col min="4036" max="4036" width="14.28515625" customWidth="1"/>
    <col min="4037" max="4037" width="14.85546875" bestFit="1" customWidth="1"/>
    <col min="4038" max="4038" width="16.140625" customWidth="1"/>
    <col min="4039" max="4039" width="17.28515625" customWidth="1"/>
    <col min="4040" max="4040" width="15.85546875" bestFit="1" customWidth="1"/>
    <col min="4041" max="4041" width="18.7109375" bestFit="1" customWidth="1"/>
    <col min="4043" max="4043" width="14.28515625" bestFit="1" customWidth="1"/>
    <col min="4044" max="4044" width="18.7109375" bestFit="1" customWidth="1"/>
    <col min="4045" max="4046" width="15.85546875" bestFit="1" customWidth="1"/>
    <col min="4047" max="4047" width="14.85546875" bestFit="1" customWidth="1"/>
    <col min="4048" max="4048" width="16.85546875" customWidth="1"/>
    <col min="4049" max="4049" width="15.28515625" customWidth="1"/>
    <col min="4050" max="4050" width="15.85546875" customWidth="1"/>
    <col min="4051" max="4051" width="14.28515625" customWidth="1"/>
    <col min="4052" max="4052" width="14.85546875" bestFit="1" customWidth="1"/>
    <col min="4053" max="4053" width="16.140625" customWidth="1"/>
    <col min="4054" max="4054" width="17.28515625" customWidth="1"/>
    <col min="4055" max="4055" width="15.85546875" bestFit="1" customWidth="1"/>
    <col min="4056" max="4056" width="18.7109375" bestFit="1" customWidth="1"/>
    <col min="4058" max="4058" width="14.28515625" bestFit="1" customWidth="1"/>
    <col min="4059" max="4059" width="18.7109375" bestFit="1" customWidth="1"/>
    <col min="4060" max="4061" width="15.85546875" bestFit="1" customWidth="1"/>
    <col min="4062" max="4062" width="14.85546875" bestFit="1" customWidth="1"/>
    <col min="4063" max="4063" width="14.28515625" bestFit="1" customWidth="1"/>
    <col min="4064" max="4064" width="15.28515625" customWidth="1"/>
    <col min="4065" max="4065" width="15.85546875" customWidth="1"/>
    <col min="4066" max="4066" width="14.28515625" customWidth="1"/>
    <col min="4067" max="4067" width="14.85546875" bestFit="1" customWidth="1"/>
    <col min="4068" max="4068" width="16.140625" customWidth="1"/>
    <col min="4069" max="4069" width="17.28515625" customWidth="1"/>
    <col min="4070" max="4070" width="15.85546875" bestFit="1" customWidth="1"/>
    <col min="4071" max="4071" width="18.7109375" bestFit="1" customWidth="1"/>
    <col min="4073" max="4073" width="14.28515625" bestFit="1" customWidth="1"/>
    <col min="4074" max="4074" width="18.7109375" bestFit="1" customWidth="1"/>
    <col min="4075" max="4076" width="15.85546875" bestFit="1" customWidth="1"/>
    <col min="4077" max="4077" width="14.85546875" bestFit="1" customWidth="1"/>
    <col min="4078" max="4078" width="14.28515625" bestFit="1" customWidth="1"/>
    <col min="4079" max="4079" width="15.28515625" customWidth="1"/>
    <col min="4080" max="4080" width="15.85546875" customWidth="1"/>
    <col min="4081" max="4081" width="14.28515625" customWidth="1"/>
    <col min="4082" max="4082" width="14.85546875" bestFit="1" customWidth="1"/>
    <col min="4083" max="4083" width="16.140625" customWidth="1"/>
    <col min="4084" max="4084" width="17.28515625" customWidth="1"/>
    <col min="4085" max="4085" width="15.85546875" bestFit="1" customWidth="1"/>
    <col min="4086" max="4086" width="18.7109375" bestFit="1" customWidth="1"/>
    <col min="4088" max="4088" width="14.28515625" bestFit="1" customWidth="1"/>
    <col min="4089" max="4089" width="18.7109375" bestFit="1" customWidth="1"/>
    <col min="4090" max="4091" width="15.85546875" bestFit="1" customWidth="1"/>
    <col min="4092" max="4092" width="14.85546875" bestFit="1" customWidth="1"/>
    <col min="4093" max="4093" width="14.28515625" bestFit="1" customWidth="1"/>
    <col min="4094" max="4094" width="15.28515625" customWidth="1"/>
    <col min="4095" max="4095" width="15.85546875" customWidth="1"/>
    <col min="4096" max="4096" width="14.28515625" customWidth="1"/>
    <col min="4097" max="4097" width="14.85546875" bestFit="1" customWidth="1"/>
    <col min="4098" max="4098" width="16.140625" customWidth="1"/>
    <col min="4099" max="4099" width="17.28515625" customWidth="1"/>
    <col min="4100" max="4100" width="15.85546875" bestFit="1" customWidth="1"/>
    <col min="4101" max="4101" width="18.7109375" bestFit="1" customWidth="1"/>
    <col min="4262" max="4262" width="5.7109375" customWidth="1"/>
    <col min="4263" max="4263" width="29" customWidth="1"/>
    <col min="4264" max="4264" width="17.140625" customWidth="1"/>
    <col min="4265" max="4265" width="11.140625" customWidth="1"/>
    <col min="4266" max="4266" width="15.7109375" customWidth="1"/>
    <col min="4267" max="4267" width="16.28515625" customWidth="1"/>
    <col min="4268" max="4268" width="21.140625" customWidth="1"/>
    <col min="4269" max="4269" width="13" customWidth="1"/>
    <col min="4270" max="4270" width="15.28515625" customWidth="1"/>
    <col min="4271" max="4272" width="14.28515625" customWidth="1"/>
    <col min="4273" max="4274" width="15" customWidth="1"/>
    <col min="4275" max="4275" width="17.7109375" customWidth="1"/>
    <col min="4276" max="4276" width="15.7109375" customWidth="1"/>
    <col min="4277" max="4278" width="15" customWidth="1"/>
    <col min="4279" max="4279" width="15.85546875" customWidth="1"/>
    <col min="4280" max="4280" width="17.85546875" customWidth="1"/>
    <col min="4281" max="4281" width="15.85546875" bestFit="1" customWidth="1"/>
    <col min="4282" max="4282" width="18.7109375" bestFit="1" customWidth="1"/>
    <col min="4283" max="4283" width="5.7109375" customWidth="1"/>
    <col min="4284" max="4284" width="16.5703125" customWidth="1"/>
    <col min="4285" max="4285" width="18.7109375" bestFit="1" customWidth="1"/>
    <col min="4286" max="4287" width="15.85546875" bestFit="1" customWidth="1"/>
    <col min="4288" max="4288" width="14.85546875" bestFit="1" customWidth="1"/>
    <col min="4289" max="4289" width="14.28515625" bestFit="1" customWidth="1"/>
    <col min="4290" max="4290" width="15.28515625" customWidth="1"/>
    <col min="4291" max="4291" width="15.85546875" customWidth="1"/>
    <col min="4292" max="4292" width="14.28515625" customWidth="1"/>
    <col min="4293" max="4293" width="14.85546875" bestFit="1" customWidth="1"/>
    <col min="4294" max="4294" width="16.140625" customWidth="1"/>
    <col min="4295" max="4295" width="17.28515625" customWidth="1"/>
    <col min="4296" max="4296" width="15.85546875" bestFit="1" customWidth="1"/>
    <col min="4297" max="4297" width="18.7109375" bestFit="1" customWidth="1"/>
    <col min="4299" max="4299" width="14.28515625" bestFit="1" customWidth="1"/>
    <col min="4300" max="4300" width="18.7109375" bestFit="1" customWidth="1"/>
    <col min="4301" max="4302" width="15.85546875" bestFit="1" customWidth="1"/>
    <col min="4303" max="4303" width="14.85546875" bestFit="1" customWidth="1"/>
    <col min="4304" max="4304" width="16.85546875" customWidth="1"/>
    <col min="4305" max="4305" width="15.28515625" customWidth="1"/>
    <col min="4306" max="4306" width="15.85546875" customWidth="1"/>
    <col min="4307" max="4307" width="14.28515625" customWidth="1"/>
    <col min="4308" max="4308" width="14.85546875" bestFit="1" customWidth="1"/>
    <col min="4309" max="4309" width="16.140625" customWidth="1"/>
    <col min="4310" max="4310" width="17.28515625" customWidth="1"/>
    <col min="4311" max="4311" width="15.85546875" bestFit="1" customWidth="1"/>
    <col min="4312" max="4312" width="18.7109375" bestFit="1" customWidth="1"/>
    <col min="4314" max="4314" width="14.28515625" bestFit="1" customWidth="1"/>
    <col min="4315" max="4315" width="18.7109375" bestFit="1" customWidth="1"/>
    <col min="4316" max="4317" width="15.85546875" bestFit="1" customWidth="1"/>
    <col min="4318" max="4318" width="14.85546875" bestFit="1" customWidth="1"/>
    <col min="4319" max="4319" width="14.28515625" bestFit="1" customWidth="1"/>
    <col min="4320" max="4320" width="15.28515625" customWidth="1"/>
    <col min="4321" max="4321" width="15.85546875" customWidth="1"/>
    <col min="4322" max="4322" width="14.28515625" customWidth="1"/>
    <col min="4323" max="4323" width="14.85546875" bestFit="1" customWidth="1"/>
    <col min="4324" max="4324" width="16.140625" customWidth="1"/>
    <col min="4325" max="4325" width="17.28515625" customWidth="1"/>
    <col min="4326" max="4326" width="15.85546875" bestFit="1" customWidth="1"/>
    <col min="4327" max="4327" width="18.7109375" bestFit="1" customWidth="1"/>
    <col min="4329" max="4329" width="14.28515625" bestFit="1" customWidth="1"/>
    <col min="4330" max="4330" width="18.7109375" bestFit="1" customWidth="1"/>
    <col min="4331" max="4332" width="15.85546875" bestFit="1" customWidth="1"/>
    <col min="4333" max="4333" width="14.85546875" bestFit="1" customWidth="1"/>
    <col min="4334" max="4334" width="14.28515625" bestFit="1" customWidth="1"/>
    <col min="4335" max="4335" width="15.28515625" customWidth="1"/>
    <col min="4336" max="4336" width="15.85546875" customWidth="1"/>
    <col min="4337" max="4337" width="14.28515625" customWidth="1"/>
    <col min="4338" max="4338" width="14.85546875" bestFit="1" customWidth="1"/>
    <col min="4339" max="4339" width="16.140625" customWidth="1"/>
    <col min="4340" max="4340" width="17.28515625" customWidth="1"/>
    <col min="4341" max="4341" width="15.85546875" bestFit="1" customWidth="1"/>
    <col min="4342" max="4342" width="18.7109375" bestFit="1" customWidth="1"/>
    <col min="4344" max="4344" width="14.28515625" bestFit="1" customWidth="1"/>
    <col min="4345" max="4345" width="18.7109375" bestFit="1" customWidth="1"/>
    <col min="4346" max="4347" width="15.85546875" bestFit="1" customWidth="1"/>
    <col min="4348" max="4348" width="14.85546875" bestFit="1" customWidth="1"/>
    <col min="4349" max="4349" width="14.28515625" bestFit="1" customWidth="1"/>
    <col min="4350" max="4350" width="15.28515625" customWidth="1"/>
    <col min="4351" max="4351" width="15.85546875" customWidth="1"/>
    <col min="4352" max="4352" width="14.28515625" customWidth="1"/>
    <col min="4353" max="4353" width="14.85546875" bestFit="1" customWidth="1"/>
    <col min="4354" max="4354" width="16.140625" customWidth="1"/>
    <col min="4355" max="4355" width="17.28515625" customWidth="1"/>
    <col min="4356" max="4356" width="15.85546875" bestFit="1" customWidth="1"/>
    <col min="4357" max="4357" width="18.7109375" bestFit="1" customWidth="1"/>
    <col min="4518" max="4518" width="5.7109375" customWidth="1"/>
    <col min="4519" max="4519" width="29" customWidth="1"/>
    <col min="4520" max="4520" width="17.140625" customWidth="1"/>
    <col min="4521" max="4521" width="11.140625" customWidth="1"/>
    <col min="4522" max="4522" width="15.7109375" customWidth="1"/>
    <col min="4523" max="4523" width="16.28515625" customWidth="1"/>
    <col min="4524" max="4524" width="21.140625" customWidth="1"/>
    <col min="4525" max="4525" width="13" customWidth="1"/>
    <col min="4526" max="4526" width="15.28515625" customWidth="1"/>
    <col min="4527" max="4528" width="14.28515625" customWidth="1"/>
    <col min="4529" max="4530" width="15" customWidth="1"/>
    <col min="4531" max="4531" width="17.7109375" customWidth="1"/>
    <col min="4532" max="4532" width="15.7109375" customWidth="1"/>
    <col min="4533" max="4534" width="15" customWidth="1"/>
    <col min="4535" max="4535" width="15.85546875" customWidth="1"/>
    <col min="4536" max="4536" width="17.85546875" customWidth="1"/>
    <col min="4537" max="4537" width="15.85546875" bestFit="1" customWidth="1"/>
    <col min="4538" max="4538" width="18.7109375" bestFit="1" customWidth="1"/>
    <col min="4539" max="4539" width="5.7109375" customWidth="1"/>
    <col min="4540" max="4540" width="16.5703125" customWidth="1"/>
    <col min="4541" max="4541" width="18.7109375" bestFit="1" customWidth="1"/>
    <col min="4542" max="4543" width="15.85546875" bestFit="1" customWidth="1"/>
    <col min="4544" max="4544" width="14.85546875" bestFit="1" customWidth="1"/>
    <col min="4545" max="4545" width="14.28515625" bestFit="1" customWidth="1"/>
    <col min="4546" max="4546" width="15.28515625" customWidth="1"/>
    <col min="4547" max="4547" width="15.85546875" customWidth="1"/>
    <col min="4548" max="4548" width="14.28515625" customWidth="1"/>
    <col min="4549" max="4549" width="14.85546875" bestFit="1" customWidth="1"/>
    <col min="4550" max="4550" width="16.140625" customWidth="1"/>
    <col min="4551" max="4551" width="17.28515625" customWidth="1"/>
    <col min="4552" max="4552" width="15.85546875" bestFit="1" customWidth="1"/>
    <col min="4553" max="4553" width="18.7109375" bestFit="1" customWidth="1"/>
    <col min="4555" max="4555" width="14.28515625" bestFit="1" customWidth="1"/>
    <col min="4556" max="4556" width="18.7109375" bestFit="1" customWidth="1"/>
    <col min="4557" max="4558" width="15.85546875" bestFit="1" customWidth="1"/>
    <col min="4559" max="4559" width="14.85546875" bestFit="1" customWidth="1"/>
    <col min="4560" max="4560" width="16.85546875" customWidth="1"/>
    <col min="4561" max="4561" width="15.28515625" customWidth="1"/>
    <col min="4562" max="4562" width="15.85546875" customWidth="1"/>
    <col min="4563" max="4563" width="14.28515625" customWidth="1"/>
    <col min="4564" max="4564" width="14.85546875" bestFit="1" customWidth="1"/>
    <col min="4565" max="4565" width="16.140625" customWidth="1"/>
    <col min="4566" max="4566" width="17.28515625" customWidth="1"/>
    <col min="4567" max="4567" width="15.85546875" bestFit="1" customWidth="1"/>
    <col min="4568" max="4568" width="18.7109375" bestFit="1" customWidth="1"/>
    <col min="4570" max="4570" width="14.28515625" bestFit="1" customWidth="1"/>
    <col min="4571" max="4571" width="18.7109375" bestFit="1" customWidth="1"/>
    <col min="4572" max="4573" width="15.85546875" bestFit="1" customWidth="1"/>
    <col min="4574" max="4574" width="14.85546875" bestFit="1" customWidth="1"/>
    <col min="4575" max="4575" width="14.28515625" bestFit="1" customWidth="1"/>
    <col min="4576" max="4576" width="15.28515625" customWidth="1"/>
    <col min="4577" max="4577" width="15.85546875" customWidth="1"/>
    <col min="4578" max="4578" width="14.28515625" customWidth="1"/>
    <col min="4579" max="4579" width="14.85546875" bestFit="1" customWidth="1"/>
    <col min="4580" max="4580" width="16.140625" customWidth="1"/>
    <col min="4581" max="4581" width="17.28515625" customWidth="1"/>
    <col min="4582" max="4582" width="15.85546875" bestFit="1" customWidth="1"/>
    <col min="4583" max="4583" width="18.7109375" bestFit="1" customWidth="1"/>
    <col min="4585" max="4585" width="14.28515625" bestFit="1" customWidth="1"/>
    <col min="4586" max="4586" width="18.7109375" bestFit="1" customWidth="1"/>
    <col min="4587" max="4588" width="15.85546875" bestFit="1" customWidth="1"/>
    <col min="4589" max="4589" width="14.85546875" bestFit="1" customWidth="1"/>
    <col min="4590" max="4590" width="14.28515625" bestFit="1" customWidth="1"/>
    <col min="4591" max="4591" width="15.28515625" customWidth="1"/>
    <col min="4592" max="4592" width="15.85546875" customWidth="1"/>
    <col min="4593" max="4593" width="14.28515625" customWidth="1"/>
    <col min="4594" max="4594" width="14.85546875" bestFit="1" customWidth="1"/>
    <col min="4595" max="4595" width="16.140625" customWidth="1"/>
    <col min="4596" max="4596" width="17.28515625" customWidth="1"/>
    <col min="4597" max="4597" width="15.85546875" bestFit="1" customWidth="1"/>
    <col min="4598" max="4598" width="18.7109375" bestFit="1" customWidth="1"/>
    <col min="4600" max="4600" width="14.28515625" bestFit="1" customWidth="1"/>
    <col min="4601" max="4601" width="18.7109375" bestFit="1" customWidth="1"/>
    <col min="4602" max="4603" width="15.85546875" bestFit="1" customWidth="1"/>
    <col min="4604" max="4604" width="14.85546875" bestFit="1" customWidth="1"/>
    <col min="4605" max="4605" width="14.28515625" bestFit="1" customWidth="1"/>
    <col min="4606" max="4606" width="15.28515625" customWidth="1"/>
    <col min="4607" max="4607" width="15.85546875" customWidth="1"/>
    <col min="4608" max="4608" width="14.28515625" customWidth="1"/>
    <col min="4609" max="4609" width="14.85546875" bestFit="1" customWidth="1"/>
    <col min="4610" max="4610" width="16.140625" customWidth="1"/>
    <col min="4611" max="4611" width="17.28515625" customWidth="1"/>
    <col min="4612" max="4612" width="15.85546875" bestFit="1" customWidth="1"/>
    <col min="4613" max="4613" width="18.7109375" bestFit="1" customWidth="1"/>
    <col min="4774" max="4774" width="5.7109375" customWidth="1"/>
    <col min="4775" max="4775" width="29" customWidth="1"/>
    <col min="4776" max="4776" width="17.140625" customWidth="1"/>
    <col min="4777" max="4777" width="11.140625" customWidth="1"/>
    <col min="4778" max="4778" width="15.7109375" customWidth="1"/>
    <col min="4779" max="4779" width="16.28515625" customWidth="1"/>
    <col min="4780" max="4780" width="21.140625" customWidth="1"/>
    <col min="4781" max="4781" width="13" customWidth="1"/>
    <col min="4782" max="4782" width="15.28515625" customWidth="1"/>
    <col min="4783" max="4784" width="14.28515625" customWidth="1"/>
    <col min="4785" max="4786" width="15" customWidth="1"/>
    <col min="4787" max="4787" width="17.7109375" customWidth="1"/>
    <col min="4788" max="4788" width="15.7109375" customWidth="1"/>
    <col min="4789" max="4790" width="15" customWidth="1"/>
    <col min="4791" max="4791" width="15.85546875" customWidth="1"/>
    <col min="4792" max="4792" width="17.85546875" customWidth="1"/>
    <col min="4793" max="4793" width="15.85546875" bestFit="1" customWidth="1"/>
    <col min="4794" max="4794" width="18.7109375" bestFit="1" customWidth="1"/>
    <col min="4795" max="4795" width="5.7109375" customWidth="1"/>
    <col min="4796" max="4796" width="16.5703125" customWidth="1"/>
    <col min="4797" max="4797" width="18.7109375" bestFit="1" customWidth="1"/>
    <col min="4798" max="4799" width="15.85546875" bestFit="1" customWidth="1"/>
    <col min="4800" max="4800" width="14.85546875" bestFit="1" customWidth="1"/>
    <col min="4801" max="4801" width="14.28515625" bestFit="1" customWidth="1"/>
    <col min="4802" max="4802" width="15.28515625" customWidth="1"/>
    <col min="4803" max="4803" width="15.85546875" customWidth="1"/>
    <col min="4804" max="4804" width="14.28515625" customWidth="1"/>
    <col min="4805" max="4805" width="14.85546875" bestFit="1" customWidth="1"/>
    <col min="4806" max="4806" width="16.140625" customWidth="1"/>
    <col min="4807" max="4807" width="17.28515625" customWidth="1"/>
    <col min="4808" max="4808" width="15.85546875" bestFit="1" customWidth="1"/>
    <col min="4809" max="4809" width="18.7109375" bestFit="1" customWidth="1"/>
    <col min="4811" max="4811" width="14.28515625" bestFit="1" customWidth="1"/>
    <col min="4812" max="4812" width="18.7109375" bestFit="1" customWidth="1"/>
    <col min="4813" max="4814" width="15.85546875" bestFit="1" customWidth="1"/>
    <col min="4815" max="4815" width="14.85546875" bestFit="1" customWidth="1"/>
    <col min="4816" max="4816" width="16.85546875" customWidth="1"/>
    <col min="4817" max="4817" width="15.28515625" customWidth="1"/>
    <col min="4818" max="4818" width="15.85546875" customWidth="1"/>
    <col min="4819" max="4819" width="14.28515625" customWidth="1"/>
    <col min="4820" max="4820" width="14.85546875" bestFit="1" customWidth="1"/>
    <col min="4821" max="4821" width="16.140625" customWidth="1"/>
    <col min="4822" max="4822" width="17.28515625" customWidth="1"/>
    <col min="4823" max="4823" width="15.85546875" bestFit="1" customWidth="1"/>
    <col min="4824" max="4824" width="18.7109375" bestFit="1" customWidth="1"/>
    <col min="4826" max="4826" width="14.28515625" bestFit="1" customWidth="1"/>
    <col min="4827" max="4827" width="18.7109375" bestFit="1" customWidth="1"/>
    <col min="4828" max="4829" width="15.85546875" bestFit="1" customWidth="1"/>
    <col min="4830" max="4830" width="14.85546875" bestFit="1" customWidth="1"/>
    <col min="4831" max="4831" width="14.28515625" bestFit="1" customWidth="1"/>
    <col min="4832" max="4832" width="15.28515625" customWidth="1"/>
    <col min="4833" max="4833" width="15.85546875" customWidth="1"/>
    <col min="4834" max="4834" width="14.28515625" customWidth="1"/>
    <col min="4835" max="4835" width="14.85546875" bestFit="1" customWidth="1"/>
    <col min="4836" max="4836" width="16.140625" customWidth="1"/>
    <col min="4837" max="4837" width="17.28515625" customWidth="1"/>
    <col min="4838" max="4838" width="15.85546875" bestFit="1" customWidth="1"/>
    <col min="4839" max="4839" width="18.7109375" bestFit="1" customWidth="1"/>
    <col min="4841" max="4841" width="14.28515625" bestFit="1" customWidth="1"/>
    <col min="4842" max="4842" width="18.7109375" bestFit="1" customWidth="1"/>
    <col min="4843" max="4844" width="15.85546875" bestFit="1" customWidth="1"/>
    <col min="4845" max="4845" width="14.85546875" bestFit="1" customWidth="1"/>
    <col min="4846" max="4846" width="14.28515625" bestFit="1" customWidth="1"/>
    <col min="4847" max="4847" width="15.28515625" customWidth="1"/>
    <col min="4848" max="4848" width="15.85546875" customWidth="1"/>
    <col min="4849" max="4849" width="14.28515625" customWidth="1"/>
    <col min="4850" max="4850" width="14.85546875" bestFit="1" customWidth="1"/>
    <col min="4851" max="4851" width="16.140625" customWidth="1"/>
    <col min="4852" max="4852" width="17.28515625" customWidth="1"/>
    <col min="4853" max="4853" width="15.85546875" bestFit="1" customWidth="1"/>
    <col min="4854" max="4854" width="18.7109375" bestFit="1" customWidth="1"/>
    <col min="4856" max="4856" width="14.28515625" bestFit="1" customWidth="1"/>
    <col min="4857" max="4857" width="18.7109375" bestFit="1" customWidth="1"/>
    <col min="4858" max="4859" width="15.85546875" bestFit="1" customWidth="1"/>
    <col min="4860" max="4860" width="14.85546875" bestFit="1" customWidth="1"/>
    <col min="4861" max="4861" width="14.28515625" bestFit="1" customWidth="1"/>
    <col min="4862" max="4862" width="15.28515625" customWidth="1"/>
    <col min="4863" max="4863" width="15.85546875" customWidth="1"/>
    <col min="4864" max="4864" width="14.28515625" customWidth="1"/>
    <col min="4865" max="4865" width="14.85546875" bestFit="1" customWidth="1"/>
    <col min="4866" max="4866" width="16.140625" customWidth="1"/>
    <col min="4867" max="4867" width="17.28515625" customWidth="1"/>
    <col min="4868" max="4868" width="15.85546875" bestFit="1" customWidth="1"/>
    <col min="4869" max="4869" width="18.7109375" bestFit="1" customWidth="1"/>
    <col min="5030" max="5030" width="5.7109375" customWidth="1"/>
    <col min="5031" max="5031" width="29" customWidth="1"/>
    <col min="5032" max="5032" width="17.140625" customWidth="1"/>
    <col min="5033" max="5033" width="11.140625" customWidth="1"/>
    <col min="5034" max="5034" width="15.7109375" customWidth="1"/>
    <col min="5035" max="5035" width="16.28515625" customWidth="1"/>
    <col min="5036" max="5036" width="21.140625" customWidth="1"/>
    <col min="5037" max="5037" width="13" customWidth="1"/>
    <col min="5038" max="5038" width="15.28515625" customWidth="1"/>
    <col min="5039" max="5040" width="14.28515625" customWidth="1"/>
    <col min="5041" max="5042" width="15" customWidth="1"/>
    <col min="5043" max="5043" width="17.7109375" customWidth="1"/>
    <col min="5044" max="5044" width="15.7109375" customWidth="1"/>
    <col min="5045" max="5046" width="15" customWidth="1"/>
    <col min="5047" max="5047" width="15.85546875" customWidth="1"/>
    <col min="5048" max="5048" width="17.85546875" customWidth="1"/>
    <col min="5049" max="5049" width="15.85546875" bestFit="1" customWidth="1"/>
    <col min="5050" max="5050" width="18.7109375" bestFit="1" customWidth="1"/>
    <col min="5051" max="5051" width="5.7109375" customWidth="1"/>
    <col min="5052" max="5052" width="16.5703125" customWidth="1"/>
    <col min="5053" max="5053" width="18.7109375" bestFit="1" customWidth="1"/>
    <col min="5054" max="5055" width="15.85546875" bestFit="1" customWidth="1"/>
    <col min="5056" max="5056" width="14.85546875" bestFit="1" customWidth="1"/>
    <col min="5057" max="5057" width="14.28515625" bestFit="1" customWidth="1"/>
    <col min="5058" max="5058" width="15.28515625" customWidth="1"/>
    <col min="5059" max="5059" width="15.85546875" customWidth="1"/>
    <col min="5060" max="5060" width="14.28515625" customWidth="1"/>
    <col min="5061" max="5061" width="14.85546875" bestFit="1" customWidth="1"/>
    <col min="5062" max="5062" width="16.140625" customWidth="1"/>
    <col min="5063" max="5063" width="17.28515625" customWidth="1"/>
    <col min="5064" max="5064" width="15.85546875" bestFit="1" customWidth="1"/>
    <col min="5065" max="5065" width="18.7109375" bestFit="1" customWidth="1"/>
    <col min="5067" max="5067" width="14.28515625" bestFit="1" customWidth="1"/>
    <col min="5068" max="5068" width="18.7109375" bestFit="1" customWidth="1"/>
    <col min="5069" max="5070" width="15.85546875" bestFit="1" customWidth="1"/>
    <col min="5071" max="5071" width="14.85546875" bestFit="1" customWidth="1"/>
    <col min="5072" max="5072" width="16.85546875" customWidth="1"/>
    <col min="5073" max="5073" width="15.28515625" customWidth="1"/>
    <col min="5074" max="5074" width="15.85546875" customWidth="1"/>
    <col min="5075" max="5075" width="14.28515625" customWidth="1"/>
    <col min="5076" max="5076" width="14.85546875" bestFit="1" customWidth="1"/>
    <col min="5077" max="5077" width="16.140625" customWidth="1"/>
    <col min="5078" max="5078" width="17.28515625" customWidth="1"/>
    <col min="5079" max="5079" width="15.85546875" bestFit="1" customWidth="1"/>
    <col min="5080" max="5080" width="18.7109375" bestFit="1" customWidth="1"/>
    <col min="5082" max="5082" width="14.28515625" bestFit="1" customWidth="1"/>
    <col min="5083" max="5083" width="18.7109375" bestFit="1" customWidth="1"/>
    <col min="5084" max="5085" width="15.85546875" bestFit="1" customWidth="1"/>
    <col min="5086" max="5086" width="14.85546875" bestFit="1" customWidth="1"/>
    <col min="5087" max="5087" width="14.28515625" bestFit="1" customWidth="1"/>
    <col min="5088" max="5088" width="15.28515625" customWidth="1"/>
    <col min="5089" max="5089" width="15.85546875" customWidth="1"/>
    <col min="5090" max="5090" width="14.28515625" customWidth="1"/>
    <col min="5091" max="5091" width="14.85546875" bestFit="1" customWidth="1"/>
    <col min="5092" max="5092" width="16.140625" customWidth="1"/>
    <col min="5093" max="5093" width="17.28515625" customWidth="1"/>
    <col min="5094" max="5094" width="15.85546875" bestFit="1" customWidth="1"/>
    <col min="5095" max="5095" width="18.7109375" bestFit="1" customWidth="1"/>
    <col min="5097" max="5097" width="14.28515625" bestFit="1" customWidth="1"/>
    <col min="5098" max="5098" width="18.7109375" bestFit="1" customWidth="1"/>
    <col min="5099" max="5100" width="15.85546875" bestFit="1" customWidth="1"/>
    <col min="5101" max="5101" width="14.85546875" bestFit="1" customWidth="1"/>
    <col min="5102" max="5102" width="14.28515625" bestFit="1" customWidth="1"/>
    <col min="5103" max="5103" width="15.28515625" customWidth="1"/>
    <col min="5104" max="5104" width="15.85546875" customWidth="1"/>
    <col min="5105" max="5105" width="14.28515625" customWidth="1"/>
    <col min="5106" max="5106" width="14.85546875" bestFit="1" customWidth="1"/>
    <col min="5107" max="5107" width="16.140625" customWidth="1"/>
    <col min="5108" max="5108" width="17.28515625" customWidth="1"/>
    <col min="5109" max="5109" width="15.85546875" bestFit="1" customWidth="1"/>
    <col min="5110" max="5110" width="18.7109375" bestFit="1" customWidth="1"/>
    <col min="5112" max="5112" width="14.28515625" bestFit="1" customWidth="1"/>
    <col min="5113" max="5113" width="18.7109375" bestFit="1" customWidth="1"/>
    <col min="5114" max="5115" width="15.85546875" bestFit="1" customWidth="1"/>
    <col min="5116" max="5116" width="14.85546875" bestFit="1" customWidth="1"/>
    <col min="5117" max="5117" width="14.28515625" bestFit="1" customWidth="1"/>
    <col min="5118" max="5118" width="15.28515625" customWidth="1"/>
    <col min="5119" max="5119" width="15.85546875" customWidth="1"/>
    <col min="5120" max="5120" width="14.28515625" customWidth="1"/>
    <col min="5121" max="5121" width="14.85546875" bestFit="1" customWidth="1"/>
    <col min="5122" max="5122" width="16.140625" customWidth="1"/>
    <col min="5123" max="5123" width="17.28515625" customWidth="1"/>
    <col min="5124" max="5124" width="15.85546875" bestFit="1" customWidth="1"/>
    <col min="5125" max="5125" width="18.7109375" bestFit="1" customWidth="1"/>
    <col min="5286" max="5286" width="5.7109375" customWidth="1"/>
    <col min="5287" max="5287" width="29" customWidth="1"/>
    <col min="5288" max="5288" width="17.140625" customWidth="1"/>
    <col min="5289" max="5289" width="11.140625" customWidth="1"/>
    <col min="5290" max="5290" width="15.7109375" customWidth="1"/>
    <col min="5291" max="5291" width="16.28515625" customWidth="1"/>
    <col min="5292" max="5292" width="21.140625" customWidth="1"/>
    <col min="5293" max="5293" width="13" customWidth="1"/>
    <col min="5294" max="5294" width="15.28515625" customWidth="1"/>
    <col min="5295" max="5296" width="14.28515625" customWidth="1"/>
    <col min="5297" max="5298" width="15" customWidth="1"/>
    <col min="5299" max="5299" width="17.7109375" customWidth="1"/>
    <col min="5300" max="5300" width="15.7109375" customWidth="1"/>
    <col min="5301" max="5302" width="15" customWidth="1"/>
    <col min="5303" max="5303" width="15.85546875" customWidth="1"/>
    <col min="5304" max="5304" width="17.85546875" customWidth="1"/>
    <col min="5305" max="5305" width="15.85546875" bestFit="1" customWidth="1"/>
    <col min="5306" max="5306" width="18.7109375" bestFit="1" customWidth="1"/>
    <col min="5307" max="5307" width="5.7109375" customWidth="1"/>
    <col min="5308" max="5308" width="16.5703125" customWidth="1"/>
    <col min="5309" max="5309" width="18.7109375" bestFit="1" customWidth="1"/>
    <col min="5310" max="5311" width="15.85546875" bestFit="1" customWidth="1"/>
    <col min="5312" max="5312" width="14.85546875" bestFit="1" customWidth="1"/>
    <col min="5313" max="5313" width="14.28515625" bestFit="1" customWidth="1"/>
    <col min="5314" max="5314" width="15.28515625" customWidth="1"/>
    <col min="5315" max="5315" width="15.85546875" customWidth="1"/>
    <col min="5316" max="5316" width="14.28515625" customWidth="1"/>
    <col min="5317" max="5317" width="14.85546875" bestFit="1" customWidth="1"/>
    <col min="5318" max="5318" width="16.140625" customWidth="1"/>
    <col min="5319" max="5319" width="17.28515625" customWidth="1"/>
    <col min="5320" max="5320" width="15.85546875" bestFit="1" customWidth="1"/>
    <col min="5321" max="5321" width="18.7109375" bestFit="1" customWidth="1"/>
    <col min="5323" max="5323" width="14.28515625" bestFit="1" customWidth="1"/>
    <col min="5324" max="5324" width="18.7109375" bestFit="1" customWidth="1"/>
    <col min="5325" max="5326" width="15.85546875" bestFit="1" customWidth="1"/>
    <col min="5327" max="5327" width="14.85546875" bestFit="1" customWidth="1"/>
    <col min="5328" max="5328" width="16.85546875" customWidth="1"/>
    <col min="5329" max="5329" width="15.28515625" customWidth="1"/>
    <col min="5330" max="5330" width="15.85546875" customWidth="1"/>
    <col min="5331" max="5331" width="14.28515625" customWidth="1"/>
    <col min="5332" max="5332" width="14.85546875" bestFit="1" customWidth="1"/>
    <col min="5333" max="5333" width="16.140625" customWidth="1"/>
    <col min="5334" max="5334" width="17.28515625" customWidth="1"/>
    <col min="5335" max="5335" width="15.85546875" bestFit="1" customWidth="1"/>
    <col min="5336" max="5336" width="18.7109375" bestFit="1" customWidth="1"/>
    <col min="5338" max="5338" width="14.28515625" bestFit="1" customWidth="1"/>
    <col min="5339" max="5339" width="18.7109375" bestFit="1" customWidth="1"/>
    <col min="5340" max="5341" width="15.85546875" bestFit="1" customWidth="1"/>
    <col min="5342" max="5342" width="14.85546875" bestFit="1" customWidth="1"/>
    <col min="5343" max="5343" width="14.28515625" bestFit="1" customWidth="1"/>
    <col min="5344" max="5344" width="15.28515625" customWidth="1"/>
    <col min="5345" max="5345" width="15.85546875" customWidth="1"/>
    <col min="5346" max="5346" width="14.28515625" customWidth="1"/>
    <col min="5347" max="5347" width="14.85546875" bestFit="1" customWidth="1"/>
    <col min="5348" max="5348" width="16.140625" customWidth="1"/>
    <col min="5349" max="5349" width="17.28515625" customWidth="1"/>
    <col min="5350" max="5350" width="15.85546875" bestFit="1" customWidth="1"/>
    <col min="5351" max="5351" width="18.7109375" bestFit="1" customWidth="1"/>
    <col min="5353" max="5353" width="14.28515625" bestFit="1" customWidth="1"/>
    <col min="5354" max="5354" width="18.7109375" bestFit="1" customWidth="1"/>
    <col min="5355" max="5356" width="15.85546875" bestFit="1" customWidth="1"/>
    <col min="5357" max="5357" width="14.85546875" bestFit="1" customWidth="1"/>
    <col min="5358" max="5358" width="14.28515625" bestFit="1" customWidth="1"/>
    <col min="5359" max="5359" width="15.28515625" customWidth="1"/>
    <col min="5360" max="5360" width="15.85546875" customWidth="1"/>
    <col min="5361" max="5361" width="14.28515625" customWidth="1"/>
    <col min="5362" max="5362" width="14.85546875" bestFit="1" customWidth="1"/>
    <col min="5363" max="5363" width="16.140625" customWidth="1"/>
    <col min="5364" max="5364" width="17.28515625" customWidth="1"/>
    <col min="5365" max="5365" width="15.85546875" bestFit="1" customWidth="1"/>
    <col min="5366" max="5366" width="18.7109375" bestFit="1" customWidth="1"/>
    <col min="5368" max="5368" width="14.28515625" bestFit="1" customWidth="1"/>
    <col min="5369" max="5369" width="18.7109375" bestFit="1" customWidth="1"/>
    <col min="5370" max="5371" width="15.85546875" bestFit="1" customWidth="1"/>
    <col min="5372" max="5372" width="14.85546875" bestFit="1" customWidth="1"/>
    <col min="5373" max="5373" width="14.28515625" bestFit="1" customWidth="1"/>
    <col min="5374" max="5374" width="15.28515625" customWidth="1"/>
    <col min="5375" max="5375" width="15.85546875" customWidth="1"/>
    <col min="5376" max="5376" width="14.28515625" customWidth="1"/>
    <col min="5377" max="5377" width="14.85546875" bestFit="1" customWidth="1"/>
    <col min="5378" max="5378" width="16.140625" customWidth="1"/>
    <col min="5379" max="5379" width="17.28515625" customWidth="1"/>
    <col min="5380" max="5380" width="15.85546875" bestFit="1" customWidth="1"/>
    <col min="5381" max="5381" width="18.7109375" bestFit="1" customWidth="1"/>
    <col min="5542" max="5542" width="5.7109375" customWidth="1"/>
    <col min="5543" max="5543" width="29" customWidth="1"/>
    <col min="5544" max="5544" width="17.140625" customWidth="1"/>
    <col min="5545" max="5545" width="11.140625" customWidth="1"/>
    <col min="5546" max="5546" width="15.7109375" customWidth="1"/>
    <col min="5547" max="5547" width="16.28515625" customWidth="1"/>
    <col min="5548" max="5548" width="21.140625" customWidth="1"/>
    <col min="5549" max="5549" width="13" customWidth="1"/>
    <col min="5550" max="5550" width="15.28515625" customWidth="1"/>
    <col min="5551" max="5552" width="14.28515625" customWidth="1"/>
    <col min="5553" max="5554" width="15" customWidth="1"/>
    <col min="5555" max="5555" width="17.7109375" customWidth="1"/>
    <col min="5556" max="5556" width="15.7109375" customWidth="1"/>
    <col min="5557" max="5558" width="15" customWidth="1"/>
    <col min="5559" max="5559" width="15.85546875" customWidth="1"/>
    <col min="5560" max="5560" width="17.85546875" customWidth="1"/>
    <col min="5561" max="5561" width="15.85546875" bestFit="1" customWidth="1"/>
    <col min="5562" max="5562" width="18.7109375" bestFit="1" customWidth="1"/>
    <col min="5563" max="5563" width="5.7109375" customWidth="1"/>
    <col min="5564" max="5564" width="16.5703125" customWidth="1"/>
    <col min="5565" max="5565" width="18.7109375" bestFit="1" customWidth="1"/>
    <col min="5566" max="5567" width="15.85546875" bestFit="1" customWidth="1"/>
    <col min="5568" max="5568" width="14.85546875" bestFit="1" customWidth="1"/>
    <col min="5569" max="5569" width="14.28515625" bestFit="1" customWidth="1"/>
    <col min="5570" max="5570" width="15.28515625" customWidth="1"/>
    <col min="5571" max="5571" width="15.85546875" customWidth="1"/>
    <col min="5572" max="5572" width="14.28515625" customWidth="1"/>
    <col min="5573" max="5573" width="14.85546875" bestFit="1" customWidth="1"/>
    <col min="5574" max="5574" width="16.140625" customWidth="1"/>
    <col min="5575" max="5575" width="17.28515625" customWidth="1"/>
    <col min="5576" max="5576" width="15.85546875" bestFit="1" customWidth="1"/>
    <col min="5577" max="5577" width="18.7109375" bestFit="1" customWidth="1"/>
    <col min="5579" max="5579" width="14.28515625" bestFit="1" customWidth="1"/>
    <col min="5580" max="5580" width="18.7109375" bestFit="1" customWidth="1"/>
    <col min="5581" max="5582" width="15.85546875" bestFit="1" customWidth="1"/>
    <col min="5583" max="5583" width="14.85546875" bestFit="1" customWidth="1"/>
    <col min="5584" max="5584" width="16.85546875" customWidth="1"/>
    <col min="5585" max="5585" width="15.28515625" customWidth="1"/>
    <col min="5586" max="5586" width="15.85546875" customWidth="1"/>
    <col min="5587" max="5587" width="14.28515625" customWidth="1"/>
    <col min="5588" max="5588" width="14.85546875" bestFit="1" customWidth="1"/>
    <col min="5589" max="5589" width="16.140625" customWidth="1"/>
    <col min="5590" max="5590" width="17.28515625" customWidth="1"/>
    <col min="5591" max="5591" width="15.85546875" bestFit="1" customWidth="1"/>
    <col min="5592" max="5592" width="18.7109375" bestFit="1" customWidth="1"/>
    <col min="5594" max="5594" width="14.28515625" bestFit="1" customWidth="1"/>
    <col min="5595" max="5595" width="18.7109375" bestFit="1" customWidth="1"/>
    <col min="5596" max="5597" width="15.85546875" bestFit="1" customWidth="1"/>
    <col min="5598" max="5598" width="14.85546875" bestFit="1" customWidth="1"/>
    <col min="5599" max="5599" width="14.28515625" bestFit="1" customWidth="1"/>
    <col min="5600" max="5600" width="15.28515625" customWidth="1"/>
    <col min="5601" max="5601" width="15.85546875" customWidth="1"/>
    <col min="5602" max="5602" width="14.28515625" customWidth="1"/>
    <col min="5603" max="5603" width="14.85546875" bestFit="1" customWidth="1"/>
    <col min="5604" max="5604" width="16.140625" customWidth="1"/>
    <col min="5605" max="5605" width="17.28515625" customWidth="1"/>
    <col min="5606" max="5606" width="15.85546875" bestFit="1" customWidth="1"/>
    <col min="5607" max="5607" width="18.7109375" bestFit="1" customWidth="1"/>
    <col min="5609" max="5609" width="14.28515625" bestFit="1" customWidth="1"/>
    <col min="5610" max="5610" width="18.7109375" bestFit="1" customWidth="1"/>
    <col min="5611" max="5612" width="15.85546875" bestFit="1" customWidth="1"/>
    <col min="5613" max="5613" width="14.85546875" bestFit="1" customWidth="1"/>
    <col min="5614" max="5614" width="14.28515625" bestFit="1" customWidth="1"/>
    <col min="5615" max="5615" width="15.28515625" customWidth="1"/>
    <col min="5616" max="5616" width="15.85546875" customWidth="1"/>
    <col min="5617" max="5617" width="14.28515625" customWidth="1"/>
    <col min="5618" max="5618" width="14.85546875" bestFit="1" customWidth="1"/>
    <col min="5619" max="5619" width="16.140625" customWidth="1"/>
    <col min="5620" max="5620" width="17.28515625" customWidth="1"/>
    <col min="5621" max="5621" width="15.85546875" bestFit="1" customWidth="1"/>
    <col min="5622" max="5622" width="18.7109375" bestFit="1" customWidth="1"/>
    <col min="5624" max="5624" width="14.28515625" bestFit="1" customWidth="1"/>
    <col min="5625" max="5625" width="18.7109375" bestFit="1" customWidth="1"/>
    <col min="5626" max="5627" width="15.85546875" bestFit="1" customWidth="1"/>
    <col min="5628" max="5628" width="14.85546875" bestFit="1" customWidth="1"/>
    <col min="5629" max="5629" width="14.28515625" bestFit="1" customWidth="1"/>
    <col min="5630" max="5630" width="15.28515625" customWidth="1"/>
    <col min="5631" max="5631" width="15.85546875" customWidth="1"/>
    <col min="5632" max="5632" width="14.28515625" customWidth="1"/>
    <col min="5633" max="5633" width="14.85546875" bestFit="1" customWidth="1"/>
    <col min="5634" max="5634" width="16.140625" customWidth="1"/>
    <col min="5635" max="5635" width="17.28515625" customWidth="1"/>
    <col min="5636" max="5636" width="15.85546875" bestFit="1" customWidth="1"/>
    <col min="5637" max="5637" width="18.7109375" bestFit="1" customWidth="1"/>
    <col min="5798" max="5798" width="5.7109375" customWidth="1"/>
    <col min="5799" max="5799" width="29" customWidth="1"/>
    <col min="5800" max="5800" width="17.140625" customWidth="1"/>
    <col min="5801" max="5801" width="11.140625" customWidth="1"/>
    <col min="5802" max="5802" width="15.7109375" customWidth="1"/>
    <col min="5803" max="5803" width="16.28515625" customWidth="1"/>
    <col min="5804" max="5804" width="21.140625" customWidth="1"/>
    <col min="5805" max="5805" width="13" customWidth="1"/>
    <col min="5806" max="5806" width="15.28515625" customWidth="1"/>
    <col min="5807" max="5808" width="14.28515625" customWidth="1"/>
    <col min="5809" max="5810" width="15" customWidth="1"/>
    <col min="5811" max="5811" width="17.7109375" customWidth="1"/>
    <col min="5812" max="5812" width="15.7109375" customWidth="1"/>
    <col min="5813" max="5814" width="15" customWidth="1"/>
    <col min="5815" max="5815" width="15.85546875" customWidth="1"/>
    <col min="5816" max="5816" width="17.85546875" customWidth="1"/>
    <col min="5817" max="5817" width="15.85546875" bestFit="1" customWidth="1"/>
    <col min="5818" max="5818" width="18.7109375" bestFit="1" customWidth="1"/>
    <col min="5819" max="5819" width="5.7109375" customWidth="1"/>
    <col min="5820" max="5820" width="16.5703125" customWidth="1"/>
    <col min="5821" max="5821" width="18.7109375" bestFit="1" customWidth="1"/>
    <col min="5822" max="5823" width="15.85546875" bestFit="1" customWidth="1"/>
    <col min="5824" max="5824" width="14.85546875" bestFit="1" customWidth="1"/>
    <col min="5825" max="5825" width="14.28515625" bestFit="1" customWidth="1"/>
    <col min="5826" max="5826" width="15.28515625" customWidth="1"/>
    <col min="5827" max="5827" width="15.85546875" customWidth="1"/>
    <col min="5828" max="5828" width="14.28515625" customWidth="1"/>
    <col min="5829" max="5829" width="14.85546875" bestFit="1" customWidth="1"/>
    <col min="5830" max="5830" width="16.140625" customWidth="1"/>
    <col min="5831" max="5831" width="17.28515625" customWidth="1"/>
    <col min="5832" max="5832" width="15.85546875" bestFit="1" customWidth="1"/>
    <col min="5833" max="5833" width="18.7109375" bestFit="1" customWidth="1"/>
    <col min="5835" max="5835" width="14.28515625" bestFit="1" customWidth="1"/>
    <col min="5836" max="5836" width="18.7109375" bestFit="1" customWidth="1"/>
    <col min="5837" max="5838" width="15.85546875" bestFit="1" customWidth="1"/>
    <col min="5839" max="5839" width="14.85546875" bestFit="1" customWidth="1"/>
    <col min="5840" max="5840" width="16.85546875" customWidth="1"/>
    <col min="5841" max="5841" width="15.28515625" customWidth="1"/>
    <col min="5842" max="5842" width="15.85546875" customWidth="1"/>
    <col min="5843" max="5843" width="14.28515625" customWidth="1"/>
    <col min="5844" max="5844" width="14.85546875" bestFit="1" customWidth="1"/>
    <col min="5845" max="5845" width="16.140625" customWidth="1"/>
    <col min="5846" max="5846" width="17.28515625" customWidth="1"/>
    <col min="5847" max="5847" width="15.85546875" bestFit="1" customWidth="1"/>
    <col min="5848" max="5848" width="18.7109375" bestFit="1" customWidth="1"/>
    <col min="5850" max="5850" width="14.28515625" bestFit="1" customWidth="1"/>
    <col min="5851" max="5851" width="18.7109375" bestFit="1" customWidth="1"/>
    <col min="5852" max="5853" width="15.85546875" bestFit="1" customWidth="1"/>
    <col min="5854" max="5854" width="14.85546875" bestFit="1" customWidth="1"/>
    <col min="5855" max="5855" width="14.28515625" bestFit="1" customWidth="1"/>
    <col min="5856" max="5856" width="15.28515625" customWidth="1"/>
    <col min="5857" max="5857" width="15.85546875" customWidth="1"/>
    <col min="5858" max="5858" width="14.28515625" customWidth="1"/>
    <col min="5859" max="5859" width="14.85546875" bestFit="1" customWidth="1"/>
    <col min="5860" max="5860" width="16.140625" customWidth="1"/>
    <col min="5861" max="5861" width="17.28515625" customWidth="1"/>
    <col min="5862" max="5862" width="15.85546875" bestFit="1" customWidth="1"/>
    <col min="5863" max="5863" width="18.7109375" bestFit="1" customWidth="1"/>
    <col min="5865" max="5865" width="14.28515625" bestFit="1" customWidth="1"/>
    <col min="5866" max="5866" width="18.7109375" bestFit="1" customWidth="1"/>
    <col min="5867" max="5868" width="15.85546875" bestFit="1" customWidth="1"/>
    <col min="5869" max="5869" width="14.85546875" bestFit="1" customWidth="1"/>
    <col min="5870" max="5870" width="14.28515625" bestFit="1" customWidth="1"/>
    <col min="5871" max="5871" width="15.28515625" customWidth="1"/>
    <col min="5872" max="5872" width="15.85546875" customWidth="1"/>
    <col min="5873" max="5873" width="14.28515625" customWidth="1"/>
    <col min="5874" max="5874" width="14.85546875" bestFit="1" customWidth="1"/>
    <col min="5875" max="5875" width="16.140625" customWidth="1"/>
    <col min="5876" max="5876" width="17.28515625" customWidth="1"/>
    <col min="5877" max="5877" width="15.85546875" bestFit="1" customWidth="1"/>
    <col min="5878" max="5878" width="18.7109375" bestFit="1" customWidth="1"/>
    <col min="5880" max="5880" width="14.28515625" bestFit="1" customWidth="1"/>
    <col min="5881" max="5881" width="18.7109375" bestFit="1" customWidth="1"/>
    <col min="5882" max="5883" width="15.85546875" bestFit="1" customWidth="1"/>
    <col min="5884" max="5884" width="14.85546875" bestFit="1" customWidth="1"/>
    <col min="5885" max="5885" width="14.28515625" bestFit="1" customWidth="1"/>
    <col min="5886" max="5886" width="15.28515625" customWidth="1"/>
    <col min="5887" max="5887" width="15.85546875" customWidth="1"/>
    <col min="5888" max="5888" width="14.28515625" customWidth="1"/>
    <col min="5889" max="5889" width="14.85546875" bestFit="1" customWidth="1"/>
    <col min="5890" max="5890" width="16.140625" customWidth="1"/>
    <col min="5891" max="5891" width="17.28515625" customWidth="1"/>
    <col min="5892" max="5892" width="15.85546875" bestFit="1" customWidth="1"/>
    <col min="5893" max="5893" width="18.7109375" bestFit="1" customWidth="1"/>
    <col min="6054" max="6054" width="5.7109375" customWidth="1"/>
    <col min="6055" max="6055" width="29" customWidth="1"/>
    <col min="6056" max="6056" width="17.140625" customWidth="1"/>
    <col min="6057" max="6057" width="11.140625" customWidth="1"/>
    <col min="6058" max="6058" width="15.7109375" customWidth="1"/>
    <col min="6059" max="6059" width="16.28515625" customWidth="1"/>
    <col min="6060" max="6060" width="21.140625" customWidth="1"/>
    <col min="6061" max="6061" width="13" customWidth="1"/>
    <col min="6062" max="6062" width="15.28515625" customWidth="1"/>
    <col min="6063" max="6064" width="14.28515625" customWidth="1"/>
    <col min="6065" max="6066" width="15" customWidth="1"/>
    <col min="6067" max="6067" width="17.7109375" customWidth="1"/>
    <col min="6068" max="6068" width="15.7109375" customWidth="1"/>
    <col min="6069" max="6070" width="15" customWidth="1"/>
    <col min="6071" max="6071" width="15.85546875" customWidth="1"/>
    <col min="6072" max="6072" width="17.85546875" customWidth="1"/>
    <col min="6073" max="6073" width="15.85546875" bestFit="1" customWidth="1"/>
    <col min="6074" max="6074" width="18.7109375" bestFit="1" customWidth="1"/>
    <col min="6075" max="6075" width="5.7109375" customWidth="1"/>
    <col min="6076" max="6076" width="16.5703125" customWidth="1"/>
    <col min="6077" max="6077" width="18.7109375" bestFit="1" customWidth="1"/>
    <col min="6078" max="6079" width="15.85546875" bestFit="1" customWidth="1"/>
    <col min="6080" max="6080" width="14.85546875" bestFit="1" customWidth="1"/>
    <col min="6081" max="6081" width="14.28515625" bestFit="1" customWidth="1"/>
    <col min="6082" max="6082" width="15.28515625" customWidth="1"/>
    <col min="6083" max="6083" width="15.85546875" customWidth="1"/>
    <col min="6084" max="6084" width="14.28515625" customWidth="1"/>
    <col min="6085" max="6085" width="14.85546875" bestFit="1" customWidth="1"/>
    <col min="6086" max="6086" width="16.140625" customWidth="1"/>
    <col min="6087" max="6087" width="17.28515625" customWidth="1"/>
    <col min="6088" max="6088" width="15.85546875" bestFit="1" customWidth="1"/>
    <col min="6089" max="6089" width="18.7109375" bestFit="1" customWidth="1"/>
    <col min="6091" max="6091" width="14.28515625" bestFit="1" customWidth="1"/>
    <col min="6092" max="6092" width="18.7109375" bestFit="1" customWidth="1"/>
    <col min="6093" max="6094" width="15.85546875" bestFit="1" customWidth="1"/>
    <col min="6095" max="6095" width="14.85546875" bestFit="1" customWidth="1"/>
    <col min="6096" max="6096" width="16.85546875" customWidth="1"/>
    <col min="6097" max="6097" width="15.28515625" customWidth="1"/>
    <col min="6098" max="6098" width="15.85546875" customWidth="1"/>
    <col min="6099" max="6099" width="14.28515625" customWidth="1"/>
    <col min="6100" max="6100" width="14.85546875" bestFit="1" customWidth="1"/>
    <col min="6101" max="6101" width="16.140625" customWidth="1"/>
    <col min="6102" max="6102" width="17.28515625" customWidth="1"/>
    <col min="6103" max="6103" width="15.85546875" bestFit="1" customWidth="1"/>
    <col min="6104" max="6104" width="18.7109375" bestFit="1" customWidth="1"/>
    <col min="6106" max="6106" width="14.28515625" bestFit="1" customWidth="1"/>
    <col min="6107" max="6107" width="18.7109375" bestFit="1" customWidth="1"/>
    <col min="6108" max="6109" width="15.85546875" bestFit="1" customWidth="1"/>
    <col min="6110" max="6110" width="14.85546875" bestFit="1" customWidth="1"/>
    <col min="6111" max="6111" width="14.28515625" bestFit="1" customWidth="1"/>
    <col min="6112" max="6112" width="15.28515625" customWidth="1"/>
    <col min="6113" max="6113" width="15.85546875" customWidth="1"/>
    <col min="6114" max="6114" width="14.28515625" customWidth="1"/>
    <col min="6115" max="6115" width="14.85546875" bestFit="1" customWidth="1"/>
    <col min="6116" max="6116" width="16.140625" customWidth="1"/>
    <col min="6117" max="6117" width="17.28515625" customWidth="1"/>
    <col min="6118" max="6118" width="15.85546875" bestFit="1" customWidth="1"/>
    <col min="6119" max="6119" width="18.7109375" bestFit="1" customWidth="1"/>
    <col min="6121" max="6121" width="14.28515625" bestFit="1" customWidth="1"/>
    <col min="6122" max="6122" width="18.7109375" bestFit="1" customWidth="1"/>
    <col min="6123" max="6124" width="15.85546875" bestFit="1" customWidth="1"/>
    <col min="6125" max="6125" width="14.85546875" bestFit="1" customWidth="1"/>
    <col min="6126" max="6126" width="14.28515625" bestFit="1" customWidth="1"/>
    <col min="6127" max="6127" width="15.28515625" customWidth="1"/>
    <col min="6128" max="6128" width="15.85546875" customWidth="1"/>
    <col min="6129" max="6129" width="14.28515625" customWidth="1"/>
    <col min="6130" max="6130" width="14.85546875" bestFit="1" customWidth="1"/>
    <col min="6131" max="6131" width="16.140625" customWidth="1"/>
    <col min="6132" max="6132" width="17.28515625" customWidth="1"/>
    <col min="6133" max="6133" width="15.85546875" bestFit="1" customWidth="1"/>
    <col min="6134" max="6134" width="18.7109375" bestFit="1" customWidth="1"/>
    <col min="6136" max="6136" width="14.28515625" bestFit="1" customWidth="1"/>
    <col min="6137" max="6137" width="18.7109375" bestFit="1" customWidth="1"/>
    <col min="6138" max="6139" width="15.85546875" bestFit="1" customWidth="1"/>
    <col min="6140" max="6140" width="14.85546875" bestFit="1" customWidth="1"/>
    <col min="6141" max="6141" width="14.28515625" bestFit="1" customWidth="1"/>
    <col min="6142" max="6142" width="15.28515625" customWidth="1"/>
    <col min="6143" max="6143" width="15.85546875" customWidth="1"/>
    <col min="6144" max="6144" width="14.28515625" customWidth="1"/>
    <col min="6145" max="6145" width="14.85546875" bestFit="1" customWidth="1"/>
    <col min="6146" max="6146" width="16.140625" customWidth="1"/>
    <col min="6147" max="6147" width="17.28515625" customWidth="1"/>
    <col min="6148" max="6148" width="15.85546875" bestFit="1" customWidth="1"/>
    <col min="6149" max="6149" width="18.7109375" bestFit="1" customWidth="1"/>
    <col min="6310" max="6310" width="5.7109375" customWidth="1"/>
    <col min="6311" max="6311" width="29" customWidth="1"/>
    <col min="6312" max="6312" width="17.140625" customWidth="1"/>
    <col min="6313" max="6313" width="11.140625" customWidth="1"/>
    <col min="6314" max="6314" width="15.7109375" customWidth="1"/>
    <col min="6315" max="6315" width="16.28515625" customWidth="1"/>
    <col min="6316" max="6316" width="21.140625" customWidth="1"/>
    <col min="6317" max="6317" width="13" customWidth="1"/>
    <col min="6318" max="6318" width="15.28515625" customWidth="1"/>
    <col min="6319" max="6320" width="14.28515625" customWidth="1"/>
    <col min="6321" max="6322" width="15" customWidth="1"/>
    <col min="6323" max="6323" width="17.7109375" customWidth="1"/>
    <col min="6324" max="6324" width="15.7109375" customWidth="1"/>
    <col min="6325" max="6326" width="15" customWidth="1"/>
    <col min="6327" max="6327" width="15.85546875" customWidth="1"/>
    <col min="6328" max="6328" width="17.85546875" customWidth="1"/>
    <col min="6329" max="6329" width="15.85546875" bestFit="1" customWidth="1"/>
    <col min="6330" max="6330" width="18.7109375" bestFit="1" customWidth="1"/>
    <col min="6331" max="6331" width="5.7109375" customWidth="1"/>
    <col min="6332" max="6332" width="16.5703125" customWidth="1"/>
    <col min="6333" max="6333" width="18.7109375" bestFit="1" customWidth="1"/>
    <col min="6334" max="6335" width="15.85546875" bestFit="1" customWidth="1"/>
    <col min="6336" max="6336" width="14.85546875" bestFit="1" customWidth="1"/>
    <col min="6337" max="6337" width="14.28515625" bestFit="1" customWidth="1"/>
    <col min="6338" max="6338" width="15.28515625" customWidth="1"/>
    <col min="6339" max="6339" width="15.85546875" customWidth="1"/>
    <col min="6340" max="6340" width="14.28515625" customWidth="1"/>
    <col min="6341" max="6341" width="14.85546875" bestFit="1" customWidth="1"/>
    <col min="6342" max="6342" width="16.140625" customWidth="1"/>
    <col min="6343" max="6343" width="17.28515625" customWidth="1"/>
    <col min="6344" max="6344" width="15.85546875" bestFit="1" customWidth="1"/>
    <col min="6345" max="6345" width="18.7109375" bestFit="1" customWidth="1"/>
    <col min="6347" max="6347" width="14.28515625" bestFit="1" customWidth="1"/>
    <col min="6348" max="6348" width="18.7109375" bestFit="1" customWidth="1"/>
    <col min="6349" max="6350" width="15.85546875" bestFit="1" customWidth="1"/>
    <col min="6351" max="6351" width="14.85546875" bestFit="1" customWidth="1"/>
    <col min="6352" max="6352" width="16.85546875" customWidth="1"/>
    <col min="6353" max="6353" width="15.28515625" customWidth="1"/>
    <col min="6354" max="6354" width="15.85546875" customWidth="1"/>
    <col min="6355" max="6355" width="14.28515625" customWidth="1"/>
    <col min="6356" max="6356" width="14.85546875" bestFit="1" customWidth="1"/>
    <col min="6357" max="6357" width="16.140625" customWidth="1"/>
    <col min="6358" max="6358" width="17.28515625" customWidth="1"/>
    <col min="6359" max="6359" width="15.85546875" bestFit="1" customWidth="1"/>
    <col min="6360" max="6360" width="18.7109375" bestFit="1" customWidth="1"/>
    <col min="6362" max="6362" width="14.28515625" bestFit="1" customWidth="1"/>
    <col min="6363" max="6363" width="18.7109375" bestFit="1" customWidth="1"/>
    <col min="6364" max="6365" width="15.85546875" bestFit="1" customWidth="1"/>
    <col min="6366" max="6366" width="14.85546875" bestFit="1" customWidth="1"/>
    <col min="6367" max="6367" width="14.28515625" bestFit="1" customWidth="1"/>
    <col min="6368" max="6368" width="15.28515625" customWidth="1"/>
    <col min="6369" max="6369" width="15.85546875" customWidth="1"/>
    <col min="6370" max="6370" width="14.28515625" customWidth="1"/>
    <col min="6371" max="6371" width="14.85546875" bestFit="1" customWidth="1"/>
    <col min="6372" max="6372" width="16.140625" customWidth="1"/>
    <col min="6373" max="6373" width="17.28515625" customWidth="1"/>
    <col min="6374" max="6374" width="15.85546875" bestFit="1" customWidth="1"/>
    <col min="6375" max="6375" width="18.7109375" bestFit="1" customWidth="1"/>
    <col min="6377" max="6377" width="14.28515625" bestFit="1" customWidth="1"/>
    <col min="6378" max="6378" width="18.7109375" bestFit="1" customWidth="1"/>
    <col min="6379" max="6380" width="15.85546875" bestFit="1" customWidth="1"/>
    <col min="6381" max="6381" width="14.85546875" bestFit="1" customWidth="1"/>
    <col min="6382" max="6382" width="14.28515625" bestFit="1" customWidth="1"/>
    <col min="6383" max="6383" width="15.28515625" customWidth="1"/>
    <col min="6384" max="6384" width="15.85546875" customWidth="1"/>
    <col min="6385" max="6385" width="14.28515625" customWidth="1"/>
    <col min="6386" max="6386" width="14.85546875" bestFit="1" customWidth="1"/>
    <col min="6387" max="6387" width="16.140625" customWidth="1"/>
    <col min="6388" max="6388" width="17.28515625" customWidth="1"/>
    <col min="6389" max="6389" width="15.85546875" bestFit="1" customWidth="1"/>
    <col min="6390" max="6390" width="18.7109375" bestFit="1" customWidth="1"/>
    <col min="6392" max="6392" width="14.28515625" bestFit="1" customWidth="1"/>
    <col min="6393" max="6393" width="18.7109375" bestFit="1" customWidth="1"/>
    <col min="6394" max="6395" width="15.85546875" bestFit="1" customWidth="1"/>
    <col min="6396" max="6396" width="14.85546875" bestFit="1" customWidth="1"/>
    <col min="6397" max="6397" width="14.28515625" bestFit="1" customWidth="1"/>
    <col min="6398" max="6398" width="15.28515625" customWidth="1"/>
    <col min="6399" max="6399" width="15.85546875" customWidth="1"/>
    <col min="6400" max="6400" width="14.28515625" customWidth="1"/>
    <col min="6401" max="6401" width="14.85546875" bestFit="1" customWidth="1"/>
    <col min="6402" max="6402" width="16.140625" customWidth="1"/>
    <col min="6403" max="6403" width="17.28515625" customWidth="1"/>
    <col min="6404" max="6404" width="15.85546875" bestFit="1" customWidth="1"/>
    <col min="6405" max="6405" width="18.7109375" bestFit="1" customWidth="1"/>
    <col min="6566" max="6566" width="5.7109375" customWidth="1"/>
    <col min="6567" max="6567" width="29" customWidth="1"/>
    <col min="6568" max="6568" width="17.140625" customWidth="1"/>
    <col min="6569" max="6569" width="11.140625" customWidth="1"/>
    <col min="6570" max="6570" width="15.7109375" customWidth="1"/>
    <col min="6571" max="6571" width="16.28515625" customWidth="1"/>
    <col min="6572" max="6572" width="21.140625" customWidth="1"/>
    <col min="6573" max="6573" width="13" customWidth="1"/>
    <col min="6574" max="6574" width="15.28515625" customWidth="1"/>
    <col min="6575" max="6576" width="14.28515625" customWidth="1"/>
    <col min="6577" max="6578" width="15" customWidth="1"/>
    <col min="6579" max="6579" width="17.7109375" customWidth="1"/>
    <col min="6580" max="6580" width="15.7109375" customWidth="1"/>
    <col min="6581" max="6582" width="15" customWidth="1"/>
    <col min="6583" max="6583" width="15.85546875" customWidth="1"/>
    <col min="6584" max="6584" width="17.85546875" customWidth="1"/>
    <col min="6585" max="6585" width="15.85546875" bestFit="1" customWidth="1"/>
    <col min="6586" max="6586" width="18.7109375" bestFit="1" customWidth="1"/>
    <col min="6587" max="6587" width="5.7109375" customWidth="1"/>
    <col min="6588" max="6588" width="16.5703125" customWidth="1"/>
    <col min="6589" max="6589" width="18.7109375" bestFit="1" customWidth="1"/>
    <col min="6590" max="6591" width="15.85546875" bestFit="1" customWidth="1"/>
    <col min="6592" max="6592" width="14.85546875" bestFit="1" customWidth="1"/>
    <col min="6593" max="6593" width="14.28515625" bestFit="1" customWidth="1"/>
    <col min="6594" max="6594" width="15.28515625" customWidth="1"/>
    <col min="6595" max="6595" width="15.85546875" customWidth="1"/>
    <col min="6596" max="6596" width="14.28515625" customWidth="1"/>
    <col min="6597" max="6597" width="14.85546875" bestFit="1" customWidth="1"/>
    <col min="6598" max="6598" width="16.140625" customWidth="1"/>
    <col min="6599" max="6599" width="17.28515625" customWidth="1"/>
    <col min="6600" max="6600" width="15.85546875" bestFit="1" customWidth="1"/>
    <col min="6601" max="6601" width="18.7109375" bestFit="1" customWidth="1"/>
    <col min="6603" max="6603" width="14.28515625" bestFit="1" customWidth="1"/>
    <col min="6604" max="6604" width="18.7109375" bestFit="1" customWidth="1"/>
    <col min="6605" max="6606" width="15.85546875" bestFit="1" customWidth="1"/>
    <col min="6607" max="6607" width="14.85546875" bestFit="1" customWidth="1"/>
    <col min="6608" max="6608" width="16.85546875" customWidth="1"/>
    <col min="6609" max="6609" width="15.28515625" customWidth="1"/>
    <col min="6610" max="6610" width="15.85546875" customWidth="1"/>
    <col min="6611" max="6611" width="14.28515625" customWidth="1"/>
    <col min="6612" max="6612" width="14.85546875" bestFit="1" customWidth="1"/>
    <col min="6613" max="6613" width="16.140625" customWidth="1"/>
    <col min="6614" max="6614" width="17.28515625" customWidth="1"/>
    <col min="6615" max="6615" width="15.85546875" bestFit="1" customWidth="1"/>
    <col min="6616" max="6616" width="18.7109375" bestFit="1" customWidth="1"/>
    <col min="6618" max="6618" width="14.28515625" bestFit="1" customWidth="1"/>
    <col min="6619" max="6619" width="18.7109375" bestFit="1" customWidth="1"/>
    <col min="6620" max="6621" width="15.85546875" bestFit="1" customWidth="1"/>
    <col min="6622" max="6622" width="14.85546875" bestFit="1" customWidth="1"/>
    <col min="6623" max="6623" width="14.28515625" bestFit="1" customWidth="1"/>
    <col min="6624" max="6624" width="15.28515625" customWidth="1"/>
    <col min="6625" max="6625" width="15.85546875" customWidth="1"/>
    <col min="6626" max="6626" width="14.28515625" customWidth="1"/>
    <col min="6627" max="6627" width="14.85546875" bestFit="1" customWidth="1"/>
    <col min="6628" max="6628" width="16.140625" customWidth="1"/>
    <col min="6629" max="6629" width="17.28515625" customWidth="1"/>
    <col min="6630" max="6630" width="15.85546875" bestFit="1" customWidth="1"/>
    <col min="6631" max="6631" width="18.7109375" bestFit="1" customWidth="1"/>
    <col min="6633" max="6633" width="14.28515625" bestFit="1" customWidth="1"/>
    <col min="6634" max="6634" width="18.7109375" bestFit="1" customWidth="1"/>
    <col min="6635" max="6636" width="15.85546875" bestFit="1" customWidth="1"/>
    <col min="6637" max="6637" width="14.85546875" bestFit="1" customWidth="1"/>
    <col min="6638" max="6638" width="14.28515625" bestFit="1" customWidth="1"/>
    <col min="6639" max="6639" width="15.28515625" customWidth="1"/>
    <col min="6640" max="6640" width="15.85546875" customWidth="1"/>
    <col min="6641" max="6641" width="14.28515625" customWidth="1"/>
    <col min="6642" max="6642" width="14.85546875" bestFit="1" customWidth="1"/>
    <col min="6643" max="6643" width="16.140625" customWidth="1"/>
    <col min="6644" max="6644" width="17.28515625" customWidth="1"/>
    <col min="6645" max="6645" width="15.85546875" bestFit="1" customWidth="1"/>
    <col min="6646" max="6646" width="18.7109375" bestFit="1" customWidth="1"/>
    <col min="6648" max="6648" width="14.28515625" bestFit="1" customWidth="1"/>
    <col min="6649" max="6649" width="18.7109375" bestFit="1" customWidth="1"/>
    <col min="6650" max="6651" width="15.85546875" bestFit="1" customWidth="1"/>
    <col min="6652" max="6652" width="14.85546875" bestFit="1" customWidth="1"/>
    <col min="6653" max="6653" width="14.28515625" bestFit="1" customWidth="1"/>
    <col min="6654" max="6654" width="15.28515625" customWidth="1"/>
    <col min="6655" max="6655" width="15.85546875" customWidth="1"/>
    <col min="6656" max="6656" width="14.28515625" customWidth="1"/>
    <col min="6657" max="6657" width="14.85546875" bestFit="1" customWidth="1"/>
    <col min="6658" max="6658" width="16.140625" customWidth="1"/>
    <col min="6659" max="6659" width="17.28515625" customWidth="1"/>
    <col min="6660" max="6660" width="15.85546875" bestFit="1" customWidth="1"/>
    <col min="6661" max="6661" width="18.7109375" bestFit="1" customWidth="1"/>
    <col min="6822" max="6822" width="5.7109375" customWidth="1"/>
    <col min="6823" max="6823" width="29" customWidth="1"/>
    <col min="6824" max="6824" width="17.140625" customWidth="1"/>
    <col min="6825" max="6825" width="11.140625" customWidth="1"/>
    <col min="6826" max="6826" width="15.7109375" customWidth="1"/>
    <col min="6827" max="6827" width="16.28515625" customWidth="1"/>
    <col min="6828" max="6828" width="21.140625" customWidth="1"/>
    <col min="6829" max="6829" width="13" customWidth="1"/>
    <col min="6830" max="6830" width="15.28515625" customWidth="1"/>
    <col min="6831" max="6832" width="14.28515625" customWidth="1"/>
    <col min="6833" max="6834" width="15" customWidth="1"/>
    <col min="6835" max="6835" width="17.7109375" customWidth="1"/>
    <col min="6836" max="6836" width="15.7109375" customWidth="1"/>
    <col min="6837" max="6838" width="15" customWidth="1"/>
    <col min="6839" max="6839" width="15.85546875" customWidth="1"/>
    <col min="6840" max="6840" width="17.85546875" customWidth="1"/>
    <col min="6841" max="6841" width="15.85546875" bestFit="1" customWidth="1"/>
    <col min="6842" max="6842" width="18.7109375" bestFit="1" customWidth="1"/>
    <col min="6843" max="6843" width="5.7109375" customWidth="1"/>
    <col min="6844" max="6844" width="16.5703125" customWidth="1"/>
    <col min="6845" max="6845" width="18.7109375" bestFit="1" customWidth="1"/>
    <col min="6846" max="6847" width="15.85546875" bestFit="1" customWidth="1"/>
    <col min="6848" max="6848" width="14.85546875" bestFit="1" customWidth="1"/>
    <col min="6849" max="6849" width="14.28515625" bestFit="1" customWidth="1"/>
    <col min="6850" max="6850" width="15.28515625" customWidth="1"/>
    <col min="6851" max="6851" width="15.85546875" customWidth="1"/>
    <col min="6852" max="6852" width="14.28515625" customWidth="1"/>
    <col min="6853" max="6853" width="14.85546875" bestFit="1" customWidth="1"/>
    <col min="6854" max="6854" width="16.140625" customWidth="1"/>
    <col min="6855" max="6855" width="17.28515625" customWidth="1"/>
    <col min="6856" max="6856" width="15.85546875" bestFit="1" customWidth="1"/>
    <col min="6857" max="6857" width="18.7109375" bestFit="1" customWidth="1"/>
    <col min="6859" max="6859" width="14.28515625" bestFit="1" customWidth="1"/>
    <col min="6860" max="6860" width="18.7109375" bestFit="1" customWidth="1"/>
    <col min="6861" max="6862" width="15.85546875" bestFit="1" customWidth="1"/>
    <col min="6863" max="6863" width="14.85546875" bestFit="1" customWidth="1"/>
    <col min="6864" max="6864" width="16.85546875" customWidth="1"/>
    <col min="6865" max="6865" width="15.28515625" customWidth="1"/>
    <col min="6866" max="6866" width="15.85546875" customWidth="1"/>
    <col min="6867" max="6867" width="14.28515625" customWidth="1"/>
    <col min="6868" max="6868" width="14.85546875" bestFit="1" customWidth="1"/>
    <col min="6869" max="6869" width="16.140625" customWidth="1"/>
    <col min="6870" max="6870" width="17.28515625" customWidth="1"/>
    <col min="6871" max="6871" width="15.85546875" bestFit="1" customWidth="1"/>
    <col min="6872" max="6872" width="18.7109375" bestFit="1" customWidth="1"/>
    <col min="6874" max="6874" width="14.28515625" bestFit="1" customWidth="1"/>
    <col min="6875" max="6875" width="18.7109375" bestFit="1" customWidth="1"/>
    <col min="6876" max="6877" width="15.85546875" bestFit="1" customWidth="1"/>
    <col min="6878" max="6878" width="14.85546875" bestFit="1" customWidth="1"/>
    <col min="6879" max="6879" width="14.28515625" bestFit="1" customWidth="1"/>
    <col min="6880" max="6880" width="15.28515625" customWidth="1"/>
    <col min="6881" max="6881" width="15.85546875" customWidth="1"/>
    <col min="6882" max="6882" width="14.28515625" customWidth="1"/>
    <col min="6883" max="6883" width="14.85546875" bestFit="1" customWidth="1"/>
    <col min="6884" max="6884" width="16.140625" customWidth="1"/>
    <col min="6885" max="6885" width="17.28515625" customWidth="1"/>
    <col min="6886" max="6886" width="15.85546875" bestFit="1" customWidth="1"/>
    <col min="6887" max="6887" width="18.7109375" bestFit="1" customWidth="1"/>
    <col min="6889" max="6889" width="14.28515625" bestFit="1" customWidth="1"/>
    <col min="6890" max="6890" width="18.7109375" bestFit="1" customWidth="1"/>
    <col min="6891" max="6892" width="15.85546875" bestFit="1" customWidth="1"/>
    <col min="6893" max="6893" width="14.85546875" bestFit="1" customWidth="1"/>
    <col min="6894" max="6894" width="14.28515625" bestFit="1" customWidth="1"/>
    <col min="6895" max="6895" width="15.28515625" customWidth="1"/>
    <col min="6896" max="6896" width="15.85546875" customWidth="1"/>
    <col min="6897" max="6897" width="14.28515625" customWidth="1"/>
    <col min="6898" max="6898" width="14.85546875" bestFit="1" customWidth="1"/>
    <col min="6899" max="6899" width="16.140625" customWidth="1"/>
    <col min="6900" max="6900" width="17.28515625" customWidth="1"/>
    <col min="6901" max="6901" width="15.85546875" bestFit="1" customWidth="1"/>
    <col min="6902" max="6902" width="18.7109375" bestFit="1" customWidth="1"/>
    <col min="6904" max="6904" width="14.28515625" bestFit="1" customWidth="1"/>
    <col min="6905" max="6905" width="18.7109375" bestFit="1" customWidth="1"/>
    <col min="6906" max="6907" width="15.85546875" bestFit="1" customWidth="1"/>
    <col min="6908" max="6908" width="14.85546875" bestFit="1" customWidth="1"/>
    <col min="6909" max="6909" width="14.28515625" bestFit="1" customWidth="1"/>
    <col min="6910" max="6910" width="15.28515625" customWidth="1"/>
    <col min="6911" max="6911" width="15.85546875" customWidth="1"/>
    <col min="6912" max="6912" width="14.28515625" customWidth="1"/>
    <col min="6913" max="6913" width="14.85546875" bestFit="1" customWidth="1"/>
    <col min="6914" max="6914" width="16.140625" customWidth="1"/>
    <col min="6915" max="6915" width="17.28515625" customWidth="1"/>
    <col min="6916" max="6916" width="15.85546875" bestFit="1" customWidth="1"/>
    <col min="6917" max="6917" width="18.7109375" bestFit="1" customWidth="1"/>
    <col min="7078" max="7078" width="5.7109375" customWidth="1"/>
    <col min="7079" max="7079" width="29" customWidth="1"/>
    <col min="7080" max="7080" width="17.140625" customWidth="1"/>
    <col min="7081" max="7081" width="11.140625" customWidth="1"/>
    <col min="7082" max="7082" width="15.7109375" customWidth="1"/>
    <col min="7083" max="7083" width="16.28515625" customWidth="1"/>
    <col min="7084" max="7084" width="21.140625" customWidth="1"/>
    <col min="7085" max="7085" width="13" customWidth="1"/>
    <col min="7086" max="7086" width="15.28515625" customWidth="1"/>
    <col min="7087" max="7088" width="14.28515625" customWidth="1"/>
    <col min="7089" max="7090" width="15" customWidth="1"/>
    <col min="7091" max="7091" width="17.7109375" customWidth="1"/>
    <col min="7092" max="7092" width="15.7109375" customWidth="1"/>
    <col min="7093" max="7094" width="15" customWidth="1"/>
    <col min="7095" max="7095" width="15.85546875" customWidth="1"/>
    <col min="7096" max="7096" width="17.85546875" customWidth="1"/>
    <col min="7097" max="7097" width="15.85546875" bestFit="1" customWidth="1"/>
    <col min="7098" max="7098" width="18.7109375" bestFit="1" customWidth="1"/>
    <col min="7099" max="7099" width="5.7109375" customWidth="1"/>
    <col min="7100" max="7100" width="16.5703125" customWidth="1"/>
    <col min="7101" max="7101" width="18.7109375" bestFit="1" customWidth="1"/>
    <col min="7102" max="7103" width="15.85546875" bestFit="1" customWidth="1"/>
    <col min="7104" max="7104" width="14.85546875" bestFit="1" customWidth="1"/>
    <col min="7105" max="7105" width="14.28515625" bestFit="1" customWidth="1"/>
    <col min="7106" max="7106" width="15.28515625" customWidth="1"/>
    <col min="7107" max="7107" width="15.85546875" customWidth="1"/>
    <col min="7108" max="7108" width="14.28515625" customWidth="1"/>
    <col min="7109" max="7109" width="14.85546875" bestFit="1" customWidth="1"/>
    <col min="7110" max="7110" width="16.140625" customWidth="1"/>
    <col min="7111" max="7111" width="17.28515625" customWidth="1"/>
    <col min="7112" max="7112" width="15.85546875" bestFit="1" customWidth="1"/>
    <col min="7113" max="7113" width="18.7109375" bestFit="1" customWidth="1"/>
    <col min="7115" max="7115" width="14.28515625" bestFit="1" customWidth="1"/>
    <col min="7116" max="7116" width="18.7109375" bestFit="1" customWidth="1"/>
    <col min="7117" max="7118" width="15.85546875" bestFit="1" customWidth="1"/>
    <col min="7119" max="7119" width="14.85546875" bestFit="1" customWidth="1"/>
    <col min="7120" max="7120" width="16.85546875" customWidth="1"/>
    <col min="7121" max="7121" width="15.28515625" customWidth="1"/>
    <col min="7122" max="7122" width="15.85546875" customWidth="1"/>
    <col min="7123" max="7123" width="14.28515625" customWidth="1"/>
    <col min="7124" max="7124" width="14.85546875" bestFit="1" customWidth="1"/>
    <col min="7125" max="7125" width="16.140625" customWidth="1"/>
    <col min="7126" max="7126" width="17.28515625" customWidth="1"/>
    <col min="7127" max="7127" width="15.85546875" bestFit="1" customWidth="1"/>
    <col min="7128" max="7128" width="18.7109375" bestFit="1" customWidth="1"/>
    <col min="7130" max="7130" width="14.28515625" bestFit="1" customWidth="1"/>
    <col min="7131" max="7131" width="18.7109375" bestFit="1" customWidth="1"/>
    <col min="7132" max="7133" width="15.85546875" bestFit="1" customWidth="1"/>
    <col min="7134" max="7134" width="14.85546875" bestFit="1" customWidth="1"/>
    <col min="7135" max="7135" width="14.28515625" bestFit="1" customWidth="1"/>
    <col min="7136" max="7136" width="15.28515625" customWidth="1"/>
    <col min="7137" max="7137" width="15.85546875" customWidth="1"/>
    <col min="7138" max="7138" width="14.28515625" customWidth="1"/>
    <col min="7139" max="7139" width="14.85546875" bestFit="1" customWidth="1"/>
    <col min="7140" max="7140" width="16.140625" customWidth="1"/>
    <col min="7141" max="7141" width="17.28515625" customWidth="1"/>
    <col min="7142" max="7142" width="15.85546875" bestFit="1" customWidth="1"/>
    <col min="7143" max="7143" width="18.7109375" bestFit="1" customWidth="1"/>
    <col min="7145" max="7145" width="14.28515625" bestFit="1" customWidth="1"/>
    <col min="7146" max="7146" width="18.7109375" bestFit="1" customWidth="1"/>
    <col min="7147" max="7148" width="15.85546875" bestFit="1" customWidth="1"/>
    <col min="7149" max="7149" width="14.85546875" bestFit="1" customWidth="1"/>
    <col min="7150" max="7150" width="14.28515625" bestFit="1" customWidth="1"/>
    <col min="7151" max="7151" width="15.28515625" customWidth="1"/>
    <col min="7152" max="7152" width="15.85546875" customWidth="1"/>
    <col min="7153" max="7153" width="14.28515625" customWidth="1"/>
    <col min="7154" max="7154" width="14.85546875" bestFit="1" customWidth="1"/>
    <col min="7155" max="7155" width="16.140625" customWidth="1"/>
    <col min="7156" max="7156" width="17.28515625" customWidth="1"/>
    <col min="7157" max="7157" width="15.85546875" bestFit="1" customWidth="1"/>
    <col min="7158" max="7158" width="18.7109375" bestFit="1" customWidth="1"/>
    <col min="7160" max="7160" width="14.28515625" bestFit="1" customWidth="1"/>
    <col min="7161" max="7161" width="18.7109375" bestFit="1" customWidth="1"/>
    <col min="7162" max="7163" width="15.85546875" bestFit="1" customWidth="1"/>
    <col min="7164" max="7164" width="14.85546875" bestFit="1" customWidth="1"/>
    <col min="7165" max="7165" width="14.28515625" bestFit="1" customWidth="1"/>
    <col min="7166" max="7166" width="15.28515625" customWidth="1"/>
    <col min="7167" max="7167" width="15.85546875" customWidth="1"/>
    <col min="7168" max="7168" width="14.28515625" customWidth="1"/>
    <col min="7169" max="7169" width="14.85546875" bestFit="1" customWidth="1"/>
    <col min="7170" max="7170" width="16.140625" customWidth="1"/>
    <col min="7171" max="7171" width="17.28515625" customWidth="1"/>
    <col min="7172" max="7172" width="15.85546875" bestFit="1" customWidth="1"/>
    <col min="7173" max="7173" width="18.7109375" bestFit="1" customWidth="1"/>
    <col min="7334" max="7334" width="5.7109375" customWidth="1"/>
    <col min="7335" max="7335" width="29" customWidth="1"/>
    <col min="7336" max="7336" width="17.140625" customWidth="1"/>
    <col min="7337" max="7337" width="11.140625" customWidth="1"/>
    <col min="7338" max="7338" width="15.7109375" customWidth="1"/>
    <col min="7339" max="7339" width="16.28515625" customWidth="1"/>
    <col min="7340" max="7340" width="21.140625" customWidth="1"/>
    <col min="7341" max="7341" width="13" customWidth="1"/>
    <col min="7342" max="7342" width="15.28515625" customWidth="1"/>
    <col min="7343" max="7344" width="14.28515625" customWidth="1"/>
    <col min="7345" max="7346" width="15" customWidth="1"/>
    <col min="7347" max="7347" width="17.7109375" customWidth="1"/>
    <col min="7348" max="7348" width="15.7109375" customWidth="1"/>
    <col min="7349" max="7350" width="15" customWidth="1"/>
    <col min="7351" max="7351" width="15.85546875" customWidth="1"/>
    <col min="7352" max="7352" width="17.85546875" customWidth="1"/>
    <col min="7353" max="7353" width="15.85546875" bestFit="1" customWidth="1"/>
    <col min="7354" max="7354" width="18.7109375" bestFit="1" customWidth="1"/>
    <col min="7355" max="7355" width="5.7109375" customWidth="1"/>
    <col min="7356" max="7356" width="16.5703125" customWidth="1"/>
    <col min="7357" max="7357" width="18.7109375" bestFit="1" customWidth="1"/>
    <col min="7358" max="7359" width="15.85546875" bestFit="1" customWidth="1"/>
    <col min="7360" max="7360" width="14.85546875" bestFit="1" customWidth="1"/>
    <col min="7361" max="7361" width="14.28515625" bestFit="1" customWidth="1"/>
    <col min="7362" max="7362" width="15.28515625" customWidth="1"/>
    <col min="7363" max="7363" width="15.85546875" customWidth="1"/>
    <col min="7364" max="7364" width="14.28515625" customWidth="1"/>
    <col min="7365" max="7365" width="14.85546875" bestFit="1" customWidth="1"/>
    <col min="7366" max="7366" width="16.140625" customWidth="1"/>
    <col min="7367" max="7367" width="17.28515625" customWidth="1"/>
    <col min="7368" max="7368" width="15.85546875" bestFit="1" customWidth="1"/>
    <col min="7369" max="7369" width="18.7109375" bestFit="1" customWidth="1"/>
    <col min="7371" max="7371" width="14.28515625" bestFit="1" customWidth="1"/>
    <col min="7372" max="7372" width="18.7109375" bestFit="1" customWidth="1"/>
    <col min="7373" max="7374" width="15.85546875" bestFit="1" customWidth="1"/>
    <col min="7375" max="7375" width="14.85546875" bestFit="1" customWidth="1"/>
    <col min="7376" max="7376" width="16.85546875" customWidth="1"/>
    <col min="7377" max="7377" width="15.28515625" customWidth="1"/>
    <col min="7378" max="7378" width="15.85546875" customWidth="1"/>
    <col min="7379" max="7379" width="14.28515625" customWidth="1"/>
    <col min="7380" max="7380" width="14.85546875" bestFit="1" customWidth="1"/>
    <col min="7381" max="7381" width="16.140625" customWidth="1"/>
    <col min="7382" max="7382" width="17.28515625" customWidth="1"/>
    <col min="7383" max="7383" width="15.85546875" bestFit="1" customWidth="1"/>
    <col min="7384" max="7384" width="18.7109375" bestFit="1" customWidth="1"/>
    <col min="7386" max="7386" width="14.28515625" bestFit="1" customWidth="1"/>
    <col min="7387" max="7387" width="18.7109375" bestFit="1" customWidth="1"/>
    <col min="7388" max="7389" width="15.85546875" bestFit="1" customWidth="1"/>
    <col min="7390" max="7390" width="14.85546875" bestFit="1" customWidth="1"/>
    <col min="7391" max="7391" width="14.28515625" bestFit="1" customWidth="1"/>
    <col min="7392" max="7392" width="15.28515625" customWidth="1"/>
    <col min="7393" max="7393" width="15.85546875" customWidth="1"/>
    <col min="7394" max="7394" width="14.28515625" customWidth="1"/>
    <col min="7395" max="7395" width="14.85546875" bestFit="1" customWidth="1"/>
    <col min="7396" max="7396" width="16.140625" customWidth="1"/>
    <col min="7397" max="7397" width="17.28515625" customWidth="1"/>
    <col min="7398" max="7398" width="15.85546875" bestFit="1" customWidth="1"/>
    <col min="7399" max="7399" width="18.7109375" bestFit="1" customWidth="1"/>
    <col min="7401" max="7401" width="14.28515625" bestFit="1" customWidth="1"/>
    <col min="7402" max="7402" width="18.7109375" bestFit="1" customWidth="1"/>
    <col min="7403" max="7404" width="15.85546875" bestFit="1" customWidth="1"/>
    <col min="7405" max="7405" width="14.85546875" bestFit="1" customWidth="1"/>
    <col min="7406" max="7406" width="14.28515625" bestFit="1" customWidth="1"/>
    <col min="7407" max="7407" width="15.28515625" customWidth="1"/>
    <col min="7408" max="7408" width="15.85546875" customWidth="1"/>
    <col min="7409" max="7409" width="14.28515625" customWidth="1"/>
    <col min="7410" max="7410" width="14.85546875" bestFit="1" customWidth="1"/>
    <col min="7411" max="7411" width="16.140625" customWidth="1"/>
    <col min="7412" max="7412" width="17.28515625" customWidth="1"/>
    <col min="7413" max="7413" width="15.85546875" bestFit="1" customWidth="1"/>
    <col min="7414" max="7414" width="18.7109375" bestFit="1" customWidth="1"/>
    <col min="7416" max="7416" width="14.28515625" bestFit="1" customWidth="1"/>
    <col min="7417" max="7417" width="18.7109375" bestFit="1" customWidth="1"/>
    <col min="7418" max="7419" width="15.85546875" bestFit="1" customWidth="1"/>
    <col min="7420" max="7420" width="14.85546875" bestFit="1" customWidth="1"/>
    <col min="7421" max="7421" width="14.28515625" bestFit="1" customWidth="1"/>
    <col min="7422" max="7422" width="15.28515625" customWidth="1"/>
    <col min="7423" max="7423" width="15.85546875" customWidth="1"/>
    <col min="7424" max="7424" width="14.28515625" customWidth="1"/>
    <col min="7425" max="7425" width="14.85546875" bestFit="1" customWidth="1"/>
    <col min="7426" max="7426" width="16.140625" customWidth="1"/>
    <col min="7427" max="7427" width="17.28515625" customWidth="1"/>
    <col min="7428" max="7428" width="15.85546875" bestFit="1" customWidth="1"/>
    <col min="7429" max="7429" width="18.7109375" bestFit="1" customWidth="1"/>
    <col min="7590" max="7590" width="5.7109375" customWidth="1"/>
    <col min="7591" max="7591" width="29" customWidth="1"/>
    <col min="7592" max="7592" width="17.140625" customWidth="1"/>
    <col min="7593" max="7593" width="11.140625" customWidth="1"/>
    <col min="7594" max="7594" width="15.7109375" customWidth="1"/>
    <col min="7595" max="7595" width="16.28515625" customWidth="1"/>
    <col min="7596" max="7596" width="21.140625" customWidth="1"/>
    <col min="7597" max="7597" width="13" customWidth="1"/>
    <col min="7598" max="7598" width="15.28515625" customWidth="1"/>
    <col min="7599" max="7600" width="14.28515625" customWidth="1"/>
    <col min="7601" max="7602" width="15" customWidth="1"/>
    <col min="7603" max="7603" width="17.7109375" customWidth="1"/>
    <col min="7604" max="7604" width="15.7109375" customWidth="1"/>
    <col min="7605" max="7606" width="15" customWidth="1"/>
    <col min="7607" max="7607" width="15.85546875" customWidth="1"/>
    <col min="7608" max="7608" width="17.85546875" customWidth="1"/>
    <col min="7609" max="7609" width="15.85546875" bestFit="1" customWidth="1"/>
    <col min="7610" max="7610" width="18.7109375" bestFit="1" customWidth="1"/>
    <col min="7611" max="7611" width="5.7109375" customWidth="1"/>
    <col min="7612" max="7612" width="16.5703125" customWidth="1"/>
    <col min="7613" max="7613" width="18.7109375" bestFit="1" customWidth="1"/>
    <col min="7614" max="7615" width="15.85546875" bestFit="1" customWidth="1"/>
    <col min="7616" max="7616" width="14.85546875" bestFit="1" customWidth="1"/>
    <col min="7617" max="7617" width="14.28515625" bestFit="1" customWidth="1"/>
    <col min="7618" max="7618" width="15.28515625" customWidth="1"/>
    <col min="7619" max="7619" width="15.85546875" customWidth="1"/>
    <col min="7620" max="7620" width="14.28515625" customWidth="1"/>
    <col min="7621" max="7621" width="14.85546875" bestFit="1" customWidth="1"/>
    <col min="7622" max="7622" width="16.140625" customWidth="1"/>
    <col min="7623" max="7623" width="17.28515625" customWidth="1"/>
    <col min="7624" max="7624" width="15.85546875" bestFit="1" customWidth="1"/>
    <col min="7625" max="7625" width="18.7109375" bestFit="1" customWidth="1"/>
    <col min="7627" max="7627" width="14.28515625" bestFit="1" customWidth="1"/>
    <col min="7628" max="7628" width="18.7109375" bestFit="1" customWidth="1"/>
    <col min="7629" max="7630" width="15.85546875" bestFit="1" customWidth="1"/>
    <col min="7631" max="7631" width="14.85546875" bestFit="1" customWidth="1"/>
    <col min="7632" max="7632" width="16.85546875" customWidth="1"/>
    <col min="7633" max="7633" width="15.28515625" customWidth="1"/>
    <col min="7634" max="7634" width="15.85546875" customWidth="1"/>
    <col min="7635" max="7635" width="14.28515625" customWidth="1"/>
    <col min="7636" max="7636" width="14.85546875" bestFit="1" customWidth="1"/>
    <col min="7637" max="7637" width="16.140625" customWidth="1"/>
    <col min="7638" max="7638" width="17.28515625" customWidth="1"/>
    <col min="7639" max="7639" width="15.85546875" bestFit="1" customWidth="1"/>
    <col min="7640" max="7640" width="18.7109375" bestFit="1" customWidth="1"/>
    <col min="7642" max="7642" width="14.28515625" bestFit="1" customWidth="1"/>
    <col min="7643" max="7643" width="18.7109375" bestFit="1" customWidth="1"/>
    <col min="7644" max="7645" width="15.85546875" bestFit="1" customWidth="1"/>
    <col min="7646" max="7646" width="14.85546875" bestFit="1" customWidth="1"/>
    <col min="7647" max="7647" width="14.28515625" bestFit="1" customWidth="1"/>
    <col min="7648" max="7648" width="15.28515625" customWidth="1"/>
    <col min="7649" max="7649" width="15.85546875" customWidth="1"/>
    <col min="7650" max="7650" width="14.28515625" customWidth="1"/>
    <col min="7651" max="7651" width="14.85546875" bestFit="1" customWidth="1"/>
    <col min="7652" max="7652" width="16.140625" customWidth="1"/>
    <col min="7653" max="7653" width="17.28515625" customWidth="1"/>
    <col min="7654" max="7654" width="15.85546875" bestFit="1" customWidth="1"/>
    <col min="7655" max="7655" width="18.7109375" bestFit="1" customWidth="1"/>
    <col min="7657" max="7657" width="14.28515625" bestFit="1" customWidth="1"/>
    <col min="7658" max="7658" width="18.7109375" bestFit="1" customWidth="1"/>
    <col min="7659" max="7660" width="15.85546875" bestFit="1" customWidth="1"/>
    <col min="7661" max="7661" width="14.85546875" bestFit="1" customWidth="1"/>
    <col min="7662" max="7662" width="14.28515625" bestFit="1" customWidth="1"/>
    <col min="7663" max="7663" width="15.28515625" customWidth="1"/>
    <col min="7664" max="7664" width="15.85546875" customWidth="1"/>
    <col min="7665" max="7665" width="14.28515625" customWidth="1"/>
    <col min="7666" max="7666" width="14.85546875" bestFit="1" customWidth="1"/>
    <col min="7667" max="7667" width="16.140625" customWidth="1"/>
    <col min="7668" max="7668" width="17.28515625" customWidth="1"/>
    <col min="7669" max="7669" width="15.85546875" bestFit="1" customWidth="1"/>
    <col min="7670" max="7670" width="18.7109375" bestFit="1" customWidth="1"/>
    <col min="7672" max="7672" width="14.28515625" bestFit="1" customWidth="1"/>
    <col min="7673" max="7673" width="18.7109375" bestFit="1" customWidth="1"/>
    <col min="7674" max="7675" width="15.85546875" bestFit="1" customWidth="1"/>
    <col min="7676" max="7676" width="14.85546875" bestFit="1" customWidth="1"/>
    <col min="7677" max="7677" width="14.28515625" bestFit="1" customWidth="1"/>
    <col min="7678" max="7678" width="15.28515625" customWidth="1"/>
    <col min="7679" max="7679" width="15.85546875" customWidth="1"/>
    <col min="7680" max="7680" width="14.28515625" customWidth="1"/>
    <col min="7681" max="7681" width="14.85546875" bestFit="1" customWidth="1"/>
    <col min="7682" max="7682" width="16.140625" customWidth="1"/>
    <col min="7683" max="7683" width="17.28515625" customWidth="1"/>
    <col min="7684" max="7684" width="15.85546875" bestFit="1" customWidth="1"/>
    <col min="7685" max="7685" width="18.7109375" bestFit="1" customWidth="1"/>
    <col min="7846" max="7846" width="5.7109375" customWidth="1"/>
    <col min="7847" max="7847" width="29" customWidth="1"/>
    <col min="7848" max="7848" width="17.140625" customWidth="1"/>
    <col min="7849" max="7849" width="11.140625" customWidth="1"/>
    <col min="7850" max="7850" width="15.7109375" customWidth="1"/>
    <col min="7851" max="7851" width="16.28515625" customWidth="1"/>
    <col min="7852" max="7852" width="21.140625" customWidth="1"/>
    <col min="7853" max="7853" width="13" customWidth="1"/>
    <col min="7854" max="7854" width="15.28515625" customWidth="1"/>
    <col min="7855" max="7856" width="14.28515625" customWidth="1"/>
    <col min="7857" max="7858" width="15" customWidth="1"/>
    <col min="7859" max="7859" width="17.7109375" customWidth="1"/>
    <col min="7860" max="7860" width="15.7109375" customWidth="1"/>
    <col min="7861" max="7862" width="15" customWidth="1"/>
    <col min="7863" max="7863" width="15.85546875" customWidth="1"/>
    <col min="7864" max="7864" width="17.85546875" customWidth="1"/>
    <col min="7865" max="7865" width="15.85546875" bestFit="1" customWidth="1"/>
    <col min="7866" max="7866" width="18.7109375" bestFit="1" customWidth="1"/>
    <col min="7867" max="7867" width="5.7109375" customWidth="1"/>
    <col min="7868" max="7868" width="16.5703125" customWidth="1"/>
    <col min="7869" max="7869" width="18.7109375" bestFit="1" customWidth="1"/>
    <col min="7870" max="7871" width="15.85546875" bestFit="1" customWidth="1"/>
    <col min="7872" max="7872" width="14.85546875" bestFit="1" customWidth="1"/>
    <col min="7873" max="7873" width="14.28515625" bestFit="1" customWidth="1"/>
    <col min="7874" max="7874" width="15.28515625" customWidth="1"/>
    <col min="7875" max="7875" width="15.85546875" customWidth="1"/>
    <col min="7876" max="7876" width="14.28515625" customWidth="1"/>
    <col min="7877" max="7877" width="14.85546875" bestFit="1" customWidth="1"/>
    <col min="7878" max="7878" width="16.140625" customWidth="1"/>
    <col min="7879" max="7879" width="17.28515625" customWidth="1"/>
    <col min="7880" max="7880" width="15.85546875" bestFit="1" customWidth="1"/>
    <col min="7881" max="7881" width="18.7109375" bestFit="1" customWidth="1"/>
    <col min="7883" max="7883" width="14.28515625" bestFit="1" customWidth="1"/>
    <col min="7884" max="7884" width="18.7109375" bestFit="1" customWidth="1"/>
    <col min="7885" max="7886" width="15.85546875" bestFit="1" customWidth="1"/>
    <col min="7887" max="7887" width="14.85546875" bestFit="1" customWidth="1"/>
    <col min="7888" max="7888" width="16.85546875" customWidth="1"/>
    <col min="7889" max="7889" width="15.28515625" customWidth="1"/>
    <col min="7890" max="7890" width="15.85546875" customWidth="1"/>
    <col min="7891" max="7891" width="14.28515625" customWidth="1"/>
    <col min="7892" max="7892" width="14.85546875" bestFit="1" customWidth="1"/>
    <col min="7893" max="7893" width="16.140625" customWidth="1"/>
    <col min="7894" max="7894" width="17.28515625" customWidth="1"/>
    <col min="7895" max="7895" width="15.85546875" bestFit="1" customWidth="1"/>
    <col min="7896" max="7896" width="18.7109375" bestFit="1" customWidth="1"/>
    <col min="7898" max="7898" width="14.28515625" bestFit="1" customWidth="1"/>
    <col min="7899" max="7899" width="18.7109375" bestFit="1" customWidth="1"/>
    <col min="7900" max="7901" width="15.85546875" bestFit="1" customWidth="1"/>
    <col min="7902" max="7902" width="14.85546875" bestFit="1" customWidth="1"/>
    <col min="7903" max="7903" width="14.28515625" bestFit="1" customWidth="1"/>
    <col min="7904" max="7904" width="15.28515625" customWidth="1"/>
    <col min="7905" max="7905" width="15.85546875" customWidth="1"/>
    <col min="7906" max="7906" width="14.28515625" customWidth="1"/>
    <col min="7907" max="7907" width="14.85546875" bestFit="1" customWidth="1"/>
    <col min="7908" max="7908" width="16.140625" customWidth="1"/>
    <col min="7909" max="7909" width="17.28515625" customWidth="1"/>
    <col min="7910" max="7910" width="15.85546875" bestFit="1" customWidth="1"/>
    <col min="7911" max="7911" width="18.7109375" bestFit="1" customWidth="1"/>
    <col min="7913" max="7913" width="14.28515625" bestFit="1" customWidth="1"/>
    <col min="7914" max="7914" width="18.7109375" bestFit="1" customWidth="1"/>
    <col min="7915" max="7916" width="15.85546875" bestFit="1" customWidth="1"/>
    <col min="7917" max="7917" width="14.85546875" bestFit="1" customWidth="1"/>
    <col min="7918" max="7918" width="14.28515625" bestFit="1" customWidth="1"/>
    <col min="7919" max="7919" width="15.28515625" customWidth="1"/>
    <col min="7920" max="7920" width="15.85546875" customWidth="1"/>
    <col min="7921" max="7921" width="14.28515625" customWidth="1"/>
    <col min="7922" max="7922" width="14.85546875" bestFit="1" customWidth="1"/>
    <col min="7923" max="7923" width="16.140625" customWidth="1"/>
    <col min="7924" max="7924" width="17.28515625" customWidth="1"/>
    <col min="7925" max="7925" width="15.85546875" bestFit="1" customWidth="1"/>
    <col min="7926" max="7926" width="18.7109375" bestFit="1" customWidth="1"/>
    <col min="7928" max="7928" width="14.28515625" bestFit="1" customWidth="1"/>
    <col min="7929" max="7929" width="18.7109375" bestFit="1" customWidth="1"/>
    <col min="7930" max="7931" width="15.85546875" bestFit="1" customWidth="1"/>
    <col min="7932" max="7932" width="14.85546875" bestFit="1" customWidth="1"/>
    <col min="7933" max="7933" width="14.28515625" bestFit="1" customWidth="1"/>
    <col min="7934" max="7934" width="15.28515625" customWidth="1"/>
    <col min="7935" max="7935" width="15.85546875" customWidth="1"/>
    <col min="7936" max="7936" width="14.28515625" customWidth="1"/>
    <col min="7937" max="7937" width="14.85546875" bestFit="1" customWidth="1"/>
    <col min="7938" max="7938" width="16.140625" customWidth="1"/>
    <col min="7939" max="7939" width="17.28515625" customWidth="1"/>
    <col min="7940" max="7940" width="15.85546875" bestFit="1" customWidth="1"/>
    <col min="7941" max="7941" width="18.7109375" bestFit="1" customWidth="1"/>
    <col min="8102" max="8102" width="5.7109375" customWidth="1"/>
    <col min="8103" max="8103" width="29" customWidth="1"/>
    <col min="8104" max="8104" width="17.140625" customWidth="1"/>
    <col min="8105" max="8105" width="11.140625" customWidth="1"/>
    <col min="8106" max="8106" width="15.7109375" customWidth="1"/>
    <col min="8107" max="8107" width="16.28515625" customWidth="1"/>
    <col min="8108" max="8108" width="21.140625" customWidth="1"/>
    <col min="8109" max="8109" width="13" customWidth="1"/>
    <col min="8110" max="8110" width="15.28515625" customWidth="1"/>
    <col min="8111" max="8112" width="14.28515625" customWidth="1"/>
    <col min="8113" max="8114" width="15" customWidth="1"/>
    <col min="8115" max="8115" width="17.7109375" customWidth="1"/>
    <col min="8116" max="8116" width="15.7109375" customWidth="1"/>
    <col min="8117" max="8118" width="15" customWidth="1"/>
    <col min="8119" max="8119" width="15.85546875" customWidth="1"/>
    <col min="8120" max="8120" width="17.85546875" customWidth="1"/>
    <col min="8121" max="8121" width="15.85546875" bestFit="1" customWidth="1"/>
    <col min="8122" max="8122" width="18.7109375" bestFit="1" customWidth="1"/>
    <col min="8123" max="8123" width="5.7109375" customWidth="1"/>
    <col min="8124" max="8124" width="16.5703125" customWidth="1"/>
    <col min="8125" max="8125" width="18.7109375" bestFit="1" customWidth="1"/>
    <col min="8126" max="8127" width="15.85546875" bestFit="1" customWidth="1"/>
    <col min="8128" max="8128" width="14.85546875" bestFit="1" customWidth="1"/>
    <col min="8129" max="8129" width="14.28515625" bestFit="1" customWidth="1"/>
    <col min="8130" max="8130" width="15.28515625" customWidth="1"/>
    <col min="8131" max="8131" width="15.85546875" customWidth="1"/>
    <col min="8132" max="8132" width="14.28515625" customWidth="1"/>
    <col min="8133" max="8133" width="14.85546875" bestFit="1" customWidth="1"/>
    <col min="8134" max="8134" width="16.140625" customWidth="1"/>
    <col min="8135" max="8135" width="17.28515625" customWidth="1"/>
    <col min="8136" max="8136" width="15.85546875" bestFit="1" customWidth="1"/>
    <col min="8137" max="8137" width="18.7109375" bestFit="1" customWidth="1"/>
    <col min="8139" max="8139" width="14.28515625" bestFit="1" customWidth="1"/>
    <col min="8140" max="8140" width="18.7109375" bestFit="1" customWidth="1"/>
    <col min="8141" max="8142" width="15.85546875" bestFit="1" customWidth="1"/>
    <col min="8143" max="8143" width="14.85546875" bestFit="1" customWidth="1"/>
    <col min="8144" max="8144" width="16.85546875" customWidth="1"/>
    <col min="8145" max="8145" width="15.28515625" customWidth="1"/>
    <col min="8146" max="8146" width="15.85546875" customWidth="1"/>
    <col min="8147" max="8147" width="14.28515625" customWidth="1"/>
    <col min="8148" max="8148" width="14.85546875" bestFit="1" customWidth="1"/>
    <col min="8149" max="8149" width="16.140625" customWidth="1"/>
    <col min="8150" max="8150" width="17.28515625" customWidth="1"/>
    <col min="8151" max="8151" width="15.85546875" bestFit="1" customWidth="1"/>
    <col min="8152" max="8152" width="18.7109375" bestFit="1" customWidth="1"/>
    <col min="8154" max="8154" width="14.28515625" bestFit="1" customWidth="1"/>
    <col min="8155" max="8155" width="18.7109375" bestFit="1" customWidth="1"/>
    <col min="8156" max="8157" width="15.85546875" bestFit="1" customWidth="1"/>
    <col min="8158" max="8158" width="14.85546875" bestFit="1" customWidth="1"/>
    <col min="8159" max="8159" width="14.28515625" bestFit="1" customWidth="1"/>
    <col min="8160" max="8160" width="15.28515625" customWidth="1"/>
    <col min="8161" max="8161" width="15.85546875" customWidth="1"/>
    <col min="8162" max="8162" width="14.28515625" customWidth="1"/>
    <col min="8163" max="8163" width="14.85546875" bestFit="1" customWidth="1"/>
    <col min="8164" max="8164" width="16.140625" customWidth="1"/>
    <col min="8165" max="8165" width="17.28515625" customWidth="1"/>
    <col min="8166" max="8166" width="15.85546875" bestFit="1" customWidth="1"/>
    <col min="8167" max="8167" width="18.7109375" bestFit="1" customWidth="1"/>
    <col min="8169" max="8169" width="14.28515625" bestFit="1" customWidth="1"/>
    <col min="8170" max="8170" width="18.7109375" bestFit="1" customWidth="1"/>
    <col min="8171" max="8172" width="15.85546875" bestFit="1" customWidth="1"/>
    <col min="8173" max="8173" width="14.85546875" bestFit="1" customWidth="1"/>
    <col min="8174" max="8174" width="14.28515625" bestFit="1" customWidth="1"/>
    <col min="8175" max="8175" width="15.28515625" customWidth="1"/>
    <col min="8176" max="8176" width="15.85546875" customWidth="1"/>
    <col min="8177" max="8177" width="14.28515625" customWidth="1"/>
    <col min="8178" max="8178" width="14.85546875" bestFit="1" customWidth="1"/>
    <col min="8179" max="8179" width="16.140625" customWidth="1"/>
    <col min="8180" max="8180" width="17.28515625" customWidth="1"/>
    <col min="8181" max="8181" width="15.85546875" bestFit="1" customWidth="1"/>
    <col min="8182" max="8182" width="18.7109375" bestFit="1" customWidth="1"/>
    <col min="8184" max="8184" width="14.28515625" bestFit="1" customWidth="1"/>
    <col min="8185" max="8185" width="18.7109375" bestFit="1" customWidth="1"/>
    <col min="8186" max="8187" width="15.85546875" bestFit="1" customWidth="1"/>
    <col min="8188" max="8188" width="14.85546875" bestFit="1" customWidth="1"/>
    <col min="8189" max="8189" width="14.28515625" bestFit="1" customWidth="1"/>
    <col min="8190" max="8190" width="15.28515625" customWidth="1"/>
    <col min="8191" max="8191" width="15.85546875" customWidth="1"/>
    <col min="8192" max="8192" width="14.28515625" customWidth="1"/>
    <col min="8193" max="8193" width="14.85546875" bestFit="1" customWidth="1"/>
    <col min="8194" max="8194" width="16.140625" customWidth="1"/>
    <col min="8195" max="8195" width="17.28515625" customWidth="1"/>
    <col min="8196" max="8196" width="15.85546875" bestFit="1" customWidth="1"/>
    <col min="8197" max="8197" width="18.7109375" bestFit="1" customWidth="1"/>
    <col min="8358" max="8358" width="5.7109375" customWidth="1"/>
    <col min="8359" max="8359" width="29" customWidth="1"/>
    <col min="8360" max="8360" width="17.140625" customWidth="1"/>
    <col min="8361" max="8361" width="11.140625" customWidth="1"/>
    <col min="8362" max="8362" width="15.7109375" customWidth="1"/>
    <col min="8363" max="8363" width="16.28515625" customWidth="1"/>
    <col min="8364" max="8364" width="21.140625" customWidth="1"/>
    <col min="8365" max="8365" width="13" customWidth="1"/>
    <col min="8366" max="8366" width="15.28515625" customWidth="1"/>
    <col min="8367" max="8368" width="14.28515625" customWidth="1"/>
    <col min="8369" max="8370" width="15" customWidth="1"/>
    <col min="8371" max="8371" width="17.7109375" customWidth="1"/>
    <col min="8372" max="8372" width="15.7109375" customWidth="1"/>
    <col min="8373" max="8374" width="15" customWidth="1"/>
    <col min="8375" max="8375" width="15.85546875" customWidth="1"/>
    <col min="8376" max="8376" width="17.85546875" customWidth="1"/>
    <col min="8377" max="8377" width="15.85546875" bestFit="1" customWidth="1"/>
    <col min="8378" max="8378" width="18.7109375" bestFit="1" customWidth="1"/>
    <col min="8379" max="8379" width="5.7109375" customWidth="1"/>
    <col min="8380" max="8380" width="16.5703125" customWidth="1"/>
    <col min="8381" max="8381" width="18.7109375" bestFit="1" customWidth="1"/>
    <col min="8382" max="8383" width="15.85546875" bestFit="1" customWidth="1"/>
    <col min="8384" max="8384" width="14.85546875" bestFit="1" customWidth="1"/>
    <col min="8385" max="8385" width="14.28515625" bestFit="1" customWidth="1"/>
    <col min="8386" max="8386" width="15.28515625" customWidth="1"/>
    <col min="8387" max="8387" width="15.85546875" customWidth="1"/>
    <col min="8388" max="8388" width="14.28515625" customWidth="1"/>
    <col min="8389" max="8389" width="14.85546875" bestFit="1" customWidth="1"/>
    <col min="8390" max="8390" width="16.140625" customWidth="1"/>
    <col min="8391" max="8391" width="17.28515625" customWidth="1"/>
    <col min="8392" max="8392" width="15.85546875" bestFit="1" customWidth="1"/>
    <col min="8393" max="8393" width="18.7109375" bestFit="1" customWidth="1"/>
    <col min="8395" max="8395" width="14.28515625" bestFit="1" customWidth="1"/>
    <col min="8396" max="8396" width="18.7109375" bestFit="1" customWidth="1"/>
    <col min="8397" max="8398" width="15.85546875" bestFit="1" customWidth="1"/>
    <col min="8399" max="8399" width="14.85546875" bestFit="1" customWidth="1"/>
    <col min="8400" max="8400" width="16.85546875" customWidth="1"/>
    <col min="8401" max="8401" width="15.28515625" customWidth="1"/>
    <col min="8402" max="8402" width="15.85546875" customWidth="1"/>
    <col min="8403" max="8403" width="14.28515625" customWidth="1"/>
    <col min="8404" max="8404" width="14.85546875" bestFit="1" customWidth="1"/>
    <col min="8405" max="8405" width="16.140625" customWidth="1"/>
    <col min="8406" max="8406" width="17.28515625" customWidth="1"/>
    <col min="8407" max="8407" width="15.85546875" bestFit="1" customWidth="1"/>
    <col min="8408" max="8408" width="18.7109375" bestFit="1" customWidth="1"/>
    <col min="8410" max="8410" width="14.28515625" bestFit="1" customWidth="1"/>
    <col min="8411" max="8411" width="18.7109375" bestFit="1" customWidth="1"/>
    <col min="8412" max="8413" width="15.85546875" bestFit="1" customWidth="1"/>
    <col min="8414" max="8414" width="14.85546875" bestFit="1" customWidth="1"/>
    <col min="8415" max="8415" width="14.28515625" bestFit="1" customWidth="1"/>
    <col min="8416" max="8416" width="15.28515625" customWidth="1"/>
    <col min="8417" max="8417" width="15.85546875" customWidth="1"/>
    <col min="8418" max="8418" width="14.28515625" customWidth="1"/>
    <col min="8419" max="8419" width="14.85546875" bestFit="1" customWidth="1"/>
    <col min="8420" max="8420" width="16.140625" customWidth="1"/>
    <col min="8421" max="8421" width="17.28515625" customWidth="1"/>
    <col min="8422" max="8422" width="15.85546875" bestFit="1" customWidth="1"/>
    <col min="8423" max="8423" width="18.7109375" bestFit="1" customWidth="1"/>
    <col min="8425" max="8425" width="14.28515625" bestFit="1" customWidth="1"/>
    <col min="8426" max="8426" width="18.7109375" bestFit="1" customWidth="1"/>
    <col min="8427" max="8428" width="15.85546875" bestFit="1" customWidth="1"/>
    <col min="8429" max="8429" width="14.85546875" bestFit="1" customWidth="1"/>
    <col min="8430" max="8430" width="14.28515625" bestFit="1" customWidth="1"/>
    <col min="8431" max="8431" width="15.28515625" customWidth="1"/>
    <col min="8432" max="8432" width="15.85546875" customWidth="1"/>
    <col min="8433" max="8433" width="14.28515625" customWidth="1"/>
    <col min="8434" max="8434" width="14.85546875" bestFit="1" customWidth="1"/>
    <col min="8435" max="8435" width="16.140625" customWidth="1"/>
    <col min="8436" max="8436" width="17.28515625" customWidth="1"/>
    <col min="8437" max="8437" width="15.85546875" bestFit="1" customWidth="1"/>
    <col min="8438" max="8438" width="18.7109375" bestFit="1" customWidth="1"/>
    <col min="8440" max="8440" width="14.28515625" bestFit="1" customWidth="1"/>
    <col min="8441" max="8441" width="18.7109375" bestFit="1" customWidth="1"/>
    <col min="8442" max="8443" width="15.85546875" bestFit="1" customWidth="1"/>
    <col min="8444" max="8444" width="14.85546875" bestFit="1" customWidth="1"/>
    <col min="8445" max="8445" width="14.28515625" bestFit="1" customWidth="1"/>
    <col min="8446" max="8446" width="15.28515625" customWidth="1"/>
    <col min="8447" max="8447" width="15.85546875" customWidth="1"/>
    <col min="8448" max="8448" width="14.28515625" customWidth="1"/>
    <col min="8449" max="8449" width="14.85546875" bestFit="1" customWidth="1"/>
    <col min="8450" max="8450" width="16.140625" customWidth="1"/>
    <col min="8451" max="8451" width="17.28515625" customWidth="1"/>
    <col min="8452" max="8452" width="15.85546875" bestFit="1" customWidth="1"/>
    <col min="8453" max="8453" width="18.7109375" bestFit="1" customWidth="1"/>
    <col min="8614" max="8614" width="5.7109375" customWidth="1"/>
    <col min="8615" max="8615" width="29" customWidth="1"/>
    <col min="8616" max="8616" width="17.140625" customWidth="1"/>
    <col min="8617" max="8617" width="11.140625" customWidth="1"/>
    <col min="8618" max="8618" width="15.7109375" customWidth="1"/>
    <col min="8619" max="8619" width="16.28515625" customWidth="1"/>
    <col min="8620" max="8620" width="21.140625" customWidth="1"/>
    <col min="8621" max="8621" width="13" customWidth="1"/>
    <col min="8622" max="8622" width="15.28515625" customWidth="1"/>
    <col min="8623" max="8624" width="14.28515625" customWidth="1"/>
    <col min="8625" max="8626" width="15" customWidth="1"/>
    <col min="8627" max="8627" width="17.7109375" customWidth="1"/>
    <col min="8628" max="8628" width="15.7109375" customWidth="1"/>
    <col min="8629" max="8630" width="15" customWidth="1"/>
    <col min="8631" max="8631" width="15.85546875" customWidth="1"/>
    <col min="8632" max="8632" width="17.85546875" customWidth="1"/>
    <col min="8633" max="8633" width="15.85546875" bestFit="1" customWidth="1"/>
    <col min="8634" max="8634" width="18.7109375" bestFit="1" customWidth="1"/>
    <col min="8635" max="8635" width="5.7109375" customWidth="1"/>
    <col min="8636" max="8636" width="16.5703125" customWidth="1"/>
    <col min="8637" max="8637" width="18.7109375" bestFit="1" customWidth="1"/>
    <col min="8638" max="8639" width="15.85546875" bestFit="1" customWidth="1"/>
    <col min="8640" max="8640" width="14.85546875" bestFit="1" customWidth="1"/>
    <col min="8641" max="8641" width="14.28515625" bestFit="1" customWidth="1"/>
    <col min="8642" max="8642" width="15.28515625" customWidth="1"/>
    <col min="8643" max="8643" width="15.85546875" customWidth="1"/>
    <col min="8644" max="8644" width="14.28515625" customWidth="1"/>
    <col min="8645" max="8645" width="14.85546875" bestFit="1" customWidth="1"/>
    <col min="8646" max="8646" width="16.140625" customWidth="1"/>
    <col min="8647" max="8647" width="17.28515625" customWidth="1"/>
    <col min="8648" max="8648" width="15.85546875" bestFit="1" customWidth="1"/>
    <col min="8649" max="8649" width="18.7109375" bestFit="1" customWidth="1"/>
    <col min="8651" max="8651" width="14.28515625" bestFit="1" customWidth="1"/>
    <col min="8652" max="8652" width="18.7109375" bestFit="1" customWidth="1"/>
    <col min="8653" max="8654" width="15.85546875" bestFit="1" customWidth="1"/>
    <col min="8655" max="8655" width="14.85546875" bestFit="1" customWidth="1"/>
    <col min="8656" max="8656" width="16.85546875" customWidth="1"/>
    <col min="8657" max="8657" width="15.28515625" customWidth="1"/>
    <col min="8658" max="8658" width="15.85546875" customWidth="1"/>
    <col min="8659" max="8659" width="14.28515625" customWidth="1"/>
    <col min="8660" max="8660" width="14.85546875" bestFit="1" customWidth="1"/>
    <col min="8661" max="8661" width="16.140625" customWidth="1"/>
    <col min="8662" max="8662" width="17.28515625" customWidth="1"/>
    <col min="8663" max="8663" width="15.85546875" bestFit="1" customWidth="1"/>
    <col min="8664" max="8664" width="18.7109375" bestFit="1" customWidth="1"/>
    <col min="8666" max="8666" width="14.28515625" bestFit="1" customWidth="1"/>
    <col min="8667" max="8667" width="18.7109375" bestFit="1" customWidth="1"/>
    <col min="8668" max="8669" width="15.85546875" bestFit="1" customWidth="1"/>
    <col min="8670" max="8670" width="14.85546875" bestFit="1" customWidth="1"/>
    <col min="8671" max="8671" width="14.28515625" bestFit="1" customWidth="1"/>
    <col min="8672" max="8672" width="15.28515625" customWidth="1"/>
    <col min="8673" max="8673" width="15.85546875" customWidth="1"/>
    <col min="8674" max="8674" width="14.28515625" customWidth="1"/>
    <col min="8675" max="8675" width="14.85546875" bestFit="1" customWidth="1"/>
    <col min="8676" max="8676" width="16.140625" customWidth="1"/>
    <col min="8677" max="8677" width="17.28515625" customWidth="1"/>
    <col min="8678" max="8678" width="15.85546875" bestFit="1" customWidth="1"/>
    <col min="8679" max="8679" width="18.7109375" bestFit="1" customWidth="1"/>
    <col min="8681" max="8681" width="14.28515625" bestFit="1" customWidth="1"/>
    <col min="8682" max="8682" width="18.7109375" bestFit="1" customWidth="1"/>
    <col min="8683" max="8684" width="15.85546875" bestFit="1" customWidth="1"/>
    <col min="8685" max="8685" width="14.85546875" bestFit="1" customWidth="1"/>
    <col min="8686" max="8686" width="14.28515625" bestFit="1" customWidth="1"/>
    <col min="8687" max="8687" width="15.28515625" customWidth="1"/>
    <col min="8688" max="8688" width="15.85546875" customWidth="1"/>
    <col min="8689" max="8689" width="14.28515625" customWidth="1"/>
    <col min="8690" max="8690" width="14.85546875" bestFit="1" customWidth="1"/>
    <col min="8691" max="8691" width="16.140625" customWidth="1"/>
    <col min="8692" max="8692" width="17.28515625" customWidth="1"/>
    <col min="8693" max="8693" width="15.85546875" bestFit="1" customWidth="1"/>
    <col min="8694" max="8694" width="18.7109375" bestFit="1" customWidth="1"/>
    <col min="8696" max="8696" width="14.28515625" bestFit="1" customWidth="1"/>
    <col min="8697" max="8697" width="18.7109375" bestFit="1" customWidth="1"/>
    <col min="8698" max="8699" width="15.85546875" bestFit="1" customWidth="1"/>
    <col min="8700" max="8700" width="14.85546875" bestFit="1" customWidth="1"/>
    <col min="8701" max="8701" width="14.28515625" bestFit="1" customWidth="1"/>
    <col min="8702" max="8702" width="15.28515625" customWidth="1"/>
    <col min="8703" max="8703" width="15.85546875" customWidth="1"/>
    <col min="8704" max="8704" width="14.28515625" customWidth="1"/>
    <col min="8705" max="8705" width="14.85546875" bestFit="1" customWidth="1"/>
    <col min="8706" max="8706" width="16.140625" customWidth="1"/>
    <col min="8707" max="8707" width="17.28515625" customWidth="1"/>
    <col min="8708" max="8708" width="15.85546875" bestFit="1" customWidth="1"/>
    <col min="8709" max="8709" width="18.7109375" bestFit="1" customWidth="1"/>
    <col min="8870" max="8870" width="5.7109375" customWidth="1"/>
    <col min="8871" max="8871" width="29" customWidth="1"/>
    <col min="8872" max="8872" width="17.140625" customWidth="1"/>
    <col min="8873" max="8873" width="11.140625" customWidth="1"/>
    <col min="8874" max="8874" width="15.7109375" customWidth="1"/>
    <col min="8875" max="8875" width="16.28515625" customWidth="1"/>
    <col min="8876" max="8876" width="21.140625" customWidth="1"/>
    <col min="8877" max="8877" width="13" customWidth="1"/>
    <col min="8878" max="8878" width="15.28515625" customWidth="1"/>
    <col min="8879" max="8880" width="14.28515625" customWidth="1"/>
    <col min="8881" max="8882" width="15" customWidth="1"/>
    <col min="8883" max="8883" width="17.7109375" customWidth="1"/>
    <col min="8884" max="8884" width="15.7109375" customWidth="1"/>
    <col min="8885" max="8886" width="15" customWidth="1"/>
    <col min="8887" max="8887" width="15.85546875" customWidth="1"/>
    <col min="8888" max="8888" width="17.85546875" customWidth="1"/>
    <col min="8889" max="8889" width="15.85546875" bestFit="1" customWidth="1"/>
    <col min="8890" max="8890" width="18.7109375" bestFit="1" customWidth="1"/>
    <col min="8891" max="8891" width="5.7109375" customWidth="1"/>
    <col min="8892" max="8892" width="16.5703125" customWidth="1"/>
    <col min="8893" max="8893" width="18.7109375" bestFit="1" customWidth="1"/>
    <col min="8894" max="8895" width="15.85546875" bestFit="1" customWidth="1"/>
    <col min="8896" max="8896" width="14.85546875" bestFit="1" customWidth="1"/>
    <col min="8897" max="8897" width="14.28515625" bestFit="1" customWidth="1"/>
    <col min="8898" max="8898" width="15.28515625" customWidth="1"/>
    <col min="8899" max="8899" width="15.85546875" customWidth="1"/>
    <col min="8900" max="8900" width="14.28515625" customWidth="1"/>
    <col min="8901" max="8901" width="14.85546875" bestFit="1" customWidth="1"/>
    <col min="8902" max="8902" width="16.140625" customWidth="1"/>
    <col min="8903" max="8903" width="17.28515625" customWidth="1"/>
    <col min="8904" max="8904" width="15.85546875" bestFit="1" customWidth="1"/>
    <col min="8905" max="8905" width="18.7109375" bestFit="1" customWidth="1"/>
    <col min="8907" max="8907" width="14.28515625" bestFit="1" customWidth="1"/>
    <col min="8908" max="8908" width="18.7109375" bestFit="1" customWidth="1"/>
    <col min="8909" max="8910" width="15.85546875" bestFit="1" customWidth="1"/>
    <col min="8911" max="8911" width="14.85546875" bestFit="1" customWidth="1"/>
    <col min="8912" max="8912" width="16.85546875" customWidth="1"/>
    <col min="8913" max="8913" width="15.28515625" customWidth="1"/>
    <col min="8914" max="8914" width="15.85546875" customWidth="1"/>
    <col min="8915" max="8915" width="14.28515625" customWidth="1"/>
    <col min="8916" max="8916" width="14.85546875" bestFit="1" customWidth="1"/>
    <col min="8917" max="8917" width="16.140625" customWidth="1"/>
    <col min="8918" max="8918" width="17.28515625" customWidth="1"/>
    <col min="8919" max="8919" width="15.85546875" bestFit="1" customWidth="1"/>
    <col min="8920" max="8920" width="18.7109375" bestFit="1" customWidth="1"/>
    <col min="8922" max="8922" width="14.28515625" bestFit="1" customWidth="1"/>
    <col min="8923" max="8923" width="18.7109375" bestFit="1" customWidth="1"/>
    <col min="8924" max="8925" width="15.85546875" bestFit="1" customWidth="1"/>
    <col min="8926" max="8926" width="14.85546875" bestFit="1" customWidth="1"/>
    <col min="8927" max="8927" width="14.28515625" bestFit="1" customWidth="1"/>
    <col min="8928" max="8928" width="15.28515625" customWidth="1"/>
    <col min="8929" max="8929" width="15.85546875" customWidth="1"/>
    <col min="8930" max="8930" width="14.28515625" customWidth="1"/>
    <col min="8931" max="8931" width="14.85546875" bestFit="1" customWidth="1"/>
    <col min="8932" max="8932" width="16.140625" customWidth="1"/>
    <col min="8933" max="8933" width="17.28515625" customWidth="1"/>
    <col min="8934" max="8934" width="15.85546875" bestFit="1" customWidth="1"/>
    <col min="8935" max="8935" width="18.7109375" bestFit="1" customWidth="1"/>
    <col min="8937" max="8937" width="14.28515625" bestFit="1" customWidth="1"/>
    <col min="8938" max="8938" width="18.7109375" bestFit="1" customWidth="1"/>
    <col min="8939" max="8940" width="15.85546875" bestFit="1" customWidth="1"/>
    <col min="8941" max="8941" width="14.85546875" bestFit="1" customWidth="1"/>
    <col min="8942" max="8942" width="14.28515625" bestFit="1" customWidth="1"/>
    <col min="8943" max="8943" width="15.28515625" customWidth="1"/>
    <col min="8944" max="8944" width="15.85546875" customWidth="1"/>
    <col min="8945" max="8945" width="14.28515625" customWidth="1"/>
    <col min="8946" max="8946" width="14.85546875" bestFit="1" customWidth="1"/>
    <col min="8947" max="8947" width="16.140625" customWidth="1"/>
    <col min="8948" max="8948" width="17.28515625" customWidth="1"/>
    <col min="8949" max="8949" width="15.85546875" bestFit="1" customWidth="1"/>
    <col min="8950" max="8950" width="18.7109375" bestFit="1" customWidth="1"/>
    <col min="8952" max="8952" width="14.28515625" bestFit="1" customWidth="1"/>
    <col min="8953" max="8953" width="18.7109375" bestFit="1" customWidth="1"/>
    <col min="8954" max="8955" width="15.85546875" bestFit="1" customWidth="1"/>
    <col min="8956" max="8956" width="14.85546875" bestFit="1" customWidth="1"/>
    <col min="8957" max="8957" width="14.28515625" bestFit="1" customWidth="1"/>
    <col min="8958" max="8958" width="15.28515625" customWidth="1"/>
    <col min="8959" max="8959" width="15.85546875" customWidth="1"/>
    <col min="8960" max="8960" width="14.28515625" customWidth="1"/>
    <col min="8961" max="8961" width="14.85546875" bestFit="1" customWidth="1"/>
    <col min="8962" max="8962" width="16.140625" customWidth="1"/>
    <col min="8963" max="8963" width="17.28515625" customWidth="1"/>
    <col min="8964" max="8964" width="15.85546875" bestFit="1" customWidth="1"/>
    <col min="8965" max="8965" width="18.7109375" bestFit="1" customWidth="1"/>
    <col min="9126" max="9126" width="5.7109375" customWidth="1"/>
    <col min="9127" max="9127" width="29" customWidth="1"/>
    <col min="9128" max="9128" width="17.140625" customWidth="1"/>
    <col min="9129" max="9129" width="11.140625" customWidth="1"/>
    <col min="9130" max="9130" width="15.7109375" customWidth="1"/>
    <col min="9131" max="9131" width="16.28515625" customWidth="1"/>
    <col min="9132" max="9132" width="21.140625" customWidth="1"/>
    <col min="9133" max="9133" width="13" customWidth="1"/>
    <col min="9134" max="9134" width="15.28515625" customWidth="1"/>
    <col min="9135" max="9136" width="14.28515625" customWidth="1"/>
    <col min="9137" max="9138" width="15" customWidth="1"/>
    <col min="9139" max="9139" width="17.7109375" customWidth="1"/>
    <col min="9140" max="9140" width="15.7109375" customWidth="1"/>
    <col min="9141" max="9142" width="15" customWidth="1"/>
    <col min="9143" max="9143" width="15.85546875" customWidth="1"/>
    <col min="9144" max="9144" width="17.85546875" customWidth="1"/>
    <col min="9145" max="9145" width="15.85546875" bestFit="1" customWidth="1"/>
    <col min="9146" max="9146" width="18.7109375" bestFit="1" customWidth="1"/>
    <col min="9147" max="9147" width="5.7109375" customWidth="1"/>
    <col min="9148" max="9148" width="16.5703125" customWidth="1"/>
    <col min="9149" max="9149" width="18.7109375" bestFit="1" customWidth="1"/>
    <col min="9150" max="9151" width="15.85546875" bestFit="1" customWidth="1"/>
    <col min="9152" max="9152" width="14.85546875" bestFit="1" customWidth="1"/>
    <col min="9153" max="9153" width="14.28515625" bestFit="1" customWidth="1"/>
    <col min="9154" max="9154" width="15.28515625" customWidth="1"/>
    <col min="9155" max="9155" width="15.85546875" customWidth="1"/>
    <col min="9156" max="9156" width="14.28515625" customWidth="1"/>
    <col min="9157" max="9157" width="14.85546875" bestFit="1" customWidth="1"/>
    <col min="9158" max="9158" width="16.140625" customWidth="1"/>
    <col min="9159" max="9159" width="17.28515625" customWidth="1"/>
    <col min="9160" max="9160" width="15.85546875" bestFit="1" customWidth="1"/>
    <col min="9161" max="9161" width="18.7109375" bestFit="1" customWidth="1"/>
    <col min="9163" max="9163" width="14.28515625" bestFit="1" customWidth="1"/>
    <col min="9164" max="9164" width="18.7109375" bestFit="1" customWidth="1"/>
    <col min="9165" max="9166" width="15.85546875" bestFit="1" customWidth="1"/>
    <col min="9167" max="9167" width="14.85546875" bestFit="1" customWidth="1"/>
    <col min="9168" max="9168" width="16.85546875" customWidth="1"/>
    <col min="9169" max="9169" width="15.28515625" customWidth="1"/>
    <col min="9170" max="9170" width="15.85546875" customWidth="1"/>
    <col min="9171" max="9171" width="14.28515625" customWidth="1"/>
    <col min="9172" max="9172" width="14.85546875" bestFit="1" customWidth="1"/>
    <col min="9173" max="9173" width="16.140625" customWidth="1"/>
    <col min="9174" max="9174" width="17.28515625" customWidth="1"/>
    <col min="9175" max="9175" width="15.85546875" bestFit="1" customWidth="1"/>
    <col min="9176" max="9176" width="18.7109375" bestFit="1" customWidth="1"/>
    <col min="9178" max="9178" width="14.28515625" bestFit="1" customWidth="1"/>
    <col min="9179" max="9179" width="18.7109375" bestFit="1" customWidth="1"/>
    <col min="9180" max="9181" width="15.85546875" bestFit="1" customWidth="1"/>
    <col min="9182" max="9182" width="14.85546875" bestFit="1" customWidth="1"/>
    <col min="9183" max="9183" width="14.28515625" bestFit="1" customWidth="1"/>
    <col min="9184" max="9184" width="15.28515625" customWidth="1"/>
    <col min="9185" max="9185" width="15.85546875" customWidth="1"/>
    <col min="9186" max="9186" width="14.28515625" customWidth="1"/>
    <col min="9187" max="9187" width="14.85546875" bestFit="1" customWidth="1"/>
    <col min="9188" max="9188" width="16.140625" customWidth="1"/>
    <col min="9189" max="9189" width="17.28515625" customWidth="1"/>
    <col min="9190" max="9190" width="15.85546875" bestFit="1" customWidth="1"/>
    <col min="9191" max="9191" width="18.7109375" bestFit="1" customWidth="1"/>
    <col min="9193" max="9193" width="14.28515625" bestFit="1" customWidth="1"/>
    <col min="9194" max="9194" width="18.7109375" bestFit="1" customWidth="1"/>
    <col min="9195" max="9196" width="15.85546875" bestFit="1" customWidth="1"/>
    <col min="9197" max="9197" width="14.85546875" bestFit="1" customWidth="1"/>
    <col min="9198" max="9198" width="14.28515625" bestFit="1" customWidth="1"/>
    <col min="9199" max="9199" width="15.28515625" customWidth="1"/>
    <col min="9200" max="9200" width="15.85546875" customWidth="1"/>
    <col min="9201" max="9201" width="14.28515625" customWidth="1"/>
    <col min="9202" max="9202" width="14.85546875" bestFit="1" customWidth="1"/>
    <col min="9203" max="9203" width="16.140625" customWidth="1"/>
    <col min="9204" max="9204" width="17.28515625" customWidth="1"/>
    <col min="9205" max="9205" width="15.85546875" bestFit="1" customWidth="1"/>
    <col min="9206" max="9206" width="18.7109375" bestFit="1" customWidth="1"/>
    <col min="9208" max="9208" width="14.28515625" bestFit="1" customWidth="1"/>
    <col min="9209" max="9209" width="18.7109375" bestFit="1" customWidth="1"/>
    <col min="9210" max="9211" width="15.85546875" bestFit="1" customWidth="1"/>
    <col min="9212" max="9212" width="14.85546875" bestFit="1" customWidth="1"/>
    <col min="9213" max="9213" width="14.28515625" bestFit="1" customWidth="1"/>
    <col min="9214" max="9214" width="15.28515625" customWidth="1"/>
    <col min="9215" max="9215" width="15.85546875" customWidth="1"/>
    <col min="9216" max="9216" width="14.28515625" customWidth="1"/>
    <col min="9217" max="9217" width="14.85546875" bestFit="1" customWidth="1"/>
    <col min="9218" max="9218" width="16.140625" customWidth="1"/>
    <col min="9219" max="9219" width="17.28515625" customWidth="1"/>
    <col min="9220" max="9220" width="15.85546875" bestFit="1" customWidth="1"/>
    <col min="9221" max="9221" width="18.7109375" bestFit="1" customWidth="1"/>
    <col min="9382" max="9382" width="5.7109375" customWidth="1"/>
    <col min="9383" max="9383" width="29" customWidth="1"/>
    <col min="9384" max="9384" width="17.140625" customWidth="1"/>
    <col min="9385" max="9385" width="11.140625" customWidth="1"/>
    <col min="9386" max="9386" width="15.7109375" customWidth="1"/>
    <col min="9387" max="9387" width="16.28515625" customWidth="1"/>
    <col min="9388" max="9388" width="21.140625" customWidth="1"/>
    <col min="9389" max="9389" width="13" customWidth="1"/>
    <col min="9390" max="9390" width="15.28515625" customWidth="1"/>
    <col min="9391" max="9392" width="14.28515625" customWidth="1"/>
    <col min="9393" max="9394" width="15" customWidth="1"/>
    <col min="9395" max="9395" width="17.7109375" customWidth="1"/>
    <col min="9396" max="9396" width="15.7109375" customWidth="1"/>
    <col min="9397" max="9398" width="15" customWidth="1"/>
    <col min="9399" max="9399" width="15.85546875" customWidth="1"/>
    <col min="9400" max="9400" width="17.85546875" customWidth="1"/>
    <col min="9401" max="9401" width="15.85546875" bestFit="1" customWidth="1"/>
    <col min="9402" max="9402" width="18.7109375" bestFit="1" customWidth="1"/>
    <col min="9403" max="9403" width="5.7109375" customWidth="1"/>
    <col min="9404" max="9404" width="16.5703125" customWidth="1"/>
    <col min="9405" max="9405" width="18.7109375" bestFit="1" customWidth="1"/>
    <col min="9406" max="9407" width="15.85546875" bestFit="1" customWidth="1"/>
    <col min="9408" max="9408" width="14.85546875" bestFit="1" customWidth="1"/>
    <col min="9409" max="9409" width="14.28515625" bestFit="1" customWidth="1"/>
    <col min="9410" max="9410" width="15.28515625" customWidth="1"/>
    <col min="9411" max="9411" width="15.85546875" customWidth="1"/>
    <col min="9412" max="9412" width="14.28515625" customWidth="1"/>
    <col min="9413" max="9413" width="14.85546875" bestFit="1" customWidth="1"/>
    <col min="9414" max="9414" width="16.140625" customWidth="1"/>
    <col min="9415" max="9415" width="17.28515625" customWidth="1"/>
    <col min="9416" max="9416" width="15.85546875" bestFit="1" customWidth="1"/>
    <col min="9417" max="9417" width="18.7109375" bestFit="1" customWidth="1"/>
    <col min="9419" max="9419" width="14.28515625" bestFit="1" customWidth="1"/>
    <col min="9420" max="9420" width="18.7109375" bestFit="1" customWidth="1"/>
    <col min="9421" max="9422" width="15.85546875" bestFit="1" customWidth="1"/>
    <col min="9423" max="9423" width="14.85546875" bestFit="1" customWidth="1"/>
    <col min="9424" max="9424" width="16.85546875" customWidth="1"/>
    <col min="9425" max="9425" width="15.28515625" customWidth="1"/>
    <col min="9426" max="9426" width="15.85546875" customWidth="1"/>
    <col min="9427" max="9427" width="14.28515625" customWidth="1"/>
    <col min="9428" max="9428" width="14.85546875" bestFit="1" customWidth="1"/>
    <col min="9429" max="9429" width="16.140625" customWidth="1"/>
    <col min="9430" max="9430" width="17.28515625" customWidth="1"/>
    <col min="9431" max="9431" width="15.85546875" bestFit="1" customWidth="1"/>
    <col min="9432" max="9432" width="18.7109375" bestFit="1" customWidth="1"/>
    <col min="9434" max="9434" width="14.28515625" bestFit="1" customWidth="1"/>
    <col min="9435" max="9435" width="18.7109375" bestFit="1" customWidth="1"/>
    <col min="9436" max="9437" width="15.85546875" bestFit="1" customWidth="1"/>
    <col min="9438" max="9438" width="14.85546875" bestFit="1" customWidth="1"/>
    <col min="9439" max="9439" width="14.28515625" bestFit="1" customWidth="1"/>
    <col min="9440" max="9440" width="15.28515625" customWidth="1"/>
    <col min="9441" max="9441" width="15.85546875" customWidth="1"/>
    <col min="9442" max="9442" width="14.28515625" customWidth="1"/>
    <col min="9443" max="9443" width="14.85546875" bestFit="1" customWidth="1"/>
    <col min="9444" max="9444" width="16.140625" customWidth="1"/>
    <col min="9445" max="9445" width="17.28515625" customWidth="1"/>
    <col min="9446" max="9446" width="15.85546875" bestFit="1" customWidth="1"/>
    <col min="9447" max="9447" width="18.7109375" bestFit="1" customWidth="1"/>
    <col min="9449" max="9449" width="14.28515625" bestFit="1" customWidth="1"/>
    <col min="9450" max="9450" width="18.7109375" bestFit="1" customWidth="1"/>
    <col min="9451" max="9452" width="15.85546875" bestFit="1" customWidth="1"/>
    <col min="9453" max="9453" width="14.85546875" bestFit="1" customWidth="1"/>
    <col min="9454" max="9454" width="14.28515625" bestFit="1" customWidth="1"/>
    <col min="9455" max="9455" width="15.28515625" customWidth="1"/>
    <col min="9456" max="9456" width="15.85546875" customWidth="1"/>
    <col min="9457" max="9457" width="14.28515625" customWidth="1"/>
    <col min="9458" max="9458" width="14.85546875" bestFit="1" customWidth="1"/>
    <col min="9459" max="9459" width="16.140625" customWidth="1"/>
    <col min="9460" max="9460" width="17.28515625" customWidth="1"/>
    <col min="9461" max="9461" width="15.85546875" bestFit="1" customWidth="1"/>
    <col min="9462" max="9462" width="18.7109375" bestFit="1" customWidth="1"/>
    <col min="9464" max="9464" width="14.28515625" bestFit="1" customWidth="1"/>
    <col min="9465" max="9465" width="18.7109375" bestFit="1" customWidth="1"/>
    <col min="9466" max="9467" width="15.85546875" bestFit="1" customWidth="1"/>
    <col min="9468" max="9468" width="14.85546875" bestFit="1" customWidth="1"/>
    <col min="9469" max="9469" width="14.28515625" bestFit="1" customWidth="1"/>
    <col min="9470" max="9470" width="15.28515625" customWidth="1"/>
    <col min="9471" max="9471" width="15.85546875" customWidth="1"/>
    <col min="9472" max="9472" width="14.28515625" customWidth="1"/>
    <col min="9473" max="9473" width="14.85546875" bestFit="1" customWidth="1"/>
    <col min="9474" max="9474" width="16.140625" customWidth="1"/>
    <col min="9475" max="9475" width="17.28515625" customWidth="1"/>
    <col min="9476" max="9476" width="15.85546875" bestFit="1" customWidth="1"/>
    <col min="9477" max="9477" width="18.7109375" bestFit="1" customWidth="1"/>
    <col min="9638" max="9638" width="5.7109375" customWidth="1"/>
    <col min="9639" max="9639" width="29" customWidth="1"/>
    <col min="9640" max="9640" width="17.140625" customWidth="1"/>
    <col min="9641" max="9641" width="11.140625" customWidth="1"/>
    <col min="9642" max="9642" width="15.7109375" customWidth="1"/>
    <col min="9643" max="9643" width="16.28515625" customWidth="1"/>
    <col min="9644" max="9644" width="21.140625" customWidth="1"/>
    <col min="9645" max="9645" width="13" customWidth="1"/>
    <col min="9646" max="9646" width="15.28515625" customWidth="1"/>
    <col min="9647" max="9648" width="14.28515625" customWidth="1"/>
    <col min="9649" max="9650" width="15" customWidth="1"/>
    <col min="9651" max="9651" width="17.7109375" customWidth="1"/>
    <col min="9652" max="9652" width="15.7109375" customWidth="1"/>
    <col min="9653" max="9654" width="15" customWidth="1"/>
    <col min="9655" max="9655" width="15.85546875" customWidth="1"/>
    <col min="9656" max="9656" width="17.85546875" customWidth="1"/>
    <col min="9657" max="9657" width="15.85546875" bestFit="1" customWidth="1"/>
    <col min="9658" max="9658" width="18.7109375" bestFit="1" customWidth="1"/>
    <col min="9659" max="9659" width="5.7109375" customWidth="1"/>
    <col min="9660" max="9660" width="16.5703125" customWidth="1"/>
    <col min="9661" max="9661" width="18.7109375" bestFit="1" customWidth="1"/>
    <col min="9662" max="9663" width="15.85546875" bestFit="1" customWidth="1"/>
    <col min="9664" max="9664" width="14.85546875" bestFit="1" customWidth="1"/>
    <col min="9665" max="9665" width="14.28515625" bestFit="1" customWidth="1"/>
    <col min="9666" max="9666" width="15.28515625" customWidth="1"/>
    <col min="9667" max="9667" width="15.85546875" customWidth="1"/>
    <col min="9668" max="9668" width="14.28515625" customWidth="1"/>
    <col min="9669" max="9669" width="14.85546875" bestFit="1" customWidth="1"/>
    <col min="9670" max="9670" width="16.140625" customWidth="1"/>
    <col min="9671" max="9671" width="17.28515625" customWidth="1"/>
    <col min="9672" max="9672" width="15.85546875" bestFit="1" customWidth="1"/>
    <col min="9673" max="9673" width="18.7109375" bestFit="1" customWidth="1"/>
    <col min="9675" max="9675" width="14.28515625" bestFit="1" customWidth="1"/>
    <col min="9676" max="9676" width="18.7109375" bestFit="1" customWidth="1"/>
    <col min="9677" max="9678" width="15.85546875" bestFit="1" customWidth="1"/>
    <col min="9679" max="9679" width="14.85546875" bestFit="1" customWidth="1"/>
    <col min="9680" max="9680" width="16.85546875" customWidth="1"/>
    <col min="9681" max="9681" width="15.28515625" customWidth="1"/>
    <col min="9682" max="9682" width="15.85546875" customWidth="1"/>
    <col min="9683" max="9683" width="14.28515625" customWidth="1"/>
    <col min="9684" max="9684" width="14.85546875" bestFit="1" customWidth="1"/>
    <col min="9685" max="9685" width="16.140625" customWidth="1"/>
    <col min="9686" max="9686" width="17.28515625" customWidth="1"/>
    <col min="9687" max="9687" width="15.85546875" bestFit="1" customWidth="1"/>
    <col min="9688" max="9688" width="18.7109375" bestFit="1" customWidth="1"/>
    <col min="9690" max="9690" width="14.28515625" bestFit="1" customWidth="1"/>
    <col min="9691" max="9691" width="18.7109375" bestFit="1" customWidth="1"/>
    <col min="9692" max="9693" width="15.85546875" bestFit="1" customWidth="1"/>
    <col min="9694" max="9694" width="14.85546875" bestFit="1" customWidth="1"/>
    <col min="9695" max="9695" width="14.28515625" bestFit="1" customWidth="1"/>
    <col min="9696" max="9696" width="15.28515625" customWidth="1"/>
    <col min="9697" max="9697" width="15.85546875" customWidth="1"/>
    <col min="9698" max="9698" width="14.28515625" customWidth="1"/>
    <col min="9699" max="9699" width="14.85546875" bestFit="1" customWidth="1"/>
    <col min="9700" max="9700" width="16.140625" customWidth="1"/>
    <col min="9701" max="9701" width="17.28515625" customWidth="1"/>
    <col min="9702" max="9702" width="15.85546875" bestFit="1" customWidth="1"/>
    <col min="9703" max="9703" width="18.7109375" bestFit="1" customWidth="1"/>
    <col min="9705" max="9705" width="14.28515625" bestFit="1" customWidth="1"/>
    <col min="9706" max="9706" width="18.7109375" bestFit="1" customWidth="1"/>
    <col min="9707" max="9708" width="15.85546875" bestFit="1" customWidth="1"/>
    <col min="9709" max="9709" width="14.85546875" bestFit="1" customWidth="1"/>
    <col min="9710" max="9710" width="14.28515625" bestFit="1" customWidth="1"/>
    <col min="9711" max="9711" width="15.28515625" customWidth="1"/>
    <col min="9712" max="9712" width="15.85546875" customWidth="1"/>
    <col min="9713" max="9713" width="14.28515625" customWidth="1"/>
    <col min="9714" max="9714" width="14.85546875" bestFit="1" customWidth="1"/>
    <col min="9715" max="9715" width="16.140625" customWidth="1"/>
    <col min="9716" max="9716" width="17.28515625" customWidth="1"/>
    <col min="9717" max="9717" width="15.85546875" bestFit="1" customWidth="1"/>
    <col min="9718" max="9718" width="18.7109375" bestFit="1" customWidth="1"/>
    <col min="9720" max="9720" width="14.28515625" bestFit="1" customWidth="1"/>
    <col min="9721" max="9721" width="18.7109375" bestFit="1" customWidth="1"/>
    <col min="9722" max="9723" width="15.85546875" bestFit="1" customWidth="1"/>
    <col min="9724" max="9724" width="14.85546875" bestFit="1" customWidth="1"/>
    <col min="9725" max="9725" width="14.28515625" bestFit="1" customWidth="1"/>
    <col min="9726" max="9726" width="15.28515625" customWidth="1"/>
    <col min="9727" max="9727" width="15.85546875" customWidth="1"/>
    <col min="9728" max="9728" width="14.28515625" customWidth="1"/>
    <col min="9729" max="9729" width="14.85546875" bestFit="1" customWidth="1"/>
    <col min="9730" max="9730" width="16.140625" customWidth="1"/>
    <col min="9731" max="9731" width="17.28515625" customWidth="1"/>
    <col min="9732" max="9732" width="15.85546875" bestFit="1" customWidth="1"/>
    <col min="9733" max="9733" width="18.7109375" bestFit="1" customWidth="1"/>
    <col min="9894" max="9894" width="5.7109375" customWidth="1"/>
    <col min="9895" max="9895" width="29" customWidth="1"/>
    <col min="9896" max="9896" width="17.140625" customWidth="1"/>
    <col min="9897" max="9897" width="11.140625" customWidth="1"/>
    <col min="9898" max="9898" width="15.7109375" customWidth="1"/>
    <col min="9899" max="9899" width="16.28515625" customWidth="1"/>
    <col min="9900" max="9900" width="21.140625" customWidth="1"/>
    <col min="9901" max="9901" width="13" customWidth="1"/>
    <col min="9902" max="9902" width="15.28515625" customWidth="1"/>
    <col min="9903" max="9904" width="14.28515625" customWidth="1"/>
    <col min="9905" max="9906" width="15" customWidth="1"/>
    <col min="9907" max="9907" width="17.7109375" customWidth="1"/>
    <col min="9908" max="9908" width="15.7109375" customWidth="1"/>
    <col min="9909" max="9910" width="15" customWidth="1"/>
    <col min="9911" max="9911" width="15.85546875" customWidth="1"/>
    <col min="9912" max="9912" width="17.85546875" customWidth="1"/>
    <col min="9913" max="9913" width="15.85546875" bestFit="1" customWidth="1"/>
    <col min="9914" max="9914" width="18.7109375" bestFit="1" customWidth="1"/>
    <col min="9915" max="9915" width="5.7109375" customWidth="1"/>
    <col min="9916" max="9916" width="16.5703125" customWidth="1"/>
    <col min="9917" max="9917" width="18.7109375" bestFit="1" customWidth="1"/>
    <col min="9918" max="9919" width="15.85546875" bestFit="1" customWidth="1"/>
    <col min="9920" max="9920" width="14.85546875" bestFit="1" customWidth="1"/>
    <col min="9921" max="9921" width="14.28515625" bestFit="1" customWidth="1"/>
    <col min="9922" max="9922" width="15.28515625" customWidth="1"/>
    <col min="9923" max="9923" width="15.85546875" customWidth="1"/>
    <col min="9924" max="9924" width="14.28515625" customWidth="1"/>
    <col min="9925" max="9925" width="14.85546875" bestFit="1" customWidth="1"/>
    <col min="9926" max="9926" width="16.140625" customWidth="1"/>
    <col min="9927" max="9927" width="17.28515625" customWidth="1"/>
    <col min="9928" max="9928" width="15.85546875" bestFit="1" customWidth="1"/>
    <col min="9929" max="9929" width="18.7109375" bestFit="1" customWidth="1"/>
    <col min="9931" max="9931" width="14.28515625" bestFit="1" customWidth="1"/>
    <col min="9932" max="9932" width="18.7109375" bestFit="1" customWidth="1"/>
    <col min="9933" max="9934" width="15.85546875" bestFit="1" customWidth="1"/>
    <col min="9935" max="9935" width="14.85546875" bestFit="1" customWidth="1"/>
    <col min="9936" max="9936" width="16.85546875" customWidth="1"/>
    <col min="9937" max="9937" width="15.28515625" customWidth="1"/>
    <col min="9938" max="9938" width="15.85546875" customWidth="1"/>
    <col min="9939" max="9939" width="14.28515625" customWidth="1"/>
    <col min="9940" max="9940" width="14.85546875" bestFit="1" customWidth="1"/>
    <col min="9941" max="9941" width="16.140625" customWidth="1"/>
    <col min="9942" max="9942" width="17.28515625" customWidth="1"/>
    <col min="9943" max="9943" width="15.85546875" bestFit="1" customWidth="1"/>
    <col min="9944" max="9944" width="18.7109375" bestFit="1" customWidth="1"/>
    <col min="9946" max="9946" width="14.28515625" bestFit="1" customWidth="1"/>
    <col min="9947" max="9947" width="18.7109375" bestFit="1" customWidth="1"/>
    <col min="9948" max="9949" width="15.85546875" bestFit="1" customWidth="1"/>
    <col min="9950" max="9950" width="14.85546875" bestFit="1" customWidth="1"/>
    <col min="9951" max="9951" width="14.28515625" bestFit="1" customWidth="1"/>
    <col min="9952" max="9952" width="15.28515625" customWidth="1"/>
    <col min="9953" max="9953" width="15.85546875" customWidth="1"/>
    <col min="9954" max="9954" width="14.28515625" customWidth="1"/>
    <col min="9955" max="9955" width="14.85546875" bestFit="1" customWidth="1"/>
    <col min="9956" max="9956" width="16.140625" customWidth="1"/>
    <col min="9957" max="9957" width="17.28515625" customWidth="1"/>
    <col min="9958" max="9958" width="15.85546875" bestFit="1" customWidth="1"/>
    <col min="9959" max="9959" width="18.7109375" bestFit="1" customWidth="1"/>
    <col min="9961" max="9961" width="14.28515625" bestFit="1" customWidth="1"/>
    <col min="9962" max="9962" width="18.7109375" bestFit="1" customWidth="1"/>
    <col min="9963" max="9964" width="15.85546875" bestFit="1" customWidth="1"/>
    <col min="9965" max="9965" width="14.85546875" bestFit="1" customWidth="1"/>
    <col min="9966" max="9966" width="14.28515625" bestFit="1" customWidth="1"/>
    <col min="9967" max="9967" width="15.28515625" customWidth="1"/>
    <col min="9968" max="9968" width="15.85546875" customWidth="1"/>
    <col min="9969" max="9969" width="14.28515625" customWidth="1"/>
    <col min="9970" max="9970" width="14.85546875" bestFit="1" customWidth="1"/>
    <col min="9971" max="9971" width="16.140625" customWidth="1"/>
    <col min="9972" max="9972" width="17.28515625" customWidth="1"/>
    <col min="9973" max="9973" width="15.85546875" bestFit="1" customWidth="1"/>
    <col min="9974" max="9974" width="18.7109375" bestFit="1" customWidth="1"/>
    <col min="9976" max="9976" width="14.28515625" bestFit="1" customWidth="1"/>
    <col min="9977" max="9977" width="18.7109375" bestFit="1" customWidth="1"/>
    <col min="9978" max="9979" width="15.85546875" bestFit="1" customWidth="1"/>
    <col min="9980" max="9980" width="14.85546875" bestFit="1" customWidth="1"/>
    <col min="9981" max="9981" width="14.28515625" bestFit="1" customWidth="1"/>
    <col min="9982" max="9982" width="15.28515625" customWidth="1"/>
    <col min="9983" max="9983" width="15.85546875" customWidth="1"/>
    <col min="9984" max="9984" width="14.28515625" customWidth="1"/>
    <col min="9985" max="9985" width="14.85546875" bestFit="1" customWidth="1"/>
    <col min="9986" max="9986" width="16.140625" customWidth="1"/>
    <col min="9987" max="9987" width="17.28515625" customWidth="1"/>
    <col min="9988" max="9988" width="15.85546875" bestFit="1" customWidth="1"/>
    <col min="9989" max="9989" width="18.7109375" bestFit="1" customWidth="1"/>
    <col min="10150" max="10150" width="5.7109375" customWidth="1"/>
    <col min="10151" max="10151" width="29" customWidth="1"/>
    <col min="10152" max="10152" width="17.140625" customWidth="1"/>
    <col min="10153" max="10153" width="11.140625" customWidth="1"/>
    <col min="10154" max="10154" width="15.7109375" customWidth="1"/>
    <col min="10155" max="10155" width="16.28515625" customWidth="1"/>
    <col min="10156" max="10156" width="21.140625" customWidth="1"/>
    <col min="10157" max="10157" width="13" customWidth="1"/>
    <col min="10158" max="10158" width="15.28515625" customWidth="1"/>
    <col min="10159" max="10160" width="14.28515625" customWidth="1"/>
    <col min="10161" max="10162" width="15" customWidth="1"/>
    <col min="10163" max="10163" width="17.7109375" customWidth="1"/>
    <col min="10164" max="10164" width="15.7109375" customWidth="1"/>
    <col min="10165" max="10166" width="15" customWidth="1"/>
    <col min="10167" max="10167" width="15.85546875" customWidth="1"/>
    <col min="10168" max="10168" width="17.85546875" customWidth="1"/>
    <col min="10169" max="10169" width="15.85546875" bestFit="1" customWidth="1"/>
    <col min="10170" max="10170" width="18.7109375" bestFit="1" customWidth="1"/>
    <col min="10171" max="10171" width="5.7109375" customWidth="1"/>
    <col min="10172" max="10172" width="16.5703125" customWidth="1"/>
    <col min="10173" max="10173" width="18.7109375" bestFit="1" customWidth="1"/>
    <col min="10174" max="10175" width="15.85546875" bestFit="1" customWidth="1"/>
    <col min="10176" max="10176" width="14.85546875" bestFit="1" customWidth="1"/>
    <col min="10177" max="10177" width="14.28515625" bestFit="1" customWidth="1"/>
    <col min="10178" max="10178" width="15.28515625" customWidth="1"/>
    <col min="10179" max="10179" width="15.85546875" customWidth="1"/>
    <col min="10180" max="10180" width="14.28515625" customWidth="1"/>
    <col min="10181" max="10181" width="14.85546875" bestFit="1" customWidth="1"/>
    <col min="10182" max="10182" width="16.140625" customWidth="1"/>
    <col min="10183" max="10183" width="17.28515625" customWidth="1"/>
    <col min="10184" max="10184" width="15.85546875" bestFit="1" customWidth="1"/>
    <col min="10185" max="10185" width="18.7109375" bestFit="1" customWidth="1"/>
    <col min="10187" max="10187" width="14.28515625" bestFit="1" customWidth="1"/>
    <col min="10188" max="10188" width="18.7109375" bestFit="1" customWidth="1"/>
    <col min="10189" max="10190" width="15.85546875" bestFit="1" customWidth="1"/>
    <col min="10191" max="10191" width="14.85546875" bestFit="1" customWidth="1"/>
    <col min="10192" max="10192" width="16.85546875" customWidth="1"/>
    <col min="10193" max="10193" width="15.28515625" customWidth="1"/>
    <col min="10194" max="10194" width="15.85546875" customWidth="1"/>
    <col min="10195" max="10195" width="14.28515625" customWidth="1"/>
    <col min="10196" max="10196" width="14.85546875" bestFit="1" customWidth="1"/>
    <col min="10197" max="10197" width="16.140625" customWidth="1"/>
    <col min="10198" max="10198" width="17.28515625" customWidth="1"/>
    <col min="10199" max="10199" width="15.85546875" bestFit="1" customWidth="1"/>
    <col min="10200" max="10200" width="18.7109375" bestFit="1" customWidth="1"/>
    <col min="10202" max="10202" width="14.28515625" bestFit="1" customWidth="1"/>
    <col min="10203" max="10203" width="18.7109375" bestFit="1" customWidth="1"/>
    <col min="10204" max="10205" width="15.85546875" bestFit="1" customWidth="1"/>
    <col min="10206" max="10206" width="14.85546875" bestFit="1" customWidth="1"/>
    <col min="10207" max="10207" width="14.28515625" bestFit="1" customWidth="1"/>
    <col min="10208" max="10208" width="15.28515625" customWidth="1"/>
    <col min="10209" max="10209" width="15.85546875" customWidth="1"/>
    <col min="10210" max="10210" width="14.28515625" customWidth="1"/>
    <col min="10211" max="10211" width="14.85546875" bestFit="1" customWidth="1"/>
    <col min="10212" max="10212" width="16.140625" customWidth="1"/>
    <col min="10213" max="10213" width="17.28515625" customWidth="1"/>
    <col min="10214" max="10214" width="15.85546875" bestFit="1" customWidth="1"/>
    <col min="10215" max="10215" width="18.7109375" bestFit="1" customWidth="1"/>
    <col min="10217" max="10217" width="14.28515625" bestFit="1" customWidth="1"/>
    <col min="10218" max="10218" width="18.7109375" bestFit="1" customWidth="1"/>
    <col min="10219" max="10220" width="15.85546875" bestFit="1" customWidth="1"/>
    <col min="10221" max="10221" width="14.85546875" bestFit="1" customWidth="1"/>
    <col min="10222" max="10222" width="14.28515625" bestFit="1" customWidth="1"/>
    <col min="10223" max="10223" width="15.28515625" customWidth="1"/>
    <col min="10224" max="10224" width="15.85546875" customWidth="1"/>
    <col min="10225" max="10225" width="14.28515625" customWidth="1"/>
    <col min="10226" max="10226" width="14.85546875" bestFit="1" customWidth="1"/>
    <col min="10227" max="10227" width="16.140625" customWidth="1"/>
    <col min="10228" max="10228" width="17.28515625" customWidth="1"/>
    <col min="10229" max="10229" width="15.85546875" bestFit="1" customWidth="1"/>
    <col min="10230" max="10230" width="18.7109375" bestFit="1" customWidth="1"/>
    <col min="10232" max="10232" width="14.28515625" bestFit="1" customWidth="1"/>
    <col min="10233" max="10233" width="18.7109375" bestFit="1" customWidth="1"/>
    <col min="10234" max="10235" width="15.85546875" bestFit="1" customWidth="1"/>
    <col min="10236" max="10236" width="14.85546875" bestFit="1" customWidth="1"/>
    <col min="10237" max="10237" width="14.28515625" bestFit="1" customWidth="1"/>
    <col min="10238" max="10238" width="15.28515625" customWidth="1"/>
    <col min="10239" max="10239" width="15.85546875" customWidth="1"/>
    <col min="10240" max="10240" width="14.28515625" customWidth="1"/>
    <col min="10241" max="10241" width="14.85546875" bestFit="1" customWidth="1"/>
    <col min="10242" max="10242" width="16.140625" customWidth="1"/>
    <col min="10243" max="10243" width="17.28515625" customWidth="1"/>
    <col min="10244" max="10244" width="15.85546875" bestFit="1" customWidth="1"/>
    <col min="10245" max="10245" width="18.7109375" bestFit="1" customWidth="1"/>
    <col min="10406" max="10406" width="5.7109375" customWidth="1"/>
    <col min="10407" max="10407" width="29" customWidth="1"/>
    <col min="10408" max="10408" width="17.140625" customWidth="1"/>
    <col min="10409" max="10409" width="11.140625" customWidth="1"/>
    <col min="10410" max="10410" width="15.7109375" customWidth="1"/>
    <col min="10411" max="10411" width="16.28515625" customWidth="1"/>
    <col min="10412" max="10412" width="21.140625" customWidth="1"/>
    <col min="10413" max="10413" width="13" customWidth="1"/>
    <col min="10414" max="10414" width="15.28515625" customWidth="1"/>
    <col min="10415" max="10416" width="14.28515625" customWidth="1"/>
    <col min="10417" max="10418" width="15" customWidth="1"/>
    <col min="10419" max="10419" width="17.7109375" customWidth="1"/>
    <col min="10420" max="10420" width="15.7109375" customWidth="1"/>
    <col min="10421" max="10422" width="15" customWidth="1"/>
    <col min="10423" max="10423" width="15.85546875" customWidth="1"/>
    <col min="10424" max="10424" width="17.85546875" customWidth="1"/>
    <col min="10425" max="10425" width="15.85546875" bestFit="1" customWidth="1"/>
    <col min="10426" max="10426" width="18.7109375" bestFit="1" customWidth="1"/>
    <col min="10427" max="10427" width="5.7109375" customWidth="1"/>
    <col min="10428" max="10428" width="16.5703125" customWidth="1"/>
    <col min="10429" max="10429" width="18.7109375" bestFit="1" customWidth="1"/>
    <col min="10430" max="10431" width="15.85546875" bestFit="1" customWidth="1"/>
    <col min="10432" max="10432" width="14.85546875" bestFit="1" customWidth="1"/>
    <col min="10433" max="10433" width="14.28515625" bestFit="1" customWidth="1"/>
    <col min="10434" max="10434" width="15.28515625" customWidth="1"/>
    <col min="10435" max="10435" width="15.85546875" customWidth="1"/>
    <col min="10436" max="10436" width="14.28515625" customWidth="1"/>
    <col min="10437" max="10437" width="14.85546875" bestFit="1" customWidth="1"/>
    <col min="10438" max="10438" width="16.140625" customWidth="1"/>
    <col min="10439" max="10439" width="17.28515625" customWidth="1"/>
    <col min="10440" max="10440" width="15.85546875" bestFit="1" customWidth="1"/>
    <col min="10441" max="10441" width="18.7109375" bestFit="1" customWidth="1"/>
    <col min="10443" max="10443" width="14.28515625" bestFit="1" customWidth="1"/>
    <col min="10444" max="10444" width="18.7109375" bestFit="1" customWidth="1"/>
    <col min="10445" max="10446" width="15.85546875" bestFit="1" customWidth="1"/>
    <col min="10447" max="10447" width="14.85546875" bestFit="1" customWidth="1"/>
    <col min="10448" max="10448" width="16.85546875" customWidth="1"/>
    <col min="10449" max="10449" width="15.28515625" customWidth="1"/>
    <col min="10450" max="10450" width="15.85546875" customWidth="1"/>
    <col min="10451" max="10451" width="14.28515625" customWidth="1"/>
    <col min="10452" max="10452" width="14.85546875" bestFit="1" customWidth="1"/>
    <col min="10453" max="10453" width="16.140625" customWidth="1"/>
    <col min="10454" max="10454" width="17.28515625" customWidth="1"/>
    <col min="10455" max="10455" width="15.85546875" bestFit="1" customWidth="1"/>
    <col min="10456" max="10456" width="18.7109375" bestFit="1" customWidth="1"/>
    <col min="10458" max="10458" width="14.28515625" bestFit="1" customWidth="1"/>
    <col min="10459" max="10459" width="18.7109375" bestFit="1" customWidth="1"/>
    <col min="10460" max="10461" width="15.85546875" bestFit="1" customWidth="1"/>
    <col min="10462" max="10462" width="14.85546875" bestFit="1" customWidth="1"/>
    <col min="10463" max="10463" width="14.28515625" bestFit="1" customWidth="1"/>
    <col min="10464" max="10464" width="15.28515625" customWidth="1"/>
    <col min="10465" max="10465" width="15.85546875" customWidth="1"/>
    <col min="10466" max="10466" width="14.28515625" customWidth="1"/>
    <col min="10467" max="10467" width="14.85546875" bestFit="1" customWidth="1"/>
    <col min="10468" max="10468" width="16.140625" customWidth="1"/>
    <col min="10469" max="10469" width="17.28515625" customWidth="1"/>
    <col min="10470" max="10470" width="15.85546875" bestFit="1" customWidth="1"/>
    <col min="10471" max="10471" width="18.7109375" bestFit="1" customWidth="1"/>
    <col min="10473" max="10473" width="14.28515625" bestFit="1" customWidth="1"/>
    <col min="10474" max="10474" width="18.7109375" bestFit="1" customWidth="1"/>
    <col min="10475" max="10476" width="15.85546875" bestFit="1" customWidth="1"/>
    <col min="10477" max="10477" width="14.85546875" bestFit="1" customWidth="1"/>
    <col min="10478" max="10478" width="14.28515625" bestFit="1" customWidth="1"/>
    <col min="10479" max="10479" width="15.28515625" customWidth="1"/>
    <col min="10480" max="10480" width="15.85546875" customWidth="1"/>
    <col min="10481" max="10481" width="14.28515625" customWidth="1"/>
    <col min="10482" max="10482" width="14.85546875" bestFit="1" customWidth="1"/>
    <col min="10483" max="10483" width="16.140625" customWidth="1"/>
    <col min="10484" max="10484" width="17.28515625" customWidth="1"/>
    <col min="10485" max="10485" width="15.85546875" bestFit="1" customWidth="1"/>
    <col min="10486" max="10486" width="18.7109375" bestFit="1" customWidth="1"/>
    <col min="10488" max="10488" width="14.28515625" bestFit="1" customWidth="1"/>
    <col min="10489" max="10489" width="18.7109375" bestFit="1" customWidth="1"/>
    <col min="10490" max="10491" width="15.85546875" bestFit="1" customWidth="1"/>
    <col min="10492" max="10492" width="14.85546875" bestFit="1" customWidth="1"/>
    <col min="10493" max="10493" width="14.28515625" bestFit="1" customWidth="1"/>
    <col min="10494" max="10494" width="15.28515625" customWidth="1"/>
    <col min="10495" max="10495" width="15.85546875" customWidth="1"/>
    <col min="10496" max="10496" width="14.28515625" customWidth="1"/>
    <col min="10497" max="10497" width="14.85546875" bestFit="1" customWidth="1"/>
    <col min="10498" max="10498" width="16.140625" customWidth="1"/>
    <col min="10499" max="10499" width="17.28515625" customWidth="1"/>
    <col min="10500" max="10500" width="15.85546875" bestFit="1" customWidth="1"/>
    <col min="10501" max="10501" width="18.7109375" bestFit="1" customWidth="1"/>
    <col min="10662" max="10662" width="5.7109375" customWidth="1"/>
    <col min="10663" max="10663" width="29" customWidth="1"/>
    <col min="10664" max="10664" width="17.140625" customWidth="1"/>
    <col min="10665" max="10665" width="11.140625" customWidth="1"/>
    <col min="10666" max="10666" width="15.7109375" customWidth="1"/>
    <col min="10667" max="10667" width="16.28515625" customWidth="1"/>
    <col min="10668" max="10668" width="21.140625" customWidth="1"/>
    <col min="10669" max="10669" width="13" customWidth="1"/>
    <col min="10670" max="10670" width="15.28515625" customWidth="1"/>
    <col min="10671" max="10672" width="14.28515625" customWidth="1"/>
    <col min="10673" max="10674" width="15" customWidth="1"/>
    <col min="10675" max="10675" width="17.7109375" customWidth="1"/>
    <col min="10676" max="10676" width="15.7109375" customWidth="1"/>
    <col min="10677" max="10678" width="15" customWidth="1"/>
    <col min="10679" max="10679" width="15.85546875" customWidth="1"/>
    <col min="10680" max="10680" width="17.85546875" customWidth="1"/>
    <col min="10681" max="10681" width="15.85546875" bestFit="1" customWidth="1"/>
    <col min="10682" max="10682" width="18.7109375" bestFit="1" customWidth="1"/>
    <col min="10683" max="10683" width="5.7109375" customWidth="1"/>
    <col min="10684" max="10684" width="16.5703125" customWidth="1"/>
    <col min="10685" max="10685" width="18.7109375" bestFit="1" customWidth="1"/>
    <col min="10686" max="10687" width="15.85546875" bestFit="1" customWidth="1"/>
    <col min="10688" max="10688" width="14.85546875" bestFit="1" customWidth="1"/>
    <col min="10689" max="10689" width="14.28515625" bestFit="1" customWidth="1"/>
    <col min="10690" max="10690" width="15.28515625" customWidth="1"/>
    <col min="10691" max="10691" width="15.85546875" customWidth="1"/>
    <col min="10692" max="10692" width="14.28515625" customWidth="1"/>
    <col min="10693" max="10693" width="14.85546875" bestFit="1" customWidth="1"/>
    <col min="10694" max="10694" width="16.140625" customWidth="1"/>
    <col min="10695" max="10695" width="17.28515625" customWidth="1"/>
    <col min="10696" max="10696" width="15.85546875" bestFit="1" customWidth="1"/>
    <col min="10697" max="10697" width="18.7109375" bestFit="1" customWidth="1"/>
    <col min="10699" max="10699" width="14.28515625" bestFit="1" customWidth="1"/>
    <col min="10700" max="10700" width="18.7109375" bestFit="1" customWidth="1"/>
    <col min="10701" max="10702" width="15.85546875" bestFit="1" customWidth="1"/>
    <col min="10703" max="10703" width="14.85546875" bestFit="1" customWidth="1"/>
    <col min="10704" max="10704" width="16.85546875" customWidth="1"/>
    <col min="10705" max="10705" width="15.28515625" customWidth="1"/>
    <col min="10706" max="10706" width="15.85546875" customWidth="1"/>
    <col min="10707" max="10707" width="14.28515625" customWidth="1"/>
    <col min="10708" max="10708" width="14.85546875" bestFit="1" customWidth="1"/>
    <col min="10709" max="10709" width="16.140625" customWidth="1"/>
    <col min="10710" max="10710" width="17.28515625" customWidth="1"/>
    <col min="10711" max="10711" width="15.85546875" bestFit="1" customWidth="1"/>
    <col min="10712" max="10712" width="18.7109375" bestFit="1" customWidth="1"/>
    <col min="10714" max="10714" width="14.28515625" bestFit="1" customWidth="1"/>
    <col min="10715" max="10715" width="18.7109375" bestFit="1" customWidth="1"/>
    <col min="10716" max="10717" width="15.85546875" bestFit="1" customWidth="1"/>
    <col min="10718" max="10718" width="14.85546875" bestFit="1" customWidth="1"/>
    <col min="10719" max="10719" width="14.28515625" bestFit="1" customWidth="1"/>
    <col min="10720" max="10720" width="15.28515625" customWidth="1"/>
    <col min="10721" max="10721" width="15.85546875" customWidth="1"/>
    <col min="10722" max="10722" width="14.28515625" customWidth="1"/>
    <col min="10723" max="10723" width="14.85546875" bestFit="1" customWidth="1"/>
    <col min="10724" max="10724" width="16.140625" customWidth="1"/>
    <col min="10725" max="10725" width="17.28515625" customWidth="1"/>
    <col min="10726" max="10726" width="15.85546875" bestFit="1" customWidth="1"/>
    <col min="10727" max="10727" width="18.7109375" bestFit="1" customWidth="1"/>
    <col min="10729" max="10729" width="14.28515625" bestFit="1" customWidth="1"/>
    <col min="10730" max="10730" width="18.7109375" bestFit="1" customWidth="1"/>
    <col min="10731" max="10732" width="15.85546875" bestFit="1" customWidth="1"/>
    <col min="10733" max="10733" width="14.85546875" bestFit="1" customWidth="1"/>
    <col min="10734" max="10734" width="14.28515625" bestFit="1" customWidth="1"/>
    <col min="10735" max="10735" width="15.28515625" customWidth="1"/>
    <col min="10736" max="10736" width="15.85546875" customWidth="1"/>
    <col min="10737" max="10737" width="14.28515625" customWidth="1"/>
    <col min="10738" max="10738" width="14.85546875" bestFit="1" customWidth="1"/>
    <col min="10739" max="10739" width="16.140625" customWidth="1"/>
    <col min="10740" max="10740" width="17.28515625" customWidth="1"/>
    <col min="10741" max="10741" width="15.85546875" bestFit="1" customWidth="1"/>
    <col min="10742" max="10742" width="18.7109375" bestFit="1" customWidth="1"/>
    <col min="10744" max="10744" width="14.28515625" bestFit="1" customWidth="1"/>
    <col min="10745" max="10745" width="18.7109375" bestFit="1" customWidth="1"/>
    <col min="10746" max="10747" width="15.85546875" bestFit="1" customWidth="1"/>
    <col min="10748" max="10748" width="14.85546875" bestFit="1" customWidth="1"/>
    <col min="10749" max="10749" width="14.28515625" bestFit="1" customWidth="1"/>
    <col min="10750" max="10750" width="15.28515625" customWidth="1"/>
    <col min="10751" max="10751" width="15.85546875" customWidth="1"/>
    <col min="10752" max="10752" width="14.28515625" customWidth="1"/>
    <col min="10753" max="10753" width="14.85546875" bestFit="1" customWidth="1"/>
    <col min="10754" max="10754" width="16.140625" customWidth="1"/>
    <col min="10755" max="10755" width="17.28515625" customWidth="1"/>
    <col min="10756" max="10756" width="15.85546875" bestFit="1" customWidth="1"/>
    <col min="10757" max="10757" width="18.7109375" bestFit="1" customWidth="1"/>
    <col min="10918" max="10918" width="5.7109375" customWidth="1"/>
    <col min="10919" max="10919" width="29" customWidth="1"/>
    <col min="10920" max="10920" width="17.140625" customWidth="1"/>
    <col min="10921" max="10921" width="11.140625" customWidth="1"/>
    <col min="10922" max="10922" width="15.7109375" customWidth="1"/>
    <col min="10923" max="10923" width="16.28515625" customWidth="1"/>
    <col min="10924" max="10924" width="21.140625" customWidth="1"/>
    <col min="10925" max="10925" width="13" customWidth="1"/>
    <col min="10926" max="10926" width="15.28515625" customWidth="1"/>
    <col min="10927" max="10928" width="14.28515625" customWidth="1"/>
    <col min="10929" max="10930" width="15" customWidth="1"/>
    <col min="10931" max="10931" width="17.7109375" customWidth="1"/>
    <col min="10932" max="10932" width="15.7109375" customWidth="1"/>
    <col min="10933" max="10934" width="15" customWidth="1"/>
    <col min="10935" max="10935" width="15.85546875" customWidth="1"/>
    <col min="10936" max="10936" width="17.85546875" customWidth="1"/>
    <col min="10937" max="10937" width="15.85546875" bestFit="1" customWidth="1"/>
    <col min="10938" max="10938" width="18.7109375" bestFit="1" customWidth="1"/>
    <col min="10939" max="10939" width="5.7109375" customWidth="1"/>
    <col min="10940" max="10940" width="16.5703125" customWidth="1"/>
    <col min="10941" max="10941" width="18.7109375" bestFit="1" customWidth="1"/>
    <col min="10942" max="10943" width="15.85546875" bestFit="1" customWidth="1"/>
    <col min="10944" max="10944" width="14.85546875" bestFit="1" customWidth="1"/>
    <col min="10945" max="10945" width="14.28515625" bestFit="1" customWidth="1"/>
    <col min="10946" max="10946" width="15.28515625" customWidth="1"/>
    <col min="10947" max="10947" width="15.85546875" customWidth="1"/>
    <col min="10948" max="10948" width="14.28515625" customWidth="1"/>
    <col min="10949" max="10949" width="14.85546875" bestFit="1" customWidth="1"/>
    <col min="10950" max="10950" width="16.140625" customWidth="1"/>
    <col min="10951" max="10951" width="17.28515625" customWidth="1"/>
    <col min="10952" max="10952" width="15.85546875" bestFit="1" customWidth="1"/>
    <col min="10953" max="10953" width="18.7109375" bestFit="1" customWidth="1"/>
    <col min="10955" max="10955" width="14.28515625" bestFit="1" customWidth="1"/>
    <col min="10956" max="10956" width="18.7109375" bestFit="1" customWidth="1"/>
    <col min="10957" max="10958" width="15.85546875" bestFit="1" customWidth="1"/>
    <col min="10959" max="10959" width="14.85546875" bestFit="1" customWidth="1"/>
    <col min="10960" max="10960" width="16.85546875" customWidth="1"/>
    <col min="10961" max="10961" width="15.28515625" customWidth="1"/>
    <col min="10962" max="10962" width="15.85546875" customWidth="1"/>
    <col min="10963" max="10963" width="14.28515625" customWidth="1"/>
    <col min="10964" max="10964" width="14.85546875" bestFit="1" customWidth="1"/>
    <col min="10965" max="10965" width="16.140625" customWidth="1"/>
    <col min="10966" max="10966" width="17.28515625" customWidth="1"/>
    <col min="10967" max="10967" width="15.85546875" bestFit="1" customWidth="1"/>
    <col min="10968" max="10968" width="18.7109375" bestFit="1" customWidth="1"/>
    <col min="10970" max="10970" width="14.28515625" bestFit="1" customWidth="1"/>
    <col min="10971" max="10971" width="18.7109375" bestFit="1" customWidth="1"/>
    <col min="10972" max="10973" width="15.85546875" bestFit="1" customWidth="1"/>
    <col min="10974" max="10974" width="14.85546875" bestFit="1" customWidth="1"/>
    <col min="10975" max="10975" width="14.28515625" bestFit="1" customWidth="1"/>
    <col min="10976" max="10976" width="15.28515625" customWidth="1"/>
    <col min="10977" max="10977" width="15.85546875" customWidth="1"/>
    <col min="10978" max="10978" width="14.28515625" customWidth="1"/>
    <col min="10979" max="10979" width="14.85546875" bestFit="1" customWidth="1"/>
    <col min="10980" max="10980" width="16.140625" customWidth="1"/>
    <col min="10981" max="10981" width="17.28515625" customWidth="1"/>
    <col min="10982" max="10982" width="15.85546875" bestFit="1" customWidth="1"/>
    <col min="10983" max="10983" width="18.7109375" bestFit="1" customWidth="1"/>
    <col min="10985" max="10985" width="14.28515625" bestFit="1" customWidth="1"/>
    <col min="10986" max="10986" width="18.7109375" bestFit="1" customWidth="1"/>
    <col min="10987" max="10988" width="15.85546875" bestFit="1" customWidth="1"/>
    <col min="10989" max="10989" width="14.85546875" bestFit="1" customWidth="1"/>
    <col min="10990" max="10990" width="14.28515625" bestFit="1" customWidth="1"/>
    <col min="10991" max="10991" width="15.28515625" customWidth="1"/>
    <col min="10992" max="10992" width="15.85546875" customWidth="1"/>
    <col min="10993" max="10993" width="14.28515625" customWidth="1"/>
    <col min="10994" max="10994" width="14.85546875" bestFit="1" customWidth="1"/>
    <col min="10995" max="10995" width="16.140625" customWidth="1"/>
    <col min="10996" max="10996" width="17.28515625" customWidth="1"/>
    <col min="10997" max="10997" width="15.85546875" bestFit="1" customWidth="1"/>
    <col min="10998" max="10998" width="18.7109375" bestFit="1" customWidth="1"/>
    <col min="11000" max="11000" width="14.28515625" bestFit="1" customWidth="1"/>
    <col min="11001" max="11001" width="18.7109375" bestFit="1" customWidth="1"/>
    <col min="11002" max="11003" width="15.85546875" bestFit="1" customWidth="1"/>
    <col min="11004" max="11004" width="14.85546875" bestFit="1" customWidth="1"/>
    <col min="11005" max="11005" width="14.28515625" bestFit="1" customWidth="1"/>
    <col min="11006" max="11006" width="15.28515625" customWidth="1"/>
    <col min="11007" max="11007" width="15.85546875" customWidth="1"/>
    <col min="11008" max="11008" width="14.28515625" customWidth="1"/>
    <col min="11009" max="11009" width="14.85546875" bestFit="1" customWidth="1"/>
    <col min="11010" max="11010" width="16.140625" customWidth="1"/>
    <col min="11011" max="11011" width="17.28515625" customWidth="1"/>
    <col min="11012" max="11012" width="15.85546875" bestFit="1" customWidth="1"/>
    <col min="11013" max="11013" width="18.7109375" bestFit="1" customWidth="1"/>
    <col min="11174" max="11174" width="5.7109375" customWidth="1"/>
    <col min="11175" max="11175" width="29" customWidth="1"/>
    <col min="11176" max="11176" width="17.140625" customWidth="1"/>
    <col min="11177" max="11177" width="11.140625" customWidth="1"/>
    <col min="11178" max="11178" width="15.7109375" customWidth="1"/>
    <col min="11179" max="11179" width="16.28515625" customWidth="1"/>
    <col min="11180" max="11180" width="21.140625" customWidth="1"/>
    <col min="11181" max="11181" width="13" customWidth="1"/>
    <col min="11182" max="11182" width="15.28515625" customWidth="1"/>
    <col min="11183" max="11184" width="14.28515625" customWidth="1"/>
    <col min="11185" max="11186" width="15" customWidth="1"/>
    <col min="11187" max="11187" width="17.7109375" customWidth="1"/>
    <col min="11188" max="11188" width="15.7109375" customWidth="1"/>
    <col min="11189" max="11190" width="15" customWidth="1"/>
    <col min="11191" max="11191" width="15.85546875" customWidth="1"/>
    <col min="11192" max="11192" width="17.85546875" customWidth="1"/>
    <col min="11193" max="11193" width="15.85546875" bestFit="1" customWidth="1"/>
    <col min="11194" max="11194" width="18.7109375" bestFit="1" customWidth="1"/>
    <col min="11195" max="11195" width="5.7109375" customWidth="1"/>
    <col min="11196" max="11196" width="16.5703125" customWidth="1"/>
    <col min="11197" max="11197" width="18.7109375" bestFit="1" customWidth="1"/>
    <col min="11198" max="11199" width="15.85546875" bestFit="1" customWidth="1"/>
    <col min="11200" max="11200" width="14.85546875" bestFit="1" customWidth="1"/>
    <col min="11201" max="11201" width="14.28515625" bestFit="1" customWidth="1"/>
    <col min="11202" max="11202" width="15.28515625" customWidth="1"/>
    <col min="11203" max="11203" width="15.85546875" customWidth="1"/>
    <col min="11204" max="11204" width="14.28515625" customWidth="1"/>
    <col min="11205" max="11205" width="14.85546875" bestFit="1" customWidth="1"/>
    <col min="11206" max="11206" width="16.140625" customWidth="1"/>
    <col min="11207" max="11207" width="17.28515625" customWidth="1"/>
    <col min="11208" max="11208" width="15.85546875" bestFit="1" customWidth="1"/>
    <col min="11209" max="11209" width="18.7109375" bestFit="1" customWidth="1"/>
    <col min="11211" max="11211" width="14.28515625" bestFit="1" customWidth="1"/>
    <col min="11212" max="11212" width="18.7109375" bestFit="1" customWidth="1"/>
    <col min="11213" max="11214" width="15.85546875" bestFit="1" customWidth="1"/>
    <col min="11215" max="11215" width="14.85546875" bestFit="1" customWidth="1"/>
    <col min="11216" max="11216" width="16.85546875" customWidth="1"/>
    <col min="11217" max="11217" width="15.28515625" customWidth="1"/>
    <col min="11218" max="11218" width="15.85546875" customWidth="1"/>
    <col min="11219" max="11219" width="14.28515625" customWidth="1"/>
    <col min="11220" max="11220" width="14.85546875" bestFit="1" customWidth="1"/>
    <col min="11221" max="11221" width="16.140625" customWidth="1"/>
    <col min="11222" max="11222" width="17.28515625" customWidth="1"/>
    <col min="11223" max="11223" width="15.85546875" bestFit="1" customWidth="1"/>
    <col min="11224" max="11224" width="18.7109375" bestFit="1" customWidth="1"/>
    <col min="11226" max="11226" width="14.28515625" bestFit="1" customWidth="1"/>
    <col min="11227" max="11227" width="18.7109375" bestFit="1" customWidth="1"/>
    <col min="11228" max="11229" width="15.85546875" bestFit="1" customWidth="1"/>
    <col min="11230" max="11230" width="14.85546875" bestFit="1" customWidth="1"/>
    <col min="11231" max="11231" width="14.28515625" bestFit="1" customWidth="1"/>
    <col min="11232" max="11232" width="15.28515625" customWidth="1"/>
    <col min="11233" max="11233" width="15.85546875" customWidth="1"/>
    <col min="11234" max="11234" width="14.28515625" customWidth="1"/>
    <col min="11235" max="11235" width="14.85546875" bestFit="1" customWidth="1"/>
    <col min="11236" max="11236" width="16.140625" customWidth="1"/>
    <col min="11237" max="11237" width="17.28515625" customWidth="1"/>
    <col min="11238" max="11238" width="15.85546875" bestFit="1" customWidth="1"/>
    <col min="11239" max="11239" width="18.7109375" bestFit="1" customWidth="1"/>
    <col min="11241" max="11241" width="14.28515625" bestFit="1" customWidth="1"/>
    <col min="11242" max="11242" width="18.7109375" bestFit="1" customWidth="1"/>
    <col min="11243" max="11244" width="15.85546875" bestFit="1" customWidth="1"/>
    <col min="11245" max="11245" width="14.85546875" bestFit="1" customWidth="1"/>
    <col min="11246" max="11246" width="14.28515625" bestFit="1" customWidth="1"/>
    <col min="11247" max="11247" width="15.28515625" customWidth="1"/>
    <col min="11248" max="11248" width="15.85546875" customWidth="1"/>
    <col min="11249" max="11249" width="14.28515625" customWidth="1"/>
    <col min="11250" max="11250" width="14.85546875" bestFit="1" customWidth="1"/>
    <col min="11251" max="11251" width="16.140625" customWidth="1"/>
    <col min="11252" max="11252" width="17.28515625" customWidth="1"/>
    <col min="11253" max="11253" width="15.85546875" bestFit="1" customWidth="1"/>
    <col min="11254" max="11254" width="18.7109375" bestFit="1" customWidth="1"/>
    <col min="11256" max="11256" width="14.28515625" bestFit="1" customWidth="1"/>
    <col min="11257" max="11257" width="18.7109375" bestFit="1" customWidth="1"/>
    <col min="11258" max="11259" width="15.85546875" bestFit="1" customWidth="1"/>
    <col min="11260" max="11260" width="14.85546875" bestFit="1" customWidth="1"/>
    <col min="11261" max="11261" width="14.28515625" bestFit="1" customWidth="1"/>
    <col min="11262" max="11262" width="15.28515625" customWidth="1"/>
    <col min="11263" max="11263" width="15.85546875" customWidth="1"/>
    <col min="11264" max="11264" width="14.28515625" customWidth="1"/>
    <col min="11265" max="11265" width="14.85546875" bestFit="1" customWidth="1"/>
    <col min="11266" max="11266" width="16.140625" customWidth="1"/>
    <col min="11267" max="11267" width="17.28515625" customWidth="1"/>
    <col min="11268" max="11268" width="15.85546875" bestFit="1" customWidth="1"/>
    <col min="11269" max="11269" width="18.7109375" bestFit="1" customWidth="1"/>
    <col min="11430" max="11430" width="5.7109375" customWidth="1"/>
    <col min="11431" max="11431" width="29" customWidth="1"/>
    <col min="11432" max="11432" width="17.140625" customWidth="1"/>
    <col min="11433" max="11433" width="11.140625" customWidth="1"/>
    <col min="11434" max="11434" width="15.7109375" customWidth="1"/>
    <col min="11435" max="11435" width="16.28515625" customWidth="1"/>
    <col min="11436" max="11436" width="21.140625" customWidth="1"/>
    <col min="11437" max="11437" width="13" customWidth="1"/>
    <col min="11438" max="11438" width="15.28515625" customWidth="1"/>
    <col min="11439" max="11440" width="14.28515625" customWidth="1"/>
    <col min="11441" max="11442" width="15" customWidth="1"/>
    <col min="11443" max="11443" width="17.7109375" customWidth="1"/>
    <col min="11444" max="11444" width="15.7109375" customWidth="1"/>
    <col min="11445" max="11446" width="15" customWidth="1"/>
    <col min="11447" max="11447" width="15.85546875" customWidth="1"/>
    <col min="11448" max="11448" width="17.85546875" customWidth="1"/>
    <col min="11449" max="11449" width="15.85546875" bestFit="1" customWidth="1"/>
    <col min="11450" max="11450" width="18.7109375" bestFit="1" customWidth="1"/>
    <col min="11451" max="11451" width="5.7109375" customWidth="1"/>
    <col min="11452" max="11452" width="16.5703125" customWidth="1"/>
    <col min="11453" max="11453" width="18.7109375" bestFit="1" customWidth="1"/>
    <col min="11454" max="11455" width="15.85546875" bestFit="1" customWidth="1"/>
    <col min="11456" max="11456" width="14.85546875" bestFit="1" customWidth="1"/>
    <col min="11457" max="11457" width="14.28515625" bestFit="1" customWidth="1"/>
    <col min="11458" max="11458" width="15.28515625" customWidth="1"/>
    <col min="11459" max="11459" width="15.85546875" customWidth="1"/>
    <col min="11460" max="11460" width="14.28515625" customWidth="1"/>
    <col min="11461" max="11461" width="14.85546875" bestFit="1" customWidth="1"/>
    <col min="11462" max="11462" width="16.140625" customWidth="1"/>
    <col min="11463" max="11463" width="17.28515625" customWidth="1"/>
    <col min="11464" max="11464" width="15.85546875" bestFit="1" customWidth="1"/>
    <col min="11465" max="11465" width="18.7109375" bestFit="1" customWidth="1"/>
    <col min="11467" max="11467" width="14.28515625" bestFit="1" customWidth="1"/>
    <col min="11468" max="11468" width="18.7109375" bestFit="1" customWidth="1"/>
    <col min="11469" max="11470" width="15.85546875" bestFit="1" customWidth="1"/>
    <col min="11471" max="11471" width="14.85546875" bestFit="1" customWidth="1"/>
    <col min="11472" max="11472" width="16.85546875" customWidth="1"/>
    <col min="11473" max="11473" width="15.28515625" customWidth="1"/>
    <col min="11474" max="11474" width="15.85546875" customWidth="1"/>
    <col min="11475" max="11475" width="14.28515625" customWidth="1"/>
    <col min="11476" max="11476" width="14.85546875" bestFit="1" customWidth="1"/>
    <col min="11477" max="11477" width="16.140625" customWidth="1"/>
    <col min="11478" max="11478" width="17.28515625" customWidth="1"/>
    <col min="11479" max="11479" width="15.85546875" bestFit="1" customWidth="1"/>
    <col min="11480" max="11480" width="18.7109375" bestFit="1" customWidth="1"/>
    <col min="11482" max="11482" width="14.28515625" bestFit="1" customWidth="1"/>
    <col min="11483" max="11483" width="18.7109375" bestFit="1" customWidth="1"/>
    <col min="11484" max="11485" width="15.85546875" bestFit="1" customWidth="1"/>
    <col min="11486" max="11486" width="14.85546875" bestFit="1" customWidth="1"/>
    <col min="11487" max="11487" width="14.28515625" bestFit="1" customWidth="1"/>
    <col min="11488" max="11488" width="15.28515625" customWidth="1"/>
    <col min="11489" max="11489" width="15.85546875" customWidth="1"/>
    <col min="11490" max="11490" width="14.28515625" customWidth="1"/>
    <col min="11491" max="11491" width="14.85546875" bestFit="1" customWidth="1"/>
    <col min="11492" max="11492" width="16.140625" customWidth="1"/>
    <col min="11493" max="11493" width="17.28515625" customWidth="1"/>
    <col min="11494" max="11494" width="15.85546875" bestFit="1" customWidth="1"/>
    <col min="11495" max="11495" width="18.7109375" bestFit="1" customWidth="1"/>
    <col min="11497" max="11497" width="14.28515625" bestFit="1" customWidth="1"/>
    <col min="11498" max="11498" width="18.7109375" bestFit="1" customWidth="1"/>
    <col min="11499" max="11500" width="15.85546875" bestFit="1" customWidth="1"/>
    <col min="11501" max="11501" width="14.85546875" bestFit="1" customWidth="1"/>
    <col min="11502" max="11502" width="14.28515625" bestFit="1" customWidth="1"/>
    <col min="11503" max="11503" width="15.28515625" customWidth="1"/>
    <col min="11504" max="11504" width="15.85546875" customWidth="1"/>
    <col min="11505" max="11505" width="14.28515625" customWidth="1"/>
    <col min="11506" max="11506" width="14.85546875" bestFit="1" customWidth="1"/>
    <col min="11507" max="11507" width="16.140625" customWidth="1"/>
    <col min="11508" max="11508" width="17.28515625" customWidth="1"/>
    <col min="11509" max="11509" width="15.85546875" bestFit="1" customWidth="1"/>
    <col min="11510" max="11510" width="18.7109375" bestFit="1" customWidth="1"/>
    <col min="11512" max="11512" width="14.28515625" bestFit="1" customWidth="1"/>
    <col min="11513" max="11513" width="18.7109375" bestFit="1" customWidth="1"/>
    <col min="11514" max="11515" width="15.85546875" bestFit="1" customWidth="1"/>
    <col min="11516" max="11516" width="14.85546875" bestFit="1" customWidth="1"/>
    <col min="11517" max="11517" width="14.28515625" bestFit="1" customWidth="1"/>
    <col min="11518" max="11518" width="15.28515625" customWidth="1"/>
    <col min="11519" max="11519" width="15.85546875" customWidth="1"/>
    <col min="11520" max="11520" width="14.28515625" customWidth="1"/>
    <col min="11521" max="11521" width="14.85546875" bestFit="1" customWidth="1"/>
    <col min="11522" max="11522" width="16.140625" customWidth="1"/>
    <col min="11523" max="11523" width="17.28515625" customWidth="1"/>
    <col min="11524" max="11524" width="15.85546875" bestFit="1" customWidth="1"/>
    <col min="11525" max="11525" width="18.7109375" bestFit="1" customWidth="1"/>
    <col min="11686" max="11686" width="5.7109375" customWidth="1"/>
    <col min="11687" max="11687" width="29" customWidth="1"/>
    <col min="11688" max="11688" width="17.140625" customWidth="1"/>
    <col min="11689" max="11689" width="11.140625" customWidth="1"/>
    <col min="11690" max="11690" width="15.7109375" customWidth="1"/>
    <col min="11691" max="11691" width="16.28515625" customWidth="1"/>
    <col min="11692" max="11692" width="21.140625" customWidth="1"/>
    <col min="11693" max="11693" width="13" customWidth="1"/>
    <col min="11694" max="11694" width="15.28515625" customWidth="1"/>
    <col min="11695" max="11696" width="14.28515625" customWidth="1"/>
    <col min="11697" max="11698" width="15" customWidth="1"/>
    <col min="11699" max="11699" width="17.7109375" customWidth="1"/>
    <col min="11700" max="11700" width="15.7109375" customWidth="1"/>
    <col min="11701" max="11702" width="15" customWidth="1"/>
    <col min="11703" max="11703" width="15.85546875" customWidth="1"/>
    <col min="11704" max="11704" width="17.85546875" customWidth="1"/>
    <col min="11705" max="11705" width="15.85546875" bestFit="1" customWidth="1"/>
    <col min="11706" max="11706" width="18.7109375" bestFit="1" customWidth="1"/>
    <col min="11707" max="11707" width="5.7109375" customWidth="1"/>
    <col min="11708" max="11708" width="16.5703125" customWidth="1"/>
    <col min="11709" max="11709" width="18.7109375" bestFit="1" customWidth="1"/>
    <col min="11710" max="11711" width="15.85546875" bestFit="1" customWidth="1"/>
    <col min="11712" max="11712" width="14.85546875" bestFit="1" customWidth="1"/>
    <col min="11713" max="11713" width="14.28515625" bestFit="1" customWidth="1"/>
    <col min="11714" max="11714" width="15.28515625" customWidth="1"/>
    <col min="11715" max="11715" width="15.85546875" customWidth="1"/>
    <col min="11716" max="11716" width="14.28515625" customWidth="1"/>
    <col min="11717" max="11717" width="14.85546875" bestFit="1" customWidth="1"/>
    <col min="11718" max="11718" width="16.140625" customWidth="1"/>
    <col min="11719" max="11719" width="17.28515625" customWidth="1"/>
    <col min="11720" max="11720" width="15.85546875" bestFit="1" customWidth="1"/>
    <col min="11721" max="11721" width="18.7109375" bestFit="1" customWidth="1"/>
    <col min="11723" max="11723" width="14.28515625" bestFit="1" customWidth="1"/>
    <col min="11724" max="11724" width="18.7109375" bestFit="1" customWidth="1"/>
    <col min="11725" max="11726" width="15.85546875" bestFit="1" customWidth="1"/>
    <col min="11727" max="11727" width="14.85546875" bestFit="1" customWidth="1"/>
    <col min="11728" max="11728" width="16.85546875" customWidth="1"/>
    <col min="11729" max="11729" width="15.28515625" customWidth="1"/>
    <col min="11730" max="11730" width="15.85546875" customWidth="1"/>
    <col min="11731" max="11731" width="14.28515625" customWidth="1"/>
    <col min="11732" max="11732" width="14.85546875" bestFit="1" customWidth="1"/>
    <col min="11733" max="11733" width="16.140625" customWidth="1"/>
    <col min="11734" max="11734" width="17.28515625" customWidth="1"/>
    <col min="11735" max="11735" width="15.85546875" bestFit="1" customWidth="1"/>
    <col min="11736" max="11736" width="18.7109375" bestFit="1" customWidth="1"/>
    <col min="11738" max="11738" width="14.28515625" bestFit="1" customWidth="1"/>
    <col min="11739" max="11739" width="18.7109375" bestFit="1" customWidth="1"/>
    <col min="11740" max="11741" width="15.85546875" bestFit="1" customWidth="1"/>
    <col min="11742" max="11742" width="14.85546875" bestFit="1" customWidth="1"/>
    <col min="11743" max="11743" width="14.28515625" bestFit="1" customWidth="1"/>
    <col min="11744" max="11744" width="15.28515625" customWidth="1"/>
    <col min="11745" max="11745" width="15.85546875" customWidth="1"/>
    <col min="11746" max="11746" width="14.28515625" customWidth="1"/>
    <col min="11747" max="11747" width="14.85546875" bestFit="1" customWidth="1"/>
    <col min="11748" max="11748" width="16.140625" customWidth="1"/>
    <col min="11749" max="11749" width="17.28515625" customWidth="1"/>
    <col min="11750" max="11750" width="15.85546875" bestFit="1" customWidth="1"/>
    <col min="11751" max="11751" width="18.7109375" bestFit="1" customWidth="1"/>
    <col min="11753" max="11753" width="14.28515625" bestFit="1" customWidth="1"/>
    <col min="11754" max="11754" width="18.7109375" bestFit="1" customWidth="1"/>
    <col min="11755" max="11756" width="15.85546875" bestFit="1" customWidth="1"/>
    <col min="11757" max="11757" width="14.85546875" bestFit="1" customWidth="1"/>
    <col min="11758" max="11758" width="14.28515625" bestFit="1" customWidth="1"/>
    <col min="11759" max="11759" width="15.28515625" customWidth="1"/>
    <col min="11760" max="11760" width="15.85546875" customWidth="1"/>
    <col min="11761" max="11761" width="14.28515625" customWidth="1"/>
    <col min="11762" max="11762" width="14.85546875" bestFit="1" customWidth="1"/>
    <col min="11763" max="11763" width="16.140625" customWidth="1"/>
    <col min="11764" max="11764" width="17.28515625" customWidth="1"/>
    <col min="11765" max="11765" width="15.85546875" bestFit="1" customWidth="1"/>
    <col min="11766" max="11766" width="18.7109375" bestFit="1" customWidth="1"/>
    <col min="11768" max="11768" width="14.28515625" bestFit="1" customWidth="1"/>
    <col min="11769" max="11769" width="18.7109375" bestFit="1" customWidth="1"/>
    <col min="11770" max="11771" width="15.85546875" bestFit="1" customWidth="1"/>
    <col min="11772" max="11772" width="14.85546875" bestFit="1" customWidth="1"/>
    <col min="11773" max="11773" width="14.28515625" bestFit="1" customWidth="1"/>
    <col min="11774" max="11774" width="15.28515625" customWidth="1"/>
    <col min="11775" max="11775" width="15.85546875" customWidth="1"/>
    <col min="11776" max="11776" width="14.28515625" customWidth="1"/>
    <col min="11777" max="11777" width="14.85546875" bestFit="1" customWidth="1"/>
    <col min="11778" max="11778" width="16.140625" customWidth="1"/>
    <col min="11779" max="11779" width="17.28515625" customWidth="1"/>
    <col min="11780" max="11780" width="15.85546875" bestFit="1" customWidth="1"/>
    <col min="11781" max="11781" width="18.7109375" bestFit="1" customWidth="1"/>
    <col min="11942" max="11942" width="5.7109375" customWidth="1"/>
    <col min="11943" max="11943" width="29" customWidth="1"/>
    <col min="11944" max="11944" width="17.140625" customWidth="1"/>
    <col min="11945" max="11945" width="11.140625" customWidth="1"/>
    <col min="11946" max="11946" width="15.7109375" customWidth="1"/>
    <col min="11947" max="11947" width="16.28515625" customWidth="1"/>
    <col min="11948" max="11948" width="21.140625" customWidth="1"/>
    <col min="11949" max="11949" width="13" customWidth="1"/>
    <col min="11950" max="11950" width="15.28515625" customWidth="1"/>
    <col min="11951" max="11952" width="14.28515625" customWidth="1"/>
    <col min="11953" max="11954" width="15" customWidth="1"/>
    <col min="11955" max="11955" width="17.7109375" customWidth="1"/>
    <col min="11956" max="11956" width="15.7109375" customWidth="1"/>
    <col min="11957" max="11958" width="15" customWidth="1"/>
    <col min="11959" max="11959" width="15.85546875" customWidth="1"/>
    <col min="11960" max="11960" width="17.85546875" customWidth="1"/>
    <col min="11961" max="11961" width="15.85546875" bestFit="1" customWidth="1"/>
    <col min="11962" max="11962" width="18.7109375" bestFit="1" customWidth="1"/>
    <col min="11963" max="11963" width="5.7109375" customWidth="1"/>
    <col min="11964" max="11964" width="16.5703125" customWidth="1"/>
    <col min="11965" max="11965" width="18.7109375" bestFit="1" customWidth="1"/>
    <col min="11966" max="11967" width="15.85546875" bestFit="1" customWidth="1"/>
    <col min="11968" max="11968" width="14.85546875" bestFit="1" customWidth="1"/>
    <col min="11969" max="11969" width="14.28515625" bestFit="1" customWidth="1"/>
    <col min="11970" max="11970" width="15.28515625" customWidth="1"/>
    <col min="11971" max="11971" width="15.85546875" customWidth="1"/>
    <col min="11972" max="11972" width="14.28515625" customWidth="1"/>
    <col min="11973" max="11973" width="14.85546875" bestFit="1" customWidth="1"/>
    <col min="11974" max="11974" width="16.140625" customWidth="1"/>
    <col min="11975" max="11975" width="17.28515625" customWidth="1"/>
    <col min="11976" max="11976" width="15.85546875" bestFit="1" customWidth="1"/>
    <col min="11977" max="11977" width="18.7109375" bestFit="1" customWidth="1"/>
    <col min="11979" max="11979" width="14.28515625" bestFit="1" customWidth="1"/>
    <col min="11980" max="11980" width="18.7109375" bestFit="1" customWidth="1"/>
    <col min="11981" max="11982" width="15.85546875" bestFit="1" customWidth="1"/>
    <col min="11983" max="11983" width="14.85546875" bestFit="1" customWidth="1"/>
    <col min="11984" max="11984" width="16.85546875" customWidth="1"/>
    <col min="11985" max="11985" width="15.28515625" customWidth="1"/>
    <col min="11986" max="11986" width="15.85546875" customWidth="1"/>
    <col min="11987" max="11987" width="14.28515625" customWidth="1"/>
    <col min="11988" max="11988" width="14.85546875" bestFit="1" customWidth="1"/>
    <col min="11989" max="11989" width="16.140625" customWidth="1"/>
    <col min="11990" max="11990" width="17.28515625" customWidth="1"/>
    <col min="11991" max="11991" width="15.85546875" bestFit="1" customWidth="1"/>
    <col min="11992" max="11992" width="18.7109375" bestFit="1" customWidth="1"/>
    <col min="11994" max="11994" width="14.28515625" bestFit="1" customWidth="1"/>
    <col min="11995" max="11995" width="18.7109375" bestFit="1" customWidth="1"/>
    <col min="11996" max="11997" width="15.85546875" bestFit="1" customWidth="1"/>
    <col min="11998" max="11998" width="14.85546875" bestFit="1" customWidth="1"/>
    <col min="11999" max="11999" width="14.28515625" bestFit="1" customWidth="1"/>
    <col min="12000" max="12000" width="15.28515625" customWidth="1"/>
    <col min="12001" max="12001" width="15.85546875" customWidth="1"/>
    <col min="12002" max="12002" width="14.28515625" customWidth="1"/>
    <col min="12003" max="12003" width="14.85546875" bestFit="1" customWidth="1"/>
    <col min="12004" max="12004" width="16.140625" customWidth="1"/>
    <col min="12005" max="12005" width="17.28515625" customWidth="1"/>
    <col min="12006" max="12006" width="15.85546875" bestFit="1" customWidth="1"/>
    <col min="12007" max="12007" width="18.7109375" bestFit="1" customWidth="1"/>
    <col min="12009" max="12009" width="14.28515625" bestFit="1" customWidth="1"/>
    <col min="12010" max="12010" width="18.7109375" bestFit="1" customWidth="1"/>
    <col min="12011" max="12012" width="15.85546875" bestFit="1" customWidth="1"/>
    <col min="12013" max="12013" width="14.85546875" bestFit="1" customWidth="1"/>
    <col min="12014" max="12014" width="14.28515625" bestFit="1" customWidth="1"/>
    <col min="12015" max="12015" width="15.28515625" customWidth="1"/>
    <col min="12016" max="12016" width="15.85546875" customWidth="1"/>
    <col min="12017" max="12017" width="14.28515625" customWidth="1"/>
    <col min="12018" max="12018" width="14.85546875" bestFit="1" customWidth="1"/>
    <col min="12019" max="12019" width="16.140625" customWidth="1"/>
    <col min="12020" max="12020" width="17.28515625" customWidth="1"/>
    <col min="12021" max="12021" width="15.85546875" bestFit="1" customWidth="1"/>
    <col min="12022" max="12022" width="18.7109375" bestFit="1" customWidth="1"/>
    <col min="12024" max="12024" width="14.28515625" bestFit="1" customWidth="1"/>
    <col min="12025" max="12025" width="18.7109375" bestFit="1" customWidth="1"/>
    <col min="12026" max="12027" width="15.85546875" bestFit="1" customWidth="1"/>
    <col min="12028" max="12028" width="14.85546875" bestFit="1" customWidth="1"/>
    <col min="12029" max="12029" width="14.28515625" bestFit="1" customWidth="1"/>
    <col min="12030" max="12030" width="15.28515625" customWidth="1"/>
    <col min="12031" max="12031" width="15.85546875" customWidth="1"/>
    <col min="12032" max="12032" width="14.28515625" customWidth="1"/>
    <col min="12033" max="12033" width="14.85546875" bestFit="1" customWidth="1"/>
    <col min="12034" max="12034" width="16.140625" customWidth="1"/>
    <col min="12035" max="12035" width="17.28515625" customWidth="1"/>
    <col min="12036" max="12036" width="15.85546875" bestFit="1" customWidth="1"/>
    <col min="12037" max="12037" width="18.7109375" bestFit="1" customWidth="1"/>
    <col min="12198" max="12198" width="5.7109375" customWidth="1"/>
    <col min="12199" max="12199" width="29" customWidth="1"/>
    <col min="12200" max="12200" width="17.140625" customWidth="1"/>
    <col min="12201" max="12201" width="11.140625" customWidth="1"/>
    <col min="12202" max="12202" width="15.7109375" customWidth="1"/>
    <col min="12203" max="12203" width="16.28515625" customWidth="1"/>
    <col min="12204" max="12204" width="21.140625" customWidth="1"/>
    <col min="12205" max="12205" width="13" customWidth="1"/>
    <col min="12206" max="12206" width="15.28515625" customWidth="1"/>
    <col min="12207" max="12208" width="14.28515625" customWidth="1"/>
    <col min="12209" max="12210" width="15" customWidth="1"/>
    <col min="12211" max="12211" width="17.7109375" customWidth="1"/>
    <col min="12212" max="12212" width="15.7109375" customWidth="1"/>
    <col min="12213" max="12214" width="15" customWidth="1"/>
    <col min="12215" max="12215" width="15.85546875" customWidth="1"/>
    <col min="12216" max="12216" width="17.85546875" customWidth="1"/>
    <col min="12217" max="12217" width="15.85546875" bestFit="1" customWidth="1"/>
    <col min="12218" max="12218" width="18.7109375" bestFit="1" customWidth="1"/>
    <col min="12219" max="12219" width="5.7109375" customWidth="1"/>
    <col min="12220" max="12220" width="16.5703125" customWidth="1"/>
    <col min="12221" max="12221" width="18.7109375" bestFit="1" customWidth="1"/>
    <col min="12222" max="12223" width="15.85546875" bestFit="1" customWidth="1"/>
    <col min="12224" max="12224" width="14.85546875" bestFit="1" customWidth="1"/>
    <col min="12225" max="12225" width="14.28515625" bestFit="1" customWidth="1"/>
    <col min="12226" max="12226" width="15.28515625" customWidth="1"/>
    <col min="12227" max="12227" width="15.85546875" customWidth="1"/>
    <col min="12228" max="12228" width="14.28515625" customWidth="1"/>
    <col min="12229" max="12229" width="14.85546875" bestFit="1" customWidth="1"/>
    <col min="12230" max="12230" width="16.140625" customWidth="1"/>
    <col min="12231" max="12231" width="17.28515625" customWidth="1"/>
    <col min="12232" max="12232" width="15.85546875" bestFit="1" customWidth="1"/>
    <col min="12233" max="12233" width="18.7109375" bestFit="1" customWidth="1"/>
    <col min="12235" max="12235" width="14.28515625" bestFit="1" customWidth="1"/>
    <col min="12236" max="12236" width="18.7109375" bestFit="1" customWidth="1"/>
    <col min="12237" max="12238" width="15.85546875" bestFit="1" customWidth="1"/>
    <col min="12239" max="12239" width="14.85546875" bestFit="1" customWidth="1"/>
    <col min="12240" max="12240" width="16.85546875" customWidth="1"/>
    <col min="12241" max="12241" width="15.28515625" customWidth="1"/>
    <col min="12242" max="12242" width="15.85546875" customWidth="1"/>
    <col min="12243" max="12243" width="14.28515625" customWidth="1"/>
    <col min="12244" max="12244" width="14.85546875" bestFit="1" customWidth="1"/>
    <col min="12245" max="12245" width="16.140625" customWidth="1"/>
    <col min="12246" max="12246" width="17.28515625" customWidth="1"/>
    <col min="12247" max="12247" width="15.85546875" bestFit="1" customWidth="1"/>
    <col min="12248" max="12248" width="18.7109375" bestFit="1" customWidth="1"/>
    <col min="12250" max="12250" width="14.28515625" bestFit="1" customWidth="1"/>
    <col min="12251" max="12251" width="18.7109375" bestFit="1" customWidth="1"/>
    <col min="12252" max="12253" width="15.85546875" bestFit="1" customWidth="1"/>
    <col min="12254" max="12254" width="14.85546875" bestFit="1" customWidth="1"/>
    <col min="12255" max="12255" width="14.28515625" bestFit="1" customWidth="1"/>
    <col min="12256" max="12256" width="15.28515625" customWidth="1"/>
    <col min="12257" max="12257" width="15.85546875" customWidth="1"/>
    <col min="12258" max="12258" width="14.28515625" customWidth="1"/>
    <col min="12259" max="12259" width="14.85546875" bestFit="1" customWidth="1"/>
    <col min="12260" max="12260" width="16.140625" customWidth="1"/>
    <col min="12261" max="12261" width="17.28515625" customWidth="1"/>
    <col min="12262" max="12262" width="15.85546875" bestFit="1" customWidth="1"/>
    <col min="12263" max="12263" width="18.7109375" bestFit="1" customWidth="1"/>
    <col min="12265" max="12265" width="14.28515625" bestFit="1" customWidth="1"/>
    <col min="12266" max="12266" width="18.7109375" bestFit="1" customWidth="1"/>
    <col min="12267" max="12268" width="15.85546875" bestFit="1" customWidth="1"/>
    <col min="12269" max="12269" width="14.85546875" bestFit="1" customWidth="1"/>
    <col min="12270" max="12270" width="14.28515625" bestFit="1" customWidth="1"/>
    <col min="12271" max="12271" width="15.28515625" customWidth="1"/>
    <col min="12272" max="12272" width="15.85546875" customWidth="1"/>
    <col min="12273" max="12273" width="14.28515625" customWidth="1"/>
    <col min="12274" max="12274" width="14.85546875" bestFit="1" customWidth="1"/>
    <col min="12275" max="12275" width="16.140625" customWidth="1"/>
    <col min="12276" max="12276" width="17.28515625" customWidth="1"/>
    <col min="12277" max="12277" width="15.85546875" bestFit="1" customWidth="1"/>
    <col min="12278" max="12278" width="18.7109375" bestFit="1" customWidth="1"/>
    <col min="12280" max="12280" width="14.28515625" bestFit="1" customWidth="1"/>
    <col min="12281" max="12281" width="18.7109375" bestFit="1" customWidth="1"/>
    <col min="12282" max="12283" width="15.85546875" bestFit="1" customWidth="1"/>
    <col min="12284" max="12284" width="14.85546875" bestFit="1" customWidth="1"/>
    <col min="12285" max="12285" width="14.28515625" bestFit="1" customWidth="1"/>
    <col min="12286" max="12286" width="15.28515625" customWidth="1"/>
    <col min="12287" max="12287" width="15.85546875" customWidth="1"/>
    <col min="12288" max="12288" width="14.28515625" customWidth="1"/>
    <col min="12289" max="12289" width="14.85546875" bestFit="1" customWidth="1"/>
    <col min="12290" max="12290" width="16.140625" customWidth="1"/>
    <col min="12291" max="12291" width="17.28515625" customWidth="1"/>
    <col min="12292" max="12292" width="15.85546875" bestFit="1" customWidth="1"/>
    <col min="12293" max="12293" width="18.7109375" bestFit="1" customWidth="1"/>
    <col min="12454" max="12454" width="5.7109375" customWidth="1"/>
    <col min="12455" max="12455" width="29" customWidth="1"/>
    <col min="12456" max="12456" width="17.140625" customWidth="1"/>
    <col min="12457" max="12457" width="11.140625" customWidth="1"/>
    <col min="12458" max="12458" width="15.7109375" customWidth="1"/>
    <col min="12459" max="12459" width="16.28515625" customWidth="1"/>
    <col min="12460" max="12460" width="21.140625" customWidth="1"/>
    <col min="12461" max="12461" width="13" customWidth="1"/>
    <col min="12462" max="12462" width="15.28515625" customWidth="1"/>
    <col min="12463" max="12464" width="14.28515625" customWidth="1"/>
    <col min="12465" max="12466" width="15" customWidth="1"/>
    <col min="12467" max="12467" width="17.7109375" customWidth="1"/>
    <col min="12468" max="12468" width="15.7109375" customWidth="1"/>
    <col min="12469" max="12470" width="15" customWidth="1"/>
    <col min="12471" max="12471" width="15.85546875" customWidth="1"/>
    <col min="12472" max="12472" width="17.85546875" customWidth="1"/>
    <col min="12473" max="12473" width="15.85546875" bestFit="1" customWidth="1"/>
    <col min="12474" max="12474" width="18.7109375" bestFit="1" customWidth="1"/>
    <col min="12475" max="12475" width="5.7109375" customWidth="1"/>
    <col min="12476" max="12476" width="16.5703125" customWidth="1"/>
    <col min="12477" max="12477" width="18.7109375" bestFit="1" customWidth="1"/>
    <col min="12478" max="12479" width="15.85546875" bestFit="1" customWidth="1"/>
    <col min="12480" max="12480" width="14.85546875" bestFit="1" customWidth="1"/>
    <col min="12481" max="12481" width="14.28515625" bestFit="1" customWidth="1"/>
    <col min="12482" max="12482" width="15.28515625" customWidth="1"/>
    <col min="12483" max="12483" width="15.85546875" customWidth="1"/>
    <col min="12484" max="12484" width="14.28515625" customWidth="1"/>
    <col min="12485" max="12485" width="14.85546875" bestFit="1" customWidth="1"/>
    <col min="12486" max="12486" width="16.140625" customWidth="1"/>
    <col min="12487" max="12487" width="17.28515625" customWidth="1"/>
    <col min="12488" max="12488" width="15.85546875" bestFit="1" customWidth="1"/>
    <col min="12489" max="12489" width="18.7109375" bestFit="1" customWidth="1"/>
    <col min="12491" max="12491" width="14.28515625" bestFit="1" customWidth="1"/>
    <col min="12492" max="12492" width="18.7109375" bestFit="1" customWidth="1"/>
    <col min="12493" max="12494" width="15.85546875" bestFit="1" customWidth="1"/>
    <col min="12495" max="12495" width="14.85546875" bestFit="1" customWidth="1"/>
    <col min="12496" max="12496" width="16.85546875" customWidth="1"/>
    <col min="12497" max="12497" width="15.28515625" customWidth="1"/>
    <col min="12498" max="12498" width="15.85546875" customWidth="1"/>
    <col min="12499" max="12499" width="14.28515625" customWidth="1"/>
    <col min="12500" max="12500" width="14.85546875" bestFit="1" customWidth="1"/>
    <col min="12501" max="12501" width="16.140625" customWidth="1"/>
    <col min="12502" max="12502" width="17.28515625" customWidth="1"/>
    <col min="12503" max="12503" width="15.85546875" bestFit="1" customWidth="1"/>
    <col min="12504" max="12504" width="18.7109375" bestFit="1" customWidth="1"/>
    <col min="12506" max="12506" width="14.28515625" bestFit="1" customWidth="1"/>
    <col min="12507" max="12507" width="18.7109375" bestFit="1" customWidth="1"/>
    <col min="12508" max="12509" width="15.85546875" bestFit="1" customWidth="1"/>
    <col min="12510" max="12510" width="14.85546875" bestFit="1" customWidth="1"/>
    <col min="12511" max="12511" width="14.28515625" bestFit="1" customWidth="1"/>
    <col min="12512" max="12512" width="15.28515625" customWidth="1"/>
    <col min="12513" max="12513" width="15.85546875" customWidth="1"/>
    <col min="12514" max="12514" width="14.28515625" customWidth="1"/>
    <col min="12515" max="12515" width="14.85546875" bestFit="1" customWidth="1"/>
    <col min="12516" max="12516" width="16.140625" customWidth="1"/>
    <col min="12517" max="12517" width="17.28515625" customWidth="1"/>
    <col min="12518" max="12518" width="15.85546875" bestFit="1" customWidth="1"/>
    <col min="12519" max="12519" width="18.7109375" bestFit="1" customWidth="1"/>
    <col min="12521" max="12521" width="14.28515625" bestFit="1" customWidth="1"/>
    <col min="12522" max="12522" width="18.7109375" bestFit="1" customWidth="1"/>
    <col min="12523" max="12524" width="15.85546875" bestFit="1" customWidth="1"/>
    <col min="12525" max="12525" width="14.85546875" bestFit="1" customWidth="1"/>
    <col min="12526" max="12526" width="14.28515625" bestFit="1" customWidth="1"/>
    <col min="12527" max="12527" width="15.28515625" customWidth="1"/>
    <col min="12528" max="12528" width="15.85546875" customWidth="1"/>
    <col min="12529" max="12529" width="14.28515625" customWidth="1"/>
    <col min="12530" max="12530" width="14.85546875" bestFit="1" customWidth="1"/>
    <col min="12531" max="12531" width="16.140625" customWidth="1"/>
    <col min="12532" max="12532" width="17.28515625" customWidth="1"/>
    <col min="12533" max="12533" width="15.85546875" bestFit="1" customWidth="1"/>
    <col min="12534" max="12534" width="18.7109375" bestFit="1" customWidth="1"/>
    <col min="12536" max="12536" width="14.28515625" bestFit="1" customWidth="1"/>
    <col min="12537" max="12537" width="18.7109375" bestFit="1" customWidth="1"/>
    <col min="12538" max="12539" width="15.85546875" bestFit="1" customWidth="1"/>
    <col min="12540" max="12540" width="14.85546875" bestFit="1" customWidth="1"/>
    <col min="12541" max="12541" width="14.28515625" bestFit="1" customWidth="1"/>
    <col min="12542" max="12542" width="15.28515625" customWidth="1"/>
    <col min="12543" max="12543" width="15.85546875" customWidth="1"/>
    <col min="12544" max="12544" width="14.28515625" customWidth="1"/>
    <col min="12545" max="12545" width="14.85546875" bestFit="1" customWidth="1"/>
    <col min="12546" max="12546" width="16.140625" customWidth="1"/>
    <col min="12547" max="12547" width="17.28515625" customWidth="1"/>
    <col min="12548" max="12548" width="15.85546875" bestFit="1" customWidth="1"/>
    <col min="12549" max="12549" width="18.7109375" bestFit="1" customWidth="1"/>
    <col min="12710" max="12710" width="5.7109375" customWidth="1"/>
    <col min="12711" max="12711" width="29" customWidth="1"/>
    <col min="12712" max="12712" width="17.140625" customWidth="1"/>
    <col min="12713" max="12713" width="11.140625" customWidth="1"/>
    <col min="12714" max="12714" width="15.7109375" customWidth="1"/>
    <col min="12715" max="12715" width="16.28515625" customWidth="1"/>
    <col min="12716" max="12716" width="21.140625" customWidth="1"/>
    <col min="12717" max="12717" width="13" customWidth="1"/>
    <col min="12718" max="12718" width="15.28515625" customWidth="1"/>
    <col min="12719" max="12720" width="14.28515625" customWidth="1"/>
    <col min="12721" max="12722" width="15" customWidth="1"/>
    <col min="12723" max="12723" width="17.7109375" customWidth="1"/>
    <col min="12724" max="12724" width="15.7109375" customWidth="1"/>
    <col min="12725" max="12726" width="15" customWidth="1"/>
    <col min="12727" max="12727" width="15.85546875" customWidth="1"/>
    <col min="12728" max="12728" width="17.85546875" customWidth="1"/>
    <col min="12729" max="12729" width="15.85546875" bestFit="1" customWidth="1"/>
    <col min="12730" max="12730" width="18.7109375" bestFit="1" customWidth="1"/>
    <col min="12731" max="12731" width="5.7109375" customWidth="1"/>
    <col min="12732" max="12732" width="16.5703125" customWidth="1"/>
    <col min="12733" max="12733" width="18.7109375" bestFit="1" customWidth="1"/>
    <col min="12734" max="12735" width="15.85546875" bestFit="1" customWidth="1"/>
    <col min="12736" max="12736" width="14.85546875" bestFit="1" customWidth="1"/>
    <col min="12737" max="12737" width="14.28515625" bestFit="1" customWidth="1"/>
    <col min="12738" max="12738" width="15.28515625" customWidth="1"/>
    <col min="12739" max="12739" width="15.85546875" customWidth="1"/>
    <col min="12740" max="12740" width="14.28515625" customWidth="1"/>
    <col min="12741" max="12741" width="14.85546875" bestFit="1" customWidth="1"/>
    <col min="12742" max="12742" width="16.140625" customWidth="1"/>
    <col min="12743" max="12743" width="17.28515625" customWidth="1"/>
    <col min="12744" max="12744" width="15.85546875" bestFit="1" customWidth="1"/>
    <col min="12745" max="12745" width="18.7109375" bestFit="1" customWidth="1"/>
    <col min="12747" max="12747" width="14.28515625" bestFit="1" customWidth="1"/>
    <col min="12748" max="12748" width="18.7109375" bestFit="1" customWidth="1"/>
    <col min="12749" max="12750" width="15.85546875" bestFit="1" customWidth="1"/>
    <col min="12751" max="12751" width="14.85546875" bestFit="1" customWidth="1"/>
    <col min="12752" max="12752" width="16.85546875" customWidth="1"/>
    <col min="12753" max="12753" width="15.28515625" customWidth="1"/>
    <col min="12754" max="12754" width="15.85546875" customWidth="1"/>
    <col min="12755" max="12755" width="14.28515625" customWidth="1"/>
    <col min="12756" max="12756" width="14.85546875" bestFit="1" customWidth="1"/>
    <col min="12757" max="12757" width="16.140625" customWidth="1"/>
    <col min="12758" max="12758" width="17.28515625" customWidth="1"/>
    <col min="12759" max="12759" width="15.85546875" bestFit="1" customWidth="1"/>
    <col min="12760" max="12760" width="18.7109375" bestFit="1" customWidth="1"/>
    <col min="12762" max="12762" width="14.28515625" bestFit="1" customWidth="1"/>
    <col min="12763" max="12763" width="18.7109375" bestFit="1" customWidth="1"/>
    <col min="12764" max="12765" width="15.85546875" bestFit="1" customWidth="1"/>
    <col min="12766" max="12766" width="14.85546875" bestFit="1" customWidth="1"/>
    <col min="12767" max="12767" width="14.28515625" bestFit="1" customWidth="1"/>
    <col min="12768" max="12768" width="15.28515625" customWidth="1"/>
    <col min="12769" max="12769" width="15.85546875" customWidth="1"/>
    <col min="12770" max="12770" width="14.28515625" customWidth="1"/>
    <col min="12771" max="12771" width="14.85546875" bestFit="1" customWidth="1"/>
    <col min="12772" max="12772" width="16.140625" customWidth="1"/>
    <col min="12773" max="12773" width="17.28515625" customWidth="1"/>
    <col min="12774" max="12774" width="15.85546875" bestFit="1" customWidth="1"/>
    <col min="12775" max="12775" width="18.7109375" bestFit="1" customWidth="1"/>
    <col min="12777" max="12777" width="14.28515625" bestFit="1" customWidth="1"/>
    <col min="12778" max="12778" width="18.7109375" bestFit="1" customWidth="1"/>
    <col min="12779" max="12780" width="15.85546875" bestFit="1" customWidth="1"/>
    <col min="12781" max="12781" width="14.85546875" bestFit="1" customWidth="1"/>
    <col min="12782" max="12782" width="14.28515625" bestFit="1" customWidth="1"/>
    <col min="12783" max="12783" width="15.28515625" customWidth="1"/>
    <col min="12784" max="12784" width="15.85546875" customWidth="1"/>
    <col min="12785" max="12785" width="14.28515625" customWidth="1"/>
    <col min="12786" max="12786" width="14.85546875" bestFit="1" customWidth="1"/>
    <col min="12787" max="12787" width="16.140625" customWidth="1"/>
    <col min="12788" max="12788" width="17.28515625" customWidth="1"/>
    <col min="12789" max="12789" width="15.85546875" bestFit="1" customWidth="1"/>
    <col min="12790" max="12790" width="18.7109375" bestFit="1" customWidth="1"/>
    <col min="12792" max="12792" width="14.28515625" bestFit="1" customWidth="1"/>
    <col min="12793" max="12793" width="18.7109375" bestFit="1" customWidth="1"/>
    <col min="12794" max="12795" width="15.85546875" bestFit="1" customWidth="1"/>
    <col min="12796" max="12796" width="14.85546875" bestFit="1" customWidth="1"/>
    <col min="12797" max="12797" width="14.28515625" bestFit="1" customWidth="1"/>
    <col min="12798" max="12798" width="15.28515625" customWidth="1"/>
    <col min="12799" max="12799" width="15.85546875" customWidth="1"/>
    <col min="12800" max="12800" width="14.28515625" customWidth="1"/>
    <col min="12801" max="12801" width="14.85546875" bestFit="1" customWidth="1"/>
    <col min="12802" max="12802" width="16.140625" customWidth="1"/>
    <col min="12803" max="12803" width="17.28515625" customWidth="1"/>
    <col min="12804" max="12804" width="15.85546875" bestFit="1" customWidth="1"/>
    <col min="12805" max="12805" width="18.7109375" bestFit="1" customWidth="1"/>
    <col min="12966" max="12966" width="5.7109375" customWidth="1"/>
    <col min="12967" max="12967" width="29" customWidth="1"/>
    <col min="12968" max="12968" width="17.140625" customWidth="1"/>
    <col min="12969" max="12969" width="11.140625" customWidth="1"/>
    <col min="12970" max="12970" width="15.7109375" customWidth="1"/>
    <col min="12971" max="12971" width="16.28515625" customWidth="1"/>
    <col min="12972" max="12972" width="21.140625" customWidth="1"/>
    <col min="12973" max="12973" width="13" customWidth="1"/>
    <col min="12974" max="12974" width="15.28515625" customWidth="1"/>
    <col min="12975" max="12976" width="14.28515625" customWidth="1"/>
    <col min="12977" max="12978" width="15" customWidth="1"/>
    <col min="12979" max="12979" width="17.7109375" customWidth="1"/>
    <col min="12980" max="12980" width="15.7109375" customWidth="1"/>
    <col min="12981" max="12982" width="15" customWidth="1"/>
    <col min="12983" max="12983" width="15.85546875" customWidth="1"/>
    <col min="12984" max="12984" width="17.85546875" customWidth="1"/>
    <col min="12985" max="12985" width="15.85546875" bestFit="1" customWidth="1"/>
    <col min="12986" max="12986" width="18.7109375" bestFit="1" customWidth="1"/>
    <col min="12987" max="12987" width="5.7109375" customWidth="1"/>
    <col min="12988" max="12988" width="16.5703125" customWidth="1"/>
    <col min="12989" max="12989" width="18.7109375" bestFit="1" customWidth="1"/>
    <col min="12990" max="12991" width="15.85546875" bestFit="1" customWidth="1"/>
    <col min="12992" max="12992" width="14.85546875" bestFit="1" customWidth="1"/>
    <col min="12993" max="12993" width="14.28515625" bestFit="1" customWidth="1"/>
    <col min="12994" max="12994" width="15.28515625" customWidth="1"/>
    <col min="12995" max="12995" width="15.85546875" customWidth="1"/>
    <col min="12996" max="12996" width="14.28515625" customWidth="1"/>
    <col min="12997" max="12997" width="14.85546875" bestFit="1" customWidth="1"/>
    <col min="12998" max="12998" width="16.140625" customWidth="1"/>
    <col min="12999" max="12999" width="17.28515625" customWidth="1"/>
    <col min="13000" max="13000" width="15.85546875" bestFit="1" customWidth="1"/>
    <col min="13001" max="13001" width="18.7109375" bestFit="1" customWidth="1"/>
    <col min="13003" max="13003" width="14.28515625" bestFit="1" customWidth="1"/>
    <col min="13004" max="13004" width="18.7109375" bestFit="1" customWidth="1"/>
    <col min="13005" max="13006" width="15.85546875" bestFit="1" customWidth="1"/>
    <col min="13007" max="13007" width="14.85546875" bestFit="1" customWidth="1"/>
    <col min="13008" max="13008" width="16.85546875" customWidth="1"/>
    <col min="13009" max="13009" width="15.28515625" customWidth="1"/>
    <col min="13010" max="13010" width="15.85546875" customWidth="1"/>
    <col min="13011" max="13011" width="14.28515625" customWidth="1"/>
    <col min="13012" max="13012" width="14.85546875" bestFit="1" customWidth="1"/>
    <col min="13013" max="13013" width="16.140625" customWidth="1"/>
    <col min="13014" max="13014" width="17.28515625" customWidth="1"/>
    <col min="13015" max="13015" width="15.85546875" bestFit="1" customWidth="1"/>
    <col min="13016" max="13016" width="18.7109375" bestFit="1" customWidth="1"/>
    <col min="13018" max="13018" width="14.28515625" bestFit="1" customWidth="1"/>
    <col min="13019" max="13019" width="18.7109375" bestFit="1" customWidth="1"/>
    <col min="13020" max="13021" width="15.85546875" bestFit="1" customWidth="1"/>
    <col min="13022" max="13022" width="14.85546875" bestFit="1" customWidth="1"/>
    <col min="13023" max="13023" width="14.28515625" bestFit="1" customWidth="1"/>
    <col min="13024" max="13024" width="15.28515625" customWidth="1"/>
    <col min="13025" max="13025" width="15.85546875" customWidth="1"/>
    <col min="13026" max="13026" width="14.28515625" customWidth="1"/>
    <col min="13027" max="13027" width="14.85546875" bestFit="1" customWidth="1"/>
    <col min="13028" max="13028" width="16.140625" customWidth="1"/>
    <col min="13029" max="13029" width="17.28515625" customWidth="1"/>
    <col min="13030" max="13030" width="15.85546875" bestFit="1" customWidth="1"/>
    <col min="13031" max="13031" width="18.7109375" bestFit="1" customWidth="1"/>
    <col min="13033" max="13033" width="14.28515625" bestFit="1" customWidth="1"/>
    <col min="13034" max="13034" width="18.7109375" bestFit="1" customWidth="1"/>
    <col min="13035" max="13036" width="15.85546875" bestFit="1" customWidth="1"/>
    <col min="13037" max="13037" width="14.85546875" bestFit="1" customWidth="1"/>
    <col min="13038" max="13038" width="14.28515625" bestFit="1" customWidth="1"/>
    <col min="13039" max="13039" width="15.28515625" customWidth="1"/>
    <col min="13040" max="13040" width="15.85546875" customWidth="1"/>
    <col min="13041" max="13041" width="14.28515625" customWidth="1"/>
    <col min="13042" max="13042" width="14.85546875" bestFit="1" customWidth="1"/>
    <col min="13043" max="13043" width="16.140625" customWidth="1"/>
    <col min="13044" max="13044" width="17.28515625" customWidth="1"/>
    <col min="13045" max="13045" width="15.85546875" bestFit="1" customWidth="1"/>
    <col min="13046" max="13046" width="18.7109375" bestFit="1" customWidth="1"/>
    <col min="13048" max="13048" width="14.28515625" bestFit="1" customWidth="1"/>
    <col min="13049" max="13049" width="18.7109375" bestFit="1" customWidth="1"/>
    <col min="13050" max="13051" width="15.85546875" bestFit="1" customWidth="1"/>
    <col min="13052" max="13052" width="14.85546875" bestFit="1" customWidth="1"/>
    <col min="13053" max="13053" width="14.28515625" bestFit="1" customWidth="1"/>
    <col min="13054" max="13054" width="15.28515625" customWidth="1"/>
    <col min="13055" max="13055" width="15.85546875" customWidth="1"/>
    <col min="13056" max="13056" width="14.28515625" customWidth="1"/>
    <col min="13057" max="13057" width="14.85546875" bestFit="1" customWidth="1"/>
    <col min="13058" max="13058" width="16.140625" customWidth="1"/>
    <col min="13059" max="13059" width="17.28515625" customWidth="1"/>
    <col min="13060" max="13060" width="15.85546875" bestFit="1" customWidth="1"/>
    <col min="13061" max="13061" width="18.7109375" bestFit="1" customWidth="1"/>
    <col min="13222" max="13222" width="5.7109375" customWidth="1"/>
    <col min="13223" max="13223" width="29" customWidth="1"/>
    <col min="13224" max="13224" width="17.140625" customWidth="1"/>
    <col min="13225" max="13225" width="11.140625" customWidth="1"/>
    <col min="13226" max="13226" width="15.7109375" customWidth="1"/>
    <col min="13227" max="13227" width="16.28515625" customWidth="1"/>
    <col min="13228" max="13228" width="21.140625" customWidth="1"/>
    <col min="13229" max="13229" width="13" customWidth="1"/>
    <col min="13230" max="13230" width="15.28515625" customWidth="1"/>
    <col min="13231" max="13232" width="14.28515625" customWidth="1"/>
    <col min="13233" max="13234" width="15" customWidth="1"/>
    <col min="13235" max="13235" width="17.7109375" customWidth="1"/>
    <col min="13236" max="13236" width="15.7109375" customWidth="1"/>
    <col min="13237" max="13238" width="15" customWidth="1"/>
    <col min="13239" max="13239" width="15.85546875" customWidth="1"/>
    <col min="13240" max="13240" width="17.85546875" customWidth="1"/>
    <col min="13241" max="13241" width="15.85546875" bestFit="1" customWidth="1"/>
    <col min="13242" max="13242" width="18.7109375" bestFit="1" customWidth="1"/>
    <col min="13243" max="13243" width="5.7109375" customWidth="1"/>
    <col min="13244" max="13244" width="16.5703125" customWidth="1"/>
    <col min="13245" max="13245" width="18.7109375" bestFit="1" customWidth="1"/>
    <col min="13246" max="13247" width="15.85546875" bestFit="1" customWidth="1"/>
    <col min="13248" max="13248" width="14.85546875" bestFit="1" customWidth="1"/>
    <col min="13249" max="13249" width="14.28515625" bestFit="1" customWidth="1"/>
    <col min="13250" max="13250" width="15.28515625" customWidth="1"/>
    <col min="13251" max="13251" width="15.85546875" customWidth="1"/>
    <col min="13252" max="13252" width="14.28515625" customWidth="1"/>
    <col min="13253" max="13253" width="14.85546875" bestFit="1" customWidth="1"/>
    <col min="13254" max="13254" width="16.140625" customWidth="1"/>
    <col min="13255" max="13255" width="17.28515625" customWidth="1"/>
    <col min="13256" max="13256" width="15.85546875" bestFit="1" customWidth="1"/>
    <col min="13257" max="13257" width="18.7109375" bestFit="1" customWidth="1"/>
    <col min="13259" max="13259" width="14.28515625" bestFit="1" customWidth="1"/>
    <col min="13260" max="13260" width="18.7109375" bestFit="1" customWidth="1"/>
    <col min="13261" max="13262" width="15.85546875" bestFit="1" customWidth="1"/>
    <col min="13263" max="13263" width="14.85546875" bestFit="1" customWidth="1"/>
    <col min="13264" max="13264" width="16.85546875" customWidth="1"/>
    <col min="13265" max="13265" width="15.28515625" customWidth="1"/>
    <col min="13266" max="13266" width="15.85546875" customWidth="1"/>
    <col min="13267" max="13267" width="14.28515625" customWidth="1"/>
    <col min="13268" max="13268" width="14.85546875" bestFit="1" customWidth="1"/>
    <col min="13269" max="13269" width="16.140625" customWidth="1"/>
    <col min="13270" max="13270" width="17.28515625" customWidth="1"/>
    <col min="13271" max="13271" width="15.85546875" bestFit="1" customWidth="1"/>
    <col min="13272" max="13272" width="18.7109375" bestFit="1" customWidth="1"/>
    <col min="13274" max="13274" width="14.28515625" bestFit="1" customWidth="1"/>
    <col min="13275" max="13275" width="18.7109375" bestFit="1" customWidth="1"/>
    <col min="13276" max="13277" width="15.85546875" bestFit="1" customWidth="1"/>
    <col min="13278" max="13278" width="14.85546875" bestFit="1" customWidth="1"/>
    <col min="13279" max="13279" width="14.28515625" bestFit="1" customWidth="1"/>
    <col min="13280" max="13280" width="15.28515625" customWidth="1"/>
    <col min="13281" max="13281" width="15.85546875" customWidth="1"/>
    <col min="13282" max="13282" width="14.28515625" customWidth="1"/>
    <col min="13283" max="13283" width="14.85546875" bestFit="1" customWidth="1"/>
    <col min="13284" max="13284" width="16.140625" customWidth="1"/>
    <col min="13285" max="13285" width="17.28515625" customWidth="1"/>
    <col min="13286" max="13286" width="15.85546875" bestFit="1" customWidth="1"/>
    <col min="13287" max="13287" width="18.7109375" bestFit="1" customWidth="1"/>
    <col min="13289" max="13289" width="14.28515625" bestFit="1" customWidth="1"/>
    <col min="13290" max="13290" width="18.7109375" bestFit="1" customWidth="1"/>
    <col min="13291" max="13292" width="15.85546875" bestFit="1" customWidth="1"/>
    <col min="13293" max="13293" width="14.85546875" bestFit="1" customWidth="1"/>
    <col min="13294" max="13294" width="14.28515625" bestFit="1" customWidth="1"/>
    <col min="13295" max="13295" width="15.28515625" customWidth="1"/>
    <col min="13296" max="13296" width="15.85546875" customWidth="1"/>
    <col min="13297" max="13297" width="14.28515625" customWidth="1"/>
    <col min="13298" max="13298" width="14.85546875" bestFit="1" customWidth="1"/>
    <col min="13299" max="13299" width="16.140625" customWidth="1"/>
    <col min="13300" max="13300" width="17.28515625" customWidth="1"/>
    <col min="13301" max="13301" width="15.85546875" bestFit="1" customWidth="1"/>
    <col min="13302" max="13302" width="18.7109375" bestFit="1" customWidth="1"/>
    <col min="13304" max="13304" width="14.28515625" bestFit="1" customWidth="1"/>
    <col min="13305" max="13305" width="18.7109375" bestFit="1" customWidth="1"/>
    <col min="13306" max="13307" width="15.85546875" bestFit="1" customWidth="1"/>
    <col min="13308" max="13308" width="14.85546875" bestFit="1" customWidth="1"/>
    <col min="13309" max="13309" width="14.28515625" bestFit="1" customWidth="1"/>
    <col min="13310" max="13310" width="15.28515625" customWidth="1"/>
    <col min="13311" max="13311" width="15.85546875" customWidth="1"/>
    <col min="13312" max="13312" width="14.28515625" customWidth="1"/>
    <col min="13313" max="13313" width="14.85546875" bestFit="1" customWidth="1"/>
    <col min="13314" max="13314" width="16.140625" customWidth="1"/>
    <col min="13315" max="13315" width="17.28515625" customWidth="1"/>
    <col min="13316" max="13316" width="15.85546875" bestFit="1" customWidth="1"/>
    <col min="13317" max="13317" width="18.7109375" bestFit="1" customWidth="1"/>
    <col min="13478" max="13478" width="5.7109375" customWidth="1"/>
    <col min="13479" max="13479" width="29" customWidth="1"/>
    <col min="13480" max="13480" width="17.140625" customWidth="1"/>
    <col min="13481" max="13481" width="11.140625" customWidth="1"/>
    <col min="13482" max="13482" width="15.7109375" customWidth="1"/>
    <col min="13483" max="13483" width="16.28515625" customWidth="1"/>
    <col min="13484" max="13484" width="21.140625" customWidth="1"/>
    <col min="13485" max="13485" width="13" customWidth="1"/>
    <col min="13486" max="13486" width="15.28515625" customWidth="1"/>
    <col min="13487" max="13488" width="14.28515625" customWidth="1"/>
    <col min="13489" max="13490" width="15" customWidth="1"/>
    <col min="13491" max="13491" width="17.7109375" customWidth="1"/>
    <col min="13492" max="13492" width="15.7109375" customWidth="1"/>
    <col min="13493" max="13494" width="15" customWidth="1"/>
    <col min="13495" max="13495" width="15.85546875" customWidth="1"/>
    <col min="13496" max="13496" width="17.85546875" customWidth="1"/>
    <col min="13497" max="13497" width="15.85546875" bestFit="1" customWidth="1"/>
    <col min="13498" max="13498" width="18.7109375" bestFit="1" customWidth="1"/>
    <col min="13499" max="13499" width="5.7109375" customWidth="1"/>
    <col min="13500" max="13500" width="16.5703125" customWidth="1"/>
    <col min="13501" max="13501" width="18.7109375" bestFit="1" customWidth="1"/>
    <col min="13502" max="13503" width="15.85546875" bestFit="1" customWidth="1"/>
    <col min="13504" max="13504" width="14.85546875" bestFit="1" customWidth="1"/>
    <col min="13505" max="13505" width="14.28515625" bestFit="1" customWidth="1"/>
    <col min="13506" max="13506" width="15.28515625" customWidth="1"/>
    <col min="13507" max="13507" width="15.85546875" customWidth="1"/>
    <col min="13508" max="13508" width="14.28515625" customWidth="1"/>
    <col min="13509" max="13509" width="14.85546875" bestFit="1" customWidth="1"/>
    <col min="13510" max="13510" width="16.140625" customWidth="1"/>
    <col min="13511" max="13511" width="17.28515625" customWidth="1"/>
    <col min="13512" max="13512" width="15.85546875" bestFit="1" customWidth="1"/>
    <col min="13513" max="13513" width="18.7109375" bestFit="1" customWidth="1"/>
    <col min="13515" max="13515" width="14.28515625" bestFit="1" customWidth="1"/>
    <col min="13516" max="13516" width="18.7109375" bestFit="1" customWidth="1"/>
    <col min="13517" max="13518" width="15.85546875" bestFit="1" customWidth="1"/>
    <col min="13519" max="13519" width="14.85546875" bestFit="1" customWidth="1"/>
    <col min="13520" max="13520" width="16.85546875" customWidth="1"/>
    <col min="13521" max="13521" width="15.28515625" customWidth="1"/>
    <col min="13522" max="13522" width="15.85546875" customWidth="1"/>
    <col min="13523" max="13523" width="14.28515625" customWidth="1"/>
    <col min="13524" max="13524" width="14.85546875" bestFit="1" customWidth="1"/>
    <col min="13525" max="13525" width="16.140625" customWidth="1"/>
    <col min="13526" max="13526" width="17.28515625" customWidth="1"/>
    <col min="13527" max="13527" width="15.85546875" bestFit="1" customWidth="1"/>
    <col min="13528" max="13528" width="18.7109375" bestFit="1" customWidth="1"/>
    <col min="13530" max="13530" width="14.28515625" bestFit="1" customWidth="1"/>
    <col min="13531" max="13531" width="18.7109375" bestFit="1" customWidth="1"/>
    <col min="13532" max="13533" width="15.85546875" bestFit="1" customWidth="1"/>
    <col min="13534" max="13534" width="14.85546875" bestFit="1" customWidth="1"/>
    <col min="13535" max="13535" width="14.28515625" bestFit="1" customWidth="1"/>
    <col min="13536" max="13536" width="15.28515625" customWidth="1"/>
    <col min="13537" max="13537" width="15.85546875" customWidth="1"/>
    <col min="13538" max="13538" width="14.28515625" customWidth="1"/>
    <col min="13539" max="13539" width="14.85546875" bestFit="1" customWidth="1"/>
    <col min="13540" max="13540" width="16.140625" customWidth="1"/>
    <col min="13541" max="13541" width="17.28515625" customWidth="1"/>
    <col min="13542" max="13542" width="15.85546875" bestFit="1" customWidth="1"/>
    <col min="13543" max="13543" width="18.7109375" bestFit="1" customWidth="1"/>
    <col min="13545" max="13545" width="14.28515625" bestFit="1" customWidth="1"/>
    <col min="13546" max="13546" width="18.7109375" bestFit="1" customWidth="1"/>
    <col min="13547" max="13548" width="15.85546875" bestFit="1" customWidth="1"/>
    <col min="13549" max="13549" width="14.85546875" bestFit="1" customWidth="1"/>
    <col min="13550" max="13550" width="14.28515625" bestFit="1" customWidth="1"/>
    <col min="13551" max="13551" width="15.28515625" customWidth="1"/>
    <col min="13552" max="13552" width="15.85546875" customWidth="1"/>
    <col min="13553" max="13553" width="14.28515625" customWidth="1"/>
    <col min="13554" max="13554" width="14.85546875" bestFit="1" customWidth="1"/>
    <col min="13555" max="13555" width="16.140625" customWidth="1"/>
    <col min="13556" max="13556" width="17.28515625" customWidth="1"/>
    <col min="13557" max="13557" width="15.85546875" bestFit="1" customWidth="1"/>
    <col min="13558" max="13558" width="18.7109375" bestFit="1" customWidth="1"/>
    <col min="13560" max="13560" width="14.28515625" bestFit="1" customWidth="1"/>
    <col min="13561" max="13561" width="18.7109375" bestFit="1" customWidth="1"/>
    <col min="13562" max="13563" width="15.85546875" bestFit="1" customWidth="1"/>
    <col min="13564" max="13564" width="14.85546875" bestFit="1" customWidth="1"/>
    <col min="13565" max="13565" width="14.28515625" bestFit="1" customWidth="1"/>
    <col min="13566" max="13566" width="15.28515625" customWidth="1"/>
    <col min="13567" max="13567" width="15.85546875" customWidth="1"/>
    <col min="13568" max="13568" width="14.28515625" customWidth="1"/>
    <col min="13569" max="13569" width="14.85546875" bestFit="1" customWidth="1"/>
    <col min="13570" max="13570" width="16.140625" customWidth="1"/>
    <col min="13571" max="13571" width="17.28515625" customWidth="1"/>
    <col min="13572" max="13572" width="15.85546875" bestFit="1" customWidth="1"/>
    <col min="13573" max="13573" width="18.7109375" bestFit="1" customWidth="1"/>
    <col min="13734" max="13734" width="5.7109375" customWidth="1"/>
    <col min="13735" max="13735" width="29" customWidth="1"/>
    <col min="13736" max="13736" width="17.140625" customWidth="1"/>
    <col min="13737" max="13737" width="11.140625" customWidth="1"/>
    <col min="13738" max="13738" width="15.7109375" customWidth="1"/>
    <col min="13739" max="13739" width="16.28515625" customWidth="1"/>
    <col min="13740" max="13740" width="21.140625" customWidth="1"/>
    <col min="13741" max="13741" width="13" customWidth="1"/>
    <col min="13742" max="13742" width="15.28515625" customWidth="1"/>
    <col min="13743" max="13744" width="14.28515625" customWidth="1"/>
    <col min="13745" max="13746" width="15" customWidth="1"/>
    <col min="13747" max="13747" width="17.7109375" customWidth="1"/>
    <col min="13748" max="13748" width="15.7109375" customWidth="1"/>
    <col min="13749" max="13750" width="15" customWidth="1"/>
    <col min="13751" max="13751" width="15.85546875" customWidth="1"/>
    <col min="13752" max="13752" width="17.85546875" customWidth="1"/>
    <col min="13753" max="13753" width="15.85546875" bestFit="1" customWidth="1"/>
    <col min="13754" max="13754" width="18.7109375" bestFit="1" customWidth="1"/>
    <col min="13755" max="13755" width="5.7109375" customWidth="1"/>
    <col min="13756" max="13756" width="16.5703125" customWidth="1"/>
    <col min="13757" max="13757" width="18.7109375" bestFit="1" customWidth="1"/>
    <col min="13758" max="13759" width="15.85546875" bestFit="1" customWidth="1"/>
    <col min="13760" max="13760" width="14.85546875" bestFit="1" customWidth="1"/>
    <col min="13761" max="13761" width="14.28515625" bestFit="1" customWidth="1"/>
    <col min="13762" max="13762" width="15.28515625" customWidth="1"/>
    <col min="13763" max="13763" width="15.85546875" customWidth="1"/>
    <col min="13764" max="13764" width="14.28515625" customWidth="1"/>
    <col min="13765" max="13765" width="14.85546875" bestFit="1" customWidth="1"/>
    <col min="13766" max="13766" width="16.140625" customWidth="1"/>
    <col min="13767" max="13767" width="17.28515625" customWidth="1"/>
    <col min="13768" max="13768" width="15.85546875" bestFit="1" customWidth="1"/>
    <col min="13769" max="13769" width="18.7109375" bestFit="1" customWidth="1"/>
    <col min="13771" max="13771" width="14.28515625" bestFit="1" customWidth="1"/>
    <col min="13772" max="13772" width="18.7109375" bestFit="1" customWidth="1"/>
    <col min="13773" max="13774" width="15.85546875" bestFit="1" customWidth="1"/>
    <col min="13775" max="13775" width="14.85546875" bestFit="1" customWidth="1"/>
    <col min="13776" max="13776" width="16.85546875" customWidth="1"/>
    <col min="13777" max="13777" width="15.28515625" customWidth="1"/>
    <col min="13778" max="13778" width="15.85546875" customWidth="1"/>
    <col min="13779" max="13779" width="14.28515625" customWidth="1"/>
    <col min="13780" max="13780" width="14.85546875" bestFit="1" customWidth="1"/>
    <col min="13781" max="13781" width="16.140625" customWidth="1"/>
    <col min="13782" max="13782" width="17.28515625" customWidth="1"/>
    <col min="13783" max="13783" width="15.85546875" bestFit="1" customWidth="1"/>
    <col min="13784" max="13784" width="18.7109375" bestFit="1" customWidth="1"/>
    <col min="13786" max="13786" width="14.28515625" bestFit="1" customWidth="1"/>
    <col min="13787" max="13787" width="18.7109375" bestFit="1" customWidth="1"/>
    <col min="13788" max="13789" width="15.85546875" bestFit="1" customWidth="1"/>
    <col min="13790" max="13790" width="14.85546875" bestFit="1" customWidth="1"/>
    <col min="13791" max="13791" width="14.28515625" bestFit="1" customWidth="1"/>
    <col min="13792" max="13792" width="15.28515625" customWidth="1"/>
    <col min="13793" max="13793" width="15.85546875" customWidth="1"/>
    <col min="13794" max="13794" width="14.28515625" customWidth="1"/>
    <col min="13795" max="13795" width="14.85546875" bestFit="1" customWidth="1"/>
    <col min="13796" max="13796" width="16.140625" customWidth="1"/>
    <col min="13797" max="13797" width="17.28515625" customWidth="1"/>
    <col min="13798" max="13798" width="15.85546875" bestFit="1" customWidth="1"/>
    <col min="13799" max="13799" width="18.7109375" bestFit="1" customWidth="1"/>
    <col min="13801" max="13801" width="14.28515625" bestFit="1" customWidth="1"/>
    <col min="13802" max="13802" width="18.7109375" bestFit="1" customWidth="1"/>
    <col min="13803" max="13804" width="15.85546875" bestFit="1" customWidth="1"/>
    <col min="13805" max="13805" width="14.85546875" bestFit="1" customWidth="1"/>
    <col min="13806" max="13806" width="14.28515625" bestFit="1" customWidth="1"/>
    <col min="13807" max="13807" width="15.28515625" customWidth="1"/>
    <col min="13808" max="13808" width="15.85546875" customWidth="1"/>
    <col min="13809" max="13809" width="14.28515625" customWidth="1"/>
    <col min="13810" max="13810" width="14.85546875" bestFit="1" customWidth="1"/>
    <col min="13811" max="13811" width="16.140625" customWidth="1"/>
    <col min="13812" max="13812" width="17.28515625" customWidth="1"/>
    <col min="13813" max="13813" width="15.85546875" bestFit="1" customWidth="1"/>
    <col min="13814" max="13814" width="18.7109375" bestFit="1" customWidth="1"/>
    <col min="13816" max="13816" width="14.28515625" bestFit="1" customWidth="1"/>
    <col min="13817" max="13817" width="18.7109375" bestFit="1" customWidth="1"/>
    <col min="13818" max="13819" width="15.85546875" bestFit="1" customWidth="1"/>
    <col min="13820" max="13820" width="14.85546875" bestFit="1" customWidth="1"/>
    <col min="13821" max="13821" width="14.28515625" bestFit="1" customWidth="1"/>
    <col min="13822" max="13822" width="15.28515625" customWidth="1"/>
    <col min="13823" max="13823" width="15.85546875" customWidth="1"/>
    <col min="13824" max="13824" width="14.28515625" customWidth="1"/>
    <col min="13825" max="13825" width="14.85546875" bestFit="1" customWidth="1"/>
    <col min="13826" max="13826" width="16.140625" customWidth="1"/>
    <col min="13827" max="13827" width="17.28515625" customWidth="1"/>
    <col min="13828" max="13828" width="15.85546875" bestFit="1" customWidth="1"/>
    <col min="13829" max="13829" width="18.7109375" bestFit="1" customWidth="1"/>
    <col min="13990" max="13990" width="5.7109375" customWidth="1"/>
    <col min="13991" max="13991" width="29" customWidth="1"/>
    <col min="13992" max="13992" width="17.140625" customWidth="1"/>
    <col min="13993" max="13993" width="11.140625" customWidth="1"/>
    <col min="13994" max="13994" width="15.7109375" customWidth="1"/>
    <col min="13995" max="13995" width="16.28515625" customWidth="1"/>
    <col min="13996" max="13996" width="21.140625" customWidth="1"/>
    <col min="13997" max="13997" width="13" customWidth="1"/>
    <col min="13998" max="13998" width="15.28515625" customWidth="1"/>
    <col min="13999" max="14000" width="14.28515625" customWidth="1"/>
    <col min="14001" max="14002" width="15" customWidth="1"/>
    <col min="14003" max="14003" width="17.7109375" customWidth="1"/>
    <col min="14004" max="14004" width="15.7109375" customWidth="1"/>
    <col min="14005" max="14006" width="15" customWidth="1"/>
    <col min="14007" max="14007" width="15.85546875" customWidth="1"/>
    <col min="14008" max="14008" width="17.85546875" customWidth="1"/>
    <col min="14009" max="14009" width="15.85546875" bestFit="1" customWidth="1"/>
    <col min="14010" max="14010" width="18.7109375" bestFit="1" customWidth="1"/>
    <col min="14011" max="14011" width="5.7109375" customWidth="1"/>
    <col min="14012" max="14012" width="16.5703125" customWidth="1"/>
    <col min="14013" max="14013" width="18.7109375" bestFit="1" customWidth="1"/>
    <col min="14014" max="14015" width="15.85546875" bestFit="1" customWidth="1"/>
    <col min="14016" max="14016" width="14.85546875" bestFit="1" customWidth="1"/>
    <col min="14017" max="14017" width="14.28515625" bestFit="1" customWidth="1"/>
    <col min="14018" max="14018" width="15.28515625" customWidth="1"/>
    <col min="14019" max="14019" width="15.85546875" customWidth="1"/>
    <col min="14020" max="14020" width="14.28515625" customWidth="1"/>
    <col min="14021" max="14021" width="14.85546875" bestFit="1" customWidth="1"/>
    <col min="14022" max="14022" width="16.140625" customWidth="1"/>
    <col min="14023" max="14023" width="17.28515625" customWidth="1"/>
    <col min="14024" max="14024" width="15.85546875" bestFit="1" customWidth="1"/>
    <col min="14025" max="14025" width="18.7109375" bestFit="1" customWidth="1"/>
    <col min="14027" max="14027" width="14.28515625" bestFit="1" customWidth="1"/>
    <col min="14028" max="14028" width="18.7109375" bestFit="1" customWidth="1"/>
    <col min="14029" max="14030" width="15.85546875" bestFit="1" customWidth="1"/>
    <col min="14031" max="14031" width="14.85546875" bestFit="1" customWidth="1"/>
    <col min="14032" max="14032" width="16.85546875" customWidth="1"/>
    <col min="14033" max="14033" width="15.28515625" customWidth="1"/>
    <col min="14034" max="14034" width="15.85546875" customWidth="1"/>
    <col min="14035" max="14035" width="14.28515625" customWidth="1"/>
    <col min="14036" max="14036" width="14.85546875" bestFit="1" customWidth="1"/>
    <col min="14037" max="14037" width="16.140625" customWidth="1"/>
    <col min="14038" max="14038" width="17.28515625" customWidth="1"/>
    <col min="14039" max="14039" width="15.85546875" bestFit="1" customWidth="1"/>
    <col min="14040" max="14040" width="18.7109375" bestFit="1" customWidth="1"/>
    <col min="14042" max="14042" width="14.28515625" bestFit="1" customWidth="1"/>
    <col min="14043" max="14043" width="18.7109375" bestFit="1" customWidth="1"/>
    <col min="14044" max="14045" width="15.85546875" bestFit="1" customWidth="1"/>
    <col min="14046" max="14046" width="14.85546875" bestFit="1" customWidth="1"/>
    <col min="14047" max="14047" width="14.28515625" bestFit="1" customWidth="1"/>
    <col min="14048" max="14048" width="15.28515625" customWidth="1"/>
    <col min="14049" max="14049" width="15.85546875" customWidth="1"/>
    <col min="14050" max="14050" width="14.28515625" customWidth="1"/>
    <col min="14051" max="14051" width="14.85546875" bestFit="1" customWidth="1"/>
    <col min="14052" max="14052" width="16.140625" customWidth="1"/>
    <col min="14053" max="14053" width="17.28515625" customWidth="1"/>
    <col min="14054" max="14054" width="15.85546875" bestFit="1" customWidth="1"/>
    <col min="14055" max="14055" width="18.7109375" bestFit="1" customWidth="1"/>
    <col min="14057" max="14057" width="14.28515625" bestFit="1" customWidth="1"/>
    <col min="14058" max="14058" width="18.7109375" bestFit="1" customWidth="1"/>
    <col min="14059" max="14060" width="15.85546875" bestFit="1" customWidth="1"/>
    <col min="14061" max="14061" width="14.85546875" bestFit="1" customWidth="1"/>
    <col min="14062" max="14062" width="14.28515625" bestFit="1" customWidth="1"/>
    <col min="14063" max="14063" width="15.28515625" customWidth="1"/>
    <col min="14064" max="14064" width="15.85546875" customWidth="1"/>
    <col min="14065" max="14065" width="14.28515625" customWidth="1"/>
    <col min="14066" max="14066" width="14.85546875" bestFit="1" customWidth="1"/>
    <col min="14067" max="14067" width="16.140625" customWidth="1"/>
    <col min="14068" max="14068" width="17.28515625" customWidth="1"/>
    <col min="14069" max="14069" width="15.85546875" bestFit="1" customWidth="1"/>
    <col min="14070" max="14070" width="18.7109375" bestFit="1" customWidth="1"/>
    <col min="14072" max="14072" width="14.28515625" bestFit="1" customWidth="1"/>
    <col min="14073" max="14073" width="18.7109375" bestFit="1" customWidth="1"/>
    <col min="14074" max="14075" width="15.85546875" bestFit="1" customWidth="1"/>
    <col min="14076" max="14076" width="14.85546875" bestFit="1" customWidth="1"/>
    <col min="14077" max="14077" width="14.28515625" bestFit="1" customWidth="1"/>
    <col min="14078" max="14078" width="15.28515625" customWidth="1"/>
    <col min="14079" max="14079" width="15.85546875" customWidth="1"/>
    <col min="14080" max="14080" width="14.28515625" customWidth="1"/>
    <col min="14081" max="14081" width="14.85546875" bestFit="1" customWidth="1"/>
    <col min="14082" max="14082" width="16.140625" customWidth="1"/>
    <col min="14083" max="14083" width="17.28515625" customWidth="1"/>
    <col min="14084" max="14084" width="15.85546875" bestFit="1" customWidth="1"/>
    <col min="14085" max="14085" width="18.7109375" bestFit="1" customWidth="1"/>
    <col min="14246" max="14246" width="5.7109375" customWidth="1"/>
    <col min="14247" max="14247" width="29" customWidth="1"/>
    <col min="14248" max="14248" width="17.140625" customWidth="1"/>
    <col min="14249" max="14249" width="11.140625" customWidth="1"/>
    <col min="14250" max="14250" width="15.7109375" customWidth="1"/>
    <col min="14251" max="14251" width="16.28515625" customWidth="1"/>
    <col min="14252" max="14252" width="21.140625" customWidth="1"/>
    <col min="14253" max="14253" width="13" customWidth="1"/>
    <col min="14254" max="14254" width="15.28515625" customWidth="1"/>
    <col min="14255" max="14256" width="14.28515625" customWidth="1"/>
    <col min="14257" max="14258" width="15" customWidth="1"/>
    <col min="14259" max="14259" width="17.7109375" customWidth="1"/>
    <col min="14260" max="14260" width="15.7109375" customWidth="1"/>
    <col min="14261" max="14262" width="15" customWidth="1"/>
    <col min="14263" max="14263" width="15.85546875" customWidth="1"/>
    <col min="14264" max="14264" width="17.85546875" customWidth="1"/>
    <col min="14265" max="14265" width="15.85546875" bestFit="1" customWidth="1"/>
    <col min="14266" max="14266" width="18.7109375" bestFit="1" customWidth="1"/>
    <col min="14267" max="14267" width="5.7109375" customWidth="1"/>
    <col min="14268" max="14268" width="16.5703125" customWidth="1"/>
    <col min="14269" max="14269" width="18.7109375" bestFit="1" customWidth="1"/>
    <col min="14270" max="14271" width="15.85546875" bestFit="1" customWidth="1"/>
    <col min="14272" max="14272" width="14.85546875" bestFit="1" customWidth="1"/>
    <col min="14273" max="14273" width="14.28515625" bestFit="1" customWidth="1"/>
    <col min="14274" max="14274" width="15.28515625" customWidth="1"/>
    <col min="14275" max="14275" width="15.85546875" customWidth="1"/>
    <col min="14276" max="14276" width="14.28515625" customWidth="1"/>
    <col min="14277" max="14277" width="14.85546875" bestFit="1" customWidth="1"/>
    <col min="14278" max="14278" width="16.140625" customWidth="1"/>
    <col min="14279" max="14279" width="17.28515625" customWidth="1"/>
    <col min="14280" max="14280" width="15.85546875" bestFit="1" customWidth="1"/>
    <col min="14281" max="14281" width="18.7109375" bestFit="1" customWidth="1"/>
    <col min="14283" max="14283" width="14.28515625" bestFit="1" customWidth="1"/>
    <col min="14284" max="14284" width="18.7109375" bestFit="1" customWidth="1"/>
    <col min="14285" max="14286" width="15.85546875" bestFit="1" customWidth="1"/>
    <col min="14287" max="14287" width="14.85546875" bestFit="1" customWidth="1"/>
    <col min="14288" max="14288" width="16.85546875" customWidth="1"/>
    <col min="14289" max="14289" width="15.28515625" customWidth="1"/>
    <col min="14290" max="14290" width="15.85546875" customWidth="1"/>
    <col min="14291" max="14291" width="14.28515625" customWidth="1"/>
    <col min="14292" max="14292" width="14.85546875" bestFit="1" customWidth="1"/>
    <col min="14293" max="14293" width="16.140625" customWidth="1"/>
    <col min="14294" max="14294" width="17.28515625" customWidth="1"/>
    <col min="14295" max="14295" width="15.85546875" bestFit="1" customWidth="1"/>
    <col min="14296" max="14296" width="18.7109375" bestFit="1" customWidth="1"/>
    <col min="14298" max="14298" width="14.28515625" bestFit="1" customWidth="1"/>
    <col min="14299" max="14299" width="18.7109375" bestFit="1" customWidth="1"/>
    <col min="14300" max="14301" width="15.85546875" bestFit="1" customWidth="1"/>
    <col min="14302" max="14302" width="14.85546875" bestFit="1" customWidth="1"/>
    <col min="14303" max="14303" width="14.28515625" bestFit="1" customWidth="1"/>
    <col min="14304" max="14304" width="15.28515625" customWidth="1"/>
    <col min="14305" max="14305" width="15.85546875" customWidth="1"/>
    <col min="14306" max="14306" width="14.28515625" customWidth="1"/>
    <col min="14307" max="14307" width="14.85546875" bestFit="1" customWidth="1"/>
    <col min="14308" max="14308" width="16.140625" customWidth="1"/>
    <col min="14309" max="14309" width="17.28515625" customWidth="1"/>
    <col min="14310" max="14310" width="15.85546875" bestFit="1" customWidth="1"/>
    <col min="14311" max="14311" width="18.7109375" bestFit="1" customWidth="1"/>
    <col min="14313" max="14313" width="14.28515625" bestFit="1" customWidth="1"/>
    <col min="14314" max="14314" width="18.7109375" bestFit="1" customWidth="1"/>
    <col min="14315" max="14316" width="15.85546875" bestFit="1" customWidth="1"/>
    <col min="14317" max="14317" width="14.85546875" bestFit="1" customWidth="1"/>
    <col min="14318" max="14318" width="14.28515625" bestFit="1" customWidth="1"/>
    <col min="14319" max="14319" width="15.28515625" customWidth="1"/>
    <col min="14320" max="14320" width="15.85546875" customWidth="1"/>
    <col min="14321" max="14321" width="14.28515625" customWidth="1"/>
    <col min="14322" max="14322" width="14.85546875" bestFit="1" customWidth="1"/>
    <col min="14323" max="14323" width="16.140625" customWidth="1"/>
    <col min="14324" max="14324" width="17.28515625" customWidth="1"/>
    <col min="14325" max="14325" width="15.85546875" bestFit="1" customWidth="1"/>
    <col min="14326" max="14326" width="18.7109375" bestFit="1" customWidth="1"/>
    <col min="14328" max="14328" width="14.28515625" bestFit="1" customWidth="1"/>
    <col min="14329" max="14329" width="18.7109375" bestFit="1" customWidth="1"/>
    <col min="14330" max="14331" width="15.85546875" bestFit="1" customWidth="1"/>
    <col min="14332" max="14332" width="14.85546875" bestFit="1" customWidth="1"/>
    <col min="14333" max="14333" width="14.28515625" bestFit="1" customWidth="1"/>
    <col min="14334" max="14334" width="15.28515625" customWidth="1"/>
    <col min="14335" max="14335" width="15.85546875" customWidth="1"/>
    <col min="14336" max="14336" width="14.28515625" customWidth="1"/>
    <col min="14337" max="14337" width="14.85546875" bestFit="1" customWidth="1"/>
    <col min="14338" max="14338" width="16.140625" customWidth="1"/>
    <col min="14339" max="14339" width="17.28515625" customWidth="1"/>
    <col min="14340" max="14340" width="15.85546875" bestFit="1" customWidth="1"/>
    <col min="14341" max="14341" width="18.7109375" bestFit="1" customWidth="1"/>
    <col min="14502" max="14502" width="5.7109375" customWidth="1"/>
    <col min="14503" max="14503" width="29" customWidth="1"/>
    <col min="14504" max="14504" width="17.140625" customWidth="1"/>
    <col min="14505" max="14505" width="11.140625" customWidth="1"/>
    <col min="14506" max="14506" width="15.7109375" customWidth="1"/>
    <col min="14507" max="14507" width="16.28515625" customWidth="1"/>
    <col min="14508" max="14508" width="21.140625" customWidth="1"/>
    <col min="14509" max="14509" width="13" customWidth="1"/>
    <col min="14510" max="14510" width="15.28515625" customWidth="1"/>
    <col min="14511" max="14512" width="14.28515625" customWidth="1"/>
    <col min="14513" max="14514" width="15" customWidth="1"/>
    <col min="14515" max="14515" width="17.7109375" customWidth="1"/>
    <col min="14516" max="14516" width="15.7109375" customWidth="1"/>
    <col min="14517" max="14518" width="15" customWidth="1"/>
    <col min="14519" max="14519" width="15.85546875" customWidth="1"/>
    <col min="14520" max="14520" width="17.85546875" customWidth="1"/>
    <col min="14521" max="14521" width="15.85546875" bestFit="1" customWidth="1"/>
    <col min="14522" max="14522" width="18.7109375" bestFit="1" customWidth="1"/>
    <col min="14523" max="14523" width="5.7109375" customWidth="1"/>
    <col min="14524" max="14524" width="16.5703125" customWidth="1"/>
    <col min="14525" max="14525" width="18.7109375" bestFit="1" customWidth="1"/>
    <col min="14526" max="14527" width="15.85546875" bestFit="1" customWidth="1"/>
    <col min="14528" max="14528" width="14.85546875" bestFit="1" customWidth="1"/>
    <col min="14529" max="14529" width="14.28515625" bestFit="1" customWidth="1"/>
    <col min="14530" max="14530" width="15.28515625" customWidth="1"/>
    <col min="14531" max="14531" width="15.85546875" customWidth="1"/>
    <col min="14532" max="14532" width="14.28515625" customWidth="1"/>
    <col min="14533" max="14533" width="14.85546875" bestFit="1" customWidth="1"/>
    <col min="14534" max="14534" width="16.140625" customWidth="1"/>
    <col min="14535" max="14535" width="17.28515625" customWidth="1"/>
    <col min="14536" max="14536" width="15.85546875" bestFit="1" customWidth="1"/>
    <col min="14537" max="14537" width="18.7109375" bestFit="1" customWidth="1"/>
    <col min="14539" max="14539" width="14.28515625" bestFit="1" customWidth="1"/>
    <col min="14540" max="14540" width="18.7109375" bestFit="1" customWidth="1"/>
    <col min="14541" max="14542" width="15.85546875" bestFit="1" customWidth="1"/>
    <col min="14543" max="14543" width="14.85546875" bestFit="1" customWidth="1"/>
    <col min="14544" max="14544" width="16.85546875" customWidth="1"/>
    <col min="14545" max="14545" width="15.28515625" customWidth="1"/>
    <col min="14546" max="14546" width="15.85546875" customWidth="1"/>
    <col min="14547" max="14547" width="14.28515625" customWidth="1"/>
    <col min="14548" max="14548" width="14.85546875" bestFit="1" customWidth="1"/>
    <col min="14549" max="14549" width="16.140625" customWidth="1"/>
    <col min="14550" max="14550" width="17.28515625" customWidth="1"/>
    <col min="14551" max="14551" width="15.85546875" bestFit="1" customWidth="1"/>
    <col min="14552" max="14552" width="18.7109375" bestFit="1" customWidth="1"/>
    <col min="14554" max="14554" width="14.28515625" bestFit="1" customWidth="1"/>
    <col min="14555" max="14555" width="18.7109375" bestFit="1" customWidth="1"/>
    <col min="14556" max="14557" width="15.85546875" bestFit="1" customWidth="1"/>
    <col min="14558" max="14558" width="14.85546875" bestFit="1" customWidth="1"/>
    <col min="14559" max="14559" width="14.28515625" bestFit="1" customWidth="1"/>
    <col min="14560" max="14560" width="15.28515625" customWidth="1"/>
    <col min="14561" max="14561" width="15.85546875" customWidth="1"/>
    <col min="14562" max="14562" width="14.28515625" customWidth="1"/>
    <col min="14563" max="14563" width="14.85546875" bestFit="1" customWidth="1"/>
    <col min="14564" max="14564" width="16.140625" customWidth="1"/>
    <col min="14565" max="14565" width="17.28515625" customWidth="1"/>
    <col min="14566" max="14566" width="15.85546875" bestFit="1" customWidth="1"/>
    <col min="14567" max="14567" width="18.7109375" bestFit="1" customWidth="1"/>
    <col min="14569" max="14569" width="14.28515625" bestFit="1" customWidth="1"/>
    <col min="14570" max="14570" width="18.7109375" bestFit="1" customWidth="1"/>
    <col min="14571" max="14572" width="15.85546875" bestFit="1" customWidth="1"/>
    <col min="14573" max="14573" width="14.85546875" bestFit="1" customWidth="1"/>
    <col min="14574" max="14574" width="14.28515625" bestFit="1" customWidth="1"/>
    <col min="14575" max="14575" width="15.28515625" customWidth="1"/>
    <col min="14576" max="14576" width="15.85546875" customWidth="1"/>
    <col min="14577" max="14577" width="14.28515625" customWidth="1"/>
    <col min="14578" max="14578" width="14.85546875" bestFit="1" customWidth="1"/>
    <col min="14579" max="14579" width="16.140625" customWidth="1"/>
    <col min="14580" max="14580" width="17.28515625" customWidth="1"/>
    <col min="14581" max="14581" width="15.85546875" bestFit="1" customWidth="1"/>
    <col min="14582" max="14582" width="18.7109375" bestFit="1" customWidth="1"/>
    <col min="14584" max="14584" width="14.28515625" bestFit="1" customWidth="1"/>
    <col min="14585" max="14585" width="18.7109375" bestFit="1" customWidth="1"/>
    <col min="14586" max="14587" width="15.85546875" bestFit="1" customWidth="1"/>
    <col min="14588" max="14588" width="14.85546875" bestFit="1" customWidth="1"/>
    <col min="14589" max="14589" width="14.28515625" bestFit="1" customWidth="1"/>
    <col min="14590" max="14590" width="15.28515625" customWidth="1"/>
    <col min="14591" max="14591" width="15.85546875" customWidth="1"/>
    <col min="14592" max="14592" width="14.28515625" customWidth="1"/>
    <col min="14593" max="14593" width="14.85546875" bestFit="1" customWidth="1"/>
    <col min="14594" max="14594" width="16.140625" customWidth="1"/>
    <col min="14595" max="14595" width="17.28515625" customWidth="1"/>
    <col min="14596" max="14596" width="15.85546875" bestFit="1" customWidth="1"/>
    <col min="14597" max="14597" width="18.7109375" bestFit="1" customWidth="1"/>
    <col min="14758" max="14758" width="5.7109375" customWidth="1"/>
    <col min="14759" max="14759" width="29" customWidth="1"/>
    <col min="14760" max="14760" width="17.140625" customWidth="1"/>
    <col min="14761" max="14761" width="11.140625" customWidth="1"/>
    <col min="14762" max="14762" width="15.7109375" customWidth="1"/>
    <col min="14763" max="14763" width="16.28515625" customWidth="1"/>
    <col min="14764" max="14764" width="21.140625" customWidth="1"/>
    <col min="14765" max="14765" width="13" customWidth="1"/>
    <col min="14766" max="14766" width="15.28515625" customWidth="1"/>
    <col min="14767" max="14768" width="14.28515625" customWidth="1"/>
    <col min="14769" max="14770" width="15" customWidth="1"/>
    <col min="14771" max="14771" width="17.7109375" customWidth="1"/>
    <col min="14772" max="14772" width="15.7109375" customWidth="1"/>
    <col min="14773" max="14774" width="15" customWidth="1"/>
    <col min="14775" max="14775" width="15.85546875" customWidth="1"/>
    <col min="14776" max="14776" width="17.85546875" customWidth="1"/>
    <col min="14777" max="14777" width="15.85546875" bestFit="1" customWidth="1"/>
    <col min="14778" max="14778" width="18.7109375" bestFit="1" customWidth="1"/>
    <col min="14779" max="14779" width="5.7109375" customWidth="1"/>
    <col min="14780" max="14780" width="16.5703125" customWidth="1"/>
    <col min="14781" max="14781" width="18.7109375" bestFit="1" customWidth="1"/>
    <col min="14782" max="14783" width="15.85546875" bestFit="1" customWidth="1"/>
    <col min="14784" max="14784" width="14.85546875" bestFit="1" customWidth="1"/>
    <col min="14785" max="14785" width="14.28515625" bestFit="1" customWidth="1"/>
    <col min="14786" max="14786" width="15.28515625" customWidth="1"/>
    <col min="14787" max="14787" width="15.85546875" customWidth="1"/>
    <col min="14788" max="14788" width="14.28515625" customWidth="1"/>
    <col min="14789" max="14789" width="14.85546875" bestFit="1" customWidth="1"/>
    <col min="14790" max="14790" width="16.140625" customWidth="1"/>
    <col min="14791" max="14791" width="17.28515625" customWidth="1"/>
    <col min="14792" max="14792" width="15.85546875" bestFit="1" customWidth="1"/>
    <col min="14793" max="14793" width="18.7109375" bestFit="1" customWidth="1"/>
    <col min="14795" max="14795" width="14.28515625" bestFit="1" customWidth="1"/>
    <col min="14796" max="14796" width="18.7109375" bestFit="1" customWidth="1"/>
    <col min="14797" max="14798" width="15.85546875" bestFit="1" customWidth="1"/>
    <col min="14799" max="14799" width="14.85546875" bestFit="1" customWidth="1"/>
    <col min="14800" max="14800" width="16.85546875" customWidth="1"/>
    <col min="14801" max="14801" width="15.28515625" customWidth="1"/>
    <col min="14802" max="14802" width="15.85546875" customWidth="1"/>
    <col min="14803" max="14803" width="14.28515625" customWidth="1"/>
    <col min="14804" max="14804" width="14.85546875" bestFit="1" customWidth="1"/>
    <col min="14805" max="14805" width="16.140625" customWidth="1"/>
    <col min="14806" max="14806" width="17.28515625" customWidth="1"/>
    <col min="14807" max="14807" width="15.85546875" bestFit="1" customWidth="1"/>
    <col min="14808" max="14808" width="18.7109375" bestFit="1" customWidth="1"/>
    <col min="14810" max="14810" width="14.28515625" bestFit="1" customWidth="1"/>
    <col min="14811" max="14811" width="18.7109375" bestFit="1" customWidth="1"/>
    <col min="14812" max="14813" width="15.85546875" bestFit="1" customWidth="1"/>
    <col min="14814" max="14814" width="14.85546875" bestFit="1" customWidth="1"/>
    <col min="14815" max="14815" width="14.28515625" bestFit="1" customWidth="1"/>
    <col min="14816" max="14816" width="15.28515625" customWidth="1"/>
    <col min="14817" max="14817" width="15.85546875" customWidth="1"/>
    <col min="14818" max="14818" width="14.28515625" customWidth="1"/>
    <col min="14819" max="14819" width="14.85546875" bestFit="1" customWidth="1"/>
    <col min="14820" max="14820" width="16.140625" customWidth="1"/>
    <col min="14821" max="14821" width="17.28515625" customWidth="1"/>
    <col min="14822" max="14822" width="15.85546875" bestFit="1" customWidth="1"/>
    <col min="14823" max="14823" width="18.7109375" bestFit="1" customWidth="1"/>
    <col min="14825" max="14825" width="14.28515625" bestFit="1" customWidth="1"/>
    <col min="14826" max="14826" width="18.7109375" bestFit="1" customWidth="1"/>
    <col min="14827" max="14828" width="15.85546875" bestFit="1" customWidth="1"/>
    <col min="14829" max="14829" width="14.85546875" bestFit="1" customWidth="1"/>
    <col min="14830" max="14830" width="14.28515625" bestFit="1" customWidth="1"/>
    <col min="14831" max="14831" width="15.28515625" customWidth="1"/>
    <col min="14832" max="14832" width="15.85546875" customWidth="1"/>
    <col min="14833" max="14833" width="14.28515625" customWidth="1"/>
    <col min="14834" max="14834" width="14.85546875" bestFit="1" customWidth="1"/>
    <col min="14835" max="14835" width="16.140625" customWidth="1"/>
    <col min="14836" max="14836" width="17.28515625" customWidth="1"/>
    <col min="14837" max="14837" width="15.85546875" bestFit="1" customWidth="1"/>
    <col min="14838" max="14838" width="18.7109375" bestFit="1" customWidth="1"/>
    <col min="14840" max="14840" width="14.28515625" bestFit="1" customWidth="1"/>
    <col min="14841" max="14841" width="18.7109375" bestFit="1" customWidth="1"/>
    <col min="14842" max="14843" width="15.85546875" bestFit="1" customWidth="1"/>
    <col min="14844" max="14844" width="14.85546875" bestFit="1" customWidth="1"/>
    <col min="14845" max="14845" width="14.28515625" bestFit="1" customWidth="1"/>
    <col min="14846" max="14846" width="15.28515625" customWidth="1"/>
    <col min="14847" max="14847" width="15.85546875" customWidth="1"/>
    <col min="14848" max="14848" width="14.28515625" customWidth="1"/>
    <col min="14849" max="14849" width="14.85546875" bestFit="1" customWidth="1"/>
    <col min="14850" max="14850" width="16.140625" customWidth="1"/>
    <col min="14851" max="14851" width="17.28515625" customWidth="1"/>
    <col min="14852" max="14852" width="15.85546875" bestFit="1" customWidth="1"/>
    <col min="14853" max="14853" width="18.7109375" bestFit="1" customWidth="1"/>
    <col min="15014" max="15014" width="5.7109375" customWidth="1"/>
    <col min="15015" max="15015" width="29" customWidth="1"/>
    <col min="15016" max="15016" width="17.140625" customWidth="1"/>
    <col min="15017" max="15017" width="11.140625" customWidth="1"/>
    <col min="15018" max="15018" width="15.7109375" customWidth="1"/>
    <col min="15019" max="15019" width="16.28515625" customWidth="1"/>
    <col min="15020" max="15020" width="21.140625" customWidth="1"/>
    <col min="15021" max="15021" width="13" customWidth="1"/>
    <col min="15022" max="15022" width="15.28515625" customWidth="1"/>
    <col min="15023" max="15024" width="14.28515625" customWidth="1"/>
    <col min="15025" max="15026" width="15" customWidth="1"/>
    <col min="15027" max="15027" width="17.7109375" customWidth="1"/>
    <col min="15028" max="15028" width="15.7109375" customWidth="1"/>
    <col min="15029" max="15030" width="15" customWidth="1"/>
    <col min="15031" max="15031" width="15.85546875" customWidth="1"/>
    <col min="15032" max="15032" width="17.85546875" customWidth="1"/>
    <col min="15033" max="15033" width="15.85546875" bestFit="1" customWidth="1"/>
    <col min="15034" max="15034" width="18.7109375" bestFit="1" customWidth="1"/>
    <col min="15035" max="15035" width="5.7109375" customWidth="1"/>
    <col min="15036" max="15036" width="16.5703125" customWidth="1"/>
    <col min="15037" max="15037" width="18.7109375" bestFit="1" customWidth="1"/>
    <col min="15038" max="15039" width="15.85546875" bestFit="1" customWidth="1"/>
    <col min="15040" max="15040" width="14.85546875" bestFit="1" customWidth="1"/>
    <col min="15041" max="15041" width="14.28515625" bestFit="1" customWidth="1"/>
    <col min="15042" max="15042" width="15.28515625" customWidth="1"/>
    <col min="15043" max="15043" width="15.85546875" customWidth="1"/>
    <col min="15044" max="15044" width="14.28515625" customWidth="1"/>
    <col min="15045" max="15045" width="14.85546875" bestFit="1" customWidth="1"/>
    <col min="15046" max="15046" width="16.140625" customWidth="1"/>
    <col min="15047" max="15047" width="17.28515625" customWidth="1"/>
    <col min="15048" max="15048" width="15.85546875" bestFit="1" customWidth="1"/>
    <col min="15049" max="15049" width="18.7109375" bestFit="1" customWidth="1"/>
    <col min="15051" max="15051" width="14.28515625" bestFit="1" customWidth="1"/>
    <col min="15052" max="15052" width="18.7109375" bestFit="1" customWidth="1"/>
    <col min="15053" max="15054" width="15.85546875" bestFit="1" customWidth="1"/>
    <col min="15055" max="15055" width="14.85546875" bestFit="1" customWidth="1"/>
    <col min="15056" max="15056" width="16.85546875" customWidth="1"/>
    <col min="15057" max="15057" width="15.28515625" customWidth="1"/>
    <col min="15058" max="15058" width="15.85546875" customWidth="1"/>
    <col min="15059" max="15059" width="14.28515625" customWidth="1"/>
    <col min="15060" max="15060" width="14.85546875" bestFit="1" customWidth="1"/>
    <col min="15061" max="15061" width="16.140625" customWidth="1"/>
    <col min="15062" max="15062" width="17.28515625" customWidth="1"/>
    <col min="15063" max="15063" width="15.85546875" bestFit="1" customWidth="1"/>
    <col min="15064" max="15064" width="18.7109375" bestFit="1" customWidth="1"/>
    <col min="15066" max="15066" width="14.28515625" bestFit="1" customWidth="1"/>
    <col min="15067" max="15067" width="18.7109375" bestFit="1" customWidth="1"/>
    <col min="15068" max="15069" width="15.85546875" bestFit="1" customWidth="1"/>
    <col min="15070" max="15070" width="14.85546875" bestFit="1" customWidth="1"/>
    <col min="15071" max="15071" width="14.28515625" bestFit="1" customWidth="1"/>
    <col min="15072" max="15072" width="15.28515625" customWidth="1"/>
    <col min="15073" max="15073" width="15.85546875" customWidth="1"/>
    <col min="15074" max="15074" width="14.28515625" customWidth="1"/>
    <col min="15075" max="15075" width="14.85546875" bestFit="1" customWidth="1"/>
    <col min="15076" max="15076" width="16.140625" customWidth="1"/>
    <col min="15077" max="15077" width="17.28515625" customWidth="1"/>
    <col min="15078" max="15078" width="15.85546875" bestFit="1" customWidth="1"/>
    <col min="15079" max="15079" width="18.7109375" bestFit="1" customWidth="1"/>
    <col min="15081" max="15081" width="14.28515625" bestFit="1" customWidth="1"/>
    <col min="15082" max="15082" width="18.7109375" bestFit="1" customWidth="1"/>
    <col min="15083" max="15084" width="15.85546875" bestFit="1" customWidth="1"/>
    <col min="15085" max="15085" width="14.85546875" bestFit="1" customWidth="1"/>
    <col min="15086" max="15086" width="14.28515625" bestFit="1" customWidth="1"/>
    <col min="15087" max="15087" width="15.28515625" customWidth="1"/>
    <col min="15088" max="15088" width="15.85546875" customWidth="1"/>
    <col min="15089" max="15089" width="14.28515625" customWidth="1"/>
    <col min="15090" max="15090" width="14.85546875" bestFit="1" customWidth="1"/>
    <col min="15091" max="15091" width="16.140625" customWidth="1"/>
    <col min="15092" max="15092" width="17.28515625" customWidth="1"/>
    <col min="15093" max="15093" width="15.85546875" bestFit="1" customWidth="1"/>
    <col min="15094" max="15094" width="18.7109375" bestFit="1" customWidth="1"/>
    <col min="15096" max="15096" width="14.28515625" bestFit="1" customWidth="1"/>
    <col min="15097" max="15097" width="18.7109375" bestFit="1" customWidth="1"/>
    <col min="15098" max="15099" width="15.85546875" bestFit="1" customWidth="1"/>
    <col min="15100" max="15100" width="14.85546875" bestFit="1" customWidth="1"/>
    <col min="15101" max="15101" width="14.28515625" bestFit="1" customWidth="1"/>
    <col min="15102" max="15102" width="15.28515625" customWidth="1"/>
    <col min="15103" max="15103" width="15.85546875" customWidth="1"/>
    <col min="15104" max="15104" width="14.28515625" customWidth="1"/>
    <col min="15105" max="15105" width="14.85546875" bestFit="1" customWidth="1"/>
    <col min="15106" max="15106" width="16.140625" customWidth="1"/>
    <col min="15107" max="15107" width="17.28515625" customWidth="1"/>
    <col min="15108" max="15108" width="15.85546875" bestFit="1" customWidth="1"/>
    <col min="15109" max="15109" width="18.7109375" bestFit="1" customWidth="1"/>
    <col min="15270" max="15270" width="5.7109375" customWidth="1"/>
    <col min="15271" max="15271" width="29" customWidth="1"/>
    <col min="15272" max="15272" width="17.140625" customWidth="1"/>
    <col min="15273" max="15273" width="11.140625" customWidth="1"/>
    <col min="15274" max="15274" width="15.7109375" customWidth="1"/>
    <col min="15275" max="15275" width="16.28515625" customWidth="1"/>
    <col min="15276" max="15276" width="21.140625" customWidth="1"/>
    <col min="15277" max="15277" width="13" customWidth="1"/>
    <col min="15278" max="15278" width="15.28515625" customWidth="1"/>
    <col min="15279" max="15280" width="14.28515625" customWidth="1"/>
    <col min="15281" max="15282" width="15" customWidth="1"/>
    <col min="15283" max="15283" width="17.7109375" customWidth="1"/>
    <col min="15284" max="15284" width="15.7109375" customWidth="1"/>
    <col min="15285" max="15286" width="15" customWidth="1"/>
    <col min="15287" max="15287" width="15.85546875" customWidth="1"/>
    <col min="15288" max="15288" width="17.85546875" customWidth="1"/>
    <col min="15289" max="15289" width="15.85546875" bestFit="1" customWidth="1"/>
    <col min="15290" max="15290" width="18.7109375" bestFit="1" customWidth="1"/>
    <col min="15291" max="15291" width="5.7109375" customWidth="1"/>
    <col min="15292" max="15292" width="16.5703125" customWidth="1"/>
    <col min="15293" max="15293" width="18.7109375" bestFit="1" customWidth="1"/>
    <col min="15294" max="15295" width="15.85546875" bestFit="1" customWidth="1"/>
    <col min="15296" max="15296" width="14.85546875" bestFit="1" customWidth="1"/>
    <col min="15297" max="15297" width="14.28515625" bestFit="1" customWidth="1"/>
    <col min="15298" max="15298" width="15.28515625" customWidth="1"/>
    <col min="15299" max="15299" width="15.85546875" customWidth="1"/>
    <col min="15300" max="15300" width="14.28515625" customWidth="1"/>
    <col min="15301" max="15301" width="14.85546875" bestFit="1" customWidth="1"/>
    <col min="15302" max="15302" width="16.140625" customWidth="1"/>
    <col min="15303" max="15303" width="17.28515625" customWidth="1"/>
    <col min="15304" max="15304" width="15.85546875" bestFit="1" customWidth="1"/>
    <col min="15305" max="15305" width="18.7109375" bestFit="1" customWidth="1"/>
    <col min="15307" max="15307" width="14.28515625" bestFit="1" customWidth="1"/>
    <col min="15308" max="15308" width="18.7109375" bestFit="1" customWidth="1"/>
    <col min="15309" max="15310" width="15.85546875" bestFit="1" customWidth="1"/>
    <col min="15311" max="15311" width="14.85546875" bestFit="1" customWidth="1"/>
    <col min="15312" max="15312" width="16.85546875" customWidth="1"/>
    <col min="15313" max="15313" width="15.28515625" customWidth="1"/>
    <col min="15314" max="15314" width="15.85546875" customWidth="1"/>
    <col min="15315" max="15315" width="14.28515625" customWidth="1"/>
    <col min="15316" max="15316" width="14.85546875" bestFit="1" customWidth="1"/>
    <col min="15317" max="15317" width="16.140625" customWidth="1"/>
    <col min="15318" max="15318" width="17.28515625" customWidth="1"/>
    <col min="15319" max="15319" width="15.85546875" bestFit="1" customWidth="1"/>
    <col min="15320" max="15320" width="18.7109375" bestFit="1" customWidth="1"/>
    <col min="15322" max="15322" width="14.28515625" bestFit="1" customWidth="1"/>
    <col min="15323" max="15323" width="18.7109375" bestFit="1" customWidth="1"/>
    <col min="15324" max="15325" width="15.85546875" bestFit="1" customWidth="1"/>
    <col min="15326" max="15326" width="14.85546875" bestFit="1" customWidth="1"/>
    <col min="15327" max="15327" width="14.28515625" bestFit="1" customWidth="1"/>
    <col min="15328" max="15328" width="15.28515625" customWidth="1"/>
    <col min="15329" max="15329" width="15.85546875" customWidth="1"/>
    <col min="15330" max="15330" width="14.28515625" customWidth="1"/>
    <col min="15331" max="15331" width="14.85546875" bestFit="1" customWidth="1"/>
    <col min="15332" max="15332" width="16.140625" customWidth="1"/>
    <col min="15333" max="15333" width="17.28515625" customWidth="1"/>
    <col min="15334" max="15334" width="15.85546875" bestFit="1" customWidth="1"/>
    <col min="15335" max="15335" width="18.7109375" bestFit="1" customWidth="1"/>
    <col min="15337" max="15337" width="14.28515625" bestFit="1" customWidth="1"/>
    <col min="15338" max="15338" width="18.7109375" bestFit="1" customWidth="1"/>
    <col min="15339" max="15340" width="15.85546875" bestFit="1" customWidth="1"/>
    <col min="15341" max="15341" width="14.85546875" bestFit="1" customWidth="1"/>
    <col min="15342" max="15342" width="14.28515625" bestFit="1" customWidth="1"/>
    <col min="15343" max="15343" width="15.28515625" customWidth="1"/>
    <col min="15344" max="15344" width="15.85546875" customWidth="1"/>
    <col min="15345" max="15345" width="14.28515625" customWidth="1"/>
    <col min="15346" max="15346" width="14.85546875" bestFit="1" customWidth="1"/>
    <col min="15347" max="15347" width="16.140625" customWidth="1"/>
    <col min="15348" max="15348" width="17.28515625" customWidth="1"/>
    <col min="15349" max="15349" width="15.85546875" bestFit="1" customWidth="1"/>
    <col min="15350" max="15350" width="18.7109375" bestFit="1" customWidth="1"/>
    <col min="15352" max="15352" width="14.28515625" bestFit="1" customWidth="1"/>
    <col min="15353" max="15353" width="18.7109375" bestFit="1" customWidth="1"/>
    <col min="15354" max="15355" width="15.85546875" bestFit="1" customWidth="1"/>
    <col min="15356" max="15356" width="14.85546875" bestFit="1" customWidth="1"/>
    <col min="15357" max="15357" width="14.28515625" bestFit="1" customWidth="1"/>
    <col min="15358" max="15358" width="15.28515625" customWidth="1"/>
    <col min="15359" max="15359" width="15.85546875" customWidth="1"/>
    <col min="15360" max="15360" width="14.28515625" customWidth="1"/>
    <col min="15361" max="15361" width="14.85546875" bestFit="1" customWidth="1"/>
    <col min="15362" max="15362" width="16.140625" customWidth="1"/>
    <col min="15363" max="15363" width="17.28515625" customWidth="1"/>
    <col min="15364" max="15364" width="15.85546875" bestFit="1" customWidth="1"/>
    <col min="15365" max="15365" width="18.7109375" bestFit="1" customWidth="1"/>
    <col min="15526" max="15526" width="5.7109375" customWidth="1"/>
    <col min="15527" max="15527" width="29" customWidth="1"/>
    <col min="15528" max="15528" width="17.140625" customWidth="1"/>
    <col min="15529" max="15529" width="11.140625" customWidth="1"/>
    <col min="15530" max="15530" width="15.7109375" customWidth="1"/>
    <col min="15531" max="15531" width="16.28515625" customWidth="1"/>
    <col min="15532" max="15532" width="21.140625" customWidth="1"/>
    <col min="15533" max="15533" width="13" customWidth="1"/>
    <col min="15534" max="15534" width="15.28515625" customWidth="1"/>
    <col min="15535" max="15536" width="14.28515625" customWidth="1"/>
    <col min="15537" max="15538" width="15" customWidth="1"/>
    <col min="15539" max="15539" width="17.7109375" customWidth="1"/>
    <col min="15540" max="15540" width="15.7109375" customWidth="1"/>
    <col min="15541" max="15542" width="15" customWidth="1"/>
    <col min="15543" max="15543" width="15.85546875" customWidth="1"/>
    <col min="15544" max="15544" width="17.85546875" customWidth="1"/>
    <col min="15545" max="15545" width="15.85546875" bestFit="1" customWidth="1"/>
    <col min="15546" max="15546" width="18.7109375" bestFit="1" customWidth="1"/>
    <col min="15547" max="15547" width="5.7109375" customWidth="1"/>
    <col min="15548" max="15548" width="16.5703125" customWidth="1"/>
    <col min="15549" max="15549" width="18.7109375" bestFit="1" customWidth="1"/>
    <col min="15550" max="15551" width="15.85546875" bestFit="1" customWidth="1"/>
    <col min="15552" max="15552" width="14.85546875" bestFit="1" customWidth="1"/>
    <col min="15553" max="15553" width="14.28515625" bestFit="1" customWidth="1"/>
    <col min="15554" max="15554" width="15.28515625" customWidth="1"/>
    <col min="15555" max="15555" width="15.85546875" customWidth="1"/>
    <col min="15556" max="15556" width="14.28515625" customWidth="1"/>
    <col min="15557" max="15557" width="14.85546875" bestFit="1" customWidth="1"/>
    <col min="15558" max="15558" width="16.140625" customWidth="1"/>
    <col min="15559" max="15559" width="17.28515625" customWidth="1"/>
    <col min="15560" max="15560" width="15.85546875" bestFit="1" customWidth="1"/>
    <col min="15561" max="15561" width="18.7109375" bestFit="1" customWidth="1"/>
    <col min="15563" max="15563" width="14.28515625" bestFit="1" customWidth="1"/>
    <col min="15564" max="15564" width="18.7109375" bestFit="1" customWidth="1"/>
    <col min="15565" max="15566" width="15.85546875" bestFit="1" customWidth="1"/>
    <col min="15567" max="15567" width="14.85546875" bestFit="1" customWidth="1"/>
    <col min="15568" max="15568" width="16.85546875" customWidth="1"/>
    <col min="15569" max="15569" width="15.28515625" customWidth="1"/>
    <col min="15570" max="15570" width="15.85546875" customWidth="1"/>
    <col min="15571" max="15571" width="14.28515625" customWidth="1"/>
    <col min="15572" max="15572" width="14.85546875" bestFit="1" customWidth="1"/>
    <col min="15573" max="15573" width="16.140625" customWidth="1"/>
    <col min="15574" max="15574" width="17.28515625" customWidth="1"/>
    <col min="15575" max="15575" width="15.85546875" bestFit="1" customWidth="1"/>
    <col min="15576" max="15576" width="18.7109375" bestFit="1" customWidth="1"/>
    <col min="15578" max="15578" width="14.28515625" bestFit="1" customWidth="1"/>
    <col min="15579" max="15579" width="18.7109375" bestFit="1" customWidth="1"/>
    <col min="15580" max="15581" width="15.85546875" bestFit="1" customWidth="1"/>
    <col min="15582" max="15582" width="14.85546875" bestFit="1" customWidth="1"/>
    <col min="15583" max="15583" width="14.28515625" bestFit="1" customWidth="1"/>
    <col min="15584" max="15584" width="15.28515625" customWidth="1"/>
    <col min="15585" max="15585" width="15.85546875" customWidth="1"/>
    <col min="15586" max="15586" width="14.28515625" customWidth="1"/>
    <col min="15587" max="15587" width="14.85546875" bestFit="1" customWidth="1"/>
    <col min="15588" max="15588" width="16.140625" customWidth="1"/>
    <col min="15589" max="15589" width="17.28515625" customWidth="1"/>
    <col min="15590" max="15590" width="15.85546875" bestFit="1" customWidth="1"/>
    <col min="15591" max="15591" width="18.7109375" bestFit="1" customWidth="1"/>
    <col min="15593" max="15593" width="14.28515625" bestFit="1" customWidth="1"/>
    <col min="15594" max="15594" width="18.7109375" bestFit="1" customWidth="1"/>
    <col min="15595" max="15596" width="15.85546875" bestFit="1" customWidth="1"/>
    <col min="15597" max="15597" width="14.85546875" bestFit="1" customWidth="1"/>
    <col min="15598" max="15598" width="14.28515625" bestFit="1" customWidth="1"/>
    <col min="15599" max="15599" width="15.28515625" customWidth="1"/>
    <col min="15600" max="15600" width="15.85546875" customWidth="1"/>
    <col min="15601" max="15601" width="14.28515625" customWidth="1"/>
    <col min="15602" max="15602" width="14.85546875" bestFit="1" customWidth="1"/>
    <col min="15603" max="15603" width="16.140625" customWidth="1"/>
    <col min="15604" max="15604" width="17.28515625" customWidth="1"/>
    <col min="15605" max="15605" width="15.85546875" bestFit="1" customWidth="1"/>
    <col min="15606" max="15606" width="18.7109375" bestFit="1" customWidth="1"/>
    <col min="15608" max="15608" width="14.28515625" bestFit="1" customWidth="1"/>
    <col min="15609" max="15609" width="18.7109375" bestFit="1" customWidth="1"/>
    <col min="15610" max="15611" width="15.85546875" bestFit="1" customWidth="1"/>
    <col min="15612" max="15612" width="14.85546875" bestFit="1" customWidth="1"/>
    <col min="15613" max="15613" width="14.28515625" bestFit="1" customWidth="1"/>
    <col min="15614" max="15614" width="15.28515625" customWidth="1"/>
    <col min="15615" max="15615" width="15.85546875" customWidth="1"/>
    <col min="15616" max="15616" width="14.28515625" customWidth="1"/>
    <col min="15617" max="15617" width="14.85546875" bestFit="1" customWidth="1"/>
    <col min="15618" max="15618" width="16.140625" customWidth="1"/>
    <col min="15619" max="15619" width="17.28515625" customWidth="1"/>
    <col min="15620" max="15620" width="15.85546875" bestFit="1" customWidth="1"/>
    <col min="15621" max="15621" width="18.7109375" bestFit="1" customWidth="1"/>
    <col min="15782" max="15782" width="5.7109375" customWidth="1"/>
    <col min="15783" max="15783" width="29" customWidth="1"/>
    <col min="15784" max="15784" width="17.140625" customWidth="1"/>
    <col min="15785" max="15785" width="11.140625" customWidth="1"/>
    <col min="15786" max="15786" width="15.7109375" customWidth="1"/>
    <col min="15787" max="15787" width="16.28515625" customWidth="1"/>
    <col min="15788" max="15788" width="21.140625" customWidth="1"/>
    <col min="15789" max="15789" width="13" customWidth="1"/>
    <col min="15790" max="15790" width="15.28515625" customWidth="1"/>
    <col min="15791" max="15792" width="14.28515625" customWidth="1"/>
    <col min="15793" max="15794" width="15" customWidth="1"/>
    <col min="15795" max="15795" width="17.7109375" customWidth="1"/>
    <col min="15796" max="15796" width="15.7109375" customWidth="1"/>
    <col min="15797" max="15798" width="15" customWidth="1"/>
    <col min="15799" max="15799" width="15.85546875" customWidth="1"/>
    <col min="15800" max="15800" width="17.85546875" customWidth="1"/>
    <col min="15801" max="15801" width="15.85546875" bestFit="1" customWidth="1"/>
    <col min="15802" max="15802" width="18.7109375" bestFit="1" customWidth="1"/>
    <col min="15803" max="15803" width="5.7109375" customWidth="1"/>
    <col min="15804" max="15804" width="16.5703125" customWidth="1"/>
    <col min="15805" max="15805" width="18.7109375" bestFit="1" customWidth="1"/>
    <col min="15806" max="15807" width="15.85546875" bestFit="1" customWidth="1"/>
    <col min="15808" max="15808" width="14.85546875" bestFit="1" customWidth="1"/>
    <col min="15809" max="15809" width="14.28515625" bestFit="1" customWidth="1"/>
    <col min="15810" max="15810" width="15.28515625" customWidth="1"/>
    <col min="15811" max="15811" width="15.85546875" customWidth="1"/>
    <col min="15812" max="15812" width="14.28515625" customWidth="1"/>
    <col min="15813" max="15813" width="14.85546875" bestFit="1" customWidth="1"/>
    <col min="15814" max="15814" width="16.140625" customWidth="1"/>
    <col min="15815" max="15815" width="17.28515625" customWidth="1"/>
    <col min="15816" max="15816" width="15.85546875" bestFit="1" customWidth="1"/>
    <col min="15817" max="15817" width="18.7109375" bestFit="1" customWidth="1"/>
    <col min="15819" max="15819" width="14.28515625" bestFit="1" customWidth="1"/>
    <col min="15820" max="15820" width="18.7109375" bestFit="1" customWidth="1"/>
    <col min="15821" max="15822" width="15.85546875" bestFit="1" customWidth="1"/>
    <col min="15823" max="15823" width="14.85546875" bestFit="1" customWidth="1"/>
    <col min="15824" max="15824" width="16.85546875" customWidth="1"/>
    <col min="15825" max="15825" width="15.28515625" customWidth="1"/>
    <col min="15826" max="15826" width="15.85546875" customWidth="1"/>
    <col min="15827" max="15827" width="14.28515625" customWidth="1"/>
    <col min="15828" max="15828" width="14.85546875" bestFit="1" customWidth="1"/>
    <col min="15829" max="15829" width="16.140625" customWidth="1"/>
    <col min="15830" max="15830" width="17.28515625" customWidth="1"/>
    <col min="15831" max="15831" width="15.85546875" bestFit="1" customWidth="1"/>
    <col min="15832" max="15832" width="18.7109375" bestFit="1" customWidth="1"/>
    <col min="15834" max="15834" width="14.28515625" bestFit="1" customWidth="1"/>
    <col min="15835" max="15835" width="18.7109375" bestFit="1" customWidth="1"/>
    <col min="15836" max="15837" width="15.85546875" bestFit="1" customWidth="1"/>
    <col min="15838" max="15838" width="14.85546875" bestFit="1" customWidth="1"/>
    <col min="15839" max="15839" width="14.28515625" bestFit="1" customWidth="1"/>
    <col min="15840" max="15840" width="15.28515625" customWidth="1"/>
    <col min="15841" max="15841" width="15.85546875" customWidth="1"/>
    <col min="15842" max="15842" width="14.28515625" customWidth="1"/>
    <col min="15843" max="15843" width="14.85546875" bestFit="1" customWidth="1"/>
    <col min="15844" max="15844" width="16.140625" customWidth="1"/>
    <col min="15845" max="15845" width="17.28515625" customWidth="1"/>
    <col min="15846" max="15846" width="15.85546875" bestFit="1" customWidth="1"/>
    <col min="15847" max="15847" width="18.7109375" bestFit="1" customWidth="1"/>
    <col min="15849" max="15849" width="14.28515625" bestFit="1" customWidth="1"/>
    <col min="15850" max="15850" width="18.7109375" bestFit="1" customWidth="1"/>
    <col min="15851" max="15852" width="15.85546875" bestFit="1" customWidth="1"/>
    <col min="15853" max="15853" width="14.85546875" bestFit="1" customWidth="1"/>
    <col min="15854" max="15854" width="14.28515625" bestFit="1" customWidth="1"/>
    <col min="15855" max="15855" width="15.28515625" customWidth="1"/>
    <col min="15856" max="15856" width="15.85546875" customWidth="1"/>
    <col min="15857" max="15857" width="14.28515625" customWidth="1"/>
    <col min="15858" max="15858" width="14.85546875" bestFit="1" customWidth="1"/>
    <col min="15859" max="15859" width="16.140625" customWidth="1"/>
    <col min="15860" max="15860" width="17.28515625" customWidth="1"/>
    <col min="15861" max="15861" width="15.85546875" bestFit="1" customWidth="1"/>
    <col min="15862" max="15862" width="18.7109375" bestFit="1" customWidth="1"/>
    <col min="15864" max="15864" width="14.28515625" bestFit="1" customWidth="1"/>
    <col min="15865" max="15865" width="18.7109375" bestFit="1" customWidth="1"/>
    <col min="15866" max="15867" width="15.85546875" bestFit="1" customWidth="1"/>
    <col min="15868" max="15868" width="14.85546875" bestFit="1" customWidth="1"/>
    <col min="15869" max="15869" width="14.28515625" bestFit="1" customWidth="1"/>
    <col min="15870" max="15870" width="15.28515625" customWidth="1"/>
    <col min="15871" max="15871" width="15.85546875" customWidth="1"/>
    <col min="15872" max="15872" width="14.28515625" customWidth="1"/>
    <col min="15873" max="15873" width="14.85546875" bestFit="1" customWidth="1"/>
    <col min="15874" max="15874" width="16.140625" customWidth="1"/>
    <col min="15875" max="15875" width="17.28515625" customWidth="1"/>
    <col min="15876" max="15876" width="15.85546875" bestFit="1" customWidth="1"/>
    <col min="15877" max="15877" width="18.7109375" bestFit="1" customWidth="1"/>
    <col min="16038" max="16038" width="5.7109375" customWidth="1"/>
    <col min="16039" max="16039" width="29" customWidth="1"/>
    <col min="16040" max="16040" width="17.140625" customWidth="1"/>
    <col min="16041" max="16041" width="11.140625" customWidth="1"/>
    <col min="16042" max="16042" width="15.7109375" customWidth="1"/>
    <col min="16043" max="16043" width="16.28515625" customWidth="1"/>
    <col min="16044" max="16044" width="21.140625" customWidth="1"/>
    <col min="16045" max="16045" width="13" customWidth="1"/>
    <col min="16046" max="16046" width="15.28515625" customWidth="1"/>
    <col min="16047" max="16048" width="14.28515625" customWidth="1"/>
    <col min="16049" max="16050" width="15" customWidth="1"/>
    <col min="16051" max="16051" width="17.7109375" customWidth="1"/>
    <col min="16052" max="16052" width="15.7109375" customWidth="1"/>
    <col min="16053" max="16054" width="15" customWidth="1"/>
    <col min="16055" max="16055" width="15.85546875" customWidth="1"/>
    <col min="16056" max="16056" width="17.85546875" customWidth="1"/>
    <col min="16057" max="16057" width="15.85546875" bestFit="1" customWidth="1"/>
    <col min="16058" max="16058" width="18.7109375" bestFit="1" customWidth="1"/>
    <col min="16059" max="16059" width="5.7109375" customWidth="1"/>
    <col min="16060" max="16060" width="16.5703125" customWidth="1"/>
    <col min="16061" max="16061" width="18.7109375" bestFit="1" customWidth="1"/>
    <col min="16062" max="16063" width="15.85546875" bestFit="1" customWidth="1"/>
    <col min="16064" max="16064" width="14.85546875" bestFit="1" customWidth="1"/>
    <col min="16065" max="16065" width="14.28515625" bestFit="1" customWidth="1"/>
    <col min="16066" max="16066" width="15.28515625" customWidth="1"/>
    <col min="16067" max="16067" width="15.85546875" customWidth="1"/>
    <col min="16068" max="16068" width="14.28515625" customWidth="1"/>
    <col min="16069" max="16069" width="14.85546875" bestFit="1" customWidth="1"/>
    <col min="16070" max="16070" width="16.140625" customWidth="1"/>
    <col min="16071" max="16071" width="17.28515625" customWidth="1"/>
    <col min="16072" max="16072" width="15.85546875" bestFit="1" customWidth="1"/>
    <col min="16073" max="16073" width="18.7109375" bestFit="1" customWidth="1"/>
    <col min="16075" max="16075" width="14.28515625" bestFit="1" customWidth="1"/>
    <col min="16076" max="16076" width="18.7109375" bestFit="1" customWidth="1"/>
    <col min="16077" max="16078" width="15.85546875" bestFit="1" customWidth="1"/>
    <col min="16079" max="16079" width="14.85546875" bestFit="1" customWidth="1"/>
    <col min="16080" max="16080" width="16.85546875" customWidth="1"/>
    <col min="16081" max="16081" width="15.28515625" customWidth="1"/>
    <col min="16082" max="16082" width="15.85546875" customWidth="1"/>
    <col min="16083" max="16083" width="14.28515625" customWidth="1"/>
    <col min="16084" max="16084" width="14.85546875" bestFit="1" customWidth="1"/>
    <col min="16085" max="16085" width="16.140625" customWidth="1"/>
    <col min="16086" max="16086" width="17.28515625" customWidth="1"/>
    <col min="16087" max="16087" width="15.85546875" bestFit="1" customWidth="1"/>
    <col min="16088" max="16088" width="18.7109375" bestFit="1" customWidth="1"/>
    <col min="16090" max="16090" width="14.28515625" bestFit="1" customWidth="1"/>
    <col min="16091" max="16091" width="18.7109375" bestFit="1" customWidth="1"/>
    <col min="16092" max="16093" width="15.85546875" bestFit="1" customWidth="1"/>
    <col min="16094" max="16094" width="14.85546875" bestFit="1" customWidth="1"/>
    <col min="16095" max="16095" width="14.28515625" bestFit="1" customWidth="1"/>
    <col min="16096" max="16096" width="15.28515625" customWidth="1"/>
    <col min="16097" max="16097" width="15.85546875" customWidth="1"/>
    <col min="16098" max="16098" width="14.28515625" customWidth="1"/>
    <col min="16099" max="16099" width="14.85546875" bestFit="1" customWidth="1"/>
    <col min="16100" max="16100" width="16.140625" customWidth="1"/>
    <col min="16101" max="16101" width="17.28515625" customWidth="1"/>
    <col min="16102" max="16102" width="15.85546875" bestFit="1" customWidth="1"/>
    <col min="16103" max="16103" width="18.7109375" bestFit="1" customWidth="1"/>
    <col min="16105" max="16105" width="14.28515625" bestFit="1" customWidth="1"/>
    <col min="16106" max="16106" width="18.7109375" bestFit="1" customWidth="1"/>
    <col min="16107" max="16108" width="15.85546875" bestFit="1" customWidth="1"/>
    <col min="16109" max="16109" width="14.85546875" bestFit="1" customWidth="1"/>
    <col min="16110" max="16110" width="14.28515625" bestFit="1" customWidth="1"/>
    <col min="16111" max="16111" width="15.28515625" customWidth="1"/>
    <col min="16112" max="16112" width="15.85546875" customWidth="1"/>
    <col min="16113" max="16113" width="14.28515625" customWidth="1"/>
    <col min="16114" max="16114" width="14.85546875" bestFit="1" customWidth="1"/>
    <col min="16115" max="16115" width="16.140625" customWidth="1"/>
    <col min="16116" max="16116" width="17.28515625" customWidth="1"/>
    <col min="16117" max="16117" width="15.85546875" bestFit="1" customWidth="1"/>
    <col min="16118" max="16118" width="18.7109375" bestFit="1" customWidth="1"/>
    <col min="16120" max="16120" width="14.28515625" bestFit="1" customWidth="1"/>
    <col min="16121" max="16121" width="18.7109375" bestFit="1" customWidth="1"/>
    <col min="16122" max="16123" width="15.85546875" bestFit="1" customWidth="1"/>
    <col min="16124" max="16124" width="14.85546875" bestFit="1" customWidth="1"/>
    <col min="16125" max="16125" width="14.28515625" bestFit="1" customWidth="1"/>
    <col min="16126" max="16126" width="15.28515625" customWidth="1"/>
    <col min="16127" max="16127" width="15.85546875" customWidth="1"/>
    <col min="16128" max="16128" width="14.28515625" customWidth="1"/>
    <col min="16129" max="16129" width="14.85546875" bestFit="1" customWidth="1"/>
    <col min="16130" max="16130" width="16.140625" customWidth="1"/>
    <col min="16131" max="16131" width="17.28515625" customWidth="1"/>
    <col min="16132" max="16132" width="15.85546875" bestFit="1" customWidth="1"/>
    <col min="16133" max="16133" width="18.7109375" bestFit="1" customWidth="1"/>
  </cols>
  <sheetData>
    <row r="2" spans="1:9" ht="18" x14ac:dyDescent="0.25">
      <c r="A2" s="1" t="s">
        <v>250</v>
      </c>
      <c r="B2" s="2"/>
      <c r="C2" s="2"/>
      <c r="D2" s="2"/>
      <c r="E2" s="2"/>
      <c r="F2" s="2"/>
    </row>
    <row r="3" spans="1:9" ht="17.25" x14ac:dyDescent="0.3">
      <c r="A3" s="3" t="s">
        <v>0</v>
      </c>
      <c r="B3" s="2"/>
      <c r="C3" s="2"/>
      <c r="D3" s="2"/>
      <c r="E3" s="2"/>
      <c r="F3" s="2"/>
    </row>
    <row r="4" spans="1:9" x14ac:dyDescent="0.25">
      <c r="A4" s="4" t="s">
        <v>1</v>
      </c>
      <c r="B4" s="2"/>
      <c r="C4" s="2"/>
      <c r="D4" s="2"/>
      <c r="E4" s="2"/>
      <c r="F4" s="2"/>
    </row>
    <row r="5" spans="1:9" x14ac:dyDescent="0.25">
      <c r="A5" s="5">
        <v>1</v>
      </c>
      <c r="B5" s="6" t="s">
        <v>2</v>
      </c>
      <c r="C5" s="2">
        <f>'Luas Lahan'!B53</f>
        <v>39160.14</v>
      </c>
      <c r="D5" s="2" t="s">
        <v>3</v>
      </c>
      <c r="E5" s="2"/>
      <c r="F5" s="2"/>
    </row>
    <row r="6" spans="1:9" x14ac:dyDescent="0.25">
      <c r="A6" s="5">
        <v>2</v>
      </c>
      <c r="B6" s="6" t="s">
        <v>4</v>
      </c>
      <c r="C6" s="213">
        <f>'Luas Lahan'!B46</f>
        <v>19107.22</v>
      </c>
      <c r="D6" s="2" t="s">
        <v>3</v>
      </c>
      <c r="E6" s="7">
        <f>SUM(C6:C7)</f>
        <v>21028.84</v>
      </c>
      <c r="F6" s="24">
        <f>C6/E6</f>
        <v>0.90861978121475084</v>
      </c>
      <c r="H6" s="25" t="s">
        <v>153</v>
      </c>
      <c r="I6" s="196">
        <v>19107.22</v>
      </c>
    </row>
    <row r="7" spans="1:9" x14ac:dyDescent="0.25">
      <c r="A7" s="5">
        <v>3</v>
      </c>
      <c r="B7" s="6" t="s">
        <v>34</v>
      </c>
      <c r="C7" s="2">
        <f>'Luas Lahan'!B48</f>
        <v>1921.62</v>
      </c>
      <c r="D7" s="2" t="s">
        <v>3</v>
      </c>
      <c r="E7" s="7"/>
      <c r="F7" s="24">
        <f>C7/E6</f>
        <v>9.1380218785249198E-2</v>
      </c>
      <c r="H7" s="25" t="s">
        <v>155</v>
      </c>
      <c r="I7" s="196">
        <v>6154.6</v>
      </c>
    </row>
    <row r="8" spans="1:9" x14ac:dyDescent="0.25">
      <c r="A8" s="5">
        <v>4</v>
      </c>
      <c r="B8" s="6" t="s">
        <v>5</v>
      </c>
      <c r="C8" s="214">
        <f>'Luas Lahan'!B51</f>
        <v>8769.65</v>
      </c>
      <c r="D8" s="2" t="s">
        <v>3</v>
      </c>
      <c r="E8" s="2"/>
      <c r="F8" s="2"/>
      <c r="H8" s="25" t="s">
        <v>154</v>
      </c>
      <c r="I8" s="196">
        <v>1921.62</v>
      </c>
    </row>
    <row r="9" spans="1:9" x14ac:dyDescent="0.25">
      <c r="A9" s="5"/>
      <c r="B9" s="2" t="s">
        <v>6</v>
      </c>
      <c r="C9" s="9">
        <f>C8/$C$5</f>
        <v>0.22394327497296995</v>
      </c>
      <c r="D9" s="2"/>
      <c r="E9" s="2"/>
      <c r="F9" s="2"/>
      <c r="H9" s="25" t="s">
        <v>178</v>
      </c>
    </row>
    <row r="10" spans="1:9" x14ac:dyDescent="0.25">
      <c r="A10" s="5"/>
      <c r="B10" s="6" t="s">
        <v>7</v>
      </c>
      <c r="C10" s="214">
        <f>'Luas Lahan'!B47</f>
        <v>6154.6</v>
      </c>
      <c r="D10" s="2" t="s">
        <v>3</v>
      </c>
      <c r="E10" s="2"/>
      <c r="F10" s="2"/>
      <c r="H10" s="25" t="s">
        <v>156</v>
      </c>
      <c r="I10" s="196">
        <v>2597.8000000000002</v>
      </c>
    </row>
    <row r="11" spans="1:9" x14ac:dyDescent="0.25">
      <c r="A11" s="5"/>
      <c r="B11" s="2" t="s">
        <v>6</v>
      </c>
      <c r="C11" s="9">
        <f>C10/$C$5</f>
        <v>0.15716491309785921</v>
      </c>
      <c r="D11" s="2"/>
      <c r="E11" s="2"/>
      <c r="F11" s="7"/>
      <c r="H11" s="25" t="s">
        <v>161</v>
      </c>
      <c r="I11" s="196">
        <v>8769.65</v>
      </c>
    </row>
    <row r="12" spans="1:9" x14ac:dyDescent="0.25">
      <c r="A12" s="2"/>
      <c r="B12" s="6" t="s">
        <v>8</v>
      </c>
      <c r="C12" s="213">
        <f>'Luas Lahan'!B50</f>
        <v>2597.8000000000002</v>
      </c>
      <c r="D12" s="6" t="s">
        <v>3</v>
      </c>
      <c r="E12" s="2"/>
      <c r="F12" s="2"/>
      <c r="H12" s="25" t="s">
        <v>159</v>
      </c>
      <c r="I12" s="196">
        <v>609.25</v>
      </c>
    </row>
    <row r="13" spans="1:9" x14ac:dyDescent="0.25">
      <c r="A13" s="2"/>
      <c r="B13" s="2" t="s">
        <v>6</v>
      </c>
      <c r="C13" s="9">
        <f>C12/$C$5</f>
        <v>6.6337862939202977E-2</v>
      </c>
      <c r="D13" s="6"/>
      <c r="E13" s="2"/>
      <c r="F13" s="2"/>
      <c r="H13" s="25" t="s">
        <v>162</v>
      </c>
      <c r="I13" s="196">
        <v>39160.14</v>
      </c>
    </row>
    <row r="14" spans="1:9" x14ac:dyDescent="0.25">
      <c r="A14" s="2"/>
      <c r="B14" s="6" t="s">
        <v>38</v>
      </c>
      <c r="C14" s="2">
        <f>'Luas Lahan'!B52</f>
        <v>609.25</v>
      </c>
      <c r="D14" s="6" t="s">
        <v>3</v>
      </c>
      <c r="E14" s="2"/>
      <c r="F14" s="2"/>
    </row>
    <row r="15" spans="1:9" x14ac:dyDescent="0.25">
      <c r="A15" s="2"/>
      <c r="B15" s="2" t="s">
        <v>6</v>
      </c>
      <c r="C15" s="9">
        <f>C14/$C$5</f>
        <v>1.5557911692859116E-2</v>
      </c>
      <c r="D15" s="6"/>
      <c r="E15" s="2"/>
      <c r="F15" s="2"/>
    </row>
    <row r="16" spans="1:9" x14ac:dyDescent="0.25">
      <c r="A16" s="2"/>
      <c r="B16" s="6" t="s">
        <v>39</v>
      </c>
      <c r="C16" s="2">
        <f>'Jumlah Unit'!O4+'Jumlah Unit'!O5+'Jumlah Unit'!O7</f>
        <v>117</v>
      </c>
      <c r="D16" s="6" t="s">
        <v>9</v>
      </c>
      <c r="E16" s="2"/>
      <c r="F16" s="2"/>
    </row>
    <row r="17" spans="1:12" x14ac:dyDescent="0.25">
      <c r="A17" s="2"/>
      <c r="B17" s="6" t="s">
        <v>40</v>
      </c>
      <c r="C17" s="2">
        <f>'Jumlah Unit'!O9</f>
        <v>24</v>
      </c>
      <c r="D17" s="6" t="s">
        <v>9</v>
      </c>
      <c r="E17" s="2"/>
      <c r="F17" s="2"/>
    </row>
    <row r="18" spans="1:12" x14ac:dyDescent="0.25">
      <c r="A18" s="2"/>
      <c r="B18" s="6"/>
      <c r="C18" s="2"/>
      <c r="D18" s="6"/>
      <c r="E18" s="2"/>
      <c r="F18" s="2"/>
    </row>
    <row r="19" spans="1:12" x14ac:dyDescent="0.25">
      <c r="A19" s="2"/>
      <c r="B19" s="6" t="s">
        <v>36</v>
      </c>
      <c r="C19" s="2"/>
      <c r="D19" s="6"/>
      <c r="E19" s="2"/>
      <c r="F19" s="2"/>
    </row>
    <row r="20" spans="1:12" x14ac:dyDescent="0.25">
      <c r="A20" s="382" t="s">
        <v>10</v>
      </c>
      <c r="B20" s="383"/>
      <c r="C20" s="386" t="s">
        <v>11</v>
      </c>
      <c r="D20" s="386" t="s">
        <v>12</v>
      </c>
      <c r="E20" s="386" t="s">
        <v>13</v>
      </c>
      <c r="F20" s="386" t="s">
        <v>14</v>
      </c>
    </row>
    <row r="21" spans="1:12" x14ac:dyDescent="0.25">
      <c r="A21" s="384"/>
      <c r="B21" s="385"/>
      <c r="C21" s="387"/>
      <c r="D21" s="387"/>
      <c r="E21" s="387"/>
      <c r="F21" s="387"/>
    </row>
    <row r="22" spans="1:12" x14ac:dyDescent="0.25">
      <c r="A22" s="18">
        <v>1</v>
      </c>
      <c r="B22" s="11" t="s">
        <v>15</v>
      </c>
      <c r="C22" s="12">
        <v>1</v>
      </c>
      <c r="D22" s="11" t="s">
        <v>49</v>
      </c>
      <c r="E22" s="10">
        <f>PBB!E24</f>
        <v>99745762.62278308</v>
      </c>
      <c r="F22" s="10">
        <f>C22*E22</f>
        <v>99745762.62278308</v>
      </c>
      <c r="H22" s="25">
        <v>792333000</v>
      </c>
    </row>
    <row r="23" spans="1:12" x14ac:dyDescent="0.25">
      <c r="A23" s="18">
        <v>2</v>
      </c>
      <c r="B23" s="10" t="s">
        <v>17</v>
      </c>
      <c r="C23" s="10">
        <v>100</v>
      </c>
      <c r="D23" s="10" t="s">
        <v>18</v>
      </c>
      <c r="E23" s="10">
        <v>340000</v>
      </c>
      <c r="F23" s="10">
        <f>C23*E23</f>
        <v>34000000</v>
      </c>
    </row>
    <row r="24" spans="1:12" x14ac:dyDescent="0.25">
      <c r="A24" s="18">
        <v>3</v>
      </c>
      <c r="B24" s="10" t="s">
        <v>19</v>
      </c>
      <c r="C24" s="10">
        <v>200</v>
      </c>
      <c r="D24" s="10" t="s">
        <v>18</v>
      </c>
      <c r="E24" s="10">
        <v>1200000</v>
      </c>
      <c r="F24" s="10">
        <f>C24*E24</f>
        <v>240000000</v>
      </c>
      <c r="H24" s="25">
        <v>0</v>
      </c>
    </row>
    <row r="25" spans="1:12" x14ac:dyDescent="0.25">
      <c r="A25" s="18">
        <v>4</v>
      </c>
      <c r="B25" s="11" t="s">
        <v>20</v>
      </c>
      <c r="C25" s="10">
        <v>5</v>
      </c>
      <c r="D25" s="11" t="s">
        <v>16</v>
      </c>
      <c r="E25" s="10">
        <v>20000000</v>
      </c>
      <c r="F25" s="10">
        <f>C25*E25</f>
        <v>100000000</v>
      </c>
    </row>
    <row r="26" spans="1:12" x14ac:dyDescent="0.25">
      <c r="A26" s="19"/>
      <c r="B26" s="14" t="s">
        <v>21</v>
      </c>
      <c r="C26" s="14">
        <f>F26/C6</f>
        <v>24794.070650925831</v>
      </c>
      <c r="D26" s="14" t="s">
        <v>22</v>
      </c>
      <c r="E26" s="14"/>
      <c r="F26" s="14">
        <f>SUM(F22:F25)</f>
        <v>473745762.62278306</v>
      </c>
    </row>
    <row r="27" spans="1:12" x14ac:dyDescent="0.25">
      <c r="A27" s="18">
        <v>5</v>
      </c>
      <c r="B27" s="10" t="s">
        <v>23</v>
      </c>
      <c r="C27" s="10">
        <f>C6+C8+C10+C12</f>
        <v>36629.270000000004</v>
      </c>
      <c r="D27" s="10" t="s">
        <v>3</v>
      </c>
      <c r="E27" s="10">
        <v>1500</v>
      </c>
      <c r="F27" s="10">
        <f>C27*E27</f>
        <v>54943905.000000007</v>
      </c>
    </row>
    <row r="28" spans="1:12" x14ac:dyDescent="0.25">
      <c r="A28" s="18">
        <v>6</v>
      </c>
      <c r="B28" s="10" t="s">
        <v>256</v>
      </c>
      <c r="C28" s="12">
        <f>Galian!F40</f>
        <v>41314.535806812171</v>
      </c>
      <c r="D28" s="10" t="s">
        <v>24</v>
      </c>
      <c r="E28" s="10">
        <v>18000</v>
      </c>
      <c r="F28" s="10">
        <f t="shared" ref="F28:F41" si="0">C28*E28</f>
        <v>743661644.52261913</v>
      </c>
      <c r="L28" s="67"/>
    </row>
    <row r="29" spans="1:12" x14ac:dyDescent="0.25">
      <c r="A29" s="18">
        <v>7</v>
      </c>
      <c r="B29" s="10" t="s">
        <v>257</v>
      </c>
      <c r="C29" s="12">
        <f>Galian!F41</f>
        <v>10865.969725091194</v>
      </c>
      <c r="D29" s="10" t="s">
        <v>24</v>
      </c>
      <c r="E29" s="10">
        <v>120000</v>
      </c>
      <c r="F29" s="10">
        <f t="shared" si="0"/>
        <v>1303916367.0109432</v>
      </c>
      <c r="L29" s="67"/>
    </row>
    <row r="30" spans="1:12" x14ac:dyDescent="0.25">
      <c r="A30" s="18">
        <v>8</v>
      </c>
      <c r="B30" s="10" t="s">
        <v>25</v>
      </c>
      <c r="C30" s="10">
        <f>C8</f>
        <v>8769.65</v>
      </c>
      <c r="D30" s="10" t="s">
        <v>3</v>
      </c>
      <c r="E30" s="10">
        <v>320000</v>
      </c>
      <c r="F30" s="10">
        <f t="shared" si="0"/>
        <v>2806288000</v>
      </c>
      <c r="H30" s="25">
        <v>0</v>
      </c>
    </row>
    <row r="31" spans="1:12" x14ac:dyDescent="0.25">
      <c r="A31" s="18">
        <v>9</v>
      </c>
      <c r="B31" s="10" t="s">
        <v>26</v>
      </c>
      <c r="C31" s="10">
        <f>C16</f>
        <v>117</v>
      </c>
      <c r="D31" s="10" t="s">
        <v>12</v>
      </c>
      <c r="E31" s="10">
        <f>'[2]Blok A CG2'!E27</f>
        <v>13000000</v>
      </c>
      <c r="F31" s="10">
        <f t="shared" si="0"/>
        <v>1521000000</v>
      </c>
    </row>
    <row r="32" spans="1:12" x14ac:dyDescent="0.25">
      <c r="A32" s="18">
        <v>10</v>
      </c>
      <c r="B32" s="10" t="s">
        <v>27</v>
      </c>
      <c r="C32" s="209">
        <v>0.5</v>
      </c>
      <c r="D32" s="10" t="s">
        <v>12</v>
      </c>
      <c r="E32" s="10">
        <v>35000000</v>
      </c>
      <c r="F32" s="10">
        <f t="shared" si="0"/>
        <v>17500000</v>
      </c>
    </row>
    <row r="33" spans="1:8" x14ac:dyDescent="0.25">
      <c r="A33" s="18">
        <v>11</v>
      </c>
      <c r="B33" s="10" t="s">
        <v>28</v>
      </c>
      <c r="C33" s="10">
        <f>ROUNDUP((C8/11)*2/60,0)</f>
        <v>27</v>
      </c>
      <c r="D33" s="10" t="s">
        <v>12</v>
      </c>
      <c r="E33" s="10">
        <v>17290006</v>
      </c>
      <c r="F33" s="10">
        <f t="shared" si="0"/>
        <v>466830162</v>
      </c>
    </row>
    <row r="34" spans="1:8" x14ac:dyDescent="0.25">
      <c r="A34" s="18">
        <v>12</v>
      </c>
      <c r="B34" s="10" t="s">
        <v>29</v>
      </c>
      <c r="C34" s="10">
        <f>C31</f>
        <v>117</v>
      </c>
      <c r="D34" s="10" t="s">
        <v>12</v>
      </c>
      <c r="E34" s="10">
        <v>2300000</v>
      </c>
      <c r="F34" s="10">
        <f t="shared" si="0"/>
        <v>269100000</v>
      </c>
    </row>
    <row r="35" spans="1:8" x14ac:dyDescent="0.25">
      <c r="A35" s="18">
        <v>13</v>
      </c>
      <c r="B35" s="16" t="s">
        <v>30</v>
      </c>
      <c r="C35" s="16">
        <f>C31</f>
        <v>117</v>
      </c>
      <c r="D35" s="16" t="s">
        <v>12</v>
      </c>
      <c r="E35" s="16">
        <v>0</v>
      </c>
      <c r="F35" s="10">
        <f t="shared" si="0"/>
        <v>0</v>
      </c>
    </row>
    <row r="36" spans="1:8" s="196" customFormat="1" x14ac:dyDescent="0.25">
      <c r="A36" s="18">
        <v>14</v>
      </c>
      <c r="B36" s="16" t="s">
        <v>56</v>
      </c>
      <c r="C36" s="16">
        <v>1</v>
      </c>
      <c r="D36" s="16" t="s">
        <v>12</v>
      </c>
      <c r="E36" s="16">
        <f>556430144.6</f>
        <v>556430144.60000002</v>
      </c>
      <c r="F36" s="10">
        <f>C36*E36</f>
        <v>556430144.60000002</v>
      </c>
      <c r="H36" s="25"/>
    </row>
    <row r="37" spans="1:8" x14ac:dyDescent="0.25">
      <c r="A37" s="18">
        <v>15</v>
      </c>
      <c r="B37" s="16" t="s">
        <v>35</v>
      </c>
      <c r="C37" s="16">
        <f>C10</f>
        <v>6154.6</v>
      </c>
      <c r="D37" s="16" t="s">
        <v>3</v>
      </c>
      <c r="E37" s="16">
        <v>250000</v>
      </c>
      <c r="F37" s="10">
        <f t="shared" si="0"/>
        <v>1538650000</v>
      </c>
    </row>
    <row r="38" spans="1:8" x14ac:dyDescent="0.25">
      <c r="A38" s="18">
        <v>16</v>
      </c>
      <c r="B38" s="16" t="s">
        <v>48</v>
      </c>
      <c r="C38" s="16">
        <v>1</v>
      </c>
      <c r="D38" s="16" t="s">
        <v>49</v>
      </c>
      <c r="E38" s="16">
        <f>850000000/7</f>
        <v>121428571.42857143</v>
      </c>
      <c r="F38" s="10">
        <f t="shared" si="0"/>
        <v>121428571.42857143</v>
      </c>
    </row>
    <row r="39" spans="1:8" x14ac:dyDescent="0.25">
      <c r="A39" s="18">
        <v>17</v>
      </c>
      <c r="B39" s="16" t="s">
        <v>55</v>
      </c>
      <c r="C39" s="16">
        <v>1</v>
      </c>
      <c r="D39" s="16" t="s">
        <v>49</v>
      </c>
      <c r="E39" s="16">
        <v>1000000000</v>
      </c>
      <c r="F39" s="10">
        <f t="shared" si="0"/>
        <v>1000000000</v>
      </c>
    </row>
    <row r="40" spans="1:8" x14ac:dyDescent="0.25">
      <c r="A40" s="18">
        <v>18</v>
      </c>
      <c r="B40" s="16" t="s">
        <v>32</v>
      </c>
      <c r="C40" s="16">
        <v>1</v>
      </c>
      <c r="D40" s="16" t="s">
        <v>31</v>
      </c>
      <c r="E40" s="16">
        <v>800000000</v>
      </c>
      <c r="F40" s="10">
        <f t="shared" si="0"/>
        <v>800000000</v>
      </c>
    </row>
    <row r="41" spans="1:8" x14ac:dyDescent="0.25">
      <c r="A41" s="18">
        <v>19</v>
      </c>
      <c r="B41" s="16" t="s">
        <v>33</v>
      </c>
      <c r="C41" s="16">
        <f>C6</f>
        <v>19107.22</v>
      </c>
      <c r="D41" s="16" t="s">
        <v>3</v>
      </c>
      <c r="E41" s="16">
        <f>'Cluster D'!E41</f>
        <v>434476.0244259506</v>
      </c>
      <c r="F41" s="10">
        <f t="shared" si="0"/>
        <v>8301628983.4320126</v>
      </c>
    </row>
    <row r="42" spans="1:8" x14ac:dyDescent="0.25">
      <c r="A42" s="13"/>
      <c r="B42" s="14" t="s">
        <v>21</v>
      </c>
      <c r="C42" s="14">
        <f>F42/C6</f>
        <v>1020628.7350014364</v>
      </c>
      <c r="D42" s="14" t="s">
        <v>22</v>
      </c>
      <c r="E42" s="14"/>
      <c r="F42" s="14">
        <f>SUM(F27:F41)</f>
        <v>19501377777.994148</v>
      </c>
    </row>
    <row r="43" spans="1:8" x14ac:dyDescent="0.25">
      <c r="A43" s="17"/>
      <c r="B43" s="17"/>
      <c r="C43" s="17">
        <f>C26+C42</f>
        <v>1045422.8056523623</v>
      </c>
      <c r="D43" s="380"/>
      <c r="E43" s="381"/>
      <c r="F43" s="17">
        <f>F26+F42</f>
        <v>19975123540.616932</v>
      </c>
    </row>
    <row r="45" spans="1:8" x14ac:dyDescent="0.25">
      <c r="B45" t="s">
        <v>37</v>
      </c>
    </row>
    <row r="46" spans="1:8" x14ac:dyDescent="0.25">
      <c r="A46" s="382" t="s">
        <v>10</v>
      </c>
      <c r="B46" s="383"/>
      <c r="C46" s="386" t="s">
        <v>11</v>
      </c>
      <c r="D46" s="386" t="s">
        <v>12</v>
      </c>
      <c r="E46" s="386" t="s">
        <v>13</v>
      </c>
      <c r="F46" s="386" t="s">
        <v>14</v>
      </c>
    </row>
    <row r="47" spans="1:8" x14ac:dyDescent="0.25">
      <c r="A47" s="384"/>
      <c r="B47" s="385"/>
      <c r="C47" s="387"/>
      <c r="D47" s="387"/>
      <c r="E47" s="387"/>
      <c r="F47" s="387"/>
    </row>
    <row r="48" spans="1:8" x14ac:dyDescent="0.25">
      <c r="A48" s="18">
        <v>1</v>
      </c>
      <c r="B48" s="11" t="s">
        <v>15</v>
      </c>
      <c r="C48" s="12">
        <v>1</v>
      </c>
      <c r="D48" s="11" t="s">
        <v>49</v>
      </c>
      <c r="E48" s="10">
        <f>PBB!E13</f>
        <v>12612881.116453573</v>
      </c>
      <c r="F48" s="10">
        <f>C48*E48</f>
        <v>12612881.116453573</v>
      </c>
    </row>
    <row r="49" spans="1:14" x14ac:dyDescent="0.25">
      <c r="A49" s="18">
        <v>2</v>
      </c>
      <c r="B49" s="10" t="s">
        <v>17</v>
      </c>
      <c r="C49" s="10">
        <v>0</v>
      </c>
      <c r="D49" s="10" t="s">
        <v>18</v>
      </c>
      <c r="E49" s="10">
        <f>275000+30000+15000</f>
        <v>320000</v>
      </c>
      <c r="F49" s="10">
        <f>C49*E49</f>
        <v>0</v>
      </c>
    </row>
    <row r="50" spans="1:14" x14ac:dyDescent="0.25">
      <c r="A50" s="18">
        <v>3</v>
      </c>
      <c r="B50" s="10" t="s">
        <v>19</v>
      </c>
      <c r="C50" s="10">
        <v>0</v>
      </c>
      <c r="D50" s="10" t="s">
        <v>18</v>
      </c>
      <c r="E50" s="10">
        <v>950000</v>
      </c>
      <c r="F50" s="10">
        <f>C50*E50</f>
        <v>0</v>
      </c>
    </row>
    <row r="51" spans="1:14" x14ac:dyDescent="0.25">
      <c r="A51" s="18">
        <v>4</v>
      </c>
      <c r="B51" s="11" t="s">
        <v>20</v>
      </c>
      <c r="C51" s="10">
        <v>5</v>
      </c>
      <c r="D51" s="11" t="s">
        <v>16</v>
      </c>
      <c r="E51" s="10">
        <f>Overall!O233</f>
        <v>20000000</v>
      </c>
      <c r="F51" s="10">
        <f>C51*E51</f>
        <v>100000000</v>
      </c>
      <c r="L51" s="25"/>
    </row>
    <row r="52" spans="1:14" x14ac:dyDescent="0.25">
      <c r="A52" s="19"/>
      <c r="B52" s="14" t="s">
        <v>21</v>
      </c>
      <c r="C52" s="14">
        <f>F52/C7</f>
        <v>58603.095885999093</v>
      </c>
      <c r="D52" s="14" t="s">
        <v>22</v>
      </c>
      <c r="E52" s="14"/>
      <c r="F52" s="14">
        <f>SUM(F48:F51)</f>
        <v>112612881.11645357</v>
      </c>
      <c r="L52" s="25"/>
    </row>
    <row r="53" spans="1:14" x14ac:dyDescent="0.25">
      <c r="A53" s="18">
        <v>5</v>
      </c>
      <c r="B53" s="10" t="s">
        <v>23</v>
      </c>
      <c r="C53" s="10">
        <f>C14+C7</f>
        <v>2530.87</v>
      </c>
      <c r="D53" s="10" t="s">
        <v>3</v>
      </c>
      <c r="E53" s="10">
        <v>1500</v>
      </c>
      <c r="F53" s="10">
        <f t="shared" ref="F53:F65" si="1">C53*E53</f>
        <v>3796305</v>
      </c>
      <c r="L53" s="25"/>
    </row>
    <row r="54" spans="1:14" x14ac:dyDescent="0.25">
      <c r="A54" s="18">
        <v>6</v>
      </c>
      <c r="B54" s="10" t="s">
        <v>256</v>
      </c>
      <c r="C54" s="12">
        <f>Galian!F21</f>
        <v>5224.2352437913205</v>
      </c>
      <c r="D54" s="10" t="s">
        <v>24</v>
      </c>
      <c r="E54" s="10">
        <v>18000</v>
      </c>
      <c r="F54" s="10">
        <f t="shared" si="1"/>
        <v>94036234.388243765</v>
      </c>
      <c r="L54" s="25"/>
    </row>
    <row r="55" spans="1:14" x14ac:dyDescent="0.25">
      <c r="A55" s="18">
        <v>7</v>
      </c>
      <c r="B55" s="10" t="s">
        <v>257</v>
      </c>
      <c r="C55" s="12">
        <f>Galian!F22</f>
        <v>1374.0050780488482</v>
      </c>
      <c r="D55" s="10" t="s">
        <v>24</v>
      </c>
      <c r="E55" s="10">
        <v>120000</v>
      </c>
      <c r="F55" s="10">
        <f t="shared" si="1"/>
        <v>164880609.36586177</v>
      </c>
      <c r="L55" s="25"/>
    </row>
    <row r="56" spans="1:14" x14ac:dyDescent="0.25">
      <c r="A56" s="18">
        <v>8</v>
      </c>
      <c r="B56" s="10" t="s">
        <v>25</v>
      </c>
      <c r="C56" s="10">
        <f>C14</f>
        <v>609.25</v>
      </c>
      <c r="D56" s="10" t="s">
        <v>3</v>
      </c>
      <c r="E56" s="10">
        <f>E30</f>
        <v>320000</v>
      </c>
      <c r="F56" s="10">
        <f t="shared" si="1"/>
        <v>194960000</v>
      </c>
      <c r="L56" s="25"/>
    </row>
    <row r="57" spans="1:14" x14ac:dyDescent="0.25">
      <c r="A57" s="18">
        <v>9</v>
      </c>
      <c r="B57" s="10" t="s">
        <v>26</v>
      </c>
      <c r="C57" s="10">
        <f>C17</f>
        <v>24</v>
      </c>
      <c r="D57" s="10" t="s">
        <v>12</v>
      </c>
      <c r="E57" s="10">
        <v>13000000</v>
      </c>
      <c r="F57" s="10">
        <f t="shared" si="1"/>
        <v>312000000</v>
      </c>
      <c r="L57" s="25"/>
    </row>
    <row r="58" spans="1:14" x14ac:dyDescent="0.25">
      <c r="A58" s="18">
        <v>10</v>
      </c>
      <c r="B58" s="10" t="s">
        <v>27</v>
      </c>
      <c r="C58" s="209">
        <v>0.5</v>
      </c>
      <c r="D58" s="10" t="s">
        <v>12</v>
      </c>
      <c r="E58" s="10">
        <v>35000000</v>
      </c>
      <c r="F58" s="10">
        <f t="shared" si="1"/>
        <v>17500000</v>
      </c>
      <c r="L58" s="25"/>
    </row>
    <row r="59" spans="1:14" x14ac:dyDescent="0.25">
      <c r="A59" s="18">
        <v>11</v>
      </c>
      <c r="B59" s="10" t="s">
        <v>28</v>
      </c>
      <c r="C59" s="10">
        <f>ROUNDUP((C14/15)*2/30,0)</f>
        <v>3</v>
      </c>
      <c r="D59" s="10" t="s">
        <v>12</v>
      </c>
      <c r="E59" s="10">
        <v>17290006</v>
      </c>
      <c r="F59" s="10">
        <f t="shared" si="1"/>
        <v>51870018</v>
      </c>
      <c r="L59" s="25"/>
    </row>
    <row r="60" spans="1:14" x14ac:dyDescent="0.25">
      <c r="A60" s="18">
        <v>12</v>
      </c>
      <c r="B60" s="10" t="s">
        <v>29</v>
      </c>
      <c r="C60" s="10">
        <f>C57</f>
        <v>24</v>
      </c>
      <c r="D60" s="10" t="s">
        <v>12</v>
      </c>
      <c r="E60" s="10">
        <v>2300000</v>
      </c>
      <c r="F60" s="10">
        <f t="shared" si="1"/>
        <v>55200000</v>
      </c>
      <c r="L60" s="25">
        <v>0</v>
      </c>
    </row>
    <row r="61" spans="1:14" x14ac:dyDescent="0.25">
      <c r="A61" s="18">
        <v>13</v>
      </c>
      <c r="B61" s="16" t="s">
        <v>30</v>
      </c>
      <c r="C61" s="16">
        <f>C57</f>
        <v>24</v>
      </c>
      <c r="D61" s="16" t="s">
        <v>12</v>
      </c>
      <c r="E61" s="16">
        <v>0</v>
      </c>
      <c r="F61" s="10">
        <f t="shared" si="1"/>
        <v>0</v>
      </c>
      <c r="L61" s="25"/>
    </row>
    <row r="62" spans="1:14" x14ac:dyDescent="0.25">
      <c r="A62" s="18">
        <v>14</v>
      </c>
      <c r="B62" s="16" t="s">
        <v>35</v>
      </c>
      <c r="C62" s="16">
        <f>Overall!N230</f>
        <v>0</v>
      </c>
      <c r="D62" s="16" t="s">
        <v>3</v>
      </c>
      <c r="E62" s="16">
        <v>175000</v>
      </c>
      <c r="F62" s="10">
        <f t="shared" si="1"/>
        <v>0</v>
      </c>
      <c r="L62" s="25"/>
    </row>
    <row r="63" spans="1:14" s="196" customFormat="1" x14ac:dyDescent="0.25">
      <c r="A63" s="18">
        <v>15</v>
      </c>
      <c r="B63" s="10" t="s">
        <v>48</v>
      </c>
      <c r="C63" s="16">
        <v>1</v>
      </c>
      <c r="D63" s="10" t="s">
        <v>31</v>
      </c>
      <c r="E63" s="16">
        <f>'Cluster A'!E61</f>
        <v>170000000</v>
      </c>
      <c r="F63" s="10">
        <f>C63*E63</f>
        <v>170000000</v>
      </c>
      <c r="H63" s="25"/>
      <c r="L63" s="25"/>
      <c r="N63" s="25"/>
    </row>
    <row r="64" spans="1:14" x14ac:dyDescent="0.25">
      <c r="A64" s="18">
        <v>16</v>
      </c>
      <c r="B64" s="16" t="s">
        <v>32</v>
      </c>
      <c r="C64" s="16">
        <v>0</v>
      </c>
      <c r="D64" s="16" t="s">
        <v>31</v>
      </c>
      <c r="E64" s="16">
        <v>800000000</v>
      </c>
      <c r="F64" s="10">
        <f t="shared" si="1"/>
        <v>0</v>
      </c>
      <c r="L64" s="25"/>
    </row>
    <row r="65" spans="1:12" x14ac:dyDescent="0.25">
      <c r="A65" s="18">
        <v>17</v>
      </c>
      <c r="B65" s="16" t="s">
        <v>33</v>
      </c>
      <c r="C65" s="16">
        <f>C7</f>
        <v>1921.62</v>
      </c>
      <c r="D65" s="16" t="s">
        <v>3</v>
      </c>
      <c r="E65" s="16">
        <f>Overall!I218</f>
        <v>766451.75515656883</v>
      </c>
      <c r="F65" s="10">
        <f t="shared" si="1"/>
        <v>1472829021.7439656</v>
      </c>
      <c r="L65" s="25"/>
    </row>
    <row r="66" spans="1:12" x14ac:dyDescent="0.25">
      <c r="A66" s="13"/>
      <c r="B66" s="14" t="s">
        <v>21</v>
      </c>
      <c r="C66" s="14">
        <f>F66/C7</f>
        <v>1320277.7804654778</v>
      </c>
      <c r="D66" s="14" t="s">
        <v>22</v>
      </c>
      <c r="E66" s="14"/>
      <c r="F66" s="14">
        <f>SUM(F53:F65)</f>
        <v>2537072188.4980712</v>
      </c>
    </row>
    <row r="67" spans="1:12" ht="15.75" thickBot="1" x14ac:dyDescent="0.3">
      <c r="A67" s="17"/>
      <c r="B67" s="17"/>
      <c r="C67" s="17">
        <f>C52+C66</f>
        <v>1378880.8763514769</v>
      </c>
      <c r="D67" s="380"/>
      <c r="E67" s="381"/>
      <c r="F67" s="17">
        <f>F52+F66</f>
        <v>2649685069.6145248</v>
      </c>
    </row>
    <row r="68" spans="1:12" ht="24" thickBot="1" x14ac:dyDescent="0.3">
      <c r="H68" s="218"/>
      <c r="I68" s="219" t="s">
        <v>324</v>
      </c>
      <c r="J68" s="219" t="s">
        <v>325</v>
      </c>
    </row>
    <row r="69" spans="1:12" ht="24.75" thickTop="1" thickBot="1" x14ac:dyDescent="0.3">
      <c r="H69" s="220" t="s">
        <v>326</v>
      </c>
      <c r="I69" s="223">
        <f>F43</f>
        <v>19975123540.616932</v>
      </c>
      <c r="J69" s="223">
        <f>F67</f>
        <v>2649685069.6145248</v>
      </c>
    </row>
    <row r="70" spans="1:12" ht="24" thickBot="1" x14ac:dyDescent="0.3">
      <c r="H70" s="221" t="s">
        <v>98</v>
      </c>
      <c r="I70" s="388">
        <f>SUM(I69:J69)</f>
        <v>22624808610.231457</v>
      </c>
      <c r="J70" s="389"/>
    </row>
    <row r="71" spans="1:12" ht="24" thickBot="1" x14ac:dyDescent="0.3">
      <c r="H71" s="222" t="s">
        <v>327</v>
      </c>
      <c r="I71" s="388">
        <f>[3]Summary!$F$33</f>
        <v>145028461</v>
      </c>
      <c r="J71" s="389"/>
    </row>
    <row r="72" spans="1:12" ht="47.25" thickBot="1" x14ac:dyDescent="0.3">
      <c r="H72" s="222" t="s">
        <v>328</v>
      </c>
      <c r="I72" s="388">
        <f>I70-I71</f>
        <v>22479780149.231457</v>
      </c>
      <c r="J72" s="389"/>
    </row>
  </sheetData>
  <mergeCells count="15">
    <mergeCell ref="A20:B21"/>
    <mergeCell ref="C20:C21"/>
    <mergeCell ref="D20:D21"/>
    <mergeCell ref="E20:E21"/>
    <mergeCell ref="A46:B47"/>
    <mergeCell ref="C46:C47"/>
    <mergeCell ref="D46:D47"/>
    <mergeCell ref="E46:E47"/>
    <mergeCell ref="I70:J70"/>
    <mergeCell ref="I71:J71"/>
    <mergeCell ref="I72:J72"/>
    <mergeCell ref="F20:F21"/>
    <mergeCell ref="D43:E43"/>
    <mergeCell ref="D67:E67"/>
    <mergeCell ref="F46:F47"/>
  </mergeCells>
  <pageMargins left="0.7" right="0.7" top="0.75" bottom="0.75" header="0.3" footer="0.3"/>
  <ignoredErrors>
    <ignoredError sqref="C10:C12 F26 C13:C1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zoomScale="85" zoomScaleNormal="85" workbookViewId="0">
      <selection activeCell="J50" sqref="J50"/>
    </sheetView>
  </sheetViews>
  <sheetFormatPr defaultRowHeight="15" x14ac:dyDescent="0.25"/>
  <cols>
    <col min="1" max="1" width="5.7109375" customWidth="1"/>
    <col min="2" max="2" width="29" customWidth="1"/>
    <col min="3" max="3" width="17.140625" customWidth="1"/>
    <col min="4" max="4" width="11.140625" customWidth="1"/>
    <col min="5" max="5" width="15.7109375" customWidth="1"/>
    <col min="6" max="6" width="16.28515625" customWidth="1"/>
    <col min="8" max="8" width="31.5703125" style="25" customWidth="1"/>
    <col min="9" max="9" width="31.5703125" customWidth="1"/>
    <col min="10" max="10" width="23.7109375" customWidth="1"/>
    <col min="165" max="165" width="5.7109375" customWidth="1"/>
    <col min="166" max="166" width="29" customWidth="1"/>
    <col min="167" max="167" width="17.140625" customWidth="1"/>
    <col min="168" max="168" width="11.140625" customWidth="1"/>
    <col min="169" max="169" width="15.7109375" customWidth="1"/>
    <col min="170" max="170" width="16.28515625" customWidth="1"/>
    <col min="171" max="171" width="21.140625" customWidth="1"/>
    <col min="172" max="172" width="13" customWidth="1"/>
    <col min="173" max="173" width="15.28515625" customWidth="1"/>
    <col min="174" max="175" width="14.28515625" customWidth="1"/>
    <col min="176" max="177" width="15" customWidth="1"/>
    <col min="178" max="178" width="17.7109375" customWidth="1"/>
    <col min="179" max="179" width="15.7109375" customWidth="1"/>
    <col min="180" max="181" width="15" customWidth="1"/>
    <col min="182" max="182" width="15.85546875" customWidth="1"/>
    <col min="183" max="183" width="17.85546875" customWidth="1"/>
    <col min="184" max="184" width="15.85546875" bestFit="1" customWidth="1"/>
    <col min="185" max="185" width="18.7109375" bestFit="1" customWidth="1"/>
    <col min="186" max="186" width="5.7109375" customWidth="1"/>
    <col min="187" max="187" width="16.5703125" customWidth="1"/>
    <col min="188" max="188" width="18.7109375" bestFit="1" customWidth="1"/>
    <col min="189" max="190" width="15.85546875" bestFit="1" customWidth="1"/>
    <col min="191" max="191" width="14.85546875" bestFit="1" customWidth="1"/>
    <col min="192" max="192" width="14.28515625" bestFit="1" customWidth="1"/>
    <col min="193" max="193" width="15.28515625" customWidth="1"/>
    <col min="194" max="194" width="15.85546875" customWidth="1"/>
    <col min="195" max="195" width="14.28515625" customWidth="1"/>
    <col min="196" max="196" width="14.85546875" bestFit="1" customWidth="1"/>
    <col min="197" max="197" width="16.140625" customWidth="1"/>
    <col min="198" max="198" width="17.28515625" customWidth="1"/>
    <col min="199" max="199" width="15.85546875" bestFit="1" customWidth="1"/>
    <col min="200" max="200" width="18.7109375" bestFit="1" customWidth="1"/>
    <col min="202" max="202" width="14.28515625" bestFit="1" customWidth="1"/>
    <col min="203" max="203" width="18.7109375" bestFit="1" customWidth="1"/>
    <col min="204" max="205" width="15.85546875" bestFit="1" customWidth="1"/>
    <col min="206" max="206" width="14.85546875" bestFit="1" customWidth="1"/>
    <col min="207" max="207" width="16.85546875" customWidth="1"/>
    <col min="208" max="208" width="15.28515625" customWidth="1"/>
    <col min="209" max="209" width="15.85546875" customWidth="1"/>
    <col min="210" max="210" width="14.28515625" customWidth="1"/>
    <col min="211" max="211" width="14.85546875" bestFit="1" customWidth="1"/>
    <col min="212" max="212" width="16.140625" customWidth="1"/>
    <col min="213" max="213" width="17.28515625" customWidth="1"/>
    <col min="214" max="214" width="15.85546875" bestFit="1" customWidth="1"/>
    <col min="215" max="215" width="18.7109375" bestFit="1" customWidth="1"/>
    <col min="217" max="217" width="14.28515625" bestFit="1" customWidth="1"/>
    <col min="218" max="218" width="18.7109375" bestFit="1" customWidth="1"/>
    <col min="219" max="220" width="15.85546875" bestFit="1" customWidth="1"/>
    <col min="221" max="221" width="14.85546875" bestFit="1" customWidth="1"/>
    <col min="222" max="222" width="14.28515625" bestFit="1" customWidth="1"/>
    <col min="223" max="223" width="15.28515625" customWidth="1"/>
    <col min="224" max="224" width="15.85546875" customWidth="1"/>
    <col min="225" max="225" width="14.28515625" customWidth="1"/>
    <col min="226" max="226" width="14.85546875" bestFit="1" customWidth="1"/>
    <col min="227" max="227" width="16.140625" customWidth="1"/>
    <col min="228" max="228" width="17.28515625" customWidth="1"/>
    <col min="229" max="229" width="15.85546875" bestFit="1" customWidth="1"/>
    <col min="230" max="230" width="18.7109375" bestFit="1" customWidth="1"/>
    <col min="232" max="232" width="14.28515625" bestFit="1" customWidth="1"/>
    <col min="233" max="233" width="18.7109375" bestFit="1" customWidth="1"/>
    <col min="234" max="235" width="15.85546875" bestFit="1" customWidth="1"/>
    <col min="236" max="236" width="14.85546875" bestFit="1" customWidth="1"/>
    <col min="237" max="237" width="14.28515625" bestFit="1" customWidth="1"/>
    <col min="238" max="238" width="15.28515625" customWidth="1"/>
    <col min="239" max="239" width="15.85546875" customWidth="1"/>
    <col min="240" max="240" width="14.28515625" customWidth="1"/>
    <col min="241" max="241" width="14.85546875" bestFit="1" customWidth="1"/>
    <col min="242" max="242" width="16.140625" customWidth="1"/>
    <col min="243" max="243" width="17.28515625" customWidth="1"/>
    <col min="244" max="244" width="15.85546875" bestFit="1" customWidth="1"/>
    <col min="245" max="245" width="18.7109375" bestFit="1" customWidth="1"/>
    <col min="247" max="247" width="14.28515625" bestFit="1" customWidth="1"/>
    <col min="248" max="248" width="18.7109375" bestFit="1" customWidth="1"/>
    <col min="249" max="250" width="15.85546875" bestFit="1" customWidth="1"/>
    <col min="251" max="251" width="14.85546875" bestFit="1" customWidth="1"/>
    <col min="252" max="252" width="14.28515625" bestFit="1" customWidth="1"/>
    <col min="253" max="253" width="15.28515625" customWidth="1"/>
    <col min="254" max="254" width="15.85546875" customWidth="1"/>
    <col min="255" max="255" width="14.28515625" customWidth="1"/>
    <col min="256" max="256" width="14.85546875" bestFit="1" customWidth="1"/>
    <col min="257" max="257" width="16.140625" customWidth="1"/>
    <col min="258" max="258" width="17.28515625" customWidth="1"/>
    <col min="259" max="259" width="15.85546875" bestFit="1" customWidth="1"/>
    <col min="260" max="260" width="18.7109375" bestFit="1" customWidth="1"/>
    <col min="421" max="421" width="5.7109375" customWidth="1"/>
    <col min="422" max="422" width="29" customWidth="1"/>
    <col min="423" max="423" width="17.140625" customWidth="1"/>
    <col min="424" max="424" width="11.140625" customWidth="1"/>
    <col min="425" max="425" width="15.7109375" customWidth="1"/>
    <col min="426" max="426" width="16.28515625" customWidth="1"/>
    <col min="427" max="427" width="21.140625" customWidth="1"/>
    <col min="428" max="428" width="13" customWidth="1"/>
    <col min="429" max="429" width="15.28515625" customWidth="1"/>
    <col min="430" max="431" width="14.28515625" customWidth="1"/>
    <col min="432" max="433" width="15" customWidth="1"/>
    <col min="434" max="434" width="17.7109375" customWidth="1"/>
    <col min="435" max="435" width="15.7109375" customWidth="1"/>
    <col min="436" max="437" width="15" customWidth="1"/>
    <col min="438" max="438" width="15.85546875" customWidth="1"/>
    <col min="439" max="439" width="17.85546875" customWidth="1"/>
    <col min="440" max="440" width="15.85546875" bestFit="1" customWidth="1"/>
    <col min="441" max="441" width="18.7109375" bestFit="1" customWidth="1"/>
    <col min="442" max="442" width="5.7109375" customWidth="1"/>
    <col min="443" max="443" width="16.5703125" customWidth="1"/>
    <col min="444" max="444" width="18.7109375" bestFit="1" customWidth="1"/>
    <col min="445" max="446" width="15.85546875" bestFit="1" customWidth="1"/>
    <col min="447" max="447" width="14.85546875" bestFit="1" customWidth="1"/>
    <col min="448" max="448" width="14.28515625" bestFit="1" customWidth="1"/>
    <col min="449" max="449" width="15.28515625" customWidth="1"/>
    <col min="450" max="450" width="15.85546875" customWidth="1"/>
    <col min="451" max="451" width="14.28515625" customWidth="1"/>
    <col min="452" max="452" width="14.85546875" bestFit="1" customWidth="1"/>
    <col min="453" max="453" width="16.140625" customWidth="1"/>
    <col min="454" max="454" width="17.28515625" customWidth="1"/>
    <col min="455" max="455" width="15.85546875" bestFit="1" customWidth="1"/>
    <col min="456" max="456" width="18.7109375" bestFit="1" customWidth="1"/>
    <col min="458" max="458" width="14.28515625" bestFit="1" customWidth="1"/>
    <col min="459" max="459" width="18.7109375" bestFit="1" customWidth="1"/>
    <col min="460" max="461" width="15.85546875" bestFit="1" customWidth="1"/>
    <col min="462" max="462" width="14.85546875" bestFit="1" customWidth="1"/>
    <col min="463" max="463" width="16.85546875" customWidth="1"/>
    <col min="464" max="464" width="15.28515625" customWidth="1"/>
    <col min="465" max="465" width="15.85546875" customWidth="1"/>
    <col min="466" max="466" width="14.28515625" customWidth="1"/>
    <col min="467" max="467" width="14.85546875" bestFit="1" customWidth="1"/>
    <col min="468" max="468" width="16.140625" customWidth="1"/>
    <col min="469" max="469" width="17.28515625" customWidth="1"/>
    <col min="470" max="470" width="15.85546875" bestFit="1" customWidth="1"/>
    <col min="471" max="471" width="18.7109375" bestFit="1" customWidth="1"/>
    <col min="473" max="473" width="14.28515625" bestFit="1" customWidth="1"/>
    <col min="474" max="474" width="18.7109375" bestFit="1" customWidth="1"/>
    <col min="475" max="476" width="15.85546875" bestFit="1" customWidth="1"/>
    <col min="477" max="477" width="14.85546875" bestFit="1" customWidth="1"/>
    <col min="478" max="478" width="14.28515625" bestFit="1" customWidth="1"/>
    <col min="479" max="479" width="15.28515625" customWidth="1"/>
    <col min="480" max="480" width="15.85546875" customWidth="1"/>
    <col min="481" max="481" width="14.28515625" customWidth="1"/>
    <col min="482" max="482" width="14.85546875" bestFit="1" customWidth="1"/>
    <col min="483" max="483" width="16.140625" customWidth="1"/>
    <col min="484" max="484" width="17.28515625" customWidth="1"/>
    <col min="485" max="485" width="15.85546875" bestFit="1" customWidth="1"/>
    <col min="486" max="486" width="18.7109375" bestFit="1" customWidth="1"/>
    <col min="488" max="488" width="14.28515625" bestFit="1" customWidth="1"/>
    <col min="489" max="489" width="18.7109375" bestFit="1" customWidth="1"/>
    <col min="490" max="491" width="15.85546875" bestFit="1" customWidth="1"/>
    <col min="492" max="492" width="14.85546875" bestFit="1" customWidth="1"/>
    <col min="493" max="493" width="14.28515625" bestFit="1" customWidth="1"/>
    <col min="494" max="494" width="15.28515625" customWidth="1"/>
    <col min="495" max="495" width="15.85546875" customWidth="1"/>
    <col min="496" max="496" width="14.28515625" customWidth="1"/>
    <col min="497" max="497" width="14.85546875" bestFit="1" customWidth="1"/>
    <col min="498" max="498" width="16.140625" customWidth="1"/>
    <col min="499" max="499" width="17.28515625" customWidth="1"/>
    <col min="500" max="500" width="15.85546875" bestFit="1" customWidth="1"/>
    <col min="501" max="501" width="18.7109375" bestFit="1" customWidth="1"/>
    <col min="503" max="503" width="14.28515625" bestFit="1" customWidth="1"/>
    <col min="504" max="504" width="18.7109375" bestFit="1" customWidth="1"/>
    <col min="505" max="506" width="15.85546875" bestFit="1" customWidth="1"/>
    <col min="507" max="507" width="14.85546875" bestFit="1" customWidth="1"/>
    <col min="508" max="508" width="14.28515625" bestFit="1" customWidth="1"/>
    <col min="509" max="509" width="15.28515625" customWidth="1"/>
    <col min="510" max="510" width="15.85546875" customWidth="1"/>
    <col min="511" max="511" width="14.28515625" customWidth="1"/>
    <col min="512" max="512" width="14.85546875" bestFit="1" customWidth="1"/>
    <col min="513" max="513" width="16.140625" customWidth="1"/>
    <col min="514" max="514" width="17.28515625" customWidth="1"/>
    <col min="515" max="515" width="15.85546875" bestFit="1" customWidth="1"/>
    <col min="516" max="516" width="18.7109375" bestFit="1" customWidth="1"/>
    <col min="677" max="677" width="5.7109375" customWidth="1"/>
    <col min="678" max="678" width="29" customWidth="1"/>
    <col min="679" max="679" width="17.140625" customWidth="1"/>
    <col min="680" max="680" width="11.140625" customWidth="1"/>
    <col min="681" max="681" width="15.7109375" customWidth="1"/>
    <col min="682" max="682" width="16.28515625" customWidth="1"/>
    <col min="683" max="683" width="21.140625" customWidth="1"/>
    <col min="684" max="684" width="13" customWidth="1"/>
    <col min="685" max="685" width="15.28515625" customWidth="1"/>
    <col min="686" max="687" width="14.28515625" customWidth="1"/>
    <col min="688" max="689" width="15" customWidth="1"/>
    <col min="690" max="690" width="17.7109375" customWidth="1"/>
    <col min="691" max="691" width="15.7109375" customWidth="1"/>
    <col min="692" max="693" width="15" customWidth="1"/>
    <col min="694" max="694" width="15.85546875" customWidth="1"/>
    <col min="695" max="695" width="17.85546875" customWidth="1"/>
    <col min="696" max="696" width="15.85546875" bestFit="1" customWidth="1"/>
    <col min="697" max="697" width="18.7109375" bestFit="1" customWidth="1"/>
    <col min="698" max="698" width="5.7109375" customWidth="1"/>
    <col min="699" max="699" width="16.5703125" customWidth="1"/>
    <col min="700" max="700" width="18.7109375" bestFit="1" customWidth="1"/>
    <col min="701" max="702" width="15.85546875" bestFit="1" customWidth="1"/>
    <col min="703" max="703" width="14.85546875" bestFit="1" customWidth="1"/>
    <col min="704" max="704" width="14.28515625" bestFit="1" customWidth="1"/>
    <col min="705" max="705" width="15.28515625" customWidth="1"/>
    <col min="706" max="706" width="15.85546875" customWidth="1"/>
    <col min="707" max="707" width="14.28515625" customWidth="1"/>
    <col min="708" max="708" width="14.85546875" bestFit="1" customWidth="1"/>
    <col min="709" max="709" width="16.140625" customWidth="1"/>
    <col min="710" max="710" width="17.28515625" customWidth="1"/>
    <col min="711" max="711" width="15.85546875" bestFit="1" customWidth="1"/>
    <col min="712" max="712" width="18.7109375" bestFit="1" customWidth="1"/>
    <col min="714" max="714" width="14.28515625" bestFit="1" customWidth="1"/>
    <col min="715" max="715" width="18.7109375" bestFit="1" customWidth="1"/>
    <col min="716" max="717" width="15.85546875" bestFit="1" customWidth="1"/>
    <col min="718" max="718" width="14.85546875" bestFit="1" customWidth="1"/>
    <col min="719" max="719" width="16.85546875" customWidth="1"/>
    <col min="720" max="720" width="15.28515625" customWidth="1"/>
    <col min="721" max="721" width="15.85546875" customWidth="1"/>
    <col min="722" max="722" width="14.28515625" customWidth="1"/>
    <col min="723" max="723" width="14.85546875" bestFit="1" customWidth="1"/>
    <col min="724" max="724" width="16.140625" customWidth="1"/>
    <col min="725" max="725" width="17.28515625" customWidth="1"/>
    <col min="726" max="726" width="15.85546875" bestFit="1" customWidth="1"/>
    <col min="727" max="727" width="18.7109375" bestFit="1" customWidth="1"/>
    <col min="729" max="729" width="14.28515625" bestFit="1" customWidth="1"/>
    <col min="730" max="730" width="18.7109375" bestFit="1" customWidth="1"/>
    <col min="731" max="732" width="15.85546875" bestFit="1" customWidth="1"/>
    <col min="733" max="733" width="14.85546875" bestFit="1" customWidth="1"/>
    <col min="734" max="734" width="14.28515625" bestFit="1" customWidth="1"/>
    <col min="735" max="735" width="15.28515625" customWidth="1"/>
    <col min="736" max="736" width="15.85546875" customWidth="1"/>
    <col min="737" max="737" width="14.28515625" customWidth="1"/>
    <col min="738" max="738" width="14.85546875" bestFit="1" customWidth="1"/>
    <col min="739" max="739" width="16.140625" customWidth="1"/>
    <col min="740" max="740" width="17.28515625" customWidth="1"/>
    <col min="741" max="741" width="15.85546875" bestFit="1" customWidth="1"/>
    <col min="742" max="742" width="18.7109375" bestFit="1" customWidth="1"/>
    <col min="744" max="744" width="14.28515625" bestFit="1" customWidth="1"/>
    <col min="745" max="745" width="18.7109375" bestFit="1" customWidth="1"/>
    <col min="746" max="747" width="15.85546875" bestFit="1" customWidth="1"/>
    <col min="748" max="748" width="14.85546875" bestFit="1" customWidth="1"/>
    <col min="749" max="749" width="14.28515625" bestFit="1" customWidth="1"/>
    <col min="750" max="750" width="15.28515625" customWidth="1"/>
    <col min="751" max="751" width="15.85546875" customWidth="1"/>
    <col min="752" max="752" width="14.28515625" customWidth="1"/>
    <col min="753" max="753" width="14.85546875" bestFit="1" customWidth="1"/>
    <col min="754" max="754" width="16.140625" customWidth="1"/>
    <col min="755" max="755" width="17.28515625" customWidth="1"/>
    <col min="756" max="756" width="15.85546875" bestFit="1" customWidth="1"/>
    <col min="757" max="757" width="18.7109375" bestFit="1" customWidth="1"/>
    <col min="759" max="759" width="14.28515625" bestFit="1" customWidth="1"/>
    <col min="760" max="760" width="18.7109375" bestFit="1" customWidth="1"/>
    <col min="761" max="762" width="15.85546875" bestFit="1" customWidth="1"/>
    <col min="763" max="763" width="14.85546875" bestFit="1" customWidth="1"/>
    <col min="764" max="764" width="14.28515625" bestFit="1" customWidth="1"/>
    <col min="765" max="765" width="15.28515625" customWidth="1"/>
    <col min="766" max="766" width="15.85546875" customWidth="1"/>
    <col min="767" max="767" width="14.28515625" customWidth="1"/>
    <col min="768" max="768" width="14.85546875" bestFit="1" customWidth="1"/>
    <col min="769" max="769" width="16.140625" customWidth="1"/>
    <col min="770" max="770" width="17.28515625" customWidth="1"/>
    <col min="771" max="771" width="15.85546875" bestFit="1" customWidth="1"/>
    <col min="772" max="772" width="18.7109375" bestFit="1" customWidth="1"/>
    <col min="933" max="933" width="5.7109375" customWidth="1"/>
    <col min="934" max="934" width="29" customWidth="1"/>
    <col min="935" max="935" width="17.140625" customWidth="1"/>
    <col min="936" max="936" width="11.140625" customWidth="1"/>
    <col min="937" max="937" width="15.7109375" customWidth="1"/>
    <col min="938" max="938" width="16.28515625" customWidth="1"/>
    <col min="939" max="939" width="21.140625" customWidth="1"/>
    <col min="940" max="940" width="13" customWidth="1"/>
    <col min="941" max="941" width="15.28515625" customWidth="1"/>
    <col min="942" max="943" width="14.28515625" customWidth="1"/>
    <col min="944" max="945" width="15" customWidth="1"/>
    <col min="946" max="946" width="17.7109375" customWidth="1"/>
    <col min="947" max="947" width="15.7109375" customWidth="1"/>
    <col min="948" max="949" width="15" customWidth="1"/>
    <col min="950" max="950" width="15.85546875" customWidth="1"/>
    <col min="951" max="951" width="17.85546875" customWidth="1"/>
    <col min="952" max="952" width="15.85546875" bestFit="1" customWidth="1"/>
    <col min="953" max="953" width="18.7109375" bestFit="1" customWidth="1"/>
    <col min="954" max="954" width="5.7109375" customWidth="1"/>
    <col min="955" max="955" width="16.5703125" customWidth="1"/>
    <col min="956" max="956" width="18.7109375" bestFit="1" customWidth="1"/>
    <col min="957" max="958" width="15.85546875" bestFit="1" customWidth="1"/>
    <col min="959" max="959" width="14.85546875" bestFit="1" customWidth="1"/>
    <col min="960" max="960" width="14.28515625" bestFit="1" customWidth="1"/>
    <col min="961" max="961" width="15.28515625" customWidth="1"/>
    <col min="962" max="962" width="15.85546875" customWidth="1"/>
    <col min="963" max="963" width="14.28515625" customWidth="1"/>
    <col min="964" max="964" width="14.85546875" bestFit="1" customWidth="1"/>
    <col min="965" max="965" width="16.140625" customWidth="1"/>
    <col min="966" max="966" width="17.28515625" customWidth="1"/>
    <col min="967" max="967" width="15.85546875" bestFit="1" customWidth="1"/>
    <col min="968" max="968" width="18.7109375" bestFit="1" customWidth="1"/>
    <col min="970" max="970" width="14.28515625" bestFit="1" customWidth="1"/>
    <col min="971" max="971" width="18.7109375" bestFit="1" customWidth="1"/>
    <col min="972" max="973" width="15.85546875" bestFit="1" customWidth="1"/>
    <col min="974" max="974" width="14.85546875" bestFit="1" customWidth="1"/>
    <col min="975" max="975" width="16.85546875" customWidth="1"/>
    <col min="976" max="976" width="15.28515625" customWidth="1"/>
    <col min="977" max="977" width="15.85546875" customWidth="1"/>
    <col min="978" max="978" width="14.28515625" customWidth="1"/>
    <col min="979" max="979" width="14.85546875" bestFit="1" customWidth="1"/>
    <col min="980" max="980" width="16.140625" customWidth="1"/>
    <col min="981" max="981" width="17.28515625" customWidth="1"/>
    <col min="982" max="982" width="15.85546875" bestFit="1" customWidth="1"/>
    <col min="983" max="983" width="18.7109375" bestFit="1" customWidth="1"/>
    <col min="985" max="985" width="14.28515625" bestFit="1" customWidth="1"/>
    <col min="986" max="986" width="18.7109375" bestFit="1" customWidth="1"/>
    <col min="987" max="988" width="15.85546875" bestFit="1" customWidth="1"/>
    <col min="989" max="989" width="14.85546875" bestFit="1" customWidth="1"/>
    <col min="990" max="990" width="14.28515625" bestFit="1" customWidth="1"/>
    <col min="991" max="991" width="15.28515625" customWidth="1"/>
    <col min="992" max="992" width="15.85546875" customWidth="1"/>
    <col min="993" max="993" width="14.28515625" customWidth="1"/>
    <col min="994" max="994" width="14.85546875" bestFit="1" customWidth="1"/>
    <col min="995" max="995" width="16.140625" customWidth="1"/>
    <col min="996" max="996" width="17.28515625" customWidth="1"/>
    <col min="997" max="997" width="15.85546875" bestFit="1" customWidth="1"/>
    <col min="998" max="998" width="18.7109375" bestFit="1" customWidth="1"/>
    <col min="1000" max="1000" width="14.28515625" bestFit="1" customWidth="1"/>
    <col min="1001" max="1001" width="18.7109375" bestFit="1" customWidth="1"/>
    <col min="1002" max="1003" width="15.85546875" bestFit="1" customWidth="1"/>
    <col min="1004" max="1004" width="14.85546875" bestFit="1" customWidth="1"/>
    <col min="1005" max="1005" width="14.28515625" bestFit="1" customWidth="1"/>
    <col min="1006" max="1006" width="15.28515625" customWidth="1"/>
    <col min="1007" max="1007" width="15.85546875" customWidth="1"/>
    <col min="1008" max="1008" width="14.28515625" customWidth="1"/>
    <col min="1009" max="1009" width="14.85546875" bestFit="1" customWidth="1"/>
    <col min="1010" max="1010" width="16.140625" customWidth="1"/>
    <col min="1011" max="1011" width="17.28515625" customWidth="1"/>
    <col min="1012" max="1012" width="15.85546875" bestFit="1" customWidth="1"/>
    <col min="1013" max="1013" width="18.7109375" bestFit="1" customWidth="1"/>
    <col min="1015" max="1015" width="14.28515625" bestFit="1" customWidth="1"/>
    <col min="1016" max="1016" width="18.7109375" bestFit="1" customWidth="1"/>
    <col min="1017" max="1018" width="15.85546875" bestFit="1" customWidth="1"/>
    <col min="1019" max="1019" width="14.85546875" bestFit="1" customWidth="1"/>
    <col min="1020" max="1020" width="14.28515625" bestFit="1" customWidth="1"/>
    <col min="1021" max="1021" width="15.28515625" customWidth="1"/>
    <col min="1022" max="1022" width="15.85546875" customWidth="1"/>
    <col min="1023" max="1023" width="14.28515625" customWidth="1"/>
    <col min="1024" max="1024" width="14.85546875" bestFit="1" customWidth="1"/>
    <col min="1025" max="1025" width="16.140625" customWidth="1"/>
    <col min="1026" max="1026" width="17.28515625" customWidth="1"/>
    <col min="1027" max="1027" width="15.85546875" bestFit="1" customWidth="1"/>
    <col min="1028" max="1028" width="18.7109375" bestFit="1" customWidth="1"/>
    <col min="1189" max="1189" width="5.7109375" customWidth="1"/>
    <col min="1190" max="1190" width="29" customWidth="1"/>
    <col min="1191" max="1191" width="17.140625" customWidth="1"/>
    <col min="1192" max="1192" width="11.140625" customWidth="1"/>
    <col min="1193" max="1193" width="15.7109375" customWidth="1"/>
    <col min="1194" max="1194" width="16.28515625" customWidth="1"/>
    <col min="1195" max="1195" width="21.140625" customWidth="1"/>
    <col min="1196" max="1196" width="13" customWidth="1"/>
    <col min="1197" max="1197" width="15.28515625" customWidth="1"/>
    <col min="1198" max="1199" width="14.28515625" customWidth="1"/>
    <col min="1200" max="1201" width="15" customWidth="1"/>
    <col min="1202" max="1202" width="17.7109375" customWidth="1"/>
    <col min="1203" max="1203" width="15.7109375" customWidth="1"/>
    <col min="1204" max="1205" width="15" customWidth="1"/>
    <col min="1206" max="1206" width="15.85546875" customWidth="1"/>
    <col min="1207" max="1207" width="17.85546875" customWidth="1"/>
    <col min="1208" max="1208" width="15.85546875" bestFit="1" customWidth="1"/>
    <col min="1209" max="1209" width="18.7109375" bestFit="1" customWidth="1"/>
    <col min="1210" max="1210" width="5.7109375" customWidth="1"/>
    <col min="1211" max="1211" width="16.5703125" customWidth="1"/>
    <col min="1212" max="1212" width="18.7109375" bestFit="1" customWidth="1"/>
    <col min="1213" max="1214" width="15.85546875" bestFit="1" customWidth="1"/>
    <col min="1215" max="1215" width="14.85546875" bestFit="1" customWidth="1"/>
    <col min="1216" max="1216" width="14.28515625" bestFit="1" customWidth="1"/>
    <col min="1217" max="1217" width="15.28515625" customWidth="1"/>
    <col min="1218" max="1218" width="15.85546875" customWidth="1"/>
    <col min="1219" max="1219" width="14.28515625" customWidth="1"/>
    <col min="1220" max="1220" width="14.85546875" bestFit="1" customWidth="1"/>
    <col min="1221" max="1221" width="16.140625" customWidth="1"/>
    <col min="1222" max="1222" width="17.28515625" customWidth="1"/>
    <col min="1223" max="1223" width="15.85546875" bestFit="1" customWidth="1"/>
    <col min="1224" max="1224" width="18.7109375" bestFit="1" customWidth="1"/>
    <col min="1226" max="1226" width="14.28515625" bestFit="1" customWidth="1"/>
    <col min="1227" max="1227" width="18.7109375" bestFit="1" customWidth="1"/>
    <col min="1228" max="1229" width="15.85546875" bestFit="1" customWidth="1"/>
    <col min="1230" max="1230" width="14.85546875" bestFit="1" customWidth="1"/>
    <col min="1231" max="1231" width="16.85546875" customWidth="1"/>
    <col min="1232" max="1232" width="15.28515625" customWidth="1"/>
    <col min="1233" max="1233" width="15.85546875" customWidth="1"/>
    <col min="1234" max="1234" width="14.28515625" customWidth="1"/>
    <col min="1235" max="1235" width="14.85546875" bestFit="1" customWidth="1"/>
    <col min="1236" max="1236" width="16.140625" customWidth="1"/>
    <col min="1237" max="1237" width="17.28515625" customWidth="1"/>
    <col min="1238" max="1238" width="15.85546875" bestFit="1" customWidth="1"/>
    <col min="1239" max="1239" width="18.7109375" bestFit="1" customWidth="1"/>
    <col min="1241" max="1241" width="14.28515625" bestFit="1" customWidth="1"/>
    <col min="1242" max="1242" width="18.7109375" bestFit="1" customWidth="1"/>
    <col min="1243" max="1244" width="15.85546875" bestFit="1" customWidth="1"/>
    <col min="1245" max="1245" width="14.85546875" bestFit="1" customWidth="1"/>
    <col min="1246" max="1246" width="14.28515625" bestFit="1" customWidth="1"/>
    <col min="1247" max="1247" width="15.28515625" customWidth="1"/>
    <col min="1248" max="1248" width="15.85546875" customWidth="1"/>
    <col min="1249" max="1249" width="14.28515625" customWidth="1"/>
    <col min="1250" max="1250" width="14.85546875" bestFit="1" customWidth="1"/>
    <col min="1251" max="1251" width="16.140625" customWidth="1"/>
    <col min="1252" max="1252" width="17.28515625" customWidth="1"/>
    <col min="1253" max="1253" width="15.85546875" bestFit="1" customWidth="1"/>
    <col min="1254" max="1254" width="18.7109375" bestFit="1" customWidth="1"/>
    <col min="1256" max="1256" width="14.28515625" bestFit="1" customWidth="1"/>
    <col min="1257" max="1257" width="18.7109375" bestFit="1" customWidth="1"/>
    <col min="1258" max="1259" width="15.85546875" bestFit="1" customWidth="1"/>
    <col min="1260" max="1260" width="14.85546875" bestFit="1" customWidth="1"/>
    <col min="1261" max="1261" width="14.28515625" bestFit="1" customWidth="1"/>
    <col min="1262" max="1262" width="15.28515625" customWidth="1"/>
    <col min="1263" max="1263" width="15.85546875" customWidth="1"/>
    <col min="1264" max="1264" width="14.28515625" customWidth="1"/>
    <col min="1265" max="1265" width="14.85546875" bestFit="1" customWidth="1"/>
    <col min="1266" max="1266" width="16.140625" customWidth="1"/>
    <col min="1267" max="1267" width="17.28515625" customWidth="1"/>
    <col min="1268" max="1268" width="15.85546875" bestFit="1" customWidth="1"/>
    <col min="1269" max="1269" width="18.7109375" bestFit="1" customWidth="1"/>
    <col min="1271" max="1271" width="14.28515625" bestFit="1" customWidth="1"/>
    <col min="1272" max="1272" width="18.7109375" bestFit="1" customWidth="1"/>
    <col min="1273" max="1274" width="15.85546875" bestFit="1" customWidth="1"/>
    <col min="1275" max="1275" width="14.85546875" bestFit="1" customWidth="1"/>
    <col min="1276" max="1276" width="14.28515625" bestFit="1" customWidth="1"/>
    <col min="1277" max="1277" width="15.28515625" customWidth="1"/>
    <col min="1278" max="1278" width="15.85546875" customWidth="1"/>
    <col min="1279" max="1279" width="14.28515625" customWidth="1"/>
    <col min="1280" max="1280" width="14.85546875" bestFit="1" customWidth="1"/>
    <col min="1281" max="1281" width="16.140625" customWidth="1"/>
    <col min="1282" max="1282" width="17.28515625" customWidth="1"/>
    <col min="1283" max="1283" width="15.85546875" bestFit="1" customWidth="1"/>
    <col min="1284" max="1284" width="18.7109375" bestFit="1" customWidth="1"/>
    <col min="1445" max="1445" width="5.7109375" customWidth="1"/>
    <col min="1446" max="1446" width="29" customWidth="1"/>
    <col min="1447" max="1447" width="17.140625" customWidth="1"/>
    <col min="1448" max="1448" width="11.140625" customWidth="1"/>
    <col min="1449" max="1449" width="15.7109375" customWidth="1"/>
    <col min="1450" max="1450" width="16.28515625" customWidth="1"/>
    <col min="1451" max="1451" width="21.140625" customWidth="1"/>
    <col min="1452" max="1452" width="13" customWidth="1"/>
    <col min="1453" max="1453" width="15.28515625" customWidth="1"/>
    <col min="1454" max="1455" width="14.28515625" customWidth="1"/>
    <col min="1456" max="1457" width="15" customWidth="1"/>
    <col min="1458" max="1458" width="17.7109375" customWidth="1"/>
    <col min="1459" max="1459" width="15.7109375" customWidth="1"/>
    <col min="1460" max="1461" width="15" customWidth="1"/>
    <col min="1462" max="1462" width="15.85546875" customWidth="1"/>
    <col min="1463" max="1463" width="17.85546875" customWidth="1"/>
    <col min="1464" max="1464" width="15.85546875" bestFit="1" customWidth="1"/>
    <col min="1465" max="1465" width="18.7109375" bestFit="1" customWidth="1"/>
    <col min="1466" max="1466" width="5.7109375" customWidth="1"/>
    <col min="1467" max="1467" width="16.5703125" customWidth="1"/>
    <col min="1468" max="1468" width="18.7109375" bestFit="1" customWidth="1"/>
    <col min="1469" max="1470" width="15.85546875" bestFit="1" customWidth="1"/>
    <col min="1471" max="1471" width="14.85546875" bestFit="1" customWidth="1"/>
    <col min="1472" max="1472" width="14.28515625" bestFit="1" customWidth="1"/>
    <col min="1473" max="1473" width="15.28515625" customWidth="1"/>
    <col min="1474" max="1474" width="15.85546875" customWidth="1"/>
    <col min="1475" max="1475" width="14.28515625" customWidth="1"/>
    <col min="1476" max="1476" width="14.85546875" bestFit="1" customWidth="1"/>
    <col min="1477" max="1477" width="16.140625" customWidth="1"/>
    <col min="1478" max="1478" width="17.28515625" customWidth="1"/>
    <col min="1479" max="1479" width="15.85546875" bestFit="1" customWidth="1"/>
    <col min="1480" max="1480" width="18.7109375" bestFit="1" customWidth="1"/>
    <col min="1482" max="1482" width="14.28515625" bestFit="1" customWidth="1"/>
    <col min="1483" max="1483" width="18.7109375" bestFit="1" customWidth="1"/>
    <col min="1484" max="1485" width="15.85546875" bestFit="1" customWidth="1"/>
    <col min="1486" max="1486" width="14.85546875" bestFit="1" customWidth="1"/>
    <col min="1487" max="1487" width="16.85546875" customWidth="1"/>
    <col min="1488" max="1488" width="15.28515625" customWidth="1"/>
    <col min="1489" max="1489" width="15.85546875" customWidth="1"/>
    <col min="1490" max="1490" width="14.28515625" customWidth="1"/>
    <col min="1491" max="1491" width="14.85546875" bestFit="1" customWidth="1"/>
    <col min="1492" max="1492" width="16.140625" customWidth="1"/>
    <col min="1493" max="1493" width="17.28515625" customWidth="1"/>
    <col min="1494" max="1494" width="15.85546875" bestFit="1" customWidth="1"/>
    <col min="1495" max="1495" width="18.7109375" bestFit="1" customWidth="1"/>
    <col min="1497" max="1497" width="14.28515625" bestFit="1" customWidth="1"/>
    <col min="1498" max="1498" width="18.7109375" bestFit="1" customWidth="1"/>
    <col min="1499" max="1500" width="15.85546875" bestFit="1" customWidth="1"/>
    <col min="1501" max="1501" width="14.85546875" bestFit="1" customWidth="1"/>
    <col min="1502" max="1502" width="14.28515625" bestFit="1" customWidth="1"/>
    <col min="1503" max="1503" width="15.28515625" customWidth="1"/>
    <col min="1504" max="1504" width="15.85546875" customWidth="1"/>
    <col min="1505" max="1505" width="14.28515625" customWidth="1"/>
    <col min="1506" max="1506" width="14.85546875" bestFit="1" customWidth="1"/>
    <col min="1507" max="1507" width="16.140625" customWidth="1"/>
    <col min="1508" max="1508" width="17.28515625" customWidth="1"/>
    <col min="1509" max="1509" width="15.85546875" bestFit="1" customWidth="1"/>
    <col min="1510" max="1510" width="18.7109375" bestFit="1" customWidth="1"/>
    <col min="1512" max="1512" width="14.28515625" bestFit="1" customWidth="1"/>
    <col min="1513" max="1513" width="18.7109375" bestFit="1" customWidth="1"/>
    <col min="1514" max="1515" width="15.85546875" bestFit="1" customWidth="1"/>
    <col min="1516" max="1516" width="14.85546875" bestFit="1" customWidth="1"/>
    <col min="1517" max="1517" width="14.28515625" bestFit="1" customWidth="1"/>
    <col min="1518" max="1518" width="15.28515625" customWidth="1"/>
    <col min="1519" max="1519" width="15.85546875" customWidth="1"/>
    <col min="1520" max="1520" width="14.28515625" customWidth="1"/>
    <col min="1521" max="1521" width="14.85546875" bestFit="1" customWidth="1"/>
    <col min="1522" max="1522" width="16.140625" customWidth="1"/>
    <col min="1523" max="1523" width="17.28515625" customWidth="1"/>
    <col min="1524" max="1524" width="15.85546875" bestFit="1" customWidth="1"/>
    <col min="1525" max="1525" width="18.7109375" bestFit="1" customWidth="1"/>
    <col min="1527" max="1527" width="14.28515625" bestFit="1" customWidth="1"/>
    <col min="1528" max="1528" width="18.7109375" bestFit="1" customWidth="1"/>
    <col min="1529" max="1530" width="15.85546875" bestFit="1" customWidth="1"/>
    <col min="1531" max="1531" width="14.85546875" bestFit="1" customWidth="1"/>
    <col min="1532" max="1532" width="14.28515625" bestFit="1" customWidth="1"/>
    <col min="1533" max="1533" width="15.28515625" customWidth="1"/>
    <col min="1534" max="1534" width="15.85546875" customWidth="1"/>
    <col min="1535" max="1535" width="14.28515625" customWidth="1"/>
    <col min="1536" max="1536" width="14.85546875" bestFit="1" customWidth="1"/>
    <col min="1537" max="1537" width="16.140625" customWidth="1"/>
    <col min="1538" max="1538" width="17.28515625" customWidth="1"/>
    <col min="1539" max="1539" width="15.85546875" bestFit="1" customWidth="1"/>
    <col min="1540" max="1540" width="18.7109375" bestFit="1" customWidth="1"/>
    <col min="1701" max="1701" width="5.7109375" customWidth="1"/>
    <col min="1702" max="1702" width="29" customWidth="1"/>
    <col min="1703" max="1703" width="17.140625" customWidth="1"/>
    <col min="1704" max="1704" width="11.140625" customWidth="1"/>
    <col min="1705" max="1705" width="15.7109375" customWidth="1"/>
    <col min="1706" max="1706" width="16.28515625" customWidth="1"/>
    <col min="1707" max="1707" width="21.140625" customWidth="1"/>
    <col min="1708" max="1708" width="13" customWidth="1"/>
    <col min="1709" max="1709" width="15.28515625" customWidth="1"/>
    <col min="1710" max="1711" width="14.28515625" customWidth="1"/>
    <col min="1712" max="1713" width="15" customWidth="1"/>
    <col min="1714" max="1714" width="17.7109375" customWidth="1"/>
    <col min="1715" max="1715" width="15.7109375" customWidth="1"/>
    <col min="1716" max="1717" width="15" customWidth="1"/>
    <col min="1718" max="1718" width="15.85546875" customWidth="1"/>
    <col min="1719" max="1719" width="17.85546875" customWidth="1"/>
    <col min="1720" max="1720" width="15.85546875" bestFit="1" customWidth="1"/>
    <col min="1721" max="1721" width="18.7109375" bestFit="1" customWidth="1"/>
    <col min="1722" max="1722" width="5.7109375" customWidth="1"/>
    <col min="1723" max="1723" width="16.5703125" customWidth="1"/>
    <col min="1724" max="1724" width="18.7109375" bestFit="1" customWidth="1"/>
    <col min="1725" max="1726" width="15.85546875" bestFit="1" customWidth="1"/>
    <col min="1727" max="1727" width="14.85546875" bestFit="1" customWidth="1"/>
    <col min="1728" max="1728" width="14.28515625" bestFit="1" customWidth="1"/>
    <col min="1729" max="1729" width="15.28515625" customWidth="1"/>
    <col min="1730" max="1730" width="15.85546875" customWidth="1"/>
    <col min="1731" max="1731" width="14.28515625" customWidth="1"/>
    <col min="1732" max="1732" width="14.85546875" bestFit="1" customWidth="1"/>
    <col min="1733" max="1733" width="16.140625" customWidth="1"/>
    <col min="1734" max="1734" width="17.28515625" customWidth="1"/>
    <col min="1735" max="1735" width="15.85546875" bestFit="1" customWidth="1"/>
    <col min="1736" max="1736" width="18.7109375" bestFit="1" customWidth="1"/>
    <col min="1738" max="1738" width="14.28515625" bestFit="1" customWidth="1"/>
    <col min="1739" max="1739" width="18.7109375" bestFit="1" customWidth="1"/>
    <col min="1740" max="1741" width="15.85546875" bestFit="1" customWidth="1"/>
    <col min="1742" max="1742" width="14.85546875" bestFit="1" customWidth="1"/>
    <col min="1743" max="1743" width="16.85546875" customWidth="1"/>
    <col min="1744" max="1744" width="15.28515625" customWidth="1"/>
    <col min="1745" max="1745" width="15.85546875" customWidth="1"/>
    <col min="1746" max="1746" width="14.28515625" customWidth="1"/>
    <col min="1747" max="1747" width="14.85546875" bestFit="1" customWidth="1"/>
    <col min="1748" max="1748" width="16.140625" customWidth="1"/>
    <col min="1749" max="1749" width="17.28515625" customWidth="1"/>
    <col min="1750" max="1750" width="15.85546875" bestFit="1" customWidth="1"/>
    <col min="1751" max="1751" width="18.7109375" bestFit="1" customWidth="1"/>
    <col min="1753" max="1753" width="14.28515625" bestFit="1" customWidth="1"/>
    <col min="1754" max="1754" width="18.7109375" bestFit="1" customWidth="1"/>
    <col min="1755" max="1756" width="15.85546875" bestFit="1" customWidth="1"/>
    <col min="1757" max="1757" width="14.85546875" bestFit="1" customWidth="1"/>
    <col min="1758" max="1758" width="14.28515625" bestFit="1" customWidth="1"/>
    <col min="1759" max="1759" width="15.28515625" customWidth="1"/>
    <col min="1760" max="1760" width="15.85546875" customWidth="1"/>
    <col min="1761" max="1761" width="14.28515625" customWidth="1"/>
    <col min="1762" max="1762" width="14.85546875" bestFit="1" customWidth="1"/>
    <col min="1763" max="1763" width="16.140625" customWidth="1"/>
    <col min="1764" max="1764" width="17.28515625" customWidth="1"/>
    <col min="1765" max="1765" width="15.85546875" bestFit="1" customWidth="1"/>
    <col min="1766" max="1766" width="18.7109375" bestFit="1" customWidth="1"/>
    <col min="1768" max="1768" width="14.28515625" bestFit="1" customWidth="1"/>
    <col min="1769" max="1769" width="18.7109375" bestFit="1" customWidth="1"/>
    <col min="1770" max="1771" width="15.85546875" bestFit="1" customWidth="1"/>
    <col min="1772" max="1772" width="14.85546875" bestFit="1" customWidth="1"/>
    <col min="1773" max="1773" width="14.28515625" bestFit="1" customWidth="1"/>
    <col min="1774" max="1774" width="15.28515625" customWidth="1"/>
    <col min="1775" max="1775" width="15.85546875" customWidth="1"/>
    <col min="1776" max="1776" width="14.28515625" customWidth="1"/>
    <col min="1777" max="1777" width="14.85546875" bestFit="1" customWidth="1"/>
    <col min="1778" max="1778" width="16.140625" customWidth="1"/>
    <col min="1779" max="1779" width="17.28515625" customWidth="1"/>
    <col min="1780" max="1780" width="15.85546875" bestFit="1" customWidth="1"/>
    <col min="1781" max="1781" width="18.7109375" bestFit="1" customWidth="1"/>
    <col min="1783" max="1783" width="14.28515625" bestFit="1" customWidth="1"/>
    <col min="1784" max="1784" width="18.7109375" bestFit="1" customWidth="1"/>
    <col min="1785" max="1786" width="15.85546875" bestFit="1" customWidth="1"/>
    <col min="1787" max="1787" width="14.85546875" bestFit="1" customWidth="1"/>
    <col min="1788" max="1788" width="14.28515625" bestFit="1" customWidth="1"/>
    <col min="1789" max="1789" width="15.28515625" customWidth="1"/>
    <col min="1790" max="1790" width="15.85546875" customWidth="1"/>
    <col min="1791" max="1791" width="14.28515625" customWidth="1"/>
    <col min="1792" max="1792" width="14.85546875" bestFit="1" customWidth="1"/>
    <col min="1793" max="1793" width="16.140625" customWidth="1"/>
    <col min="1794" max="1794" width="17.28515625" customWidth="1"/>
    <col min="1795" max="1795" width="15.85546875" bestFit="1" customWidth="1"/>
    <col min="1796" max="1796" width="18.7109375" bestFit="1" customWidth="1"/>
    <col min="1957" max="1957" width="5.7109375" customWidth="1"/>
    <col min="1958" max="1958" width="29" customWidth="1"/>
    <col min="1959" max="1959" width="17.140625" customWidth="1"/>
    <col min="1960" max="1960" width="11.140625" customWidth="1"/>
    <col min="1961" max="1961" width="15.7109375" customWidth="1"/>
    <col min="1962" max="1962" width="16.28515625" customWidth="1"/>
    <col min="1963" max="1963" width="21.140625" customWidth="1"/>
    <col min="1964" max="1964" width="13" customWidth="1"/>
    <col min="1965" max="1965" width="15.28515625" customWidth="1"/>
    <col min="1966" max="1967" width="14.28515625" customWidth="1"/>
    <col min="1968" max="1969" width="15" customWidth="1"/>
    <col min="1970" max="1970" width="17.7109375" customWidth="1"/>
    <col min="1971" max="1971" width="15.7109375" customWidth="1"/>
    <col min="1972" max="1973" width="15" customWidth="1"/>
    <col min="1974" max="1974" width="15.85546875" customWidth="1"/>
    <col min="1975" max="1975" width="17.85546875" customWidth="1"/>
    <col min="1976" max="1976" width="15.85546875" bestFit="1" customWidth="1"/>
    <col min="1977" max="1977" width="18.7109375" bestFit="1" customWidth="1"/>
    <col min="1978" max="1978" width="5.7109375" customWidth="1"/>
    <col min="1979" max="1979" width="16.5703125" customWidth="1"/>
    <col min="1980" max="1980" width="18.7109375" bestFit="1" customWidth="1"/>
    <col min="1981" max="1982" width="15.85546875" bestFit="1" customWidth="1"/>
    <col min="1983" max="1983" width="14.85546875" bestFit="1" customWidth="1"/>
    <col min="1984" max="1984" width="14.28515625" bestFit="1" customWidth="1"/>
    <col min="1985" max="1985" width="15.28515625" customWidth="1"/>
    <col min="1986" max="1986" width="15.85546875" customWidth="1"/>
    <col min="1987" max="1987" width="14.28515625" customWidth="1"/>
    <col min="1988" max="1988" width="14.85546875" bestFit="1" customWidth="1"/>
    <col min="1989" max="1989" width="16.140625" customWidth="1"/>
    <col min="1990" max="1990" width="17.28515625" customWidth="1"/>
    <col min="1991" max="1991" width="15.85546875" bestFit="1" customWidth="1"/>
    <col min="1992" max="1992" width="18.7109375" bestFit="1" customWidth="1"/>
    <col min="1994" max="1994" width="14.28515625" bestFit="1" customWidth="1"/>
    <col min="1995" max="1995" width="18.7109375" bestFit="1" customWidth="1"/>
    <col min="1996" max="1997" width="15.85546875" bestFit="1" customWidth="1"/>
    <col min="1998" max="1998" width="14.85546875" bestFit="1" customWidth="1"/>
    <col min="1999" max="1999" width="16.85546875" customWidth="1"/>
    <col min="2000" max="2000" width="15.28515625" customWidth="1"/>
    <col min="2001" max="2001" width="15.85546875" customWidth="1"/>
    <col min="2002" max="2002" width="14.28515625" customWidth="1"/>
    <col min="2003" max="2003" width="14.85546875" bestFit="1" customWidth="1"/>
    <col min="2004" max="2004" width="16.140625" customWidth="1"/>
    <col min="2005" max="2005" width="17.28515625" customWidth="1"/>
    <col min="2006" max="2006" width="15.85546875" bestFit="1" customWidth="1"/>
    <col min="2007" max="2007" width="18.7109375" bestFit="1" customWidth="1"/>
    <col min="2009" max="2009" width="14.28515625" bestFit="1" customWidth="1"/>
    <col min="2010" max="2010" width="18.7109375" bestFit="1" customWidth="1"/>
    <col min="2011" max="2012" width="15.85546875" bestFit="1" customWidth="1"/>
    <col min="2013" max="2013" width="14.85546875" bestFit="1" customWidth="1"/>
    <col min="2014" max="2014" width="14.28515625" bestFit="1" customWidth="1"/>
    <col min="2015" max="2015" width="15.28515625" customWidth="1"/>
    <col min="2016" max="2016" width="15.85546875" customWidth="1"/>
    <col min="2017" max="2017" width="14.28515625" customWidth="1"/>
    <col min="2018" max="2018" width="14.85546875" bestFit="1" customWidth="1"/>
    <col min="2019" max="2019" width="16.140625" customWidth="1"/>
    <col min="2020" max="2020" width="17.28515625" customWidth="1"/>
    <col min="2021" max="2021" width="15.85546875" bestFit="1" customWidth="1"/>
    <col min="2022" max="2022" width="18.7109375" bestFit="1" customWidth="1"/>
    <col min="2024" max="2024" width="14.28515625" bestFit="1" customWidth="1"/>
    <col min="2025" max="2025" width="18.7109375" bestFit="1" customWidth="1"/>
    <col min="2026" max="2027" width="15.85546875" bestFit="1" customWidth="1"/>
    <col min="2028" max="2028" width="14.85546875" bestFit="1" customWidth="1"/>
    <col min="2029" max="2029" width="14.28515625" bestFit="1" customWidth="1"/>
    <col min="2030" max="2030" width="15.28515625" customWidth="1"/>
    <col min="2031" max="2031" width="15.85546875" customWidth="1"/>
    <col min="2032" max="2032" width="14.28515625" customWidth="1"/>
    <col min="2033" max="2033" width="14.85546875" bestFit="1" customWidth="1"/>
    <col min="2034" max="2034" width="16.140625" customWidth="1"/>
    <col min="2035" max="2035" width="17.28515625" customWidth="1"/>
    <col min="2036" max="2036" width="15.85546875" bestFit="1" customWidth="1"/>
    <col min="2037" max="2037" width="18.7109375" bestFit="1" customWidth="1"/>
    <col min="2039" max="2039" width="14.28515625" bestFit="1" customWidth="1"/>
    <col min="2040" max="2040" width="18.7109375" bestFit="1" customWidth="1"/>
    <col min="2041" max="2042" width="15.85546875" bestFit="1" customWidth="1"/>
    <col min="2043" max="2043" width="14.85546875" bestFit="1" customWidth="1"/>
    <col min="2044" max="2044" width="14.28515625" bestFit="1" customWidth="1"/>
    <col min="2045" max="2045" width="15.28515625" customWidth="1"/>
    <col min="2046" max="2046" width="15.85546875" customWidth="1"/>
    <col min="2047" max="2047" width="14.28515625" customWidth="1"/>
    <col min="2048" max="2048" width="14.85546875" bestFit="1" customWidth="1"/>
    <col min="2049" max="2049" width="16.140625" customWidth="1"/>
    <col min="2050" max="2050" width="17.28515625" customWidth="1"/>
    <col min="2051" max="2051" width="15.85546875" bestFit="1" customWidth="1"/>
    <col min="2052" max="2052" width="18.7109375" bestFit="1" customWidth="1"/>
    <col min="2213" max="2213" width="5.7109375" customWidth="1"/>
    <col min="2214" max="2214" width="29" customWidth="1"/>
    <col min="2215" max="2215" width="17.140625" customWidth="1"/>
    <col min="2216" max="2216" width="11.140625" customWidth="1"/>
    <col min="2217" max="2217" width="15.7109375" customWidth="1"/>
    <col min="2218" max="2218" width="16.28515625" customWidth="1"/>
    <col min="2219" max="2219" width="21.140625" customWidth="1"/>
    <col min="2220" max="2220" width="13" customWidth="1"/>
    <col min="2221" max="2221" width="15.28515625" customWidth="1"/>
    <col min="2222" max="2223" width="14.28515625" customWidth="1"/>
    <col min="2224" max="2225" width="15" customWidth="1"/>
    <col min="2226" max="2226" width="17.7109375" customWidth="1"/>
    <col min="2227" max="2227" width="15.7109375" customWidth="1"/>
    <col min="2228" max="2229" width="15" customWidth="1"/>
    <col min="2230" max="2230" width="15.85546875" customWidth="1"/>
    <col min="2231" max="2231" width="17.85546875" customWidth="1"/>
    <col min="2232" max="2232" width="15.85546875" bestFit="1" customWidth="1"/>
    <col min="2233" max="2233" width="18.7109375" bestFit="1" customWidth="1"/>
    <col min="2234" max="2234" width="5.7109375" customWidth="1"/>
    <col min="2235" max="2235" width="16.5703125" customWidth="1"/>
    <col min="2236" max="2236" width="18.7109375" bestFit="1" customWidth="1"/>
    <col min="2237" max="2238" width="15.85546875" bestFit="1" customWidth="1"/>
    <col min="2239" max="2239" width="14.85546875" bestFit="1" customWidth="1"/>
    <col min="2240" max="2240" width="14.28515625" bestFit="1" customWidth="1"/>
    <col min="2241" max="2241" width="15.28515625" customWidth="1"/>
    <col min="2242" max="2242" width="15.85546875" customWidth="1"/>
    <col min="2243" max="2243" width="14.28515625" customWidth="1"/>
    <col min="2244" max="2244" width="14.85546875" bestFit="1" customWidth="1"/>
    <col min="2245" max="2245" width="16.140625" customWidth="1"/>
    <col min="2246" max="2246" width="17.28515625" customWidth="1"/>
    <col min="2247" max="2247" width="15.85546875" bestFit="1" customWidth="1"/>
    <col min="2248" max="2248" width="18.7109375" bestFit="1" customWidth="1"/>
    <col min="2250" max="2250" width="14.28515625" bestFit="1" customWidth="1"/>
    <col min="2251" max="2251" width="18.7109375" bestFit="1" customWidth="1"/>
    <col min="2252" max="2253" width="15.85546875" bestFit="1" customWidth="1"/>
    <col min="2254" max="2254" width="14.85546875" bestFit="1" customWidth="1"/>
    <col min="2255" max="2255" width="16.85546875" customWidth="1"/>
    <col min="2256" max="2256" width="15.28515625" customWidth="1"/>
    <col min="2257" max="2257" width="15.85546875" customWidth="1"/>
    <col min="2258" max="2258" width="14.28515625" customWidth="1"/>
    <col min="2259" max="2259" width="14.85546875" bestFit="1" customWidth="1"/>
    <col min="2260" max="2260" width="16.140625" customWidth="1"/>
    <col min="2261" max="2261" width="17.28515625" customWidth="1"/>
    <col min="2262" max="2262" width="15.85546875" bestFit="1" customWidth="1"/>
    <col min="2263" max="2263" width="18.7109375" bestFit="1" customWidth="1"/>
    <col min="2265" max="2265" width="14.28515625" bestFit="1" customWidth="1"/>
    <col min="2266" max="2266" width="18.7109375" bestFit="1" customWidth="1"/>
    <col min="2267" max="2268" width="15.85546875" bestFit="1" customWidth="1"/>
    <col min="2269" max="2269" width="14.85546875" bestFit="1" customWidth="1"/>
    <col min="2270" max="2270" width="14.28515625" bestFit="1" customWidth="1"/>
    <col min="2271" max="2271" width="15.28515625" customWidth="1"/>
    <col min="2272" max="2272" width="15.85546875" customWidth="1"/>
    <col min="2273" max="2273" width="14.28515625" customWidth="1"/>
    <col min="2274" max="2274" width="14.85546875" bestFit="1" customWidth="1"/>
    <col min="2275" max="2275" width="16.140625" customWidth="1"/>
    <col min="2276" max="2276" width="17.28515625" customWidth="1"/>
    <col min="2277" max="2277" width="15.85546875" bestFit="1" customWidth="1"/>
    <col min="2278" max="2278" width="18.7109375" bestFit="1" customWidth="1"/>
    <col min="2280" max="2280" width="14.28515625" bestFit="1" customWidth="1"/>
    <col min="2281" max="2281" width="18.7109375" bestFit="1" customWidth="1"/>
    <col min="2282" max="2283" width="15.85546875" bestFit="1" customWidth="1"/>
    <col min="2284" max="2284" width="14.85546875" bestFit="1" customWidth="1"/>
    <col min="2285" max="2285" width="14.28515625" bestFit="1" customWidth="1"/>
    <col min="2286" max="2286" width="15.28515625" customWidth="1"/>
    <col min="2287" max="2287" width="15.85546875" customWidth="1"/>
    <col min="2288" max="2288" width="14.28515625" customWidth="1"/>
    <col min="2289" max="2289" width="14.85546875" bestFit="1" customWidth="1"/>
    <col min="2290" max="2290" width="16.140625" customWidth="1"/>
    <col min="2291" max="2291" width="17.28515625" customWidth="1"/>
    <col min="2292" max="2292" width="15.85546875" bestFit="1" customWidth="1"/>
    <col min="2293" max="2293" width="18.7109375" bestFit="1" customWidth="1"/>
    <col min="2295" max="2295" width="14.28515625" bestFit="1" customWidth="1"/>
    <col min="2296" max="2296" width="18.7109375" bestFit="1" customWidth="1"/>
    <col min="2297" max="2298" width="15.85546875" bestFit="1" customWidth="1"/>
    <col min="2299" max="2299" width="14.85546875" bestFit="1" customWidth="1"/>
    <col min="2300" max="2300" width="14.28515625" bestFit="1" customWidth="1"/>
    <col min="2301" max="2301" width="15.28515625" customWidth="1"/>
    <col min="2302" max="2302" width="15.85546875" customWidth="1"/>
    <col min="2303" max="2303" width="14.28515625" customWidth="1"/>
    <col min="2304" max="2304" width="14.85546875" bestFit="1" customWidth="1"/>
    <col min="2305" max="2305" width="16.140625" customWidth="1"/>
    <col min="2306" max="2306" width="17.28515625" customWidth="1"/>
    <col min="2307" max="2307" width="15.85546875" bestFit="1" customWidth="1"/>
    <col min="2308" max="2308" width="18.7109375" bestFit="1" customWidth="1"/>
    <col min="2469" max="2469" width="5.7109375" customWidth="1"/>
    <col min="2470" max="2470" width="29" customWidth="1"/>
    <col min="2471" max="2471" width="17.140625" customWidth="1"/>
    <col min="2472" max="2472" width="11.140625" customWidth="1"/>
    <col min="2473" max="2473" width="15.7109375" customWidth="1"/>
    <col min="2474" max="2474" width="16.28515625" customWidth="1"/>
    <col min="2475" max="2475" width="21.140625" customWidth="1"/>
    <col min="2476" max="2476" width="13" customWidth="1"/>
    <col min="2477" max="2477" width="15.28515625" customWidth="1"/>
    <col min="2478" max="2479" width="14.28515625" customWidth="1"/>
    <col min="2480" max="2481" width="15" customWidth="1"/>
    <col min="2482" max="2482" width="17.7109375" customWidth="1"/>
    <col min="2483" max="2483" width="15.7109375" customWidth="1"/>
    <col min="2484" max="2485" width="15" customWidth="1"/>
    <col min="2486" max="2486" width="15.85546875" customWidth="1"/>
    <col min="2487" max="2487" width="17.85546875" customWidth="1"/>
    <col min="2488" max="2488" width="15.85546875" bestFit="1" customWidth="1"/>
    <col min="2489" max="2489" width="18.7109375" bestFit="1" customWidth="1"/>
    <col min="2490" max="2490" width="5.7109375" customWidth="1"/>
    <col min="2491" max="2491" width="16.5703125" customWidth="1"/>
    <col min="2492" max="2492" width="18.7109375" bestFit="1" customWidth="1"/>
    <col min="2493" max="2494" width="15.85546875" bestFit="1" customWidth="1"/>
    <col min="2495" max="2495" width="14.85546875" bestFit="1" customWidth="1"/>
    <col min="2496" max="2496" width="14.28515625" bestFit="1" customWidth="1"/>
    <col min="2497" max="2497" width="15.28515625" customWidth="1"/>
    <col min="2498" max="2498" width="15.85546875" customWidth="1"/>
    <col min="2499" max="2499" width="14.28515625" customWidth="1"/>
    <col min="2500" max="2500" width="14.85546875" bestFit="1" customWidth="1"/>
    <col min="2501" max="2501" width="16.140625" customWidth="1"/>
    <col min="2502" max="2502" width="17.28515625" customWidth="1"/>
    <col min="2503" max="2503" width="15.85546875" bestFit="1" customWidth="1"/>
    <col min="2504" max="2504" width="18.7109375" bestFit="1" customWidth="1"/>
    <col min="2506" max="2506" width="14.28515625" bestFit="1" customWidth="1"/>
    <col min="2507" max="2507" width="18.7109375" bestFit="1" customWidth="1"/>
    <col min="2508" max="2509" width="15.85546875" bestFit="1" customWidth="1"/>
    <col min="2510" max="2510" width="14.85546875" bestFit="1" customWidth="1"/>
    <col min="2511" max="2511" width="16.85546875" customWidth="1"/>
    <col min="2512" max="2512" width="15.28515625" customWidth="1"/>
    <col min="2513" max="2513" width="15.85546875" customWidth="1"/>
    <col min="2514" max="2514" width="14.28515625" customWidth="1"/>
    <col min="2515" max="2515" width="14.85546875" bestFit="1" customWidth="1"/>
    <col min="2516" max="2516" width="16.140625" customWidth="1"/>
    <col min="2517" max="2517" width="17.28515625" customWidth="1"/>
    <col min="2518" max="2518" width="15.85546875" bestFit="1" customWidth="1"/>
    <col min="2519" max="2519" width="18.7109375" bestFit="1" customWidth="1"/>
    <col min="2521" max="2521" width="14.28515625" bestFit="1" customWidth="1"/>
    <col min="2522" max="2522" width="18.7109375" bestFit="1" customWidth="1"/>
    <col min="2523" max="2524" width="15.85546875" bestFit="1" customWidth="1"/>
    <col min="2525" max="2525" width="14.85546875" bestFit="1" customWidth="1"/>
    <col min="2526" max="2526" width="14.28515625" bestFit="1" customWidth="1"/>
    <col min="2527" max="2527" width="15.28515625" customWidth="1"/>
    <col min="2528" max="2528" width="15.85546875" customWidth="1"/>
    <col min="2529" max="2529" width="14.28515625" customWidth="1"/>
    <col min="2530" max="2530" width="14.85546875" bestFit="1" customWidth="1"/>
    <col min="2531" max="2531" width="16.140625" customWidth="1"/>
    <col min="2532" max="2532" width="17.28515625" customWidth="1"/>
    <col min="2533" max="2533" width="15.85546875" bestFit="1" customWidth="1"/>
    <col min="2534" max="2534" width="18.7109375" bestFit="1" customWidth="1"/>
    <col min="2536" max="2536" width="14.28515625" bestFit="1" customWidth="1"/>
    <col min="2537" max="2537" width="18.7109375" bestFit="1" customWidth="1"/>
    <col min="2538" max="2539" width="15.85546875" bestFit="1" customWidth="1"/>
    <col min="2540" max="2540" width="14.85546875" bestFit="1" customWidth="1"/>
    <col min="2541" max="2541" width="14.28515625" bestFit="1" customWidth="1"/>
    <col min="2542" max="2542" width="15.28515625" customWidth="1"/>
    <col min="2543" max="2543" width="15.85546875" customWidth="1"/>
    <col min="2544" max="2544" width="14.28515625" customWidth="1"/>
    <col min="2545" max="2545" width="14.85546875" bestFit="1" customWidth="1"/>
    <col min="2546" max="2546" width="16.140625" customWidth="1"/>
    <col min="2547" max="2547" width="17.28515625" customWidth="1"/>
    <col min="2548" max="2548" width="15.85546875" bestFit="1" customWidth="1"/>
    <col min="2549" max="2549" width="18.7109375" bestFit="1" customWidth="1"/>
    <col min="2551" max="2551" width="14.28515625" bestFit="1" customWidth="1"/>
    <col min="2552" max="2552" width="18.7109375" bestFit="1" customWidth="1"/>
    <col min="2553" max="2554" width="15.85546875" bestFit="1" customWidth="1"/>
    <col min="2555" max="2555" width="14.85546875" bestFit="1" customWidth="1"/>
    <col min="2556" max="2556" width="14.28515625" bestFit="1" customWidth="1"/>
    <col min="2557" max="2557" width="15.28515625" customWidth="1"/>
    <col min="2558" max="2558" width="15.85546875" customWidth="1"/>
    <col min="2559" max="2559" width="14.28515625" customWidth="1"/>
    <col min="2560" max="2560" width="14.85546875" bestFit="1" customWidth="1"/>
    <col min="2561" max="2561" width="16.140625" customWidth="1"/>
    <col min="2562" max="2562" width="17.28515625" customWidth="1"/>
    <col min="2563" max="2563" width="15.85546875" bestFit="1" customWidth="1"/>
    <col min="2564" max="2564" width="18.7109375" bestFit="1" customWidth="1"/>
    <col min="2725" max="2725" width="5.7109375" customWidth="1"/>
    <col min="2726" max="2726" width="29" customWidth="1"/>
    <col min="2727" max="2727" width="17.140625" customWidth="1"/>
    <col min="2728" max="2728" width="11.140625" customWidth="1"/>
    <col min="2729" max="2729" width="15.7109375" customWidth="1"/>
    <col min="2730" max="2730" width="16.28515625" customWidth="1"/>
    <col min="2731" max="2731" width="21.140625" customWidth="1"/>
    <col min="2732" max="2732" width="13" customWidth="1"/>
    <col min="2733" max="2733" width="15.28515625" customWidth="1"/>
    <col min="2734" max="2735" width="14.28515625" customWidth="1"/>
    <col min="2736" max="2737" width="15" customWidth="1"/>
    <col min="2738" max="2738" width="17.7109375" customWidth="1"/>
    <col min="2739" max="2739" width="15.7109375" customWidth="1"/>
    <col min="2740" max="2741" width="15" customWidth="1"/>
    <col min="2742" max="2742" width="15.85546875" customWidth="1"/>
    <col min="2743" max="2743" width="17.85546875" customWidth="1"/>
    <col min="2744" max="2744" width="15.85546875" bestFit="1" customWidth="1"/>
    <col min="2745" max="2745" width="18.7109375" bestFit="1" customWidth="1"/>
    <col min="2746" max="2746" width="5.7109375" customWidth="1"/>
    <col min="2747" max="2747" width="16.5703125" customWidth="1"/>
    <col min="2748" max="2748" width="18.7109375" bestFit="1" customWidth="1"/>
    <col min="2749" max="2750" width="15.85546875" bestFit="1" customWidth="1"/>
    <col min="2751" max="2751" width="14.85546875" bestFit="1" customWidth="1"/>
    <col min="2752" max="2752" width="14.28515625" bestFit="1" customWidth="1"/>
    <col min="2753" max="2753" width="15.28515625" customWidth="1"/>
    <col min="2754" max="2754" width="15.85546875" customWidth="1"/>
    <col min="2755" max="2755" width="14.28515625" customWidth="1"/>
    <col min="2756" max="2756" width="14.85546875" bestFit="1" customWidth="1"/>
    <col min="2757" max="2757" width="16.140625" customWidth="1"/>
    <col min="2758" max="2758" width="17.28515625" customWidth="1"/>
    <col min="2759" max="2759" width="15.85546875" bestFit="1" customWidth="1"/>
    <col min="2760" max="2760" width="18.7109375" bestFit="1" customWidth="1"/>
    <col min="2762" max="2762" width="14.28515625" bestFit="1" customWidth="1"/>
    <col min="2763" max="2763" width="18.7109375" bestFit="1" customWidth="1"/>
    <col min="2764" max="2765" width="15.85546875" bestFit="1" customWidth="1"/>
    <col min="2766" max="2766" width="14.85546875" bestFit="1" customWidth="1"/>
    <col min="2767" max="2767" width="16.85546875" customWidth="1"/>
    <col min="2768" max="2768" width="15.28515625" customWidth="1"/>
    <col min="2769" max="2769" width="15.85546875" customWidth="1"/>
    <col min="2770" max="2770" width="14.28515625" customWidth="1"/>
    <col min="2771" max="2771" width="14.85546875" bestFit="1" customWidth="1"/>
    <col min="2772" max="2772" width="16.140625" customWidth="1"/>
    <col min="2773" max="2773" width="17.28515625" customWidth="1"/>
    <col min="2774" max="2774" width="15.85546875" bestFit="1" customWidth="1"/>
    <col min="2775" max="2775" width="18.7109375" bestFit="1" customWidth="1"/>
    <col min="2777" max="2777" width="14.28515625" bestFit="1" customWidth="1"/>
    <col min="2778" max="2778" width="18.7109375" bestFit="1" customWidth="1"/>
    <col min="2779" max="2780" width="15.85546875" bestFit="1" customWidth="1"/>
    <col min="2781" max="2781" width="14.85546875" bestFit="1" customWidth="1"/>
    <col min="2782" max="2782" width="14.28515625" bestFit="1" customWidth="1"/>
    <col min="2783" max="2783" width="15.28515625" customWidth="1"/>
    <col min="2784" max="2784" width="15.85546875" customWidth="1"/>
    <col min="2785" max="2785" width="14.28515625" customWidth="1"/>
    <col min="2786" max="2786" width="14.85546875" bestFit="1" customWidth="1"/>
    <col min="2787" max="2787" width="16.140625" customWidth="1"/>
    <col min="2788" max="2788" width="17.28515625" customWidth="1"/>
    <col min="2789" max="2789" width="15.85546875" bestFit="1" customWidth="1"/>
    <col min="2790" max="2790" width="18.7109375" bestFit="1" customWidth="1"/>
    <col min="2792" max="2792" width="14.28515625" bestFit="1" customWidth="1"/>
    <col min="2793" max="2793" width="18.7109375" bestFit="1" customWidth="1"/>
    <col min="2794" max="2795" width="15.85546875" bestFit="1" customWidth="1"/>
    <col min="2796" max="2796" width="14.85546875" bestFit="1" customWidth="1"/>
    <col min="2797" max="2797" width="14.28515625" bestFit="1" customWidth="1"/>
    <col min="2798" max="2798" width="15.28515625" customWidth="1"/>
    <col min="2799" max="2799" width="15.85546875" customWidth="1"/>
    <col min="2800" max="2800" width="14.28515625" customWidth="1"/>
    <col min="2801" max="2801" width="14.85546875" bestFit="1" customWidth="1"/>
    <col min="2802" max="2802" width="16.140625" customWidth="1"/>
    <col min="2803" max="2803" width="17.28515625" customWidth="1"/>
    <col min="2804" max="2804" width="15.85546875" bestFit="1" customWidth="1"/>
    <col min="2805" max="2805" width="18.7109375" bestFit="1" customWidth="1"/>
    <col min="2807" max="2807" width="14.28515625" bestFit="1" customWidth="1"/>
    <col min="2808" max="2808" width="18.7109375" bestFit="1" customWidth="1"/>
    <col min="2809" max="2810" width="15.85546875" bestFit="1" customWidth="1"/>
    <col min="2811" max="2811" width="14.85546875" bestFit="1" customWidth="1"/>
    <col min="2812" max="2812" width="14.28515625" bestFit="1" customWidth="1"/>
    <col min="2813" max="2813" width="15.28515625" customWidth="1"/>
    <col min="2814" max="2814" width="15.85546875" customWidth="1"/>
    <col min="2815" max="2815" width="14.28515625" customWidth="1"/>
    <col min="2816" max="2816" width="14.85546875" bestFit="1" customWidth="1"/>
    <col min="2817" max="2817" width="16.140625" customWidth="1"/>
    <col min="2818" max="2818" width="17.28515625" customWidth="1"/>
    <col min="2819" max="2819" width="15.85546875" bestFit="1" customWidth="1"/>
    <col min="2820" max="2820" width="18.7109375" bestFit="1" customWidth="1"/>
    <col min="2981" max="2981" width="5.7109375" customWidth="1"/>
    <col min="2982" max="2982" width="29" customWidth="1"/>
    <col min="2983" max="2983" width="17.140625" customWidth="1"/>
    <col min="2984" max="2984" width="11.140625" customWidth="1"/>
    <col min="2985" max="2985" width="15.7109375" customWidth="1"/>
    <col min="2986" max="2986" width="16.28515625" customWidth="1"/>
    <col min="2987" max="2987" width="21.140625" customWidth="1"/>
    <col min="2988" max="2988" width="13" customWidth="1"/>
    <col min="2989" max="2989" width="15.28515625" customWidth="1"/>
    <col min="2990" max="2991" width="14.28515625" customWidth="1"/>
    <col min="2992" max="2993" width="15" customWidth="1"/>
    <col min="2994" max="2994" width="17.7109375" customWidth="1"/>
    <col min="2995" max="2995" width="15.7109375" customWidth="1"/>
    <col min="2996" max="2997" width="15" customWidth="1"/>
    <col min="2998" max="2998" width="15.85546875" customWidth="1"/>
    <col min="2999" max="2999" width="17.85546875" customWidth="1"/>
    <col min="3000" max="3000" width="15.85546875" bestFit="1" customWidth="1"/>
    <col min="3001" max="3001" width="18.7109375" bestFit="1" customWidth="1"/>
    <col min="3002" max="3002" width="5.7109375" customWidth="1"/>
    <col min="3003" max="3003" width="16.5703125" customWidth="1"/>
    <col min="3004" max="3004" width="18.7109375" bestFit="1" customWidth="1"/>
    <col min="3005" max="3006" width="15.85546875" bestFit="1" customWidth="1"/>
    <col min="3007" max="3007" width="14.85546875" bestFit="1" customWidth="1"/>
    <col min="3008" max="3008" width="14.28515625" bestFit="1" customWidth="1"/>
    <col min="3009" max="3009" width="15.28515625" customWidth="1"/>
    <col min="3010" max="3010" width="15.85546875" customWidth="1"/>
    <col min="3011" max="3011" width="14.28515625" customWidth="1"/>
    <col min="3012" max="3012" width="14.85546875" bestFit="1" customWidth="1"/>
    <col min="3013" max="3013" width="16.140625" customWidth="1"/>
    <col min="3014" max="3014" width="17.28515625" customWidth="1"/>
    <col min="3015" max="3015" width="15.85546875" bestFit="1" customWidth="1"/>
    <col min="3016" max="3016" width="18.7109375" bestFit="1" customWidth="1"/>
    <col min="3018" max="3018" width="14.28515625" bestFit="1" customWidth="1"/>
    <col min="3019" max="3019" width="18.7109375" bestFit="1" customWidth="1"/>
    <col min="3020" max="3021" width="15.85546875" bestFit="1" customWidth="1"/>
    <col min="3022" max="3022" width="14.85546875" bestFit="1" customWidth="1"/>
    <col min="3023" max="3023" width="16.85546875" customWidth="1"/>
    <col min="3024" max="3024" width="15.28515625" customWidth="1"/>
    <col min="3025" max="3025" width="15.85546875" customWidth="1"/>
    <col min="3026" max="3026" width="14.28515625" customWidth="1"/>
    <col min="3027" max="3027" width="14.85546875" bestFit="1" customWidth="1"/>
    <col min="3028" max="3028" width="16.140625" customWidth="1"/>
    <col min="3029" max="3029" width="17.28515625" customWidth="1"/>
    <col min="3030" max="3030" width="15.85546875" bestFit="1" customWidth="1"/>
    <col min="3031" max="3031" width="18.7109375" bestFit="1" customWidth="1"/>
    <col min="3033" max="3033" width="14.28515625" bestFit="1" customWidth="1"/>
    <col min="3034" max="3034" width="18.7109375" bestFit="1" customWidth="1"/>
    <col min="3035" max="3036" width="15.85546875" bestFit="1" customWidth="1"/>
    <col min="3037" max="3037" width="14.85546875" bestFit="1" customWidth="1"/>
    <col min="3038" max="3038" width="14.28515625" bestFit="1" customWidth="1"/>
    <col min="3039" max="3039" width="15.28515625" customWidth="1"/>
    <col min="3040" max="3040" width="15.85546875" customWidth="1"/>
    <col min="3041" max="3041" width="14.28515625" customWidth="1"/>
    <col min="3042" max="3042" width="14.85546875" bestFit="1" customWidth="1"/>
    <col min="3043" max="3043" width="16.140625" customWidth="1"/>
    <col min="3044" max="3044" width="17.28515625" customWidth="1"/>
    <col min="3045" max="3045" width="15.85546875" bestFit="1" customWidth="1"/>
    <col min="3046" max="3046" width="18.7109375" bestFit="1" customWidth="1"/>
    <col min="3048" max="3048" width="14.28515625" bestFit="1" customWidth="1"/>
    <col min="3049" max="3049" width="18.7109375" bestFit="1" customWidth="1"/>
    <col min="3050" max="3051" width="15.85546875" bestFit="1" customWidth="1"/>
    <col min="3052" max="3052" width="14.85546875" bestFit="1" customWidth="1"/>
    <col min="3053" max="3053" width="14.28515625" bestFit="1" customWidth="1"/>
    <col min="3054" max="3054" width="15.28515625" customWidth="1"/>
    <col min="3055" max="3055" width="15.85546875" customWidth="1"/>
    <col min="3056" max="3056" width="14.28515625" customWidth="1"/>
    <col min="3057" max="3057" width="14.85546875" bestFit="1" customWidth="1"/>
    <col min="3058" max="3058" width="16.140625" customWidth="1"/>
    <col min="3059" max="3059" width="17.28515625" customWidth="1"/>
    <col min="3060" max="3060" width="15.85546875" bestFit="1" customWidth="1"/>
    <col min="3061" max="3061" width="18.7109375" bestFit="1" customWidth="1"/>
    <col min="3063" max="3063" width="14.28515625" bestFit="1" customWidth="1"/>
    <col min="3064" max="3064" width="18.7109375" bestFit="1" customWidth="1"/>
    <col min="3065" max="3066" width="15.85546875" bestFit="1" customWidth="1"/>
    <col min="3067" max="3067" width="14.85546875" bestFit="1" customWidth="1"/>
    <col min="3068" max="3068" width="14.28515625" bestFit="1" customWidth="1"/>
    <col min="3069" max="3069" width="15.28515625" customWidth="1"/>
    <col min="3070" max="3070" width="15.85546875" customWidth="1"/>
    <col min="3071" max="3071" width="14.28515625" customWidth="1"/>
    <col min="3072" max="3072" width="14.85546875" bestFit="1" customWidth="1"/>
    <col min="3073" max="3073" width="16.140625" customWidth="1"/>
    <col min="3074" max="3074" width="17.28515625" customWidth="1"/>
    <col min="3075" max="3075" width="15.85546875" bestFit="1" customWidth="1"/>
    <col min="3076" max="3076" width="18.7109375" bestFit="1" customWidth="1"/>
    <col min="3237" max="3237" width="5.7109375" customWidth="1"/>
    <col min="3238" max="3238" width="29" customWidth="1"/>
    <col min="3239" max="3239" width="17.140625" customWidth="1"/>
    <col min="3240" max="3240" width="11.140625" customWidth="1"/>
    <col min="3241" max="3241" width="15.7109375" customWidth="1"/>
    <col min="3242" max="3242" width="16.28515625" customWidth="1"/>
    <col min="3243" max="3243" width="21.140625" customWidth="1"/>
    <col min="3244" max="3244" width="13" customWidth="1"/>
    <col min="3245" max="3245" width="15.28515625" customWidth="1"/>
    <col min="3246" max="3247" width="14.28515625" customWidth="1"/>
    <col min="3248" max="3249" width="15" customWidth="1"/>
    <col min="3250" max="3250" width="17.7109375" customWidth="1"/>
    <col min="3251" max="3251" width="15.7109375" customWidth="1"/>
    <col min="3252" max="3253" width="15" customWidth="1"/>
    <col min="3254" max="3254" width="15.85546875" customWidth="1"/>
    <col min="3255" max="3255" width="17.85546875" customWidth="1"/>
    <col min="3256" max="3256" width="15.85546875" bestFit="1" customWidth="1"/>
    <col min="3257" max="3257" width="18.7109375" bestFit="1" customWidth="1"/>
    <col min="3258" max="3258" width="5.7109375" customWidth="1"/>
    <col min="3259" max="3259" width="16.5703125" customWidth="1"/>
    <col min="3260" max="3260" width="18.7109375" bestFit="1" customWidth="1"/>
    <col min="3261" max="3262" width="15.85546875" bestFit="1" customWidth="1"/>
    <col min="3263" max="3263" width="14.85546875" bestFit="1" customWidth="1"/>
    <col min="3264" max="3264" width="14.28515625" bestFit="1" customWidth="1"/>
    <col min="3265" max="3265" width="15.28515625" customWidth="1"/>
    <col min="3266" max="3266" width="15.85546875" customWidth="1"/>
    <col min="3267" max="3267" width="14.28515625" customWidth="1"/>
    <col min="3268" max="3268" width="14.85546875" bestFit="1" customWidth="1"/>
    <col min="3269" max="3269" width="16.140625" customWidth="1"/>
    <col min="3270" max="3270" width="17.28515625" customWidth="1"/>
    <col min="3271" max="3271" width="15.85546875" bestFit="1" customWidth="1"/>
    <col min="3272" max="3272" width="18.7109375" bestFit="1" customWidth="1"/>
    <col min="3274" max="3274" width="14.28515625" bestFit="1" customWidth="1"/>
    <col min="3275" max="3275" width="18.7109375" bestFit="1" customWidth="1"/>
    <col min="3276" max="3277" width="15.85546875" bestFit="1" customWidth="1"/>
    <col min="3278" max="3278" width="14.85546875" bestFit="1" customWidth="1"/>
    <col min="3279" max="3279" width="16.85546875" customWidth="1"/>
    <col min="3280" max="3280" width="15.28515625" customWidth="1"/>
    <col min="3281" max="3281" width="15.85546875" customWidth="1"/>
    <col min="3282" max="3282" width="14.28515625" customWidth="1"/>
    <col min="3283" max="3283" width="14.85546875" bestFit="1" customWidth="1"/>
    <col min="3284" max="3284" width="16.140625" customWidth="1"/>
    <col min="3285" max="3285" width="17.28515625" customWidth="1"/>
    <col min="3286" max="3286" width="15.85546875" bestFit="1" customWidth="1"/>
    <col min="3287" max="3287" width="18.7109375" bestFit="1" customWidth="1"/>
    <col min="3289" max="3289" width="14.28515625" bestFit="1" customWidth="1"/>
    <col min="3290" max="3290" width="18.7109375" bestFit="1" customWidth="1"/>
    <col min="3291" max="3292" width="15.85546875" bestFit="1" customWidth="1"/>
    <col min="3293" max="3293" width="14.85546875" bestFit="1" customWidth="1"/>
    <col min="3294" max="3294" width="14.28515625" bestFit="1" customWidth="1"/>
    <col min="3295" max="3295" width="15.28515625" customWidth="1"/>
    <col min="3296" max="3296" width="15.85546875" customWidth="1"/>
    <col min="3297" max="3297" width="14.28515625" customWidth="1"/>
    <col min="3298" max="3298" width="14.85546875" bestFit="1" customWidth="1"/>
    <col min="3299" max="3299" width="16.140625" customWidth="1"/>
    <col min="3300" max="3300" width="17.28515625" customWidth="1"/>
    <col min="3301" max="3301" width="15.85546875" bestFit="1" customWidth="1"/>
    <col min="3302" max="3302" width="18.7109375" bestFit="1" customWidth="1"/>
    <col min="3304" max="3304" width="14.28515625" bestFit="1" customWidth="1"/>
    <col min="3305" max="3305" width="18.7109375" bestFit="1" customWidth="1"/>
    <col min="3306" max="3307" width="15.85546875" bestFit="1" customWidth="1"/>
    <col min="3308" max="3308" width="14.85546875" bestFit="1" customWidth="1"/>
    <col min="3309" max="3309" width="14.28515625" bestFit="1" customWidth="1"/>
    <col min="3310" max="3310" width="15.28515625" customWidth="1"/>
    <col min="3311" max="3311" width="15.85546875" customWidth="1"/>
    <col min="3312" max="3312" width="14.28515625" customWidth="1"/>
    <col min="3313" max="3313" width="14.85546875" bestFit="1" customWidth="1"/>
    <col min="3314" max="3314" width="16.140625" customWidth="1"/>
    <col min="3315" max="3315" width="17.28515625" customWidth="1"/>
    <col min="3316" max="3316" width="15.85546875" bestFit="1" customWidth="1"/>
    <col min="3317" max="3317" width="18.7109375" bestFit="1" customWidth="1"/>
    <col min="3319" max="3319" width="14.28515625" bestFit="1" customWidth="1"/>
    <col min="3320" max="3320" width="18.7109375" bestFit="1" customWidth="1"/>
    <col min="3321" max="3322" width="15.85546875" bestFit="1" customWidth="1"/>
    <col min="3323" max="3323" width="14.85546875" bestFit="1" customWidth="1"/>
    <col min="3324" max="3324" width="14.28515625" bestFit="1" customWidth="1"/>
    <col min="3325" max="3325" width="15.28515625" customWidth="1"/>
    <col min="3326" max="3326" width="15.85546875" customWidth="1"/>
    <col min="3327" max="3327" width="14.28515625" customWidth="1"/>
    <col min="3328" max="3328" width="14.85546875" bestFit="1" customWidth="1"/>
    <col min="3329" max="3329" width="16.140625" customWidth="1"/>
    <col min="3330" max="3330" width="17.28515625" customWidth="1"/>
    <col min="3331" max="3331" width="15.85546875" bestFit="1" customWidth="1"/>
    <col min="3332" max="3332" width="18.7109375" bestFit="1" customWidth="1"/>
    <col min="3493" max="3493" width="5.7109375" customWidth="1"/>
    <col min="3494" max="3494" width="29" customWidth="1"/>
    <col min="3495" max="3495" width="17.140625" customWidth="1"/>
    <col min="3496" max="3496" width="11.140625" customWidth="1"/>
    <col min="3497" max="3497" width="15.7109375" customWidth="1"/>
    <col min="3498" max="3498" width="16.28515625" customWidth="1"/>
    <col min="3499" max="3499" width="21.140625" customWidth="1"/>
    <col min="3500" max="3500" width="13" customWidth="1"/>
    <col min="3501" max="3501" width="15.28515625" customWidth="1"/>
    <col min="3502" max="3503" width="14.28515625" customWidth="1"/>
    <col min="3504" max="3505" width="15" customWidth="1"/>
    <col min="3506" max="3506" width="17.7109375" customWidth="1"/>
    <col min="3507" max="3507" width="15.7109375" customWidth="1"/>
    <col min="3508" max="3509" width="15" customWidth="1"/>
    <col min="3510" max="3510" width="15.85546875" customWidth="1"/>
    <col min="3511" max="3511" width="17.85546875" customWidth="1"/>
    <col min="3512" max="3512" width="15.85546875" bestFit="1" customWidth="1"/>
    <col min="3513" max="3513" width="18.7109375" bestFit="1" customWidth="1"/>
    <col min="3514" max="3514" width="5.7109375" customWidth="1"/>
    <col min="3515" max="3515" width="16.5703125" customWidth="1"/>
    <col min="3516" max="3516" width="18.7109375" bestFit="1" customWidth="1"/>
    <col min="3517" max="3518" width="15.85546875" bestFit="1" customWidth="1"/>
    <col min="3519" max="3519" width="14.85546875" bestFit="1" customWidth="1"/>
    <col min="3520" max="3520" width="14.28515625" bestFit="1" customWidth="1"/>
    <col min="3521" max="3521" width="15.28515625" customWidth="1"/>
    <col min="3522" max="3522" width="15.85546875" customWidth="1"/>
    <col min="3523" max="3523" width="14.28515625" customWidth="1"/>
    <col min="3524" max="3524" width="14.85546875" bestFit="1" customWidth="1"/>
    <col min="3525" max="3525" width="16.140625" customWidth="1"/>
    <col min="3526" max="3526" width="17.28515625" customWidth="1"/>
    <col min="3527" max="3527" width="15.85546875" bestFit="1" customWidth="1"/>
    <col min="3528" max="3528" width="18.7109375" bestFit="1" customWidth="1"/>
    <col min="3530" max="3530" width="14.28515625" bestFit="1" customWidth="1"/>
    <col min="3531" max="3531" width="18.7109375" bestFit="1" customWidth="1"/>
    <col min="3532" max="3533" width="15.85546875" bestFit="1" customWidth="1"/>
    <col min="3534" max="3534" width="14.85546875" bestFit="1" customWidth="1"/>
    <col min="3535" max="3535" width="16.85546875" customWidth="1"/>
    <col min="3536" max="3536" width="15.28515625" customWidth="1"/>
    <col min="3537" max="3537" width="15.85546875" customWidth="1"/>
    <col min="3538" max="3538" width="14.28515625" customWidth="1"/>
    <col min="3539" max="3539" width="14.85546875" bestFit="1" customWidth="1"/>
    <col min="3540" max="3540" width="16.140625" customWidth="1"/>
    <col min="3541" max="3541" width="17.28515625" customWidth="1"/>
    <col min="3542" max="3542" width="15.85546875" bestFit="1" customWidth="1"/>
    <col min="3543" max="3543" width="18.7109375" bestFit="1" customWidth="1"/>
    <col min="3545" max="3545" width="14.28515625" bestFit="1" customWidth="1"/>
    <col min="3546" max="3546" width="18.7109375" bestFit="1" customWidth="1"/>
    <col min="3547" max="3548" width="15.85546875" bestFit="1" customWidth="1"/>
    <col min="3549" max="3549" width="14.85546875" bestFit="1" customWidth="1"/>
    <col min="3550" max="3550" width="14.28515625" bestFit="1" customWidth="1"/>
    <col min="3551" max="3551" width="15.28515625" customWidth="1"/>
    <col min="3552" max="3552" width="15.85546875" customWidth="1"/>
    <col min="3553" max="3553" width="14.28515625" customWidth="1"/>
    <col min="3554" max="3554" width="14.85546875" bestFit="1" customWidth="1"/>
    <col min="3555" max="3555" width="16.140625" customWidth="1"/>
    <col min="3556" max="3556" width="17.28515625" customWidth="1"/>
    <col min="3557" max="3557" width="15.85546875" bestFit="1" customWidth="1"/>
    <col min="3558" max="3558" width="18.7109375" bestFit="1" customWidth="1"/>
    <col min="3560" max="3560" width="14.28515625" bestFit="1" customWidth="1"/>
    <col min="3561" max="3561" width="18.7109375" bestFit="1" customWidth="1"/>
    <col min="3562" max="3563" width="15.85546875" bestFit="1" customWidth="1"/>
    <col min="3564" max="3564" width="14.85546875" bestFit="1" customWidth="1"/>
    <col min="3565" max="3565" width="14.28515625" bestFit="1" customWidth="1"/>
    <col min="3566" max="3566" width="15.28515625" customWidth="1"/>
    <col min="3567" max="3567" width="15.85546875" customWidth="1"/>
    <col min="3568" max="3568" width="14.28515625" customWidth="1"/>
    <col min="3569" max="3569" width="14.85546875" bestFit="1" customWidth="1"/>
    <col min="3570" max="3570" width="16.140625" customWidth="1"/>
    <col min="3571" max="3571" width="17.28515625" customWidth="1"/>
    <col min="3572" max="3572" width="15.85546875" bestFit="1" customWidth="1"/>
    <col min="3573" max="3573" width="18.7109375" bestFit="1" customWidth="1"/>
    <col min="3575" max="3575" width="14.28515625" bestFit="1" customWidth="1"/>
    <col min="3576" max="3576" width="18.7109375" bestFit="1" customWidth="1"/>
    <col min="3577" max="3578" width="15.85546875" bestFit="1" customWidth="1"/>
    <col min="3579" max="3579" width="14.85546875" bestFit="1" customWidth="1"/>
    <col min="3580" max="3580" width="14.28515625" bestFit="1" customWidth="1"/>
    <col min="3581" max="3581" width="15.28515625" customWidth="1"/>
    <col min="3582" max="3582" width="15.85546875" customWidth="1"/>
    <col min="3583" max="3583" width="14.28515625" customWidth="1"/>
    <col min="3584" max="3584" width="14.85546875" bestFit="1" customWidth="1"/>
    <col min="3585" max="3585" width="16.140625" customWidth="1"/>
    <col min="3586" max="3586" width="17.28515625" customWidth="1"/>
    <col min="3587" max="3587" width="15.85546875" bestFit="1" customWidth="1"/>
    <col min="3588" max="3588" width="18.7109375" bestFit="1" customWidth="1"/>
    <col min="3749" max="3749" width="5.7109375" customWidth="1"/>
    <col min="3750" max="3750" width="29" customWidth="1"/>
    <col min="3751" max="3751" width="17.140625" customWidth="1"/>
    <col min="3752" max="3752" width="11.140625" customWidth="1"/>
    <col min="3753" max="3753" width="15.7109375" customWidth="1"/>
    <col min="3754" max="3754" width="16.28515625" customWidth="1"/>
    <col min="3755" max="3755" width="21.140625" customWidth="1"/>
    <col min="3756" max="3756" width="13" customWidth="1"/>
    <col min="3757" max="3757" width="15.28515625" customWidth="1"/>
    <col min="3758" max="3759" width="14.28515625" customWidth="1"/>
    <col min="3760" max="3761" width="15" customWidth="1"/>
    <col min="3762" max="3762" width="17.7109375" customWidth="1"/>
    <col min="3763" max="3763" width="15.7109375" customWidth="1"/>
    <col min="3764" max="3765" width="15" customWidth="1"/>
    <col min="3766" max="3766" width="15.85546875" customWidth="1"/>
    <col min="3767" max="3767" width="17.85546875" customWidth="1"/>
    <col min="3768" max="3768" width="15.85546875" bestFit="1" customWidth="1"/>
    <col min="3769" max="3769" width="18.7109375" bestFit="1" customWidth="1"/>
    <col min="3770" max="3770" width="5.7109375" customWidth="1"/>
    <col min="3771" max="3771" width="16.5703125" customWidth="1"/>
    <col min="3772" max="3772" width="18.7109375" bestFit="1" customWidth="1"/>
    <col min="3773" max="3774" width="15.85546875" bestFit="1" customWidth="1"/>
    <col min="3775" max="3775" width="14.85546875" bestFit="1" customWidth="1"/>
    <col min="3776" max="3776" width="14.28515625" bestFit="1" customWidth="1"/>
    <col min="3777" max="3777" width="15.28515625" customWidth="1"/>
    <col min="3778" max="3778" width="15.85546875" customWidth="1"/>
    <col min="3779" max="3779" width="14.28515625" customWidth="1"/>
    <col min="3780" max="3780" width="14.85546875" bestFit="1" customWidth="1"/>
    <col min="3781" max="3781" width="16.140625" customWidth="1"/>
    <col min="3782" max="3782" width="17.28515625" customWidth="1"/>
    <col min="3783" max="3783" width="15.85546875" bestFit="1" customWidth="1"/>
    <col min="3784" max="3784" width="18.7109375" bestFit="1" customWidth="1"/>
    <col min="3786" max="3786" width="14.28515625" bestFit="1" customWidth="1"/>
    <col min="3787" max="3787" width="18.7109375" bestFit="1" customWidth="1"/>
    <col min="3788" max="3789" width="15.85546875" bestFit="1" customWidth="1"/>
    <col min="3790" max="3790" width="14.85546875" bestFit="1" customWidth="1"/>
    <col min="3791" max="3791" width="16.85546875" customWidth="1"/>
    <col min="3792" max="3792" width="15.28515625" customWidth="1"/>
    <col min="3793" max="3793" width="15.85546875" customWidth="1"/>
    <col min="3794" max="3794" width="14.28515625" customWidth="1"/>
    <col min="3795" max="3795" width="14.85546875" bestFit="1" customWidth="1"/>
    <col min="3796" max="3796" width="16.140625" customWidth="1"/>
    <col min="3797" max="3797" width="17.28515625" customWidth="1"/>
    <col min="3798" max="3798" width="15.85546875" bestFit="1" customWidth="1"/>
    <col min="3799" max="3799" width="18.7109375" bestFit="1" customWidth="1"/>
    <col min="3801" max="3801" width="14.28515625" bestFit="1" customWidth="1"/>
    <col min="3802" max="3802" width="18.7109375" bestFit="1" customWidth="1"/>
    <col min="3803" max="3804" width="15.85546875" bestFit="1" customWidth="1"/>
    <col min="3805" max="3805" width="14.85546875" bestFit="1" customWidth="1"/>
    <col min="3806" max="3806" width="14.28515625" bestFit="1" customWidth="1"/>
    <col min="3807" max="3807" width="15.28515625" customWidth="1"/>
    <col min="3808" max="3808" width="15.85546875" customWidth="1"/>
    <col min="3809" max="3809" width="14.28515625" customWidth="1"/>
    <col min="3810" max="3810" width="14.85546875" bestFit="1" customWidth="1"/>
    <col min="3811" max="3811" width="16.140625" customWidth="1"/>
    <col min="3812" max="3812" width="17.28515625" customWidth="1"/>
    <col min="3813" max="3813" width="15.85546875" bestFit="1" customWidth="1"/>
    <col min="3814" max="3814" width="18.7109375" bestFit="1" customWidth="1"/>
    <col min="3816" max="3816" width="14.28515625" bestFit="1" customWidth="1"/>
    <col min="3817" max="3817" width="18.7109375" bestFit="1" customWidth="1"/>
    <col min="3818" max="3819" width="15.85546875" bestFit="1" customWidth="1"/>
    <col min="3820" max="3820" width="14.85546875" bestFit="1" customWidth="1"/>
    <col min="3821" max="3821" width="14.28515625" bestFit="1" customWidth="1"/>
    <col min="3822" max="3822" width="15.28515625" customWidth="1"/>
    <col min="3823" max="3823" width="15.85546875" customWidth="1"/>
    <col min="3824" max="3824" width="14.28515625" customWidth="1"/>
    <col min="3825" max="3825" width="14.85546875" bestFit="1" customWidth="1"/>
    <col min="3826" max="3826" width="16.140625" customWidth="1"/>
    <col min="3827" max="3827" width="17.28515625" customWidth="1"/>
    <col min="3828" max="3828" width="15.85546875" bestFit="1" customWidth="1"/>
    <col min="3829" max="3829" width="18.7109375" bestFit="1" customWidth="1"/>
    <col min="3831" max="3831" width="14.28515625" bestFit="1" customWidth="1"/>
    <col min="3832" max="3832" width="18.7109375" bestFit="1" customWidth="1"/>
    <col min="3833" max="3834" width="15.85546875" bestFit="1" customWidth="1"/>
    <col min="3835" max="3835" width="14.85546875" bestFit="1" customWidth="1"/>
    <col min="3836" max="3836" width="14.28515625" bestFit="1" customWidth="1"/>
    <col min="3837" max="3837" width="15.28515625" customWidth="1"/>
    <col min="3838" max="3838" width="15.85546875" customWidth="1"/>
    <col min="3839" max="3839" width="14.28515625" customWidth="1"/>
    <col min="3840" max="3840" width="14.85546875" bestFit="1" customWidth="1"/>
    <col min="3841" max="3841" width="16.140625" customWidth="1"/>
    <col min="3842" max="3842" width="17.28515625" customWidth="1"/>
    <col min="3843" max="3843" width="15.85546875" bestFit="1" customWidth="1"/>
    <col min="3844" max="3844" width="18.7109375" bestFit="1" customWidth="1"/>
    <col min="4005" max="4005" width="5.7109375" customWidth="1"/>
    <col min="4006" max="4006" width="29" customWidth="1"/>
    <col min="4007" max="4007" width="17.140625" customWidth="1"/>
    <col min="4008" max="4008" width="11.140625" customWidth="1"/>
    <col min="4009" max="4009" width="15.7109375" customWidth="1"/>
    <col min="4010" max="4010" width="16.28515625" customWidth="1"/>
    <col min="4011" max="4011" width="21.140625" customWidth="1"/>
    <col min="4012" max="4012" width="13" customWidth="1"/>
    <col min="4013" max="4013" width="15.28515625" customWidth="1"/>
    <col min="4014" max="4015" width="14.28515625" customWidth="1"/>
    <col min="4016" max="4017" width="15" customWidth="1"/>
    <col min="4018" max="4018" width="17.7109375" customWidth="1"/>
    <col min="4019" max="4019" width="15.7109375" customWidth="1"/>
    <col min="4020" max="4021" width="15" customWidth="1"/>
    <col min="4022" max="4022" width="15.85546875" customWidth="1"/>
    <col min="4023" max="4023" width="17.85546875" customWidth="1"/>
    <col min="4024" max="4024" width="15.85546875" bestFit="1" customWidth="1"/>
    <col min="4025" max="4025" width="18.7109375" bestFit="1" customWidth="1"/>
    <col min="4026" max="4026" width="5.7109375" customWidth="1"/>
    <col min="4027" max="4027" width="16.5703125" customWidth="1"/>
    <col min="4028" max="4028" width="18.7109375" bestFit="1" customWidth="1"/>
    <col min="4029" max="4030" width="15.85546875" bestFit="1" customWidth="1"/>
    <col min="4031" max="4031" width="14.85546875" bestFit="1" customWidth="1"/>
    <col min="4032" max="4032" width="14.28515625" bestFit="1" customWidth="1"/>
    <col min="4033" max="4033" width="15.28515625" customWidth="1"/>
    <col min="4034" max="4034" width="15.85546875" customWidth="1"/>
    <col min="4035" max="4035" width="14.28515625" customWidth="1"/>
    <col min="4036" max="4036" width="14.85546875" bestFit="1" customWidth="1"/>
    <col min="4037" max="4037" width="16.140625" customWidth="1"/>
    <col min="4038" max="4038" width="17.28515625" customWidth="1"/>
    <col min="4039" max="4039" width="15.85546875" bestFit="1" customWidth="1"/>
    <col min="4040" max="4040" width="18.7109375" bestFit="1" customWidth="1"/>
    <col min="4042" max="4042" width="14.28515625" bestFit="1" customWidth="1"/>
    <col min="4043" max="4043" width="18.7109375" bestFit="1" customWidth="1"/>
    <col min="4044" max="4045" width="15.85546875" bestFit="1" customWidth="1"/>
    <col min="4046" max="4046" width="14.85546875" bestFit="1" customWidth="1"/>
    <col min="4047" max="4047" width="16.85546875" customWidth="1"/>
    <col min="4048" max="4048" width="15.28515625" customWidth="1"/>
    <col min="4049" max="4049" width="15.85546875" customWidth="1"/>
    <col min="4050" max="4050" width="14.28515625" customWidth="1"/>
    <col min="4051" max="4051" width="14.85546875" bestFit="1" customWidth="1"/>
    <col min="4052" max="4052" width="16.140625" customWidth="1"/>
    <col min="4053" max="4053" width="17.28515625" customWidth="1"/>
    <col min="4054" max="4054" width="15.85546875" bestFit="1" customWidth="1"/>
    <col min="4055" max="4055" width="18.7109375" bestFit="1" customWidth="1"/>
    <col min="4057" max="4057" width="14.28515625" bestFit="1" customWidth="1"/>
    <col min="4058" max="4058" width="18.7109375" bestFit="1" customWidth="1"/>
    <col min="4059" max="4060" width="15.85546875" bestFit="1" customWidth="1"/>
    <col min="4061" max="4061" width="14.85546875" bestFit="1" customWidth="1"/>
    <col min="4062" max="4062" width="14.28515625" bestFit="1" customWidth="1"/>
    <col min="4063" max="4063" width="15.28515625" customWidth="1"/>
    <col min="4064" max="4064" width="15.85546875" customWidth="1"/>
    <col min="4065" max="4065" width="14.28515625" customWidth="1"/>
    <col min="4066" max="4066" width="14.85546875" bestFit="1" customWidth="1"/>
    <col min="4067" max="4067" width="16.140625" customWidth="1"/>
    <col min="4068" max="4068" width="17.28515625" customWidth="1"/>
    <col min="4069" max="4069" width="15.85546875" bestFit="1" customWidth="1"/>
    <col min="4070" max="4070" width="18.7109375" bestFit="1" customWidth="1"/>
    <col min="4072" max="4072" width="14.28515625" bestFit="1" customWidth="1"/>
    <col min="4073" max="4073" width="18.7109375" bestFit="1" customWidth="1"/>
    <col min="4074" max="4075" width="15.85546875" bestFit="1" customWidth="1"/>
    <col min="4076" max="4076" width="14.85546875" bestFit="1" customWidth="1"/>
    <col min="4077" max="4077" width="14.28515625" bestFit="1" customWidth="1"/>
    <col min="4078" max="4078" width="15.28515625" customWidth="1"/>
    <col min="4079" max="4079" width="15.85546875" customWidth="1"/>
    <col min="4080" max="4080" width="14.28515625" customWidth="1"/>
    <col min="4081" max="4081" width="14.85546875" bestFit="1" customWidth="1"/>
    <col min="4082" max="4082" width="16.140625" customWidth="1"/>
    <col min="4083" max="4083" width="17.28515625" customWidth="1"/>
    <col min="4084" max="4084" width="15.85546875" bestFit="1" customWidth="1"/>
    <col min="4085" max="4085" width="18.7109375" bestFit="1" customWidth="1"/>
    <col min="4087" max="4087" width="14.28515625" bestFit="1" customWidth="1"/>
    <col min="4088" max="4088" width="18.7109375" bestFit="1" customWidth="1"/>
    <col min="4089" max="4090" width="15.85546875" bestFit="1" customWidth="1"/>
    <col min="4091" max="4091" width="14.85546875" bestFit="1" customWidth="1"/>
    <col min="4092" max="4092" width="14.28515625" bestFit="1" customWidth="1"/>
    <col min="4093" max="4093" width="15.28515625" customWidth="1"/>
    <col min="4094" max="4094" width="15.85546875" customWidth="1"/>
    <col min="4095" max="4095" width="14.28515625" customWidth="1"/>
    <col min="4096" max="4096" width="14.85546875" bestFit="1" customWidth="1"/>
    <col min="4097" max="4097" width="16.140625" customWidth="1"/>
    <col min="4098" max="4098" width="17.28515625" customWidth="1"/>
    <col min="4099" max="4099" width="15.85546875" bestFit="1" customWidth="1"/>
    <col min="4100" max="4100" width="18.7109375" bestFit="1" customWidth="1"/>
    <col min="4261" max="4261" width="5.7109375" customWidth="1"/>
    <col min="4262" max="4262" width="29" customWidth="1"/>
    <col min="4263" max="4263" width="17.140625" customWidth="1"/>
    <col min="4264" max="4264" width="11.140625" customWidth="1"/>
    <col min="4265" max="4265" width="15.7109375" customWidth="1"/>
    <col min="4266" max="4266" width="16.28515625" customWidth="1"/>
    <col min="4267" max="4267" width="21.140625" customWidth="1"/>
    <col min="4268" max="4268" width="13" customWidth="1"/>
    <col min="4269" max="4269" width="15.28515625" customWidth="1"/>
    <col min="4270" max="4271" width="14.28515625" customWidth="1"/>
    <col min="4272" max="4273" width="15" customWidth="1"/>
    <col min="4274" max="4274" width="17.7109375" customWidth="1"/>
    <col min="4275" max="4275" width="15.7109375" customWidth="1"/>
    <col min="4276" max="4277" width="15" customWidth="1"/>
    <col min="4278" max="4278" width="15.85546875" customWidth="1"/>
    <col min="4279" max="4279" width="17.85546875" customWidth="1"/>
    <col min="4280" max="4280" width="15.85546875" bestFit="1" customWidth="1"/>
    <col min="4281" max="4281" width="18.7109375" bestFit="1" customWidth="1"/>
    <col min="4282" max="4282" width="5.7109375" customWidth="1"/>
    <col min="4283" max="4283" width="16.5703125" customWidth="1"/>
    <col min="4284" max="4284" width="18.7109375" bestFit="1" customWidth="1"/>
    <col min="4285" max="4286" width="15.85546875" bestFit="1" customWidth="1"/>
    <col min="4287" max="4287" width="14.85546875" bestFit="1" customWidth="1"/>
    <col min="4288" max="4288" width="14.28515625" bestFit="1" customWidth="1"/>
    <col min="4289" max="4289" width="15.28515625" customWidth="1"/>
    <col min="4290" max="4290" width="15.85546875" customWidth="1"/>
    <col min="4291" max="4291" width="14.28515625" customWidth="1"/>
    <col min="4292" max="4292" width="14.85546875" bestFit="1" customWidth="1"/>
    <col min="4293" max="4293" width="16.140625" customWidth="1"/>
    <col min="4294" max="4294" width="17.28515625" customWidth="1"/>
    <col min="4295" max="4295" width="15.85546875" bestFit="1" customWidth="1"/>
    <col min="4296" max="4296" width="18.7109375" bestFit="1" customWidth="1"/>
    <col min="4298" max="4298" width="14.28515625" bestFit="1" customWidth="1"/>
    <col min="4299" max="4299" width="18.7109375" bestFit="1" customWidth="1"/>
    <col min="4300" max="4301" width="15.85546875" bestFit="1" customWidth="1"/>
    <col min="4302" max="4302" width="14.85546875" bestFit="1" customWidth="1"/>
    <col min="4303" max="4303" width="16.85546875" customWidth="1"/>
    <col min="4304" max="4304" width="15.28515625" customWidth="1"/>
    <col min="4305" max="4305" width="15.85546875" customWidth="1"/>
    <col min="4306" max="4306" width="14.28515625" customWidth="1"/>
    <col min="4307" max="4307" width="14.85546875" bestFit="1" customWidth="1"/>
    <col min="4308" max="4308" width="16.140625" customWidth="1"/>
    <col min="4309" max="4309" width="17.28515625" customWidth="1"/>
    <col min="4310" max="4310" width="15.85546875" bestFit="1" customWidth="1"/>
    <col min="4311" max="4311" width="18.7109375" bestFit="1" customWidth="1"/>
    <col min="4313" max="4313" width="14.28515625" bestFit="1" customWidth="1"/>
    <col min="4314" max="4314" width="18.7109375" bestFit="1" customWidth="1"/>
    <col min="4315" max="4316" width="15.85546875" bestFit="1" customWidth="1"/>
    <col min="4317" max="4317" width="14.85546875" bestFit="1" customWidth="1"/>
    <col min="4318" max="4318" width="14.28515625" bestFit="1" customWidth="1"/>
    <col min="4319" max="4319" width="15.28515625" customWidth="1"/>
    <col min="4320" max="4320" width="15.85546875" customWidth="1"/>
    <col min="4321" max="4321" width="14.28515625" customWidth="1"/>
    <col min="4322" max="4322" width="14.85546875" bestFit="1" customWidth="1"/>
    <col min="4323" max="4323" width="16.140625" customWidth="1"/>
    <col min="4324" max="4324" width="17.28515625" customWidth="1"/>
    <col min="4325" max="4325" width="15.85546875" bestFit="1" customWidth="1"/>
    <col min="4326" max="4326" width="18.7109375" bestFit="1" customWidth="1"/>
    <col min="4328" max="4328" width="14.28515625" bestFit="1" customWidth="1"/>
    <col min="4329" max="4329" width="18.7109375" bestFit="1" customWidth="1"/>
    <col min="4330" max="4331" width="15.85546875" bestFit="1" customWidth="1"/>
    <col min="4332" max="4332" width="14.85546875" bestFit="1" customWidth="1"/>
    <col min="4333" max="4333" width="14.28515625" bestFit="1" customWidth="1"/>
    <col min="4334" max="4334" width="15.28515625" customWidth="1"/>
    <col min="4335" max="4335" width="15.85546875" customWidth="1"/>
    <col min="4336" max="4336" width="14.28515625" customWidth="1"/>
    <col min="4337" max="4337" width="14.85546875" bestFit="1" customWidth="1"/>
    <col min="4338" max="4338" width="16.140625" customWidth="1"/>
    <col min="4339" max="4339" width="17.28515625" customWidth="1"/>
    <col min="4340" max="4340" width="15.85546875" bestFit="1" customWidth="1"/>
    <col min="4341" max="4341" width="18.7109375" bestFit="1" customWidth="1"/>
    <col min="4343" max="4343" width="14.28515625" bestFit="1" customWidth="1"/>
    <col min="4344" max="4344" width="18.7109375" bestFit="1" customWidth="1"/>
    <col min="4345" max="4346" width="15.85546875" bestFit="1" customWidth="1"/>
    <col min="4347" max="4347" width="14.85546875" bestFit="1" customWidth="1"/>
    <col min="4348" max="4348" width="14.28515625" bestFit="1" customWidth="1"/>
    <col min="4349" max="4349" width="15.28515625" customWidth="1"/>
    <col min="4350" max="4350" width="15.85546875" customWidth="1"/>
    <col min="4351" max="4351" width="14.28515625" customWidth="1"/>
    <col min="4352" max="4352" width="14.85546875" bestFit="1" customWidth="1"/>
    <col min="4353" max="4353" width="16.140625" customWidth="1"/>
    <col min="4354" max="4354" width="17.28515625" customWidth="1"/>
    <col min="4355" max="4355" width="15.85546875" bestFit="1" customWidth="1"/>
    <col min="4356" max="4356" width="18.7109375" bestFit="1" customWidth="1"/>
    <col min="4517" max="4517" width="5.7109375" customWidth="1"/>
    <col min="4518" max="4518" width="29" customWidth="1"/>
    <col min="4519" max="4519" width="17.140625" customWidth="1"/>
    <col min="4520" max="4520" width="11.140625" customWidth="1"/>
    <col min="4521" max="4521" width="15.7109375" customWidth="1"/>
    <col min="4522" max="4522" width="16.28515625" customWidth="1"/>
    <col min="4523" max="4523" width="21.140625" customWidth="1"/>
    <col min="4524" max="4524" width="13" customWidth="1"/>
    <col min="4525" max="4525" width="15.28515625" customWidth="1"/>
    <col min="4526" max="4527" width="14.28515625" customWidth="1"/>
    <col min="4528" max="4529" width="15" customWidth="1"/>
    <col min="4530" max="4530" width="17.7109375" customWidth="1"/>
    <col min="4531" max="4531" width="15.7109375" customWidth="1"/>
    <col min="4532" max="4533" width="15" customWidth="1"/>
    <col min="4534" max="4534" width="15.85546875" customWidth="1"/>
    <col min="4535" max="4535" width="17.85546875" customWidth="1"/>
    <col min="4536" max="4536" width="15.85546875" bestFit="1" customWidth="1"/>
    <col min="4537" max="4537" width="18.7109375" bestFit="1" customWidth="1"/>
    <col min="4538" max="4538" width="5.7109375" customWidth="1"/>
    <col min="4539" max="4539" width="16.5703125" customWidth="1"/>
    <col min="4540" max="4540" width="18.7109375" bestFit="1" customWidth="1"/>
    <col min="4541" max="4542" width="15.85546875" bestFit="1" customWidth="1"/>
    <col min="4543" max="4543" width="14.85546875" bestFit="1" customWidth="1"/>
    <col min="4544" max="4544" width="14.28515625" bestFit="1" customWidth="1"/>
    <col min="4545" max="4545" width="15.28515625" customWidth="1"/>
    <col min="4546" max="4546" width="15.85546875" customWidth="1"/>
    <col min="4547" max="4547" width="14.28515625" customWidth="1"/>
    <col min="4548" max="4548" width="14.85546875" bestFit="1" customWidth="1"/>
    <col min="4549" max="4549" width="16.140625" customWidth="1"/>
    <col min="4550" max="4550" width="17.28515625" customWidth="1"/>
    <col min="4551" max="4551" width="15.85546875" bestFit="1" customWidth="1"/>
    <col min="4552" max="4552" width="18.7109375" bestFit="1" customWidth="1"/>
    <col min="4554" max="4554" width="14.28515625" bestFit="1" customWidth="1"/>
    <col min="4555" max="4555" width="18.7109375" bestFit="1" customWidth="1"/>
    <col min="4556" max="4557" width="15.85546875" bestFit="1" customWidth="1"/>
    <col min="4558" max="4558" width="14.85546875" bestFit="1" customWidth="1"/>
    <col min="4559" max="4559" width="16.85546875" customWidth="1"/>
    <col min="4560" max="4560" width="15.28515625" customWidth="1"/>
    <col min="4561" max="4561" width="15.85546875" customWidth="1"/>
    <col min="4562" max="4562" width="14.28515625" customWidth="1"/>
    <col min="4563" max="4563" width="14.85546875" bestFit="1" customWidth="1"/>
    <col min="4564" max="4564" width="16.140625" customWidth="1"/>
    <col min="4565" max="4565" width="17.28515625" customWidth="1"/>
    <col min="4566" max="4566" width="15.85546875" bestFit="1" customWidth="1"/>
    <col min="4567" max="4567" width="18.7109375" bestFit="1" customWidth="1"/>
    <col min="4569" max="4569" width="14.28515625" bestFit="1" customWidth="1"/>
    <col min="4570" max="4570" width="18.7109375" bestFit="1" customWidth="1"/>
    <col min="4571" max="4572" width="15.85546875" bestFit="1" customWidth="1"/>
    <col min="4573" max="4573" width="14.85546875" bestFit="1" customWidth="1"/>
    <col min="4574" max="4574" width="14.28515625" bestFit="1" customWidth="1"/>
    <col min="4575" max="4575" width="15.28515625" customWidth="1"/>
    <col min="4576" max="4576" width="15.85546875" customWidth="1"/>
    <col min="4577" max="4577" width="14.28515625" customWidth="1"/>
    <col min="4578" max="4578" width="14.85546875" bestFit="1" customWidth="1"/>
    <col min="4579" max="4579" width="16.140625" customWidth="1"/>
    <col min="4580" max="4580" width="17.28515625" customWidth="1"/>
    <col min="4581" max="4581" width="15.85546875" bestFit="1" customWidth="1"/>
    <col min="4582" max="4582" width="18.7109375" bestFit="1" customWidth="1"/>
    <col min="4584" max="4584" width="14.28515625" bestFit="1" customWidth="1"/>
    <col min="4585" max="4585" width="18.7109375" bestFit="1" customWidth="1"/>
    <col min="4586" max="4587" width="15.85546875" bestFit="1" customWidth="1"/>
    <col min="4588" max="4588" width="14.85546875" bestFit="1" customWidth="1"/>
    <col min="4589" max="4589" width="14.28515625" bestFit="1" customWidth="1"/>
    <col min="4590" max="4590" width="15.28515625" customWidth="1"/>
    <col min="4591" max="4591" width="15.85546875" customWidth="1"/>
    <col min="4592" max="4592" width="14.28515625" customWidth="1"/>
    <col min="4593" max="4593" width="14.85546875" bestFit="1" customWidth="1"/>
    <col min="4594" max="4594" width="16.140625" customWidth="1"/>
    <col min="4595" max="4595" width="17.28515625" customWidth="1"/>
    <col min="4596" max="4596" width="15.85546875" bestFit="1" customWidth="1"/>
    <col min="4597" max="4597" width="18.7109375" bestFit="1" customWidth="1"/>
    <col min="4599" max="4599" width="14.28515625" bestFit="1" customWidth="1"/>
    <col min="4600" max="4600" width="18.7109375" bestFit="1" customWidth="1"/>
    <col min="4601" max="4602" width="15.85546875" bestFit="1" customWidth="1"/>
    <col min="4603" max="4603" width="14.85546875" bestFit="1" customWidth="1"/>
    <col min="4604" max="4604" width="14.28515625" bestFit="1" customWidth="1"/>
    <col min="4605" max="4605" width="15.28515625" customWidth="1"/>
    <col min="4606" max="4606" width="15.85546875" customWidth="1"/>
    <col min="4607" max="4607" width="14.28515625" customWidth="1"/>
    <col min="4608" max="4608" width="14.85546875" bestFit="1" customWidth="1"/>
    <col min="4609" max="4609" width="16.140625" customWidth="1"/>
    <col min="4610" max="4610" width="17.28515625" customWidth="1"/>
    <col min="4611" max="4611" width="15.85546875" bestFit="1" customWidth="1"/>
    <col min="4612" max="4612" width="18.7109375" bestFit="1" customWidth="1"/>
    <col min="4773" max="4773" width="5.7109375" customWidth="1"/>
    <col min="4774" max="4774" width="29" customWidth="1"/>
    <col min="4775" max="4775" width="17.140625" customWidth="1"/>
    <col min="4776" max="4776" width="11.140625" customWidth="1"/>
    <col min="4777" max="4777" width="15.7109375" customWidth="1"/>
    <col min="4778" max="4778" width="16.28515625" customWidth="1"/>
    <col min="4779" max="4779" width="21.140625" customWidth="1"/>
    <col min="4780" max="4780" width="13" customWidth="1"/>
    <col min="4781" max="4781" width="15.28515625" customWidth="1"/>
    <col min="4782" max="4783" width="14.28515625" customWidth="1"/>
    <col min="4784" max="4785" width="15" customWidth="1"/>
    <col min="4786" max="4786" width="17.7109375" customWidth="1"/>
    <col min="4787" max="4787" width="15.7109375" customWidth="1"/>
    <col min="4788" max="4789" width="15" customWidth="1"/>
    <col min="4790" max="4790" width="15.85546875" customWidth="1"/>
    <col min="4791" max="4791" width="17.85546875" customWidth="1"/>
    <col min="4792" max="4792" width="15.85546875" bestFit="1" customWidth="1"/>
    <col min="4793" max="4793" width="18.7109375" bestFit="1" customWidth="1"/>
    <col min="4794" max="4794" width="5.7109375" customWidth="1"/>
    <col min="4795" max="4795" width="16.5703125" customWidth="1"/>
    <col min="4796" max="4796" width="18.7109375" bestFit="1" customWidth="1"/>
    <col min="4797" max="4798" width="15.85546875" bestFit="1" customWidth="1"/>
    <col min="4799" max="4799" width="14.85546875" bestFit="1" customWidth="1"/>
    <col min="4800" max="4800" width="14.28515625" bestFit="1" customWidth="1"/>
    <col min="4801" max="4801" width="15.28515625" customWidth="1"/>
    <col min="4802" max="4802" width="15.85546875" customWidth="1"/>
    <col min="4803" max="4803" width="14.28515625" customWidth="1"/>
    <col min="4804" max="4804" width="14.85546875" bestFit="1" customWidth="1"/>
    <col min="4805" max="4805" width="16.140625" customWidth="1"/>
    <col min="4806" max="4806" width="17.28515625" customWidth="1"/>
    <col min="4807" max="4807" width="15.85546875" bestFit="1" customWidth="1"/>
    <col min="4808" max="4808" width="18.7109375" bestFit="1" customWidth="1"/>
    <col min="4810" max="4810" width="14.28515625" bestFit="1" customWidth="1"/>
    <col min="4811" max="4811" width="18.7109375" bestFit="1" customWidth="1"/>
    <col min="4812" max="4813" width="15.85546875" bestFit="1" customWidth="1"/>
    <col min="4814" max="4814" width="14.85546875" bestFit="1" customWidth="1"/>
    <col min="4815" max="4815" width="16.85546875" customWidth="1"/>
    <col min="4816" max="4816" width="15.28515625" customWidth="1"/>
    <col min="4817" max="4817" width="15.85546875" customWidth="1"/>
    <col min="4818" max="4818" width="14.28515625" customWidth="1"/>
    <col min="4819" max="4819" width="14.85546875" bestFit="1" customWidth="1"/>
    <col min="4820" max="4820" width="16.140625" customWidth="1"/>
    <col min="4821" max="4821" width="17.28515625" customWidth="1"/>
    <col min="4822" max="4822" width="15.85546875" bestFit="1" customWidth="1"/>
    <col min="4823" max="4823" width="18.7109375" bestFit="1" customWidth="1"/>
    <col min="4825" max="4825" width="14.28515625" bestFit="1" customWidth="1"/>
    <col min="4826" max="4826" width="18.7109375" bestFit="1" customWidth="1"/>
    <col min="4827" max="4828" width="15.85546875" bestFit="1" customWidth="1"/>
    <col min="4829" max="4829" width="14.85546875" bestFit="1" customWidth="1"/>
    <col min="4830" max="4830" width="14.28515625" bestFit="1" customWidth="1"/>
    <col min="4831" max="4831" width="15.28515625" customWidth="1"/>
    <col min="4832" max="4832" width="15.85546875" customWidth="1"/>
    <col min="4833" max="4833" width="14.28515625" customWidth="1"/>
    <col min="4834" max="4834" width="14.85546875" bestFit="1" customWidth="1"/>
    <col min="4835" max="4835" width="16.140625" customWidth="1"/>
    <col min="4836" max="4836" width="17.28515625" customWidth="1"/>
    <col min="4837" max="4837" width="15.85546875" bestFit="1" customWidth="1"/>
    <col min="4838" max="4838" width="18.7109375" bestFit="1" customWidth="1"/>
    <col min="4840" max="4840" width="14.28515625" bestFit="1" customWidth="1"/>
    <col min="4841" max="4841" width="18.7109375" bestFit="1" customWidth="1"/>
    <col min="4842" max="4843" width="15.85546875" bestFit="1" customWidth="1"/>
    <col min="4844" max="4844" width="14.85546875" bestFit="1" customWidth="1"/>
    <col min="4845" max="4845" width="14.28515625" bestFit="1" customWidth="1"/>
    <col min="4846" max="4846" width="15.28515625" customWidth="1"/>
    <col min="4847" max="4847" width="15.85546875" customWidth="1"/>
    <col min="4848" max="4848" width="14.28515625" customWidth="1"/>
    <col min="4849" max="4849" width="14.85546875" bestFit="1" customWidth="1"/>
    <col min="4850" max="4850" width="16.140625" customWidth="1"/>
    <col min="4851" max="4851" width="17.28515625" customWidth="1"/>
    <col min="4852" max="4852" width="15.85546875" bestFit="1" customWidth="1"/>
    <col min="4853" max="4853" width="18.7109375" bestFit="1" customWidth="1"/>
    <col min="4855" max="4855" width="14.28515625" bestFit="1" customWidth="1"/>
    <col min="4856" max="4856" width="18.7109375" bestFit="1" customWidth="1"/>
    <col min="4857" max="4858" width="15.85546875" bestFit="1" customWidth="1"/>
    <col min="4859" max="4859" width="14.85546875" bestFit="1" customWidth="1"/>
    <col min="4860" max="4860" width="14.28515625" bestFit="1" customWidth="1"/>
    <col min="4861" max="4861" width="15.28515625" customWidth="1"/>
    <col min="4862" max="4862" width="15.85546875" customWidth="1"/>
    <col min="4863" max="4863" width="14.28515625" customWidth="1"/>
    <col min="4864" max="4864" width="14.85546875" bestFit="1" customWidth="1"/>
    <col min="4865" max="4865" width="16.140625" customWidth="1"/>
    <col min="4866" max="4866" width="17.28515625" customWidth="1"/>
    <col min="4867" max="4867" width="15.85546875" bestFit="1" customWidth="1"/>
    <col min="4868" max="4868" width="18.7109375" bestFit="1" customWidth="1"/>
    <col min="5029" max="5029" width="5.7109375" customWidth="1"/>
    <col min="5030" max="5030" width="29" customWidth="1"/>
    <col min="5031" max="5031" width="17.140625" customWidth="1"/>
    <col min="5032" max="5032" width="11.140625" customWidth="1"/>
    <col min="5033" max="5033" width="15.7109375" customWidth="1"/>
    <col min="5034" max="5034" width="16.28515625" customWidth="1"/>
    <col min="5035" max="5035" width="21.140625" customWidth="1"/>
    <col min="5036" max="5036" width="13" customWidth="1"/>
    <col min="5037" max="5037" width="15.28515625" customWidth="1"/>
    <col min="5038" max="5039" width="14.28515625" customWidth="1"/>
    <col min="5040" max="5041" width="15" customWidth="1"/>
    <col min="5042" max="5042" width="17.7109375" customWidth="1"/>
    <col min="5043" max="5043" width="15.7109375" customWidth="1"/>
    <col min="5044" max="5045" width="15" customWidth="1"/>
    <col min="5046" max="5046" width="15.85546875" customWidth="1"/>
    <col min="5047" max="5047" width="17.85546875" customWidth="1"/>
    <col min="5048" max="5048" width="15.85546875" bestFit="1" customWidth="1"/>
    <col min="5049" max="5049" width="18.7109375" bestFit="1" customWidth="1"/>
    <col min="5050" max="5050" width="5.7109375" customWidth="1"/>
    <col min="5051" max="5051" width="16.5703125" customWidth="1"/>
    <col min="5052" max="5052" width="18.7109375" bestFit="1" customWidth="1"/>
    <col min="5053" max="5054" width="15.85546875" bestFit="1" customWidth="1"/>
    <col min="5055" max="5055" width="14.85546875" bestFit="1" customWidth="1"/>
    <col min="5056" max="5056" width="14.28515625" bestFit="1" customWidth="1"/>
    <col min="5057" max="5057" width="15.28515625" customWidth="1"/>
    <col min="5058" max="5058" width="15.85546875" customWidth="1"/>
    <col min="5059" max="5059" width="14.28515625" customWidth="1"/>
    <col min="5060" max="5060" width="14.85546875" bestFit="1" customWidth="1"/>
    <col min="5061" max="5061" width="16.140625" customWidth="1"/>
    <col min="5062" max="5062" width="17.28515625" customWidth="1"/>
    <col min="5063" max="5063" width="15.85546875" bestFit="1" customWidth="1"/>
    <col min="5064" max="5064" width="18.7109375" bestFit="1" customWidth="1"/>
    <col min="5066" max="5066" width="14.28515625" bestFit="1" customWidth="1"/>
    <col min="5067" max="5067" width="18.7109375" bestFit="1" customWidth="1"/>
    <col min="5068" max="5069" width="15.85546875" bestFit="1" customWidth="1"/>
    <col min="5070" max="5070" width="14.85546875" bestFit="1" customWidth="1"/>
    <col min="5071" max="5071" width="16.85546875" customWidth="1"/>
    <col min="5072" max="5072" width="15.28515625" customWidth="1"/>
    <col min="5073" max="5073" width="15.85546875" customWidth="1"/>
    <col min="5074" max="5074" width="14.28515625" customWidth="1"/>
    <col min="5075" max="5075" width="14.85546875" bestFit="1" customWidth="1"/>
    <col min="5076" max="5076" width="16.140625" customWidth="1"/>
    <col min="5077" max="5077" width="17.28515625" customWidth="1"/>
    <col min="5078" max="5078" width="15.85546875" bestFit="1" customWidth="1"/>
    <col min="5079" max="5079" width="18.7109375" bestFit="1" customWidth="1"/>
    <col min="5081" max="5081" width="14.28515625" bestFit="1" customWidth="1"/>
    <col min="5082" max="5082" width="18.7109375" bestFit="1" customWidth="1"/>
    <col min="5083" max="5084" width="15.85546875" bestFit="1" customWidth="1"/>
    <col min="5085" max="5085" width="14.85546875" bestFit="1" customWidth="1"/>
    <col min="5086" max="5086" width="14.28515625" bestFit="1" customWidth="1"/>
    <col min="5087" max="5087" width="15.28515625" customWidth="1"/>
    <col min="5088" max="5088" width="15.85546875" customWidth="1"/>
    <col min="5089" max="5089" width="14.28515625" customWidth="1"/>
    <col min="5090" max="5090" width="14.85546875" bestFit="1" customWidth="1"/>
    <col min="5091" max="5091" width="16.140625" customWidth="1"/>
    <col min="5092" max="5092" width="17.28515625" customWidth="1"/>
    <col min="5093" max="5093" width="15.85546875" bestFit="1" customWidth="1"/>
    <col min="5094" max="5094" width="18.7109375" bestFit="1" customWidth="1"/>
    <col min="5096" max="5096" width="14.28515625" bestFit="1" customWidth="1"/>
    <col min="5097" max="5097" width="18.7109375" bestFit="1" customWidth="1"/>
    <col min="5098" max="5099" width="15.85546875" bestFit="1" customWidth="1"/>
    <col min="5100" max="5100" width="14.85546875" bestFit="1" customWidth="1"/>
    <col min="5101" max="5101" width="14.28515625" bestFit="1" customWidth="1"/>
    <col min="5102" max="5102" width="15.28515625" customWidth="1"/>
    <col min="5103" max="5103" width="15.85546875" customWidth="1"/>
    <col min="5104" max="5104" width="14.28515625" customWidth="1"/>
    <col min="5105" max="5105" width="14.85546875" bestFit="1" customWidth="1"/>
    <col min="5106" max="5106" width="16.140625" customWidth="1"/>
    <col min="5107" max="5107" width="17.28515625" customWidth="1"/>
    <col min="5108" max="5108" width="15.85546875" bestFit="1" customWidth="1"/>
    <col min="5109" max="5109" width="18.7109375" bestFit="1" customWidth="1"/>
    <col min="5111" max="5111" width="14.28515625" bestFit="1" customWidth="1"/>
    <col min="5112" max="5112" width="18.7109375" bestFit="1" customWidth="1"/>
    <col min="5113" max="5114" width="15.85546875" bestFit="1" customWidth="1"/>
    <col min="5115" max="5115" width="14.85546875" bestFit="1" customWidth="1"/>
    <col min="5116" max="5116" width="14.28515625" bestFit="1" customWidth="1"/>
    <col min="5117" max="5117" width="15.28515625" customWidth="1"/>
    <col min="5118" max="5118" width="15.85546875" customWidth="1"/>
    <col min="5119" max="5119" width="14.28515625" customWidth="1"/>
    <col min="5120" max="5120" width="14.85546875" bestFit="1" customWidth="1"/>
    <col min="5121" max="5121" width="16.140625" customWidth="1"/>
    <col min="5122" max="5122" width="17.28515625" customWidth="1"/>
    <col min="5123" max="5123" width="15.85546875" bestFit="1" customWidth="1"/>
    <col min="5124" max="5124" width="18.7109375" bestFit="1" customWidth="1"/>
    <col min="5285" max="5285" width="5.7109375" customWidth="1"/>
    <col min="5286" max="5286" width="29" customWidth="1"/>
    <col min="5287" max="5287" width="17.140625" customWidth="1"/>
    <col min="5288" max="5288" width="11.140625" customWidth="1"/>
    <col min="5289" max="5289" width="15.7109375" customWidth="1"/>
    <col min="5290" max="5290" width="16.28515625" customWidth="1"/>
    <col min="5291" max="5291" width="21.140625" customWidth="1"/>
    <col min="5292" max="5292" width="13" customWidth="1"/>
    <col min="5293" max="5293" width="15.28515625" customWidth="1"/>
    <col min="5294" max="5295" width="14.28515625" customWidth="1"/>
    <col min="5296" max="5297" width="15" customWidth="1"/>
    <col min="5298" max="5298" width="17.7109375" customWidth="1"/>
    <col min="5299" max="5299" width="15.7109375" customWidth="1"/>
    <col min="5300" max="5301" width="15" customWidth="1"/>
    <col min="5302" max="5302" width="15.85546875" customWidth="1"/>
    <col min="5303" max="5303" width="17.85546875" customWidth="1"/>
    <col min="5304" max="5304" width="15.85546875" bestFit="1" customWidth="1"/>
    <col min="5305" max="5305" width="18.7109375" bestFit="1" customWidth="1"/>
    <col min="5306" max="5306" width="5.7109375" customWidth="1"/>
    <col min="5307" max="5307" width="16.5703125" customWidth="1"/>
    <col min="5308" max="5308" width="18.7109375" bestFit="1" customWidth="1"/>
    <col min="5309" max="5310" width="15.85546875" bestFit="1" customWidth="1"/>
    <col min="5311" max="5311" width="14.85546875" bestFit="1" customWidth="1"/>
    <col min="5312" max="5312" width="14.28515625" bestFit="1" customWidth="1"/>
    <col min="5313" max="5313" width="15.28515625" customWidth="1"/>
    <col min="5314" max="5314" width="15.85546875" customWidth="1"/>
    <col min="5315" max="5315" width="14.28515625" customWidth="1"/>
    <col min="5316" max="5316" width="14.85546875" bestFit="1" customWidth="1"/>
    <col min="5317" max="5317" width="16.140625" customWidth="1"/>
    <col min="5318" max="5318" width="17.28515625" customWidth="1"/>
    <col min="5319" max="5319" width="15.85546875" bestFit="1" customWidth="1"/>
    <col min="5320" max="5320" width="18.7109375" bestFit="1" customWidth="1"/>
    <col min="5322" max="5322" width="14.28515625" bestFit="1" customWidth="1"/>
    <col min="5323" max="5323" width="18.7109375" bestFit="1" customWidth="1"/>
    <col min="5324" max="5325" width="15.85546875" bestFit="1" customWidth="1"/>
    <col min="5326" max="5326" width="14.85546875" bestFit="1" customWidth="1"/>
    <col min="5327" max="5327" width="16.85546875" customWidth="1"/>
    <col min="5328" max="5328" width="15.28515625" customWidth="1"/>
    <col min="5329" max="5329" width="15.85546875" customWidth="1"/>
    <col min="5330" max="5330" width="14.28515625" customWidth="1"/>
    <col min="5331" max="5331" width="14.85546875" bestFit="1" customWidth="1"/>
    <col min="5332" max="5332" width="16.140625" customWidth="1"/>
    <col min="5333" max="5333" width="17.28515625" customWidth="1"/>
    <col min="5334" max="5334" width="15.85546875" bestFit="1" customWidth="1"/>
    <col min="5335" max="5335" width="18.7109375" bestFit="1" customWidth="1"/>
    <col min="5337" max="5337" width="14.28515625" bestFit="1" customWidth="1"/>
    <col min="5338" max="5338" width="18.7109375" bestFit="1" customWidth="1"/>
    <col min="5339" max="5340" width="15.85546875" bestFit="1" customWidth="1"/>
    <col min="5341" max="5341" width="14.85546875" bestFit="1" customWidth="1"/>
    <col min="5342" max="5342" width="14.28515625" bestFit="1" customWidth="1"/>
    <col min="5343" max="5343" width="15.28515625" customWidth="1"/>
    <col min="5344" max="5344" width="15.85546875" customWidth="1"/>
    <col min="5345" max="5345" width="14.28515625" customWidth="1"/>
    <col min="5346" max="5346" width="14.85546875" bestFit="1" customWidth="1"/>
    <col min="5347" max="5347" width="16.140625" customWidth="1"/>
    <col min="5348" max="5348" width="17.28515625" customWidth="1"/>
    <col min="5349" max="5349" width="15.85546875" bestFit="1" customWidth="1"/>
    <col min="5350" max="5350" width="18.7109375" bestFit="1" customWidth="1"/>
    <col min="5352" max="5352" width="14.28515625" bestFit="1" customWidth="1"/>
    <col min="5353" max="5353" width="18.7109375" bestFit="1" customWidth="1"/>
    <col min="5354" max="5355" width="15.85546875" bestFit="1" customWidth="1"/>
    <col min="5356" max="5356" width="14.85546875" bestFit="1" customWidth="1"/>
    <col min="5357" max="5357" width="14.28515625" bestFit="1" customWidth="1"/>
    <col min="5358" max="5358" width="15.28515625" customWidth="1"/>
    <col min="5359" max="5359" width="15.85546875" customWidth="1"/>
    <col min="5360" max="5360" width="14.28515625" customWidth="1"/>
    <col min="5361" max="5361" width="14.85546875" bestFit="1" customWidth="1"/>
    <col min="5362" max="5362" width="16.140625" customWidth="1"/>
    <col min="5363" max="5363" width="17.28515625" customWidth="1"/>
    <col min="5364" max="5364" width="15.85546875" bestFit="1" customWidth="1"/>
    <col min="5365" max="5365" width="18.7109375" bestFit="1" customWidth="1"/>
    <col min="5367" max="5367" width="14.28515625" bestFit="1" customWidth="1"/>
    <col min="5368" max="5368" width="18.7109375" bestFit="1" customWidth="1"/>
    <col min="5369" max="5370" width="15.85546875" bestFit="1" customWidth="1"/>
    <col min="5371" max="5371" width="14.85546875" bestFit="1" customWidth="1"/>
    <col min="5372" max="5372" width="14.28515625" bestFit="1" customWidth="1"/>
    <col min="5373" max="5373" width="15.28515625" customWidth="1"/>
    <col min="5374" max="5374" width="15.85546875" customWidth="1"/>
    <col min="5375" max="5375" width="14.28515625" customWidth="1"/>
    <col min="5376" max="5376" width="14.85546875" bestFit="1" customWidth="1"/>
    <col min="5377" max="5377" width="16.140625" customWidth="1"/>
    <col min="5378" max="5378" width="17.28515625" customWidth="1"/>
    <col min="5379" max="5379" width="15.85546875" bestFit="1" customWidth="1"/>
    <col min="5380" max="5380" width="18.7109375" bestFit="1" customWidth="1"/>
    <col min="5541" max="5541" width="5.7109375" customWidth="1"/>
    <col min="5542" max="5542" width="29" customWidth="1"/>
    <col min="5543" max="5543" width="17.140625" customWidth="1"/>
    <col min="5544" max="5544" width="11.140625" customWidth="1"/>
    <col min="5545" max="5545" width="15.7109375" customWidth="1"/>
    <col min="5546" max="5546" width="16.28515625" customWidth="1"/>
    <col min="5547" max="5547" width="21.140625" customWidth="1"/>
    <col min="5548" max="5548" width="13" customWidth="1"/>
    <col min="5549" max="5549" width="15.28515625" customWidth="1"/>
    <col min="5550" max="5551" width="14.28515625" customWidth="1"/>
    <col min="5552" max="5553" width="15" customWidth="1"/>
    <col min="5554" max="5554" width="17.7109375" customWidth="1"/>
    <col min="5555" max="5555" width="15.7109375" customWidth="1"/>
    <col min="5556" max="5557" width="15" customWidth="1"/>
    <col min="5558" max="5558" width="15.85546875" customWidth="1"/>
    <col min="5559" max="5559" width="17.85546875" customWidth="1"/>
    <col min="5560" max="5560" width="15.85546875" bestFit="1" customWidth="1"/>
    <col min="5561" max="5561" width="18.7109375" bestFit="1" customWidth="1"/>
    <col min="5562" max="5562" width="5.7109375" customWidth="1"/>
    <col min="5563" max="5563" width="16.5703125" customWidth="1"/>
    <col min="5564" max="5564" width="18.7109375" bestFit="1" customWidth="1"/>
    <col min="5565" max="5566" width="15.85546875" bestFit="1" customWidth="1"/>
    <col min="5567" max="5567" width="14.85546875" bestFit="1" customWidth="1"/>
    <col min="5568" max="5568" width="14.28515625" bestFit="1" customWidth="1"/>
    <col min="5569" max="5569" width="15.28515625" customWidth="1"/>
    <col min="5570" max="5570" width="15.85546875" customWidth="1"/>
    <col min="5571" max="5571" width="14.28515625" customWidth="1"/>
    <col min="5572" max="5572" width="14.85546875" bestFit="1" customWidth="1"/>
    <col min="5573" max="5573" width="16.140625" customWidth="1"/>
    <col min="5574" max="5574" width="17.28515625" customWidth="1"/>
    <col min="5575" max="5575" width="15.85546875" bestFit="1" customWidth="1"/>
    <col min="5576" max="5576" width="18.7109375" bestFit="1" customWidth="1"/>
    <col min="5578" max="5578" width="14.28515625" bestFit="1" customWidth="1"/>
    <col min="5579" max="5579" width="18.7109375" bestFit="1" customWidth="1"/>
    <col min="5580" max="5581" width="15.85546875" bestFit="1" customWidth="1"/>
    <col min="5582" max="5582" width="14.85546875" bestFit="1" customWidth="1"/>
    <col min="5583" max="5583" width="16.85546875" customWidth="1"/>
    <col min="5584" max="5584" width="15.28515625" customWidth="1"/>
    <col min="5585" max="5585" width="15.85546875" customWidth="1"/>
    <col min="5586" max="5586" width="14.28515625" customWidth="1"/>
    <col min="5587" max="5587" width="14.85546875" bestFit="1" customWidth="1"/>
    <col min="5588" max="5588" width="16.140625" customWidth="1"/>
    <col min="5589" max="5589" width="17.28515625" customWidth="1"/>
    <col min="5590" max="5590" width="15.85546875" bestFit="1" customWidth="1"/>
    <col min="5591" max="5591" width="18.7109375" bestFit="1" customWidth="1"/>
    <col min="5593" max="5593" width="14.28515625" bestFit="1" customWidth="1"/>
    <col min="5594" max="5594" width="18.7109375" bestFit="1" customWidth="1"/>
    <col min="5595" max="5596" width="15.85546875" bestFit="1" customWidth="1"/>
    <col min="5597" max="5597" width="14.85546875" bestFit="1" customWidth="1"/>
    <col min="5598" max="5598" width="14.28515625" bestFit="1" customWidth="1"/>
    <col min="5599" max="5599" width="15.28515625" customWidth="1"/>
    <col min="5600" max="5600" width="15.85546875" customWidth="1"/>
    <col min="5601" max="5601" width="14.28515625" customWidth="1"/>
    <col min="5602" max="5602" width="14.85546875" bestFit="1" customWidth="1"/>
    <col min="5603" max="5603" width="16.140625" customWidth="1"/>
    <col min="5604" max="5604" width="17.28515625" customWidth="1"/>
    <col min="5605" max="5605" width="15.85546875" bestFit="1" customWidth="1"/>
    <col min="5606" max="5606" width="18.7109375" bestFit="1" customWidth="1"/>
    <col min="5608" max="5608" width="14.28515625" bestFit="1" customWidth="1"/>
    <col min="5609" max="5609" width="18.7109375" bestFit="1" customWidth="1"/>
    <col min="5610" max="5611" width="15.85546875" bestFit="1" customWidth="1"/>
    <col min="5612" max="5612" width="14.85546875" bestFit="1" customWidth="1"/>
    <col min="5613" max="5613" width="14.28515625" bestFit="1" customWidth="1"/>
    <col min="5614" max="5614" width="15.28515625" customWidth="1"/>
    <col min="5615" max="5615" width="15.85546875" customWidth="1"/>
    <col min="5616" max="5616" width="14.28515625" customWidth="1"/>
    <col min="5617" max="5617" width="14.85546875" bestFit="1" customWidth="1"/>
    <col min="5618" max="5618" width="16.140625" customWidth="1"/>
    <col min="5619" max="5619" width="17.28515625" customWidth="1"/>
    <col min="5620" max="5620" width="15.85546875" bestFit="1" customWidth="1"/>
    <col min="5621" max="5621" width="18.7109375" bestFit="1" customWidth="1"/>
    <col min="5623" max="5623" width="14.28515625" bestFit="1" customWidth="1"/>
    <col min="5624" max="5624" width="18.7109375" bestFit="1" customWidth="1"/>
    <col min="5625" max="5626" width="15.85546875" bestFit="1" customWidth="1"/>
    <col min="5627" max="5627" width="14.85546875" bestFit="1" customWidth="1"/>
    <col min="5628" max="5628" width="14.28515625" bestFit="1" customWidth="1"/>
    <col min="5629" max="5629" width="15.28515625" customWidth="1"/>
    <col min="5630" max="5630" width="15.85546875" customWidth="1"/>
    <col min="5631" max="5631" width="14.28515625" customWidth="1"/>
    <col min="5632" max="5632" width="14.85546875" bestFit="1" customWidth="1"/>
    <col min="5633" max="5633" width="16.140625" customWidth="1"/>
    <col min="5634" max="5634" width="17.28515625" customWidth="1"/>
    <col min="5635" max="5635" width="15.85546875" bestFit="1" customWidth="1"/>
    <col min="5636" max="5636" width="18.7109375" bestFit="1" customWidth="1"/>
    <col min="5797" max="5797" width="5.7109375" customWidth="1"/>
    <col min="5798" max="5798" width="29" customWidth="1"/>
    <col min="5799" max="5799" width="17.140625" customWidth="1"/>
    <col min="5800" max="5800" width="11.140625" customWidth="1"/>
    <col min="5801" max="5801" width="15.7109375" customWidth="1"/>
    <col min="5802" max="5802" width="16.28515625" customWidth="1"/>
    <col min="5803" max="5803" width="21.140625" customWidth="1"/>
    <col min="5804" max="5804" width="13" customWidth="1"/>
    <col min="5805" max="5805" width="15.28515625" customWidth="1"/>
    <col min="5806" max="5807" width="14.28515625" customWidth="1"/>
    <col min="5808" max="5809" width="15" customWidth="1"/>
    <col min="5810" max="5810" width="17.7109375" customWidth="1"/>
    <col min="5811" max="5811" width="15.7109375" customWidth="1"/>
    <col min="5812" max="5813" width="15" customWidth="1"/>
    <col min="5814" max="5814" width="15.85546875" customWidth="1"/>
    <col min="5815" max="5815" width="17.85546875" customWidth="1"/>
    <col min="5816" max="5816" width="15.85546875" bestFit="1" customWidth="1"/>
    <col min="5817" max="5817" width="18.7109375" bestFit="1" customWidth="1"/>
    <col min="5818" max="5818" width="5.7109375" customWidth="1"/>
    <col min="5819" max="5819" width="16.5703125" customWidth="1"/>
    <col min="5820" max="5820" width="18.7109375" bestFit="1" customWidth="1"/>
    <col min="5821" max="5822" width="15.85546875" bestFit="1" customWidth="1"/>
    <col min="5823" max="5823" width="14.85546875" bestFit="1" customWidth="1"/>
    <col min="5824" max="5824" width="14.28515625" bestFit="1" customWidth="1"/>
    <col min="5825" max="5825" width="15.28515625" customWidth="1"/>
    <col min="5826" max="5826" width="15.85546875" customWidth="1"/>
    <col min="5827" max="5827" width="14.28515625" customWidth="1"/>
    <col min="5828" max="5828" width="14.85546875" bestFit="1" customWidth="1"/>
    <col min="5829" max="5829" width="16.140625" customWidth="1"/>
    <col min="5830" max="5830" width="17.28515625" customWidth="1"/>
    <col min="5831" max="5831" width="15.85546875" bestFit="1" customWidth="1"/>
    <col min="5832" max="5832" width="18.7109375" bestFit="1" customWidth="1"/>
    <col min="5834" max="5834" width="14.28515625" bestFit="1" customWidth="1"/>
    <col min="5835" max="5835" width="18.7109375" bestFit="1" customWidth="1"/>
    <col min="5836" max="5837" width="15.85546875" bestFit="1" customWidth="1"/>
    <col min="5838" max="5838" width="14.85546875" bestFit="1" customWidth="1"/>
    <col min="5839" max="5839" width="16.85546875" customWidth="1"/>
    <col min="5840" max="5840" width="15.28515625" customWidth="1"/>
    <col min="5841" max="5841" width="15.85546875" customWidth="1"/>
    <col min="5842" max="5842" width="14.28515625" customWidth="1"/>
    <col min="5843" max="5843" width="14.85546875" bestFit="1" customWidth="1"/>
    <col min="5844" max="5844" width="16.140625" customWidth="1"/>
    <col min="5845" max="5845" width="17.28515625" customWidth="1"/>
    <col min="5846" max="5846" width="15.85546875" bestFit="1" customWidth="1"/>
    <col min="5847" max="5847" width="18.7109375" bestFit="1" customWidth="1"/>
    <col min="5849" max="5849" width="14.28515625" bestFit="1" customWidth="1"/>
    <col min="5850" max="5850" width="18.7109375" bestFit="1" customWidth="1"/>
    <col min="5851" max="5852" width="15.85546875" bestFit="1" customWidth="1"/>
    <col min="5853" max="5853" width="14.85546875" bestFit="1" customWidth="1"/>
    <col min="5854" max="5854" width="14.28515625" bestFit="1" customWidth="1"/>
    <col min="5855" max="5855" width="15.28515625" customWidth="1"/>
    <col min="5856" max="5856" width="15.85546875" customWidth="1"/>
    <col min="5857" max="5857" width="14.28515625" customWidth="1"/>
    <col min="5858" max="5858" width="14.85546875" bestFit="1" customWidth="1"/>
    <col min="5859" max="5859" width="16.140625" customWidth="1"/>
    <col min="5860" max="5860" width="17.28515625" customWidth="1"/>
    <col min="5861" max="5861" width="15.85546875" bestFit="1" customWidth="1"/>
    <col min="5862" max="5862" width="18.7109375" bestFit="1" customWidth="1"/>
    <col min="5864" max="5864" width="14.28515625" bestFit="1" customWidth="1"/>
    <col min="5865" max="5865" width="18.7109375" bestFit="1" customWidth="1"/>
    <col min="5866" max="5867" width="15.85546875" bestFit="1" customWidth="1"/>
    <col min="5868" max="5868" width="14.85546875" bestFit="1" customWidth="1"/>
    <col min="5869" max="5869" width="14.28515625" bestFit="1" customWidth="1"/>
    <col min="5870" max="5870" width="15.28515625" customWidth="1"/>
    <col min="5871" max="5871" width="15.85546875" customWidth="1"/>
    <col min="5872" max="5872" width="14.28515625" customWidth="1"/>
    <col min="5873" max="5873" width="14.85546875" bestFit="1" customWidth="1"/>
    <col min="5874" max="5874" width="16.140625" customWidth="1"/>
    <col min="5875" max="5875" width="17.28515625" customWidth="1"/>
    <col min="5876" max="5876" width="15.85546875" bestFit="1" customWidth="1"/>
    <col min="5877" max="5877" width="18.7109375" bestFit="1" customWidth="1"/>
    <col min="5879" max="5879" width="14.28515625" bestFit="1" customWidth="1"/>
    <col min="5880" max="5880" width="18.7109375" bestFit="1" customWidth="1"/>
    <col min="5881" max="5882" width="15.85546875" bestFit="1" customWidth="1"/>
    <col min="5883" max="5883" width="14.85546875" bestFit="1" customWidth="1"/>
    <col min="5884" max="5884" width="14.28515625" bestFit="1" customWidth="1"/>
    <col min="5885" max="5885" width="15.28515625" customWidth="1"/>
    <col min="5886" max="5886" width="15.85546875" customWidth="1"/>
    <col min="5887" max="5887" width="14.28515625" customWidth="1"/>
    <col min="5888" max="5888" width="14.85546875" bestFit="1" customWidth="1"/>
    <col min="5889" max="5889" width="16.140625" customWidth="1"/>
    <col min="5890" max="5890" width="17.28515625" customWidth="1"/>
    <col min="5891" max="5891" width="15.85546875" bestFit="1" customWidth="1"/>
    <col min="5892" max="5892" width="18.7109375" bestFit="1" customWidth="1"/>
    <col min="6053" max="6053" width="5.7109375" customWidth="1"/>
    <col min="6054" max="6054" width="29" customWidth="1"/>
    <col min="6055" max="6055" width="17.140625" customWidth="1"/>
    <col min="6056" max="6056" width="11.140625" customWidth="1"/>
    <col min="6057" max="6057" width="15.7109375" customWidth="1"/>
    <col min="6058" max="6058" width="16.28515625" customWidth="1"/>
    <col min="6059" max="6059" width="21.140625" customWidth="1"/>
    <col min="6060" max="6060" width="13" customWidth="1"/>
    <col min="6061" max="6061" width="15.28515625" customWidth="1"/>
    <col min="6062" max="6063" width="14.28515625" customWidth="1"/>
    <col min="6064" max="6065" width="15" customWidth="1"/>
    <col min="6066" max="6066" width="17.7109375" customWidth="1"/>
    <col min="6067" max="6067" width="15.7109375" customWidth="1"/>
    <col min="6068" max="6069" width="15" customWidth="1"/>
    <col min="6070" max="6070" width="15.85546875" customWidth="1"/>
    <col min="6071" max="6071" width="17.85546875" customWidth="1"/>
    <col min="6072" max="6072" width="15.85546875" bestFit="1" customWidth="1"/>
    <col min="6073" max="6073" width="18.7109375" bestFit="1" customWidth="1"/>
    <col min="6074" max="6074" width="5.7109375" customWidth="1"/>
    <col min="6075" max="6075" width="16.5703125" customWidth="1"/>
    <col min="6076" max="6076" width="18.7109375" bestFit="1" customWidth="1"/>
    <col min="6077" max="6078" width="15.85546875" bestFit="1" customWidth="1"/>
    <col min="6079" max="6079" width="14.85546875" bestFit="1" customWidth="1"/>
    <col min="6080" max="6080" width="14.28515625" bestFit="1" customWidth="1"/>
    <col min="6081" max="6081" width="15.28515625" customWidth="1"/>
    <col min="6082" max="6082" width="15.85546875" customWidth="1"/>
    <col min="6083" max="6083" width="14.28515625" customWidth="1"/>
    <col min="6084" max="6084" width="14.85546875" bestFit="1" customWidth="1"/>
    <col min="6085" max="6085" width="16.140625" customWidth="1"/>
    <col min="6086" max="6086" width="17.28515625" customWidth="1"/>
    <col min="6087" max="6087" width="15.85546875" bestFit="1" customWidth="1"/>
    <col min="6088" max="6088" width="18.7109375" bestFit="1" customWidth="1"/>
    <col min="6090" max="6090" width="14.28515625" bestFit="1" customWidth="1"/>
    <col min="6091" max="6091" width="18.7109375" bestFit="1" customWidth="1"/>
    <col min="6092" max="6093" width="15.85546875" bestFit="1" customWidth="1"/>
    <col min="6094" max="6094" width="14.85546875" bestFit="1" customWidth="1"/>
    <col min="6095" max="6095" width="16.85546875" customWidth="1"/>
    <col min="6096" max="6096" width="15.28515625" customWidth="1"/>
    <col min="6097" max="6097" width="15.85546875" customWidth="1"/>
    <col min="6098" max="6098" width="14.28515625" customWidth="1"/>
    <col min="6099" max="6099" width="14.85546875" bestFit="1" customWidth="1"/>
    <col min="6100" max="6100" width="16.140625" customWidth="1"/>
    <col min="6101" max="6101" width="17.28515625" customWidth="1"/>
    <col min="6102" max="6102" width="15.85546875" bestFit="1" customWidth="1"/>
    <col min="6103" max="6103" width="18.7109375" bestFit="1" customWidth="1"/>
    <col min="6105" max="6105" width="14.28515625" bestFit="1" customWidth="1"/>
    <col min="6106" max="6106" width="18.7109375" bestFit="1" customWidth="1"/>
    <col min="6107" max="6108" width="15.85546875" bestFit="1" customWidth="1"/>
    <col min="6109" max="6109" width="14.85546875" bestFit="1" customWidth="1"/>
    <col min="6110" max="6110" width="14.28515625" bestFit="1" customWidth="1"/>
    <col min="6111" max="6111" width="15.28515625" customWidth="1"/>
    <col min="6112" max="6112" width="15.85546875" customWidth="1"/>
    <col min="6113" max="6113" width="14.28515625" customWidth="1"/>
    <col min="6114" max="6114" width="14.85546875" bestFit="1" customWidth="1"/>
    <col min="6115" max="6115" width="16.140625" customWidth="1"/>
    <col min="6116" max="6116" width="17.28515625" customWidth="1"/>
    <col min="6117" max="6117" width="15.85546875" bestFit="1" customWidth="1"/>
    <col min="6118" max="6118" width="18.7109375" bestFit="1" customWidth="1"/>
    <col min="6120" max="6120" width="14.28515625" bestFit="1" customWidth="1"/>
    <col min="6121" max="6121" width="18.7109375" bestFit="1" customWidth="1"/>
    <col min="6122" max="6123" width="15.85546875" bestFit="1" customWidth="1"/>
    <col min="6124" max="6124" width="14.85546875" bestFit="1" customWidth="1"/>
    <col min="6125" max="6125" width="14.28515625" bestFit="1" customWidth="1"/>
    <col min="6126" max="6126" width="15.28515625" customWidth="1"/>
    <col min="6127" max="6127" width="15.85546875" customWidth="1"/>
    <col min="6128" max="6128" width="14.28515625" customWidth="1"/>
    <col min="6129" max="6129" width="14.85546875" bestFit="1" customWidth="1"/>
    <col min="6130" max="6130" width="16.140625" customWidth="1"/>
    <col min="6131" max="6131" width="17.28515625" customWidth="1"/>
    <col min="6132" max="6132" width="15.85546875" bestFit="1" customWidth="1"/>
    <col min="6133" max="6133" width="18.7109375" bestFit="1" customWidth="1"/>
    <col min="6135" max="6135" width="14.28515625" bestFit="1" customWidth="1"/>
    <col min="6136" max="6136" width="18.7109375" bestFit="1" customWidth="1"/>
    <col min="6137" max="6138" width="15.85546875" bestFit="1" customWidth="1"/>
    <col min="6139" max="6139" width="14.85546875" bestFit="1" customWidth="1"/>
    <col min="6140" max="6140" width="14.28515625" bestFit="1" customWidth="1"/>
    <col min="6141" max="6141" width="15.28515625" customWidth="1"/>
    <col min="6142" max="6142" width="15.85546875" customWidth="1"/>
    <col min="6143" max="6143" width="14.28515625" customWidth="1"/>
    <col min="6144" max="6144" width="14.85546875" bestFit="1" customWidth="1"/>
    <col min="6145" max="6145" width="16.140625" customWidth="1"/>
    <col min="6146" max="6146" width="17.28515625" customWidth="1"/>
    <col min="6147" max="6147" width="15.85546875" bestFit="1" customWidth="1"/>
    <col min="6148" max="6148" width="18.7109375" bestFit="1" customWidth="1"/>
    <col min="6309" max="6309" width="5.7109375" customWidth="1"/>
    <col min="6310" max="6310" width="29" customWidth="1"/>
    <col min="6311" max="6311" width="17.140625" customWidth="1"/>
    <col min="6312" max="6312" width="11.140625" customWidth="1"/>
    <col min="6313" max="6313" width="15.7109375" customWidth="1"/>
    <col min="6314" max="6314" width="16.28515625" customWidth="1"/>
    <col min="6315" max="6315" width="21.140625" customWidth="1"/>
    <col min="6316" max="6316" width="13" customWidth="1"/>
    <col min="6317" max="6317" width="15.28515625" customWidth="1"/>
    <col min="6318" max="6319" width="14.28515625" customWidth="1"/>
    <col min="6320" max="6321" width="15" customWidth="1"/>
    <col min="6322" max="6322" width="17.7109375" customWidth="1"/>
    <col min="6323" max="6323" width="15.7109375" customWidth="1"/>
    <col min="6324" max="6325" width="15" customWidth="1"/>
    <col min="6326" max="6326" width="15.85546875" customWidth="1"/>
    <col min="6327" max="6327" width="17.85546875" customWidth="1"/>
    <col min="6328" max="6328" width="15.85546875" bestFit="1" customWidth="1"/>
    <col min="6329" max="6329" width="18.7109375" bestFit="1" customWidth="1"/>
    <col min="6330" max="6330" width="5.7109375" customWidth="1"/>
    <col min="6331" max="6331" width="16.5703125" customWidth="1"/>
    <col min="6332" max="6332" width="18.7109375" bestFit="1" customWidth="1"/>
    <col min="6333" max="6334" width="15.85546875" bestFit="1" customWidth="1"/>
    <col min="6335" max="6335" width="14.85546875" bestFit="1" customWidth="1"/>
    <col min="6336" max="6336" width="14.28515625" bestFit="1" customWidth="1"/>
    <col min="6337" max="6337" width="15.28515625" customWidth="1"/>
    <col min="6338" max="6338" width="15.85546875" customWidth="1"/>
    <col min="6339" max="6339" width="14.28515625" customWidth="1"/>
    <col min="6340" max="6340" width="14.85546875" bestFit="1" customWidth="1"/>
    <col min="6341" max="6341" width="16.140625" customWidth="1"/>
    <col min="6342" max="6342" width="17.28515625" customWidth="1"/>
    <col min="6343" max="6343" width="15.85546875" bestFit="1" customWidth="1"/>
    <col min="6344" max="6344" width="18.7109375" bestFit="1" customWidth="1"/>
    <col min="6346" max="6346" width="14.28515625" bestFit="1" customWidth="1"/>
    <col min="6347" max="6347" width="18.7109375" bestFit="1" customWidth="1"/>
    <col min="6348" max="6349" width="15.85546875" bestFit="1" customWidth="1"/>
    <col min="6350" max="6350" width="14.85546875" bestFit="1" customWidth="1"/>
    <col min="6351" max="6351" width="16.85546875" customWidth="1"/>
    <col min="6352" max="6352" width="15.28515625" customWidth="1"/>
    <col min="6353" max="6353" width="15.85546875" customWidth="1"/>
    <col min="6354" max="6354" width="14.28515625" customWidth="1"/>
    <col min="6355" max="6355" width="14.85546875" bestFit="1" customWidth="1"/>
    <col min="6356" max="6356" width="16.140625" customWidth="1"/>
    <col min="6357" max="6357" width="17.28515625" customWidth="1"/>
    <col min="6358" max="6358" width="15.85546875" bestFit="1" customWidth="1"/>
    <col min="6359" max="6359" width="18.7109375" bestFit="1" customWidth="1"/>
    <col min="6361" max="6361" width="14.28515625" bestFit="1" customWidth="1"/>
    <col min="6362" max="6362" width="18.7109375" bestFit="1" customWidth="1"/>
    <col min="6363" max="6364" width="15.85546875" bestFit="1" customWidth="1"/>
    <col min="6365" max="6365" width="14.85546875" bestFit="1" customWidth="1"/>
    <col min="6366" max="6366" width="14.28515625" bestFit="1" customWidth="1"/>
    <col min="6367" max="6367" width="15.28515625" customWidth="1"/>
    <col min="6368" max="6368" width="15.85546875" customWidth="1"/>
    <col min="6369" max="6369" width="14.28515625" customWidth="1"/>
    <col min="6370" max="6370" width="14.85546875" bestFit="1" customWidth="1"/>
    <col min="6371" max="6371" width="16.140625" customWidth="1"/>
    <col min="6372" max="6372" width="17.28515625" customWidth="1"/>
    <col min="6373" max="6373" width="15.85546875" bestFit="1" customWidth="1"/>
    <col min="6374" max="6374" width="18.7109375" bestFit="1" customWidth="1"/>
    <col min="6376" max="6376" width="14.28515625" bestFit="1" customWidth="1"/>
    <col min="6377" max="6377" width="18.7109375" bestFit="1" customWidth="1"/>
    <col min="6378" max="6379" width="15.85546875" bestFit="1" customWidth="1"/>
    <col min="6380" max="6380" width="14.85546875" bestFit="1" customWidth="1"/>
    <col min="6381" max="6381" width="14.28515625" bestFit="1" customWidth="1"/>
    <col min="6382" max="6382" width="15.28515625" customWidth="1"/>
    <col min="6383" max="6383" width="15.85546875" customWidth="1"/>
    <col min="6384" max="6384" width="14.28515625" customWidth="1"/>
    <col min="6385" max="6385" width="14.85546875" bestFit="1" customWidth="1"/>
    <col min="6386" max="6386" width="16.140625" customWidth="1"/>
    <col min="6387" max="6387" width="17.28515625" customWidth="1"/>
    <col min="6388" max="6388" width="15.85546875" bestFit="1" customWidth="1"/>
    <col min="6389" max="6389" width="18.7109375" bestFit="1" customWidth="1"/>
    <col min="6391" max="6391" width="14.28515625" bestFit="1" customWidth="1"/>
    <col min="6392" max="6392" width="18.7109375" bestFit="1" customWidth="1"/>
    <col min="6393" max="6394" width="15.85546875" bestFit="1" customWidth="1"/>
    <col min="6395" max="6395" width="14.85546875" bestFit="1" customWidth="1"/>
    <col min="6396" max="6396" width="14.28515625" bestFit="1" customWidth="1"/>
    <col min="6397" max="6397" width="15.28515625" customWidth="1"/>
    <col min="6398" max="6398" width="15.85546875" customWidth="1"/>
    <col min="6399" max="6399" width="14.28515625" customWidth="1"/>
    <col min="6400" max="6400" width="14.85546875" bestFit="1" customWidth="1"/>
    <col min="6401" max="6401" width="16.140625" customWidth="1"/>
    <col min="6402" max="6402" width="17.28515625" customWidth="1"/>
    <col min="6403" max="6403" width="15.85546875" bestFit="1" customWidth="1"/>
    <col min="6404" max="6404" width="18.7109375" bestFit="1" customWidth="1"/>
    <col min="6565" max="6565" width="5.7109375" customWidth="1"/>
    <col min="6566" max="6566" width="29" customWidth="1"/>
    <col min="6567" max="6567" width="17.140625" customWidth="1"/>
    <col min="6568" max="6568" width="11.140625" customWidth="1"/>
    <col min="6569" max="6569" width="15.7109375" customWidth="1"/>
    <col min="6570" max="6570" width="16.28515625" customWidth="1"/>
    <col min="6571" max="6571" width="21.140625" customWidth="1"/>
    <col min="6572" max="6572" width="13" customWidth="1"/>
    <col min="6573" max="6573" width="15.28515625" customWidth="1"/>
    <col min="6574" max="6575" width="14.28515625" customWidth="1"/>
    <col min="6576" max="6577" width="15" customWidth="1"/>
    <col min="6578" max="6578" width="17.7109375" customWidth="1"/>
    <col min="6579" max="6579" width="15.7109375" customWidth="1"/>
    <col min="6580" max="6581" width="15" customWidth="1"/>
    <col min="6582" max="6582" width="15.85546875" customWidth="1"/>
    <col min="6583" max="6583" width="17.85546875" customWidth="1"/>
    <col min="6584" max="6584" width="15.85546875" bestFit="1" customWidth="1"/>
    <col min="6585" max="6585" width="18.7109375" bestFit="1" customWidth="1"/>
    <col min="6586" max="6586" width="5.7109375" customWidth="1"/>
    <col min="6587" max="6587" width="16.5703125" customWidth="1"/>
    <col min="6588" max="6588" width="18.7109375" bestFit="1" customWidth="1"/>
    <col min="6589" max="6590" width="15.85546875" bestFit="1" customWidth="1"/>
    <col min="6591" max="6591" width="14.85546875" bestFit="1" customWidth="1"/>
    <col min="6592" max="6592" width="14.28515625" bestFit="1" customWidth="1"/>
    <col min="6593" max="6593" width="15.28515625" customWidth="1"/>
    <col min="6594" max="6594" width="15.85546875" customWidth="1"/>
    <col min="6595" max="6595" width="14.28515625" customWidth="1"/>
    <col min="6596" max="6596" width="14.85546875" bestFit="1" customWidth="1"/>
    <col min="6597" max="6597" width="16.140625" customWidth="1"/>
    <col min="6598" max="6598" width="17.28515625" customWidth="1"/>
    <col min="6599" max="6599" width="15.85546875" bestFit="1" customWidth="1"/>
    <col min="6600" max="6600" width="18.7109375" bestFit="1" customWidth="1"/>
    <col min="6602" max="6602" width="14.28515625" bestFit="1" customWidth="1"/>
    <col min="6603" max="6603" width="18.7109375" bestFit="1" customWidth="1"/>
    <col min="6604" max="6605" width="15.85546875" bestFit="1" customWidth="1"/>
    <col min="6606" max="6606" width="14.85546875" bestFit="1" customWidth="1"/>
    <col min="6607" max="6607" width="16.85546875" customWidth="1"/>
    <col min="6608" max="6608" width="15.28515625" customWidth="1"/>
    <col min="6609" max="6609" width="15.85546875" customWidth="1"/>
    <col min="6610" max="6610" width="14.28515625" customWidth="1"/>
    <col min="6611" max="6611" width="14.85546875" bestFit="1" customWidth="1"/>
    <col min="6612" max="6612" width="16.140625" customWidth="1"/>
    <col min="6613" max="6613" width="17.28515625" customWidth="1"/>
    <col min="6614" max="6614" width="15.85546875" bestFit="1" customWidth="1"/>
    <col min="6615" max="6615" width="18.7109375" bestFit="1" customWidth="1"/>
    <col min="6617" max="6617" width="14.28515625" bestFit="1" customWidth="1"/>
    <col min="6618" max="6618" width="18.7109375" bestFit="1" customWidth="1"/>
    <col min="6619" max="6620" width="15.85546875" bestFit="1" customWidth="1"/>
    <col min="6621" max="6621" width="14.85546875" bestFit="1" customWidth="1"/>
    <col min="6622" max="6622" width="14.28515625" bestFit="1" customWidth="1"/>
    <col min="6623" max="6623" width="15.28515625" customWidth="1"/>
    <col min="6624" max="6624" width="15.85546875" customWidth="1"/>
    <col min="6625" max="6625" width="14.28515625" customWidth="1"/>
    <col min="6626" max="6626" width="14.85546875" bestFit="1" customWidth="1"/>
    <col min="6627" max="6627" width="16.140625" customWidth="1"/>
    <col min="6628" max="6628" width="17.28515625" customWidth="1"/>
    <col min="6629" max="6629" width="15.85546875" bestFit="1" customWidth="1"/>
    <col min="6630" max="6630" width="18.7109375" bestFit="1" customWidth="1"/>
    <col min="6632" max="6632" width="14.28515625" bestFit="1" customWidth="1"/>
    <col min="6633" max="6633" width="18.7109375" bestFit="1" customWidth="1"/>
    <col min="6634" max="6635" width="15.85546875" bestFit="1" customWidth="1"/>
    <col min="6636" max="6636" width="14.85546875" bestFit="1" customWidth="1"/>
    <col min="6637" max="6637" width="14.28515625" bestFit="1" customWidth="1"/>
    <col min="6638" max="6638" width="15.28515625" customWidth="1"/>
    <col min="6639" max="6639" width="15.85546875" customWidth="1"/>
    <col min="6640" max="6640" width="14.28515625" customWidth="1"/>
    <col min="6641" max="6641" width="14.85546875" bestFit="1" customWidth="1"/>
    <col min="6642" max="6642" width="16.140625" customWidth="1"/>
    <col min="6643" max="6643" width="17.28515625" customWidth="1"/>
    <col min="6644" max="6644" width="15.85546875" bestFit="1" customWidth="1"/>
    <col min="6645" max="6645" width="18.7109375" bestFit="1" customWidth="1"/>
    <col min="6647" max="6647" width="14.28515625" bestFit="1" customWidth="1"/>
    <col min="6648" max="6648" width="18.7109375" bestFit="1" customWidth="1"/>
    <col min="6649" max="6650" width="15.85546875" bestFit="1" customWidth="1"/>
    <col min="6651" max="6651" width="14.85546875" bestFit="1" customWidth="1"/>
    <col min="6652" max="6652" width="14.28515625" bestFit="1" customWidth="1"/>
    <col min="6653" max="6653" width="15.28515625" customWidth="1"/>
    <col min="6654" max="6654" width="15.85546875" customWidth="1"/>
    <col min="6655" max="6655" width="14.28515625" customWidth="1"/>
    <col min="6656" max="6656" width="14.85546875" bestFit="1" customWidth="1"/>
    <col min="6657" max="6657" width="16.140625" customWidth="1"/>
    <col min="6658" max="6658" width="17.28515625" customWidth="1"/>
    <col min="6659" max="6659" width="15.85546875" bestFit="1" customWidth="1"/>
    <col min="6660" max="6660" width="18.7109375" bestFit="1" customWidth="1"/>
    <col min="6821" max="6821" width="5.7109375" customWidth="1"/>
    <col min="6822" max="6822" width="29" customWidth="1"/>
    <col min="6823" max="6823" width="17.140625" customWidth="1"/>
    <col min="6824" max="6824" width="11.140625" customWidth="1"/>
    <col min="6825" max="6825" width="15.7109375" customWidth="1"/>
    <col min="6826" max="6826" width="16.28515625" customWidth="1"/>
    <col min="6827" max="6827" width="21.140625" customWidth="1"/>
    <col min="6828" max="6828" width="13" customWidth="1"/>
    <col min="6829" max="6829" width="15.28515625" customWidth="1"/>
    <col min="6830" max="6831" width="14.28515625" customWidth="1"/>
    <col min="6832" max="6833" width="15" customWidth="1"/>
    <col min="6834" max="6834" width="17.7109375" customWidth="1"/>
    <col min="6835" max="6835" width="15.7109375" customWidth="1"/>
    <col min="6836" max="6837" width="15" customWidth="1"/>
    <col min="6838" max="6838" width="15.85546875" customWidth="1"/>
    <col min="6839" max="6839" width="17.85546875" customWidth="1"/>
    <col min="6840" max="6840" width="15.85546875" bestFit="1" customWidth="1"/>
    <col min="6841" max="6841" width="18.7109375" bestFit="1" customWidth="1"/>
    <col min="6842" max="6842" width="5.7109375" customWidth="1"/>
    <col min="6843" max="6843" width="16.5703125" customWidth="1"/>
    <col min="6844" max="6844" width="18.7109375" bestFit="1" customWidth="1"/>
    <col min="6845" max="6846" width="15.85546875" bestFit="1" customWidth="1"/>
    <col min="6847" max="6847" width="14.85546875" bestFit="1" customWidth="1"/>
    <col min="6848" max="6848" width="14.28515625" bestFit="1" customWidth="1"/>
    <col min="6849" max="6849" width="15.28515625" customWidth="1"/>
    <col min="6850" max="6850" width="15.85546875" customWidth="1"/>
    <col min="6851" max="6851" width="14.28515625" customWidth="1"/>
    <col min="6852" max="6852" width="14.85546875" bestFit="1" customWidth="1"/>
    <col min="6853" max="6853" width="16.140625" customWidth="1"/>
    <col min="6854" max="6854" width="17.28515625" customWidth="1"/>
    <col min="6855" max="6855" width="15.85546875" bestFit="1" customWidth="1"/>
    <col min="6856" max="6856" width="18.7109375" bestFit="1" customWidth="1"/>
    <col min="6858" max="6858" width="14.28515625" bestFit="1" customWidth="1"/>
    <col min="6859" max="6859" width="18.7109375" bestFit="1" customWidth="1"/>
    <col min="6860" max="6861" width="15.85546875" bestFit="1" customWidth="1"/>
    <col min="6862" max="6862" width="14.85546875" bestFit="1" customWidth="1"/>
    <col min="6863" max="6863" width="16.85546875" customWidth="1"/>
    <col min="6864" max="6864" width="15.28515625" customWidth="1"/>
    <col min="6865" max="6865" width="15.85546875" customWidth="1"/>
    <col min="6866" max="6866" width="14.28515625" customWidth="1"/>
    <col min="6867" max="6867" width="14.85546875" bestFit="1" customWidth="1"/>
    <col min="6868" max="6868" width="16.140625" customWidth="1"/>
    <col min="6869" max="6869" width="17.28515625" customWidth="1"/>
    <col min="6870" max="6870" width="15.85546875" bestFit="1" customWidth="1"/>
    <col min="6871" max="6871" width="18.7109375" bestFit="1" customWidth="1"/>
    <col min="6873" max="6873" width="14.28515625" bestFit="1" customWidth="1"/>
    <col min="6874" max="6874" width="18.7109375" bestFit="1" customWidth="1"/>
    <col min="6875" max="6876" width="15.85546875" bestFit="1" customWidth="1"/>
    <col min="6877" max="6877" width="14.85546875" bestFit="1" customWidth="1"/>
    <col min="6878" max="6878" width="14.28515625" bestFit="1" customWidth="1"/>
    <col min="6879" max="6879" width="15.28515625" customWidth="1"/>
    <col min="6880" max="6880" width="15.85546875" customWidth="1"/>
    <col min="6881" max="6881" width="14.28515625" customWidth="1"/>
    <col min="6882" max="6882" width="14.85546875" bestFit="1" customWidth="1"/>
    <col min="6883" max="6883" width="16.140625" customWidth="1"/>
    <col min="6884" max="6884" width="17.28515625" customWidth="1"/>
    <col min="6885" max="6885" width="15.85546875" bestFit="1" customWidth="1"/>
    <col min="6886" max="6886" width="18.7109375" bestFit="1" customWidth="1"/>
    <col min="6888" max="6888" width="14.28515625" bestFit="1" customWidth="1"/>
    <col min="6889" max="6889" width="18.7109375" bestFit="1" customWidth="1"/>
    <col min="6890" max="6891" width="15.85546875" bestFit="1" customWidth="1"/>
    <col min="6892" max="6892" width="14.85546875" bestFit="1" customWidth="1"/>
    <col min="6893" max="6893" width="14.28515625" bestFit="1" customWidth="1"/>
    <col min="6894" max="6894" width="15.28515625" customWidth="1"/>
    <col min="6895" max="6895" width="15.85546875" customWidth="1"/>
    <col min="6896" max="6896" width="14.28515625" customWidth="1"/>
    <col min="6897" max="6897" width="14.85546875" bestFit="1" customWidth="1"/>
    <col min="6898" max="6898" width="16.140625" customWidth="1"/>
    <col min="6899" max="6899" width="17.28515625" customWidth="1"/>
    <col min="6900" max="6900" width="15.85546875" bestFit="1" customWidth="1"/>
    <col min="6901" max="6901" width="18.7109375" bestFit="1" customWidth="1"/>
    <col min="6903" max="6903" width="14.28515625" bestFit="1" customWidth="1"/>
    <col min="6904" max="6904" width="18.7109375" bestFit="1" customWidth="1"/>
    <col min="6905" max="6906" width="15.85546875" bestFit="1" customWidth="1"/>
    <col min="6907" max="6907" width="14.85546875" bestFit="1" customWidth="1"/>
    <col min="6908" max="6908" width="14.28515625" bestFit="1" customWidth="1"/>
    <col min="6909" max="6909" width="15.28515625" customWidth="1"/>
    <col min="6910" max="6910" width="15.85546875" customWidth="1"/>
    <col min="6911" max="6911" width="14.28515625" customWidth="1"/>
    <col min="6912" max="6912" width="14.85546875" bestFit="1" customWidth="1"/>
    <col min="6913" max="6913" width="16.140625" customWidth="1"/>
    <col min="6914" max="6914" width="17.28515625" customWidth="1"/>
    <col min="6915" max="6915" width="15.85546875" bestFit="1" customWidth="1"/>
    <col min="6916" max="6916" width="18.7109375" bestFit="1" customWidth="1"/>
    <col min="7077" max="7077" width="5.7109375" customWidth="1"/>
    <col min="7078" max="7078" width="29" customWidth="1"/>
    <col min="7079" max="7079" width="17.140625" customWidth="1"/>
    <col min="7080" max="7080" width="11.140625" customWidth="1"/>
    <col min="7081" max="7081" width="15.7109375" customWidth="1"/>
    <col min="7082" max="7082" width="16.28515625" customWidth="1"/>
    <col min="7083" max="7083" width="21.140625" customWidth="1"/>
    <col min="7084" max="7084" width="13" customWidth="1"/>
    <col min="7085" max="7085" width="15.28515625" customWidth="1"/>
    <col min="7086" max="7087" width="14.28515625" customWidth="1"/>
    <col min="7088" max="7089" width="15" customWidth="1"/>
    <col min="7090" max="7090" width="17.7109375" customWidth="1"/>
    <col min="7091" max="7091" width="15.7109375" customWidth="1"/>
    <col min="7092" max="7093" width="15" customWidth="1"/>
    <col min="7094" max="7094" width="15.85546875" customWidth="1"/>
    <col min="7095" max="7095" width="17.85546875" customWidth="1"/>
    <col min="7096" max="7096" width="15.85546875" bestFit="1" customWidth="1"/>
    <col min="7097" max="7097" width="18.7109375" bestFit="1" customWidth="1"/>
    <col min="7098" max="7098" width="5.7109375" customWidth="1"/>
    <col min="7099" max="7099" width="16.5703125" customWidth="1"/>
    <col min="7100" max="7100" width="18.7109375" bestFit="1" customWidth="1"/>
    <col min="7101" max="7102" width="15.85546875" bestFit="1" customWidth="1"/>
    <col min="7103" max="7103" width="14.85546875" bestFit="1" customWidth="1"/>
    <col min="7104" max="7104" width="14.28515625" bestFit="1" customWidth="1"/>
    <col min="7105" max="7105" width="15.28515625" customWidth="1"/>
    <col min="7106" max="7106" width="15.85546875" customWidth="1"/>
    <col min="7107" max="7107" width="14.28515625" customWidth="1"/>
    <col min="7108" max="7108" width="14.85546875" bestFit="1" customWidth="1"/>
    <col min="7109" max="7109" width="16.140625" customWidth="1"/>
    <col min="7110" max="7110" width="17.28515625" customWidth="1"/>
    <col min="7111" max="7111" width="15.85546875" bestFit="1" customWidth="1"/>
    <col min="7112" max="7112" width="18.7109375" bestFit="1" customWidth="1"/>
    <col min="7114" max="7114" width="14.28515625" bestFit="1" customWidth="1"/>
    <col min="7115" max="7115" width="18.7109375" bestFit="1" customWidth="1"/>
    <col min="7116" max="7117" width="15.85546875" bestFit="1" customWidth="1"/>
    <col min="7118" max="7118" width="14.85546875" bestFit="1" customWidth="1"/>
    <col min="7119" max="7119" width="16.85546875" customWidth="1"/>
    <col min="7120" max="7120" width="15.28515625" customWidth="1"/>
    <col min="7121" max="7121" width="15.85546875" customWidth="1"/>
    <col min="7122" max="7122" width="14.28515625" customWidth="1"/>
    <col min="7123" max="7123" width="14.85546875" bestFit="1" customWidth="1"/>
    <col min="7124" max="7124" width="16.140625" customWidth="1"/>
    <col min="7125" max="7125" width="17.28515625" customWidth="1"/>
    <col min="7126" max="7126" width="15.85546875" bestFit="1" customWidth="1"/>
    <col min="7127" max="7127" width="18.7109375" bestFit="1" customWidth="1"/>
    <col min="7129" max="7129" width="14.28515625" bestFit="1" customWidth="1"/>
    <col min="7130" max="7130" width="18.7109375" bestFit="1" customWidth="1"/>
    <col min="7131" max="7132" width="15.85546875" bestFit="1" customWidth="1"/>
    <col min="7133" max="7133" width="14.85546875" bestFit="1" customWidth="1"/>
    <col min="7134" max="7134" width="14.28515625" bestFit="1" customWidth="1"/>
    <col min="7135" max="7135" width="15.28515625" customWidth="1"/>
    <col min="7136" max="7136" width="15.85546875" customWidth="1"/>
    <col min="7137" max="7137" width="14.28515625" customWidth="1"/>
    <col min="7138" max="7138" width="14.85546875" bestFit="1" customWidth="1"/>
    <col min="7139" max="7139" width="16.140625" customWidth="1"/>
    <col min="7140" max="7140" width="17.28515625" customWidth="1"/>
    <col min="7141" max="7141" width="15.85546875" bestFit="1" customWidth="1"/>
    <col min="7142" max="7142" width="18.7109375" bestFit="1" customWidth="1"/>
    <col min="7144" max="7144" width="14.28515625" bestFit="1" customWidth="1"/>
    <col min="7145" max="7145" width="18.7109375" bestFit="1" customWidth="1"/>
    <col min="7146" max="7147" width="15.85546875" bestFit="1" customWidth="1"/>
    <col min="7148" max="7148" width="14.85546875" bestFit="1" customWidth="1"/>
    <col min="7149" max="7149" width="14.28515625" bestFit="1" customWidth="1"/>
    <col min="7150" max="7150" width="15.28515625" customWidth="1"/>
    <col min="7151" max="7151" width="15.85546875" customWidth="1"/>
    <col min="7152" max="7152" width="14.28515625" customWidth="1"/>
    <col min="7153" max="7153" width="14.85546875" bestFit="1" customWidth="1"/>
    <col min="7154" max="7154" width="16.140625" customWidth="1"/>
    <col min="7155" max="7155" width="17.28515625" customWidth="1"/>
    <col min="7156" max="7156" width="15.85546875" bestFit="1" customWidth="1"/>
    <col min="7157" max="7157" width="18.7109375" bestFit="1" customWidth="1"/>
    <col min="7159" max="7159" width="14.28515625" bestFit="1" customWidth="1"/>
    <col min="7160" max="7160" width="18.7109375" bestFit="1" customWidth="1"/>
    <col min="7161" max="7162" width="15.85546875" bestFit="1" customWidth="1"/>
    <col min="7163" max="7163" width="14.85546875" bestFit="1" customWidth="1"/>
    <col min="7164" max="7164" width="14.28515625" bestFit="1" customWidth="1"/>
    <col min="7165" max="7165" width="15.28515625" customWidth="1"/>
    <col min="7166" max="7166" width="15.85546875" customWidth="1"/>
    <col min="7167" max="7167" width="14.28515625" customWidth="1"/>
    <col min="7168" max="7168" width="14.85546875" bestFit="1" customWidth="1"/>
    <col min="7169" max="7169" width="16.140625" customWidth="1"/>
    <col min="7170" max="7170" width="17.28515625" customWidth="1"/>
    <col min="7171" max="7171" width="15.85546875" bestFit="1" customWidth="1"/>
    <col min="7172" max="7172" width="18.7109375" bestFit="1" customWidth="1"/>
    <col min="7333" max="7333" width="5.7109375" customWidth="1"/>
    <col min="7334" max="7334" width="29" customWidth="1"/>
    <col min="7335" max="7335" width="17.140625" customWidth="1"/>
    <col min="7336" max="7336" width="11.140625" customWidth="1"/>
    <col min="7337" max="7337" width="15.7109375" customWidth="1"/>
    <col min="7338" max="7338" width="16.28515625" customWidth="1"/>
    <col min="7339" max="7339" width="21.140625" customWidth="1"/>
    <col min="7340" max="7340" width="13" customWidth="1"/>
    <col min="7341" max="7341" width="15.28515625" customWidth="1"/>
    <col min="7342" max="7343" width="14.28515625" customWidth="1"/>
    <col min="7344" max="7345" width="15" customWidth="1"/>
    <col min="7346" max="7346" width="17.7109375" customWidth="1"/>
    <col min="7347" max="7347" width="15.7109375" customWidth="1"/>
    <col min="7348" max="7349" width="15" customWidth="1"/>
    <col min="7350" max="7350" width="15.85546875" customWidth="1"/>
    <col min="7351" max="7351" width="17.85546875" customWidth="1"/>
    <col min="7352" max="7352" width="15.85546875" bestFit="1" customWidth="1"/>
    <col min="7353" max="7353" width="18.7109375" bestFit="1" customWidth="1"/>
    <col min="7354" max="7354" width="5.7109375" customWidth="1"/>
    <col min="7355" max="7355" width="16.5703125" customWidth="1"/>
    <col min="7356" max="7356" width="18.7109375" bestFit="1" customWidth="1"/>
    <col min="7357" max="7358" width="15.85546875" bestFit="1" customWidth="1"/>
    <col min="7359" max="7359" width="14.85546875" bestFit="1" customWidth="1"/>
    <col min="7360" max="7360" width="14.28515625" bestFit="1" customWidth="1"/>
    <col min="7361" max="7361" width="15.28515625" customWidth="1"/>
    <col min="7362" max="7362" width="15.85546875" customWidth="1"/>
    <col min="7363" max="7363" width="14.28515625" customWidth="1"/>
    <col min="7364" max="7364" width="14.85546875" bestFit="1" customWidth="1"/>
    <col min="7365" max="7365" width="16.140625" customWidth="1"/>
    <col min="7366" max="7366" width="17.28515625" customWidth="1"/>
    <col min="7367" max="7367" width="15.85546875" bestFit="1" customWidth="1"/>
    <col min="7368" max="7368" width="18.7109375" bestFit="1" customWidth="1"/>
    <col min="7370" max="7370" width="14.28515625" bestFit="1" customWidth="1"/>
    <col min="7371" max="7371" width="18.7109375" bestFit="1" customWidth="1"/>
    <col min="7372" max="7373" width="15.85546875" bestFit="1" customWidth="1"/>
    <col min="7374" max="7374" width="14.85546875" bestFit="1" customWidth="1"/>
    <col min="7375" max="7375" width="16.85546875" customWidth="1"/>
    <col min="7376" max="7376" width="15.28515625" customWidth="1"/>
    <col min="7377" max="7377" width="15.85546875" customWidth="1"/>
    <col min="7378" max="7378" width="14.28515625" customWidth="1"/>
    <col min="7379" max="7379" width="14.85546875" bestFit="1" customWidth="1"/>
    <col min="7380" max="7380" width="16.140625" customWidth="1"/>
    <col min="7381" max="7381" width="17.28515625" customWidth="1"/>
    <col min="7382" max="7382" width="15.85546875" bestFit="1" customWidth="1"/>
    <col min="7383" max="7383" width="18.7109375" bestFit="1" customWidth="1"/>
    <col min="7385" max="7385" width="14.28515625" bestFit="1" customWidth="1"/>
    <col min="7386" max="7386" width="18.7109375" bestFit="1" customWidth="1"/>
    <col min="7387" max="7388" width="15.85546875" bestFit="1" customWidth="1"/>
    <col min="7389" max="7389" width="14.85546875" bestFit="1" customWidth="1"/>
    <col min="7390" max="7390" width="14.28515625" bestFit="1" customWidth="1"/>
    <col min="7391" max="7391" width="15.28515625" customWidth="1"/>
    <col min="7392" max="7392" width="15.85546875" customWidth="1"/>
    <col min="7393" max="7393" width="14.28515625" customWidth="1"/>
    <col min="7394" max="7394" width="14.85546875" bestFit="1" customWidth="1"/>
    <col min="7395" max="7395" width="16.140625" customWidth="1"/>
    <col min="7396" max="7396" width="17.28515625" customWidth="1"/>
    <col min="7397" max="7397" width="15.85546875" bestFit="1" customWidth="1"/>
    <col min="7398" max="7398" width="18.7109375" bestFit="1" customWidth="1"/>
    <col min="7400" max="7400" width="14.28515625" bestFit="1" customWidth="1"/>
    <col min="7401" max="7401" width="18.7109375" bestFit="1" customWidth="1"/>
    <col min="7402" max="7403" width="15.85546875" bestFit="1" customWidth="1"/>
    <col min="7404" max="7404" width="14.85546875" bestFit="1" customWidth="1"/>
    <col min="7405" max="7405" width="14.28515625" bestFit="1" customWidth="1"/>
    <col min="7406" max="7406" width="15.28515625" customWidth="1"/>
    <col min="7407" max="7407" width="15.85546875" customWidth="1"/>
    <col min="7408" max="7408" width="14.28515625" customWidth="1"/>
    <col min="7409" max="7409" width="14.85546875" bestFit="1" customWidth="1"/>
    <col min="7410" max="7410" width="16.140625" customWidth="1"/>
    <col min="7411" max="7411" width="17.28515625" customWidth="1"/>
    <col min="7412" max="7412" width="15.85546875" bestFit="1" customWidth="1"/>
    <col min="7413" max="7413" width="18.7109375" bestFit="1" customWidth="1"/>
    <col min="7415" max="7415" width="14.28515625" bestFit="1" customWidth="1"/>
    <col min="7416" max="7416" width="18.7109375" bestFit="1" customWidth="1"/>
    <col min="7417" max="7418" width="15.85546875" bestFit="1" customWidth="1"/>
    <col min="7419" max="7419" width="14.85546875" bestFit="1" customWidth="1"/>
    <col min="7420" max="7420" width="14.28515625" bestFit="1" customWidth="1"/>
    <col min="7421" max="7421" width="15.28515625" customWidth="1"/>
    <col min="7422" max="7422" width="15.85546875" customWidth="1"/>
    <col min="7423" max="7423" width="14.28515625" customWidth="1"/>
    <col min="7424" max="7424" width="14.85546875" bestFit="1" customWidth="1"/>
    <col min="7425" max="7425" width="16.140625" customWidth="1"/>
    <col min="7426" max="7426" width="17.28515625" customWidth="1"/>
    <col min="7427" max="7427" width="15.85546875" bestFit="1" customWidth="1"/>
    <col min="7428" max="7428" width="18.7109375" bestFit="1" customWidth="1"/>
    <col min="7589" max="7589" width="5.7109375" customWidth="1"/>
    <col min="7590" max="7590" width="29" customWidth="1"/>
    <col min="7591" max="7591" width="17.140625" customWidth="1"/>
    <col min="7592" max="7592" width="11.140625" customWidth="1"/>
    <col min="7593" max="7593" width="15.7109375" customWidth="1"/>
    <col min="7594" max="7594" width="16.28515625" customWidth="1"/>
    <col min="7595" max="7595" width="21.140625" customWidth="1"/>
    <col min="7596" max="7596" width="13" customWidth="1"/>
    <col min="7597" max="7597" width="15.28515625" customWidth="1"/>
    <col min="7598" max="7599" width="14.28515625" customWidth="1"/>
    <col min="7600" max="7601" width="15" customWidth="1"/>
    <col min="7602" max="7602" width="17.7109375" customWidth="1"/>
    <col min="7603" max="7603" width="15.7109375" customWidth="1"/>
    <col min="7604" max="7605" width="15" customWidth="1"/>
    <col min="7606" max="7606" width="15.85546875" customWidth="1"/>
    <col min="7607" max="7607" width="17.85546875" customWidth="1"/>
    <col min="7608" max="7608" width="15.85546875" bestFit="1" customWidth="1"/>
    <col min="7609" max="7609" width="18.7109375" bestFit="1" customWidth="1"/>
    <col min="7610" max="7610" width="5.7109375" customWidth="1"/>
    <col min="7611" max="7611" width="16.5703125" customWidth="1"/>
    <col min="7612" max="7612" width="18.7109375" bestFit="1" customWidth="1"/>
    <col min="7613" max="7614" width="15.85546875" bestFit="1" customWidth="1"/>
    <col min="7615" max="7615" width="14.85546875" bestFit="1" customWidth="1"/>
    <col min="7616" max="7616" width="14.28515625" bestFit="1" customWidth="1"/>
    <col min="7617" max="7617" width="15.28515625" customWidth="1"/>
    <col min="7618" max="7618" width="15.85546875" customWidth="1"/>
    <col min="7619" max="7619" width="14.28515625" customWidth="1"/>
    <col min="7620" max="7620" width="14.85546875" bestFit="1" customWidth="1"/>
    <col min="7621" max="7621" width="16.140625" customWidth="1"/>
    <col min="7622" max="7622" width="17.28515625" customWidth="1"/>
    <col min="7623" max="7623" width="15.85546875" bestFit="1" customWidth="1"/>
    <col min="7624" max="7624" width="18.7109375" bestFit="1" customWidth="1"/>
    <col min="7626" max="7626" width="14.28515625" bestFit="1" customWidth="1"/>
    <col min="7627" max="7627" width="18.7109375" bestFit="1" customWidth="1"/>
    <col min="7628" max="7629" width="15.85546875" bestFit="1" customWidth="1"/>
    <col min="7630" max="7630" width="14.85546875" bestFit="1" customWidth="1"/>
    <col min="7631" max="7631" width="16.85546875" customWidth="1"/>
    <col min="7632" max="7632" width="15.28515625" customWidth="1"/>
    <col min="7633" max="7633" width="15.85546875" customWidth="1"/>
    <col min="7634" max="7634" width="14.28515625" customWidth="1"/>
    <col min="7635" max="7635" width="14.85546875" bestFit="1" customWidth="1"/>
    <col min="7636" max="7636" width="16.140625" customWidth="1"/>
    <col min="7637" max="7637" width="17.28515625" customWidth="1"/>
    <col min="7638" max="7638" width="15.85546875" bestFit="1" customWidth="1"/>
    <col min="7639" max="7639" width="18.7109375" bestFit="1" customWidth="1"/>
    <col min="7641" max="7641" width="14.28515625" bestFit="1" customWidth="1"/>
    <col min="7642" max="7642" width="18.7109375" bestFit="1" customWidth="1"/>
    <col min="7643" max="7644" width="15.85546875" bestFit="1" customWidth="1"/>
    <col min="7645" max="7645" width="14.85546875" bestFit="1" customWidth="1"/>
    <col min="7646" max="7646" width="14.28515625" bestFit="1" customWidth="1"/>
    <col min="7647" max="7647" width="15.28515625" customWidth="1"/>
    <col min="7648" max="7648" width="15.85546875" customWidth="1"/>
    <col min="7649" max="7649" width="14.28515625" customWidth="1"/>
    <col min="7650" max="7650" width="14.85546875" bestFit="1" customWidth="1"/>
    <col min="7651" max="7651" width="16.140625" customWidth="1"/>
    <col min="7652" max="7652" width="17.28515625" customWidth="1"/>
    <col min="7653" max="7653" width="15.85546875" bestFit="1" customWidth="1"/>
    <col min="7654" max="7654" width="18.7109375" bestFit="1" customWidth="1"/>
    <col min="7656" max="7656" width="14.28515625" bestFit="1" customWidth="1"/>
    <col min="7657" max="7657" width="18.7109375" bestFit="1" customWidth="1"/>
    <col min="7658" max="7659" width="15.85546875" bestFit="1" customWidth="1"/>
    <col min="7660" max="7660" width="14.85546875" bestFit="1" customWidth="1"/>
    <col min="7661" max="7661" width="14.28515625" bestFit="1" customWidth="1"/>
    <col min="7662" max="7662" width="15.28515625" customWidth="1"/>
    <col min="7663" max="7663" width="15.85546875" customWidth="1"/>
    <col min="7664" max="7664" width="14.28515625" customWidth="1"/>
    <col min="7665" max="7665" width="14.85546875" bestFit="1" customWidth="1"/>
    <col min="7666" max="7666" width="16.140625" customWidth="1"/>
    <col min="7667" max="7667" width="17.28515625" customWidth="1"/>
    <col min="7668" max="7668" width="15.85546875" bestFit="1" customWidth="1"/>
    <col min="7669" max="7669" width="18.7109375" bestFit="1" customWidth="1"/>
    <col min="7671" max="7671" width="14.28515625" bestFit="1" customWidth="1"/>
    <col min="7672" max="7672" width="18.7109375" bestFit="1" customWidth="1"/>
    <col min="7673" max="7674" width="15.85546875" bestFit="1" customWidth="1"/>
    <col min="7675" max="7675" width="14.85546875" bestFit="1" customWidth="1"/>
    <col min="7676" max="7676" width="14.28515625" bestFit="1" customWidth="1"/>
    <col min="7677" max="7677" width="15.28515625" customWidth="1"/>
    <col min="7678" max="7678" width="15.85546875" customWidth="1"/>
    <col min="7679" max="7679" width="14.28515625" customWidth="1"/>
    <col min="7680" max="7680" width="14.85546875" bestFit="1" customWidth="1"/>
    <col min="7681" max="7681" width="16.140625" customWidth="1"/>
    <col min="7682" max="7682" width="17.28515625" customWidth="1"/>
    <col min="7683" max="7683" width="15.85546875" bestFit="1" customWidth="1"/>
    <col min="7684" max="7684" width="18.7109375" bestFit="1" customWidth="1"/>
    <col min="7845" max="7845" width="5.7109375" customWidth="1"/>
    <col min="7846" max="7846" width="29" customWidth="1"/>
    <col min="7847" max="7847" width="17.140625" customWidth="1"/>
    <col min="7848" max="7848" width="11.140625" customWidth="1"/>
    <col min="7849" max="7849" width="15.7109375" customWidth="1"/>
    <col min="7850" max="7850" width="16.28515625" customWidth="1"/>
    <col min="7851" max="7851" width="21.140625" customWidth="1"/>
    <col min="7852" max="7852" width="13" customWidth="1"/>
    <col min="7853" max="7853" width="15.28515625" customWidth="1"/>
    <col min="7854" max="7855" width="14.28515625" customWidth="1"/>
    <col min="7856" max="7857" width="15" customWidth="1"/>
    <col min="7858" max="7858" width="17.7109375" customWidth="1"/>
    <col min="7859" max="7859" width="15.7109375" customWidth="1"/>
    <col min="7860" max="7861" width="15" customWidth="1"/>
    <col min="7862" max="7862" width="15.85546875" customWidth="1"/>
    <col min="7863" max="7863" width="17.85546875" customWidth="1"/>
    <col min="7864" max="7864" width="15.85546875" bestFit="1" customWidth="1"/>
    <col min="7865" max="7865" width="18.7109375" bestFit="1" customWidth="1"/>
    <col min="7866" max="7866" width="5.7109375" customWidth="1"/>
    <col min="7867" max="7867" width="16.5703125" customWidth="1"/>
    <col min="7868" max="7868" width="18.7109375" bestFit="1" customWidth="1"/>
    <col min="7869" max="7870" width="15.85546875" bestFit="1" customWidth="1"/>
    <col min="7871" max="7871" width="14.85546875" bestFit="1" customWidth="1"/>
    <col min="7872" max="7872" width="14.28515625" bestFit="1" customWidth="1"/>
    <col min="7873" max="7873" width="15.28515625" customWidth="1"/>
    <col min="7874" max="7874" width="15.85546875" customWidth="1"/>
    <col min="7875" max="7875" width="14.28515625" customWidth="1"/>
    <col min="7876" max="7876" width="14.85546875" bestFit="1" customWidth="1"/>
    <col min="7877" max="7877" width="16.140625" customWidth="1"/>
    <col min="7878" max="7878" width="17.28515625" customWidth="1"/>
    <col min="7879" max="7879" width="15.85546875" bestFit="1" customWidth="1"/>
    <col min="7880" max="7880" width="18.7109375" bestFit="1" customWidth="1"/>
    <col min="7882" max="7882" width="14.28515625" bestFit="1" customWidth="1"/>
    <col min="7883" max="7883" width="18.7109375" bestFit="1" customWidth="1"/>
    <col min="7884" max="7885" width="15.85546875" bestFit="1" customWidth="1"/>
    <col min="7886" max="7886" width="14.85546875" bestFit="1" customWidth="1"/>
    <col min="7887" max="7887" width="16.85546875" customWidth="1"/>
    <col min="7888" max="7888" width="15.28515625" customWidth="1"/>
    <col min="7889" max="7889" width="15.85546875" customWidth="1"/>
    <col min="7890" max="7890" width="14.28515625" customWidth="1"/>
    <col min="7891" max="7891" width="14.85546875" bestFit="1" customWidth="1"/>
    <col min="7892" max="7892" width="16.140625" customWidth="1"/>
    <col min="7893" max="7893" width="17.28515625" customWidth="1"/>
    <col min="7894" max="7894" width="15.85546875" bestFit="1" customWidth="1"/>
    <col min="7895" max="7895" width="18.7109375" bestFit="1" customWidth="1"/>
    <col min="7897" max="7897" width="14.28515625" bestFit="1" customWidth="1"/>
    <col min="7898" max="7898" width="18.7109375" bestFit="1" customWidth="1"/>
    <col min="7899" max="7900" width="15.85546875" bestFit="1" customWidth="1"/>
    <col min="7901" max="7901" width="14.85546875" bestFit="1" customWidth="1"/>
    <col min="7902" max="7902" width="14.28515625" bestFit="1" customWidth="1"/>
    <col min="7903" max="7903" width="15.28515625" customWidth="1"/>
    <col min="7904" max="7904" width="15.85546875" customWidth="1"/>
    <col min="7905" max="7905" width="14.28515625" customWidth="1"/>
    <col min="7906" max="7906" width="14.85546875" bestFit="1" customWidth="1"/>
    <col min="7907" max="7907" width="16.140625" customWidth="1"/>
    <col min="7908" max="7908" width="17.28515625" customWidth="1"/>
    <col min="7909" max="7909" width="15.85546875" bestFit="1" customWidth="1"/>
    <col min="7910" max="7910" width="18.7109375" bestFit="1" customWidth="1"/>
    <col min="7912" max="7912" width="14.28515625" bestFit="1" customWidth="1"/>
    <col min="7913" max="7913" width="18.7109375" bestFit="1" customWidth="1"/>
    <col min="7914" max="7915" width="15.85546875" bestFit="1" customWidth="1"/>
    <col min="7916" max="7916" width="14.85546875" bestFit="1" customWidth="1"/>
    <col min="7917" max="7917" width="14.28515625" bestFit="1" customWidth="1"/>
    <col min="7918" max="7918" width="15.28515625" customWidth="1"/>
    <col min="7919" max="7919" width="15.85546875" customWidth="1"/>
    <col min="7920" max="7920" width="14.28515625" customWidth="1"/>
    <col min="7921" max="7921" width="14.85546875" bestFit="1" customWidth="1"/>
    <col min="7922" max="7922" width="16.140625" customWidth="1"/>
    <col min="7923" max="7923" width="17.28515625" customWidth="1"/>
    <col min="7924" max="7924" width="15.85546875" bestFit="1" customWidth="1"/>
    <col min="7925" max="7925" width="18.7109375" bestFit="1" customWidth="1"/>
    <col min="7927" max="7927" width="14.28515625" bestFit="1" customWidth="1"/>
    <col min="7928" max="7928" width="18.7109375" bestFit="1" customWidth="1"/>
    <col min="7929" max="7930" width="15.85546875" bestFit="1" customWidth="1"/>
    <col min="7931" max="7931" width="14.85546875" bestFit="1" customWidth="1"/>
    <col min="7932" max="7932" width="14.28515625" bestFit="1" customWidth="1"/>
    <col min="7933" max="7933" width="15.28515625" customWidth="1"/>
    <col min="7934" max="7934" width="15.85546875" customWidth="1"/>
    <col min="7935" max="7935" width="14.28515625" customWidth="1"/>
    <col min="7936" max="7936" width="14.85546875" bestFit="1" customWidth="1"/>
    <col min="7937" max="7937" width="16.140625" customWidth="1"/>
    <col min="7938" max="7938" width="17.28515625" customWidth="1"/>
    <col min="7939" max="7939" width="15.85546875" bestFit="1" customWidth="1"/>
    <col min="7940" max="7940" width="18.7109375" bestFit="1" customWidth="1"/>
    <col min="8101" max="8101" width="5.7109375" customWidth="1"/>
    <col min="8102" max="8102" width="29" customWidth="1"/>
    <col min="8103" max="8103" width="17.140625" customWidth="1"/>
    <col min="8104" max="8104" width="11.140625" customWidth="1"/>
    <col min="8105" max="8105" width="15.7109375" customWidth="1"/>
    <col min="8106" max="8106" width="16.28515625" customWidth="1"/>
    <col min="8107" max="8107" width="21.140625" customWidth="1"/>
    <col min="8108" max="8108" width="13" customWidth="1"/>
    <col min="8109" max="8109" width="15.28515625" customWidth="1"/>
    <col min="8110" max="8111" width="14.28515625" customWidth="1"/>
    <col min="8112" max="8113" width="15" customWidth="1"/>
    <col min="8114" max="8114" width="17.7109375" customWidth="1"/>
    <col min="8115" max="8115" width="15.7109375" customWidth="1"/>
    <col min="8116" max="8117" width="15" customWidth="1"/>
    <col min="8118" max="8118" width="15.85546875" customWidth="1"/>
    <col min="8119" max="8119" width="17.85546875" customWidth="1"/>
    <col min="8120" max="8120" width="15.85546875" bestFit="1" customWidth="1"/>
    <col min="8121" max="8121" width="18.7109375" bestFit="1" customWidth="1"/>
    <col min="8122" max="8122" width="5.7109375" customWidth="1"/>
    <col min="8123" max="8123" width="16.5703125" customWidth="1"/>
    <col min="8124" max="8124" width="18.7109375" bestFit="1" customWidth="1"/>
    <col min="8125" max="8126" width="15.85546875" bestFit="1" customWidth="1"/>
    <col min="8127" max="8127" width="14.85546875" bestFit="1" customWidth="1"/>
    <col min="8128" max="8128" width="14.28515625" bestFit="1" customWidth="1"/>
    <col min="8129" max="8129" width="15.28515625" customWidth="1"/>
    <col min="8130" max="8130" width="15.85546875" customWidth="1"/>
    <col min="8131" max="8131" width="14.28515625" customWidth="1"/>
    <col min="8132" max="8132" width="14.85546875" bestFit="1" customWidth="1"/>
    <col min="8133" max="8133" width="16.140625" customWidth="1"/>
    <col min="8134" max="8134" width="17.28515625" customWidth="1"/>
    <col min="8135" max="8135" width="15.85546875" bestFit="1" customWidth="1"/>
    <col min="8136" max="8136" width="18.7109375" bestFit="1" customWidth="1"/>
    <col min="8138" max="8138" width="14.28515625" bestFit="1" customWidth="1"/>
    <col min="8139" max="8139" width="18.7109375" bestFit="1" customWidth="1"/>
    <col min="8140" max="8141" width="15.85546875" bestFit="1" customWidth="1"/>
    <col min="8142" max="8142" width="14.85546875" bestFit="1" customWidth="1"/>
    <col min="8143" max="8143" width="16.85546875" customWidth="1"/>
    <col min="8144" max="8144" width="15.28515625" customWidth="1"/>
    <col min="8145" max="8145" width="15.85546875" customWidth="1"/>
    <col min="8146" max="8146" width="14.28515625" customWidth="1"/>
    <col min="8147" max="8147" width="14.85546875" bestFit="1" customWidth="1"/>
    <col min="8148" max="8148" width="16.140625" customWidth="1"/>
    <col min="8149" max="8149" width="17.28515625" customWidth="1"/>
    <col min="8150" max="8150" width="15.85546875" bestFit="1" customWidth="1"/>
    <col min="8151" max="8151" width="18.7109375" bestFit="1" customWidth="1"/>
    <col min="8153" max="8153" width="14.28515625" bestFit="1" customWidth="1"/>
    <col min="8154" max="8154" width="18.7109375" bestFit="1" customWidth="1"/>
    <col min="8155" max="8156" width="15.85546875" bestFit="1" customWidth="1"/>
    <col min="8157" max="8157" width="14.85546875" bestFit="1" customWidth="1"/>
    <col min="8158" max="8158" width="14.28515625" bestFit="1" customWidth="1"/>
    <col min="8159" max="8159" width="15.28515625" customWidth="1"/>
    <col min="8160" max="8160" width="15.85546875" customWidth="1"/>
    <col min="8161" max="8161" width="14.28515625" customWidth="1"/>
    <col min="8162" max="8162" width="14.85546875" bestFit="1" customWidth="1"/>
    <col min="8163" max="8163" width="16.140625" customWidth="1"/>
    <col min="8164" max="8164" width="17.28515625" customWidth="1"/>
    <col min="8165" max="8165" width="15.85546875" bestFit="1" customWidth="1"/>
    <col min="8166" max="8166" width="18.7109375" bestFit="1" customWidth="1"/>
    <col min="8168" max="8168" width="14.28515625" bestFit="1" customWidth="1"/>
    <col min="8169" max="8169" width="18.7109375" bestFit="1" customWidth="1"/>
    <col min="8170" max="8171" width="15.85546875" bestFit="1" customWidth="1"/>
    <col min="8172" max="8172" width="14.85546875" bestFit="1" customWidth="1"/>
    <col min="8173" max="8173" width="14.28515625" bestFit="1" customWidth="1"/>
    <col min="8174" max="8174" width="15.28515625" customWidth="1"/>
    <col min="8175" max="8175" width="15.85546875" customWidth="1"/>
    <col min="8176" max="8176" width="14.28515625" customWidth="1"/>
    <col min="8177" max="8177" width="14.85546875" bestFit="1" customWidth="1"/>
    <col min="8178" max="8178" width="16.140625" customWidth="1"/>
    <col min="8179" max="8179" width="17.28515625" customWidth="1"/>
    <col min="8180" max="8180" width="15.85546875" bestFit="1" customWidth="1"/>
    <col min="8181" max="8181" width="18.7109375" bestFit="1" customWidth="1"/>
    <col min="8183" max="8183" width="14.28515625" bestFit="1" customWidth="1"/>
    <col min="8184" max="8184" width="18.7109375" bestFit="1" customWidth="1"/>
    <col min="8185" max="8186" width="15.85546875" bestFit="1" customWidth="1"/>
    <col min="8187" max="8187" width="14.85546875" bestFit="1" customWidth="1"/>
    <col min="8188" max="8188" width="14.28515625" bestFit="1" customWidth="1"/>
    <col min="8189" max="8189" width="15.28515625" customWidth="1"/>
    <col min="8190" max="8190" width="15.85546875" customWidth="1"/>
    <col min="8191" max="8191" width="14.28515625" customWidth="1"/>
    <col min="8192" max="8192" width="14.85546875" bestFit="1" customWidth="1"/>
    <col min="8193" max="8193" width="16.140625" customWidth="1"/>
    <col min="8194" max="8194" width="17.28515625" customWidth="1"/>
    <col min="8195" max="8195" width="15.85546875" bestFit="1" customWidth="1"/>
    <col min="8196" max="8196" width="18.7109375" bestFit="1" customWidth="1"/>
    <col min="8357" max="8357" width="5.7109375" customWidth="1"/>
    <col min="8358" max="8358" width="29" customWidth="1"/>
    <col min="8359" max="8359" width="17.140625" customWidth="1"/>
    <col min="8360" max="8360" width="11.140625" customWidth="1"/>
    <col min="8361" max="8361" width="15.7109375" customWidth="1"/>
    <col min="8362" max="8362" width="16.28515625" customWidth="1"/>
    <col min="8363" max="8363" width="21.140625" customWidth="1"/>
    <col min="8364" max="8364" width="13" customWidth="1"/>
    <col min="8365" max="8365" width="15.28515625" customWidth="1"/>
    <col min="8366" max="8367" width="14.28515625" customWidth="1"/>
    <col min="8368" max="8369" width="15" customWidth="1"/>
    <col min="8370" max="8370" width="17.7109375" customWidth="1"/>
    <col min="8371" max="8371" width="15.7109375" customWidth="1"/>
    <col min="8372" max="8373" width="15" customWidth="1"/>
    <col min="8374" max="8374" width="15.85546875" customWidth="1"/>
    <col min="8375" max="8375" width="17.85546875" customWidth="1"/>
    <col min="8376" max="8376" width="15.85546875" bestFit="1" customWidth="1"/>
    <col min="8377" max="8377" width="18.7109375" bestFit="1" customWidth="1"/>
    <col min="8378" max="8378" width="5.7109375" customWidth="1"/>
    <col min="8379" max="8379" width="16.5703125" customWidth="1"/>
    <col min="8380" max="8380" width="18.7109375" bestFit="1" customWidth="1"/>
    <col min="8381" max="8382" width="15.85546875" bestFit="1" customWidth="1"/>
    <col min="8383" max="8383" width="14.85546875" bestFit="1" customWidth="1"/>
    <col min="8384" max="8384" width="14.28515625" bestFit="1" customWidth="1"/>
    <col min="8385" max="8385" width="15.28515625" customWidth="1"/>
    <col min="8386" max="8386" width="15.85546875" customWidth="1"/>
    <col min="8387" max="8387" width="14.28515625" customWidth="1"/>
    <col min="8388" max="8388" width="14.85546875" bestFit="1" customWidth="1"/>
    <col min="8389" max="8389" width="16.140625" customWidth="1"/>
    <col min="8390" max="8390" width="17.28515625" customWidth="1"/>
    <col min="8391" max="8391" width="15.85546875" bestFit="1" customWidth="1"/>
    <col min="8392" max="8392" width="18.7109375" bestFit="1" customWidth="1"/>
    <col min="8394" max="8394" width="14.28515625" bestFit="1" customWidth="1"/>
    <col min="8395" max="8395" width="18.7109375" bestFit="1" customWidth="1"/>
    <col min="8396" max="8397" width="15.85546875" bestFit="1" customWidth="1"/>
    <col min="8398" max="8398" width="14.85546875" bestFit="1" customWidth="1"/>
    <col min="8399" max="8399" width="16.85546875" customWidth="1"/>
    <col min="8400" max="8400" width="15.28515625" customWidth="1"/>
    <col min="8401" max="8401" width="15.85546875" customWidth="1"/>
    <col min="8402" max="8402" width="14.28515625" customWidth="1"/>
    <col min="8403" max="8403" width="14.85546875" bestFit="1" customWidth="1"/>
    <col min="8404" max="8404" width="16.140625" customWidth="1"/>
    <col min="8405" max="8405" width="17.28515625" customWidth="1"/>
    <col min="8406" max="8406" width="15.85546875" bestFit="1" customWidth="1"/>
    <col min="8407" max="8407" width="18.7109375" bestFit="1" customWidth="1"/>
    <col min="8409" max="8409" width="14.28515625" bestFit="1" customWidth="1"/>
    <col min="8410" max="8410" width="18.7109375" bestFit="1" customWidth="1"/>
    <col min="8411" max="8412" width="15.85546875" bestFit="1" customWidth="1"/>
    <col min="8413" max="8413" width="14.85546875" bestFit="1" customWidth="1"/>
    <col min="8414" max="8414" width="14.28515625" bestFit="1" customWidth="1"/>
    <col min="8415" max="8415" width="15.28515625" customWidth="1"/>
    <col min="8416" max="8416" width="15.85546875" customWidth="1"/>
    <col min="8417" max="8417" width="14.28515625" customWidth="1"/>
    <col min="8418" max="8418" width="14.85546875" bestFit="1" customWidth="1"/>
    <col min="8419" max="8419" width="16.140625" customWidth="1"/>
    <col min="8420" max="8420" width="17.28515625" customWidth="1"/>
    <col min="8421" max="8421" width="15.85546875" bestFit="1" customWidth="1"/>
    <col min="8422" max="8422" width="18.7109375" bestFit="1" customWidth="1"/>
    <col min="8424" max="8424" width="14.28515625" bestFit="1" customWidth="1"/>
    <col min="8425" max="8425" width="18.7109375" bestFit="1" customWidth="1"/>
    <col min="8426" max="8427" width="15.85546875" bestFit="1" customWidth="1"/>
    <col min="8428" max="8428" width="14.85546875" bestFit="1" customWidth="1"/>
    <col min="8429" max="8429" width="14.28515625" bestFit="1" customWidth="1"/>
    <col min="8430" max="8430" width="15.28515625" customWidth="1"/>
    <col min="8431" max="8431" width="15.85546875" customWidth="1"/>
    <col min="8432" max="8432" width="14.28515625" customWidth="1"/>
    <col min="8433" max="8433" width="14.85546875" bestFit="1" customWidth="1"/>
    <col min="8434" max="8434" width="16.140625" customWidth="1"/>
    <col min="8435" max="8435" width="17.28515625" customWidth="1"/>
    <col min="8436" max="8436" width="15.85546875" bestFit="1" customWidth="1"/>
    <col min="8437" max="8437" width="18.7109375" bestFit="1" customWidth="1"/>
    <col min="8439" max="8439" width="14.28515625" bestFit="1" customWidth="1"/>
    <col min="8440" max="8440" width="18.7109375" bestFit="1" customWidth="1"/>
    <col min="8441" max="8442" width="15.85546875" bestFit="1" customWidth="1"/>
    <col min="8443" max="8443" width="14.85546875" bestFit="1" customWidth="1"/>
    <col min="8444" max="8444" width="14.28515625" bestFit="1" customWidth="1"/>
    <col min="8445" max="8445" width="15.28515625" customWidth="1"/>
    <col min="8446" max="8446" width="15.85546875" customWidth="1"/>
    <col min="8447" max="8447" width="14.28515625" customWidth="1"/>
    <col min="8448" max="8448" width="14.85546875" bestFit="1" customWidth="1"/>
    <col min="8449" max="8449" width="16.140625" customWidth="1"/>
    <col min="8450" max="8450" width="17.28515625" customWidth="1"/>
    <col min="8451" max="8451" width="15.85546875" bestFit="1" customWidth="1"/>
    <col min="8452" max="8452" width="18.7109375" bestFit="1" customWidth="1"/>
    <col min="8613" max="8613" width="5.7109375" customWidth="1"/>
    <col min="8614" max="8614" width="29" customWidth="1"/>
    <col min="8615" max="8615" width="17.140625" customWidth="1"/>
    <col min="8616" max="8616" width="11.140625" customWidth="1"/>
    <col min="8617" max="8617" width="15.7109375" customWidth="1"/>
    <col min="8618" max="8618" width="16.28515625" customWidth="1"/>
    <col min="8619" max="8619" width="21.140625" customWidth="1"/>
    <col min="8620" max="8620" width="13" customWidth="1"/>
    <col min="8621" max="8621" width="15.28515625" customWidth="1"/>
    <col min="8622" max="8623" width="14.28515625" customWidth="1"/>
    <col min="8624" max="8625" width="15" customWidth="1"/>
    <col min="8626" max="8626" width="17.7109375" customWidth="1"/>
    <col min="8627" max="8627" width="15.7109375" customWidth="1"/>
    <col min="8628" max="8629" width="15" customWidth="1"/>
    <col min="8630" max="8630" width="15.85546875" customWidth="1"/>
    <col min="8631" max="8631" width="17.85546875" customWidth="1"/>
    <col min="8632" max="8632" width="15.85546875" bestFit="1" customWidth="1"/>
    <col min="8633" max="8633" width="18.7109375" bestFit="1" customWidth="1"/>
    <col min="8634" max="8634" width="5.7109375" customWidth="1"/>
    <col min="8635" max="8635" width="16.5703125" customWidth="1"/>
    <col min="8636" max="8636" width="18.7109375" bestFit="1" customWidth="1"/>
    <col min="8637" max="8638" width="15.85546875" bestFit="1" customWidth="1"/>
    <col min="8639" max="8639" width="14.85546875" bestFit="1" customWidth="1"/>
    <col min="8640" max="8640" width="14.28515625" bestFit="1" customWidth="1"/>
    <col min="8641" max="8641" width="15.28515625" customWidth="1"/>
    <col min="8642" max="8642" width="15.85546875" customWidth="1"/>
    <col min="8643" max="8643" width="14.28515625" customWidth="1"/>
    <col min="8644" max="8644" width="14.85546875" bestFit="1" customWidth="1"/>
    <col min="8645" max="8645" width="16.140625" customWidth="1"/>
    <col min="8646" max="8646" width="17.28515625" customWidth="1"/>
    <col min="8647" max="8647" width="15.85546875" bestFit="1" customWidth="1"/>
    <col min="8648" max="8648" width="18.7109375" bestFit="1" customWidth="1"/>
    <col min="8650" max="8650" width="14.28515625" bestFit="1" customWidth="1"/>
    <col min="8651" max="8651" width="18.7109375" bestFit="1" customWidth="1"/>
    <col min="8652" max="8653" width="15.85546875" bestFit="1" customWidth="1"/>
    <col min="8654" max="8654" width="14.85546875" bestFit="1" customWidth="1"/>
    <col min="8655" max="8655" width="16.85546875" customWidth="1"/>
    <col min="8656" max="8656" width="15.28515625" customWidth="1"/>
    <col min="8657" max="8657" width="15.85546875" customWidth="1"/>
    <col min="8658" max="8658" width="14.28515625" customWidth="1"/>
    <col min="8659" max="8659" width="14.85546875" bestFit="1" customWidth="1"/>
    <col min="8660" max="8660" width="16.140625" customWidth="1"/>
    <col min="8661" max="8661" width="17.28515625" customWidth="1"/>
    <col min="8662" max="8662" width="15.85546875" bestFit="1" customWidth="1"/>
    <col min="8663" max="8663" width="18.7109375" bestFit="1" customWidth="1"/>
    <col min="8665" max="8665" width="14.28515625" bestFit="1" customWidth="1"/>
    <col min="8666" max="8666" width="18.7109375" bestFit="1" customWidth="1"/>
    <col min="8667" max="8668" width="15.85546875" bestFit="1" customWidth="1"/>
    <col min="8669" max="8669" width="14.85546875" bestFit="1" customWidth="1"/>
    <col min="8670" max="8670" width="14.28515625" bestFit="1" customWidth="1"/>
    <col min="8671" max="8671" width="15.28515625" customWidth="1"/>
    <col min="8672" max="8672" width="15.85546875" customWidth="1"/>
    <col min="8673" max="8673" width="14.28515625" customWidth="1"/>
    <col min="8674" max="8674" width="14.85546875" bestFit="1" customWidth="1"/>
    <col min="8675" max="8675" width="16.140625" customWidth="1"/>
    <col min="8676" max="8676" width="17.28515625" customWidth="1"/>
    <col min="8677" max="8677" width="15.85546875" bestFit="1" customWidth="1"/>
    <col min="8678" max="8678" width="18.7109375" bestFit="1" customWidth="1"/>
    <col min="8680" max="8680" width="14.28515625" bestFit="1" customWidth="1"/>
    <col min="8681" max="8681" width="18.7109375" bestFit="1" customWidth="1"/>
    <col min="8682" max="8683" width="15.85546875" bestFit="1" customWidth="1"/>
    <col min="8684" max="8684" width="14.85546875" bestFit="1" customWidth="1"/>
    <col min="8685" max="8685" width="14.28515625" bestFit="1" customWidth="1"/>
    <col min="8686" max="8686" width="15.28515625" customWidth="1"/>
    <col min="8687" max="8687" width="15.85546875" customWidth="1"/>
    <col min="8688" max="8688" width="14.28515625" customWidth="1"/>
    <col min="8689" max="8689" width="14.85546875" bestFit="1" customWidth="1"/>
    <col min="8690" max="8690" width="16.140625" customWidth="1"/>
    <col min="8691" max="8691" width="17.28515625" customWidth="1"/>
    <col min="8692" max="8692" width="15.85546875" bestFit="1" customWidth="1"/>
    <col min="8693" max="8693" width="18.7109375" bestFit="1" customWidth="1"/>
    <col min="8695" max="8695" width="14.28515625" bestFit="1" customWidth="1"/>
    <col min="8696" max="8696" width="18.7109375" bestFit="1" customWidth="1"/>
    <col min="8697" max="8698" width="15.85546875" bestFit="1" customWidth="1"/>
    <col min="8699" max="8699" width="14.85546875" bestFit="1" customWidth="1"/>
    <col min="8700" max="8700" width="14.28515625" bestFit="1" customWidth="1"/>
    <col min="8701" max="8701" width="15.28515625" customWidth="1"/>
    <col min="8702" max="8702" width="15.85546875" customWidth="1"/>
    <col min="8703" max="8703" width="14.28515625" customWidth="1"/>
    <col min="8704" max="8704" width="14.85546875" bestFit="1" customWidth="1"/>
    <col min="8705" max="8705" width="16.140625" customWidth="1"/>
    <col min="8706" max="8706" width="17.28515625" customWidth="1"/>
    <col min="8707" max="8707" width="15.85546875" bestFit="1" customWidth="1"/>
    <col min="8708" max="8708" width="18.7109375" bestFit="1" customWidth="1"/>
    <col min="8869" max="8869" width="5.7109375" customWidth="1"/>
    <col min="8870" max="8870" width="29" customWidth="1"/>
    <col min="8871" max="8871" width="17.140625" customWidth="1"/>
    <col min="8872" max="8872" width="11.140625" customWidth="1"/>
    <col min="8873" max="8873" width="15.7109375" customWidth="1"/>
    <col min="8874" max="8874" width="16.28515625" customWidth="1"/>
    <col min="8875" max="8875" width="21.140625" customWidth="1"/>
    <col min="8876" max="8876" width="13" customWidth="1"/>
    <col min="8877" max="8877" width="15.28515625" customWidth="1"/>
    <col min="8878" max="8879" width="14.28515625" customWidth="1"/>
    <col min="8880" max="8881" width="15" customWidth="1"/>
    <col min="8882" max="8882" width="17.7109375" customWidth="1"/>
    <col min="8883" max="8883" width="15.7109375" customWidth="1"/>
    <col min="8884" max="8885" width="15" customWidth="1"/>
    <col min="8886" max="8886" width="15.85546875" customWidth="1"/>
    <col min="8887" max="8887" width="17.85546875" customWidth="1"/>
    <col min="8888" max="8888" width="15.85546875" bestFit="1" customWidth="1"/>
    <col min="8889" max="8889" width="18.7109375" bestFit="1" customWidth="1"/>
    <col min="8890" max="8890" width="5.7109375" customWidth="1"/>
    <col min="8891" max="8891" width="16.5703125" customWidth="1"/>
    <col min="8892" max="8892" width="18.7109375" bestFit="1" customWidth="1"/>
    <col min="8893" max="8894" width="15.85546875" bestFit="1" customWidth="1"/>
    <col min="8895" max="8895" width="14.85546875" bestFit="1" customWidth="1"/>
    <col min="8896" max="8896" width="14.28515625" bestFit="1" customWidth="1"/>
    <col min="8897" max="8897" width="15.28515625" customWidth="1"/>
    <col min="8898" max="8898" width="15.85546875" customWidth="1"/>
    <col min="8899" max="8899" width="14.28515625" customWidth="1"/>
    <col min="8900" max="8900" width="14.85546875" bestFit="1" customWidth="1"/>
    <col min="8901" max="8901" width="16.140625" customWidth="1"/>
    <col min="8902" max="8902" width="17.28515625" customWidth="1"/>
    <col min="8903" max="8903" width="15.85546875" bestFit="1" customWidth="1"/>
    <col min="8904" max="8904" width="18.7109375" bestFit="1" customWidth="1"/>
    <col min="8906" max="8906" width="14.28515625" bestFit="1" customWidth="1"/>
    <col min="8907" max="8907" width="18.7109375" bestFit="1" customWidth="1"/>
    <col min="8908" max="8909" width="15.85546875" bestFit="1" customWidth="1"/>
    <col min="8910" max="8910" width="14.85546875" bestFit="1" customWidth="1"/>
    <col min="8911" max="8911" width="16.85546875" customWidth="1"/>
    <col min="8912" max="8912" width="15.28515625" customWidth="1"/>
    <col min="8913" max="8913" width="15.85546875" customWidth="1"/>
    <col min="8914" max="8914" width="14.28515625" customWidth="1"/>
    <col min="8915" max="8915" width="14.85546875" bestFit="1" customWidth="1"/>
    <col min="8916" max="8916" width="16.140625" customWidth="1"/>
    <col min="8917" max="8917" width="17.28515625" customWidth="1"/>
    <col min="8918" max="8918" width="15.85546875" bestFit="1" customWidth="1"/>
    <col min="8919" max="8919" width="18.7109375" bestFit="1" customWidth="1"/>
    <col min="8921" max="8921" width="14.28515625" bestFit="1" customWidth="1"/>
    <col min="8922" max="8922" width="18.7109375" bestFit="1" customWidth="1"/>
    <col min="8923" max="8924" width="15.85546875" bestFit="1" customWidth="1"/>
    <col min="8925" max="8925" width="14.85546875" bestFit="1" customWidth="1"/>
    <col min="8926" max="8926" width="14.28515625" bestFit="1" customWidth="1"/>
    <col min="8927" max="8927" width="15.28515625" customWidth="1"/>
    <col min="8928" max="8928" width="15.85546875" customWidth="1"/>
    <col min="8929" max="8929" width="14.28515625" customWidth="1"/>
    <col min="8930" max="8930" width="14.85546875" bestFit="1" customWidth="1"/>
    <col min="8931" max="8931" width="16.140625" customWidth="1"/>
    <col min="8932" max="8932" width="17.28515625" customWidth="1"/>
    <col min="8933" max="8933" width="15.85546875" bestFit="1" customWidth="1"/>
    <col min="8934" max="8934" width="18.7109375" bestFit="1" customWidth="1"/>
    <col min="8936" max="8936" width="14.28515625" bestFit="1" customWidth="1"/>
    <col min="8937" max="8937" width="18.7109375" bestFit="1" customWidth="1"/>
    <col min="8938" max="8939" width="15.85546875" bestFit="1" customWidth="1"/>
    <col min="8940" max="8940" width="14.85546875" bestFit="1" customWidth="1"/>
    <col min="8941" max="8941" width="14.28515625" bestFit="1" customWidth="1"/>
    <col min="8942" max="8942" width="15.28515625" customWidth="1"/>
    <col min="8943" max="8943" width="15.85546875" customWidth="1"/>
    <col min="8944" max="8944" width="14.28515625" customWidth="1"/>
    <col min="8945" max="8945" width="14.85546875" bestFit="1" customWidth="1"/>
    <col min="8946" max="8946" width="16.140625" customWidth="1"/>
    <col min="8947" max="8947" width="17.28515625" customWidth="1"/>
    <col min="8948" max="8948" width="15.85546875" bestFit="1" customWidth="1"/>
    <col min="8949" max="8949" width="18.7109375" bestFit="1" customWidth="1"/>
    <col min="8951" max="8951" width="14.28515625" bestFit="1" customWidth="1"/>
    <col min="8952" max="8952" width="18.7109375" bestFit="1" customWidth="1"/>
    <col min="8953" max="8954" width="15.85546875" bestFit="1" customWidth="1"/>
    <col min="8955" max="8955" width="14.85546875" bestFit="1" customWidth="1"/>
    <col min="8956" max="8956" width="14.28515625" bestFit="1" customWidth="1"/>
    <col min="8957" max="8957" width="15.28515625" customWidth="1"/>
    <col min="8958" max="8958" width="15.85546875" customWidth="1"/>
    <col min="8959" max="8959" width="14.28515625" customWidth="1"/>
    <col min="8960" max="8960" width="14.85546875" bestFit="1" customWidth="1"/>
    <col min="8961" max="8961" width="16.140625" customWidth="1"/>
    <col min="8962" max="8962" width="17.28515625" customWidth="1"/>
    <col min="8963" max="8963" width="15.85546875" bestFit="1" customWidth="1"/>
    <col min="8964" max="8964" width="18.7109375" bestFit="1" customWidth="1"/>
    <col min="9125" max="9125" width="5.7109375" customWidth="1"/>
    <col min="9126" max="9126" width="29" customWidth="1"/>
    <col min="9127" max="9127" width="17.140625" customWidth="1"/>
    <col min="9128" max="9128" width="11.140625" customWidth="1"/>
    <col min="9129" max="9129" width="15.7109375" customWidth="1"/>
    <col min="9130" max="9130" width="16.28515625" customWidth="1"/>
    <col min="9131" max="9131" width="21.140625" customWidth="1"/>
    <col min="9132" max="9132" width="13" customWidth="1"/>
    <col min="9133" max="9133" width="15.28515625" customWidth="1"/>
    <col min="9134" max="9135" width="14.28515625" customWidth="1"/>
    <col min="9136" max="9137" width="15" customWidth="1"/>
    <col min="9138" max="9138" width="17.7109375" customWidth="1"/>
    <col min="9139" max="9139" width="15.7109375" customWidth="1"/>
    <col min="9140" max="9141" width="15" customWidth="1"/>
    <col min="9142" max="9142" width="15.85546875" customWidth="1"/>
    <col min="9143" max="9143" width="17.85546875" customWidth="1"/>
    <col min="9144" max="9144" width="15.85546875" bestFit="1" customWidth="1"/>
    <col min="9145" max="9145" width="18.7109375" bestFit="1" customWidth="1"/>
    <col min="9146" max="9146" width="5.7109375" customWidth="1"/>
    <col min="9147" max="9147" width="16.5703125" customWidth="1"/>
    <col min="9148" max="9148" width="18.7109375" bestFit="1" customWidth="1"/>
    <col min="9149" max="9150" width="15.85546875" bestFit="1" customWidth="1"/>
    <col min="9151" max="9151" width="14.85546875" bestFit="1" customWidth="1"/>
    <col min="9152" max="9152" width="14.28515625" bestFit="1" customWidth="1"/>
    <col min="9153" max="9153" width="15.28515625" customWidth="1"/>
    <col min="9154" max="9154" width="15.85546875" customWidth="1"/>
    <col min="9155" max="9155" width="14.28515625" customWidth="1"/>
    <col min="9156" max="9156" width="14.85546875" bestFit="1" customWidth="1"/>
    <col min="9157" max="9157" width="16.140625" customWidth="1"/>
    <col min="9158" max="9158" width="17.28515625" customWidth="1"/>
    <col min="9159" max="9159" width="15.85546875" bestFit="1" customWidth="1"/>
    <col min="9160" max="9160" width="18.7109375" bestFit="1" customWidth="1"/>
    <col min="9162" max="9162" width="14.28515625" bestFit="1" customWidth="1"/>
    <col min="9163" max="9163" width="18.7109375" bestFit="1" customWidth="1"/>
    <col min="9164" max="9165" width="15.85546875" bestFit="1" customWidth="1"/>
    <col min="9166" max="9166" width="14.85546875" bestFit="1" customWidth="1"/>
    <col min="9167" max="9167" width="16.85546875" customWidth="1"/>
    <col min="9168" max="9168" width="15.28515625" customWidth="1"/>
    <col min="9169" max="9169" width="15.85546875" customWidth="1"/>
    <col min="9170" max="9170" width="14.28515625" customWidth="1"/>
    <col min="9171" max="9171" width="14.85546875" bestFit="1" customWidth="1"/>
    <col min="9172" max="9172" width="16.140625" customWidth="1"/>
    <col min="9173" max="9173" width="17.28515625" customWidth="1"/>
    <col min="9174" max="9174" width="15.85546875" bestFit="1" customWidth="1"/>
    <col min="9175" max="9175" width="18.7109375" bestFit="1" customWidth="1"/>
    <col min="9177" max="9177" width="14.28515625" bestFit="1" customWidth="1"/>
    <col min="9178" max="9178" width="18.7109375" bestFit="1" customWidth="1"/>
    <col min="9179" max="9180" width="15.85546875" bestFit="1" customWidth="1"/>
    <col min="9181" max="9181" width="14.85546875" bestFit="1" customWidth="1"/>
    <col min="9182" max="9182" width="14.28515625" bestFit="1" customWidth="1"/>
    <col min="9183" max="9183" width="15.28515625" customWidth="1"/>
    <col min="9184" max="9184" width="15.85546875" customWidth="1"/>
    <col min="9185" max="9185" width="14.28515625" customWidth="1"/>
    <col min="9186" max="9186" width="14.85546875" bestFit="1" customWidth="1"/>
    <col min="9187" max="9187" width="16.140625" customWidth="1"/>
    <col min="9188" max="9188" width="17.28515625" customWidth="1"/>
    <col min="9189" max="9189" width="15.85546875" bestFit="1" customWidth="1"/>
    <col min="9190" max="9190" width="18.7109375" bestFit="1" customWidth="1"/>
    <col min="9192" max="9192" width="14.28515625" bestFit="1" customWidth="1"/>
    <col min="9193" max="9193" width="18.7109375" bestFit="1" customWidth="1"/>
    <col min="9194" max="9195" width="15.85546875" bestFit="1" customWidth="1"/>
    <col min="9196" max="9196" width="14.85546875" bestFit="1" customWidth="1"/>
    <col min="9197" max="9197" width="14.28515625" bestFit="1" customWidth="1"/>
    <col min="9198" max="9198" width="15.28515625" customWidth="1"/>
    <col min="9199" max="9199" width="15.85546875" customWidth="1"/>
    <col min="9200" max="9200" width="14.28515625" customWidth="1"/>
    <col min="9201" max="9201" width="14.85546875" bestFit="1" customWidth="1"/>
    <col min="9202" max="9202" width="16.140625" customWidth="1"/>
    <col min="9203" max="9203" width="17.28515625" customWidth="1"/>
    <col min="9204" max="9204" width="15.85546875" bestFit="1" customWidth="1"/>
    <col min="9205" max="9205" width="18.7109375" bestFit="1" customWidth="1"/>
    <col min="9207" max="9207" width="14.28515625" bestFit="1" customWidth="1"/>
    <col min="9208" max="9208" width="18.7109375" bestFit="1" customWidth="1"/>
    <col min="9209" max="9210" width="15.85546875" bestFit="1" customWidth="1"/>
    <col min="9211" max="9211" width="14.85546875" bestFit="1" customWidth="1"/>
    <col min="9212" max="9212" width="14.28515625" bestFit="1" customWidth="1"/>
    <col min="9213" max="9213" width="15.28515625" customWidth="1"/>
    <col min="9214" max="9214" width="15.85546875" customWidth="1"/>
    <col min="9215" max="9215" width="14.28515625" customWidth="1"/>
    <col min="9216" max="9216" width="14.85546875" bestFit="1" customWidth="1"/>
    <col min="9217" max="9217" width="16.140625" customWidth="1"/>
    <col min="9218" max="9218" width="17.28515625" customWidth="1"/>
    <col min="9219" max="9219" width="15.85546875" bestFit="1" customWidth="1"/>
    <col min="9220" max="9220" width="18.7109375" bestFit="1" customWidth="1"/>
    <col min="9381" max="9381" width="5.7109375" customWidth="1"/>
    <col min="9382" max="9382" width="29" customWidth="1"/>
    <col min="9383" max="9383" width="17.140625" customWidth="1"/>
    <col min="9384" max="9384" width="11.140625" customWidth="1"/>
    <col min="9385" max="9385" width="15.7109375" customWidth="1"/>
    <col min="9386" max="9386" width="16.28515625" customWidth="1"/>
    <col min="9387" max="9387" width="21.140625" customWidth="1"/>
    <col min="9388" max="9388" width="13" customWidth="1"/>
    <col min="9389" max="9389" width="15.28515625" customWidth="1"/>
    <col min="9390" max="9391" width="14.28515625" customWidth="1"/>
    <col min="9392" max="9393" width="15" customWidth="1"/>
    <col min="9394" max="9394" width="17.7109375" customWidth="1"/>
    <col min="9395" max="9395" width="15.7109375" customWidth="1"/>
    <col min="9396" max="9397" width="15" customWidth="1"/>
    <col min="9398" max="9398" width="15.85546875" customWidth="1"/>
    <col min="9399" max="9399" width="17.85546875" customWidth="1"/>
    <col min="9400" max="9400" width="15.85546875" bestFit="1" customWidth="1"/>
    <col min="9401" max="9401" width="18.7109375" bestFit="1" customWidth="1"/>
    <col min="9402" max="9402" width="5.7109375" customWidth="1"/>
    <col min="9403" max="9403" width="16.5703125" customWidth="1"/>
    <col min="9404" max="9404" width="18.7109375" bestFit="1" customWidth="1"/>
    <col min="9405" max="9406" width="15.85546875" bestFit="1" customWidth="1"/>
    <col min="9407" max="9407" width="14.85546875" bestFit="1" customWidth="1"/>
    <col min="9408" max="9408" width="14.28515625" bestFit="1" customWidth="1"/>
    <col min="9409" max="9409" width="15.28515625" customWidth="1"/>
    <col min="9410" max="9410" width="15.85546875" customWidth="1"/>
    <col min="9411" max="9411" width="14.28515625" customWidth="1"/>
    <col min="9412" max="9412" width="14.85546875" bestFit="1" customWidth="1"/>
    <col min="9413" max="9413" width="16.140625" customWidth="1"/>
    <col min="9414" max="9414" width="17.28515625" customWidth="1"/>
    <col min="9415" max="9415" width="15.85546875" bestFit="1" customWidth="1"/>
    <col min="9416" max="9416" width="18.7109375" bestFit="1" customWidth="1"/>
    <col min="9418" max="9418" width="14.28515625" bestFit="1" customWidth="1"/>
    <col min="9419" max="9419" width="18.7109375" bestFit="1" customWidth="1"/>
    <col min="9420" max="9421" width="15.85546875" bestFit="1" customWidth="1"/>
    <col min="9422" max="9422" width="14.85546875" bestFit="1" customWidth="1"/>
    <col min="9423" max="9423" width="16.85546875" customWidth="1"/>
    <col min="9424" max="9424" width="15.28515625" customWidth="1"/>
    <col min="9425" max="9425" width="15.85546875" customWidth="1"/>
    <col min="9426" max="9426" width="14.28515625" customWidth="1"/>
    <col min="9427" max="9427" width="14.85546875" bestFit="1" customWidth="1"/>
    <col min="9428" max="9428" width="16.140625" customWidth="1"/>
    <col min="9429" max="9429" width="17.28515625" customWidth="1"/>
    <col min="9430" max="9430" width="15.85546875" bestFit="1" customWidth="1"/>
    <col min="9431" max="9431" width="18.7109375" bestFit="1" customWidth="1"/>
    <col min="9433" max="9433" width="14.28515625" bestFit="1" customWidth="1"/>
    <col min="9434" max="9434" width="18.7109375" bestFit="1" customWidth="1"/>
    <col min="9435" max="9436" width="15.85546875" bestFit="1" customWidth="1"/>
    <col min="9437" max="9437" width="14.85546875" bestFit="1" customWidth="1"/>
    <col min="9438" max="9438" width="14.28515625" bestFit="1" customWidth="1"/>
    <col min="9439" max="9439" width="15.28515625" customWidth="1"/>
    <col min="9440" max="9440" width="15.85546875" customWidth="1"/>
    <col min="9441" max="9441" width="14.28515625" customWidth="1"/>
    <col min="9442" max="9442" width="14.85546875" bestFit="1" customWidth="1"/>
    <col min="9443" max="9443" width="16.140625" customWidth="1"/>
    <col min="9444" max="9444" width="17.28515625" customWidth="1"/>
    <col min="9445" max="9445" width="15.85546875" bestFit="1" customWidth="1"/>
    <col min="9446" max="9446" width="18.7109375" bestFit="1" customWidth="1"/>
    <col min="9448" max="9448" width="14.28515625" bestFit="1" customWidth="1"/>
    <col min="9449" max="9449" width="18.7109375" bestFit="1" customWidth="1"/>
    <col min="9450" max="9451" width="15.85546875" bestFit="1" customWidth="1"/>
    <col min="9452" max="9452" width="14.85546875" bestFit="1" customWidth="1"/>
    <col min="9453" max="9453" width="14.28515625" bestFit="1" customWidth="1"/>
    <col min="9454" max="9454" width="15.28515625" customWidth="1"/>
    <col min="9455" max="9455" width="15.85546875" customWidth="1"/>
    <col min="9456" max="9456" width="14.28515625" customWidth="1"/>
    <col min="9457" max="9457" width="14.85546875" bestFit="1" customWidth="1"/>
    <col min="9458" max="9458" width="16.140625" customWidth="1"/>
    <col min="9459" max="9459" width="17.28515625" customWidth="1"/>
    <col min="9460" max="9460" width="15.85546875" bestFit="1" customWidth="1"/>
    <col min="9461" max="9461" width="18.7109375" bestFit="1" customWidth="1"/>
    <col min="9463" max="9463" width="14.28515625" bestFit="1" customWidth="1"/>
    <col min="9464" max="9464" width="18.7109375" bestFit="1" customWidth="1"/>
    <col min="9465" max="9466" width="15.85546875" bestFit="1" customWidth="1"/>
    <col min="9467" max="9467" width="14.85546875" bestFit="1" customWidth="1"/>
    <col min="9468" max="9468" width="14.28515625" bestFit="1" customWidth="1"/>
    <col min="9469" max="9469" width="15.28515625" customWidth="1"/>
    <col min="9470" max="9470" width="15.85546875" customWidth="1"/>
    <col min="9471" max="9471" width="14.28515625" customWidth="1"/>
    <col min="9472" max="9472" width="14.85546875" bestFit="1" customWidth="1"/>
    <col min="9473" max="9473" width="16.140625" customWidth="1"/>
    <col min="9474" max="9474" width="17.28515625" customWidth="1"/>
    <col min="9475" max="9475" width="15.85546875" bestFit="1" customWidth="1"/>
    <col min="9476" max="9476" width="18.7109375" bestFit="1" customWidth="1"/>
    <col min="9637" max="9637" width="5.7109375" customWidth="1"/>
    <col min="9638" max="9638" width="29" customWidth="1"/>
    <col min="9639" max="9639" width="17.140625" customWidth="1"/>
    <col min="9640" max="9640" width="11.140625" customWidth="1"/>
    <col min="9641" max="9641" width="15.7109375" customWidth="1"/>
    <col min="9642" max="9642" width="16.28515625" customWidth="1"/>
    <col min="9643" max="9643" width="21.140625" customWidth="1"/>
    <col min="9644" max="9644" width="13" customWidth="1"/>
    <col min="9645" max="9645" width="15.28515625" customWidth="1"/>
    <col min="9646" max="9647" width="14.28515625" customWidth="1"/>
    <col min="9648" max="9649" width="15" customWidth="1"/>
    <col min="9650" max="9650" width="17.7109375" customWidth="1"/>
    <col min="9651" max="9651" width="15.7109375" customWidth="1"/>
    <col min="9652" max="9653" width="15" customWidth="1"/>
    <col min="9654" max="9654" width="15.85546875" customWidth="1"/>
    <col min="9655" max="9655" width="17.85546875" customWidth="1"/>
    <col min="9656" max="9656" width="15.85546875" bestFit="1" customWidth="1"/>
    <col min="9657" max="9657" width="18.7109375" bestFit="1" customWidth="1"/>
    <col min="9658" max="9658" width="5.7109375" customWidth="1"/>
    <col min="9659" max="9659" width="16.5703125" customWidth="1"/>
    <col min="9660" max="9660" width="18.7109375" bestFit="1" customWidth="1"/>
    <col min="9661" max="9662" width="15.85546875" bestFit="1" customWidth="1"/>
    <col min="9663" max="9663" width="14.85546875" bestFit="1" customWidth="1"/>
    <col min="9664" max="9664" width="14.28515625" bestFit="1" customWidth="1"/>
    <col min="9665" max="9665" width="15.28515625" customWidth="1"/>
    <col min="9666" max="9666" width="15.85546875" customWidth="1"/>
    <col min="9667" max="9667" width="14.28515625" customWidth="1"/>
    <col min="9668" max="9668" width="14.85546875" bestFit="1" customWidth="1"/>
    <col min="9669" max="9669" width="16.140625" customWidth="1"/>
    <col min="9670" max="9670" width="17.28515625" customWidth="1"/>
    <col min="9671" max="9671" width="15.85546875" bestFit="1" customWidth="1"/>
    <col min="9672" max="9672" width="18.7109375" bestFit="1" customWidth="1"/>
    <col min="9674" max="9674" width="14.28515625" bestFit="1" customWidth="1"/>
    <col min="9675" max="9675" width="18.7109375" bestFit="1" customWidth="1"/>
    <col min="9676" max="9677" width="15.85546875" bestFit="1" customWidth="1"/>
    <col min="9678" max="9678" width="14.85546875" bestFit="1" customWidth="1"/>
    <col min="9679" max="9679" width="16.85546875" customWidth="1"/>
    <col min="9680" max="9680" width="15.28515625" customWidth="1"/>
    <col min="9681" max="9681" width="15.85546875" customWidth="1"/>
    <col min="9682" max="9682" width="14.28515625" customWidth="1"/>
    <col min="9683" max="9683" width="14.85546875" bestFit="1" customWidth="1"/>
    <col min="9684" max="9684" width="16.140625" customWidth="1"/>
    <col min="9685" max="9685" width="17.28515625" customWidth="1"/>
    <col min="9686" max="9686" width="15.85546875" bestFit="1" customWidth="1"/>
    <col min="9687" max="9687" width="18.7109375" bestFit="1" customWidth="1"/>
    <col min="9689" max="9689" width="14.28515625" bestFit="1" customWidth="1"/>
    <col min="9690" max="9690" width="18.7109375" bestFit="1" customWidth="1"/>
    <col min="9691" max="9692" width="15.85546875" bestFit="1" customWidth="1"/>
    <col min="9693" max="9693" width="14.85546875" bestFit="1" customWidth="1"/>
    <col min="9694" max="9694" width="14.28515625" bestFit="1" customWidth="1"/>
    <col min="9695" max="9695" width="15.28515625" customWidth="1"/>
    <col min="9696" max="9696" width="15.85546875" customWidth="1"/>
    <col min="9697" max="9697" width="14.28515625" customWidth="1"/>
    <col min="9698" max="9698" width="14.85546875" bestFit="1" customWidth="1"/>
    <col min="9699" max="9699" width="16.140625" customWidth="1"/>
    <col min="9700" max="9700" width="17.28515625" customWidth="1"/>
    <col min="9701" max="9701" width="15.85546875" bestFit="1" customWidth="1"/>
    <col min="9702" max="9702" width="18.7109375" bestFit="1" customWidth="1"/>
    <col min="9704" max="9704" width="14.28515625" bestFit="1" customWidth="1"/>
    <col min="9705" max="9705" width="18.7109375" bestFit="1" customWidth="1"/>
    <col min="9706" max="9707" width="15.85546875" bestFit="1" customWidth="1"/>
    <col min="9708" max="9708" width="14.85546875" bestFit="1" customWidth="1"/>
    <col min="9709" max="9709" width="14.28515625" bestFit="1" customWidth="1"/>
    <col min="9710" max="9710" width="15.28515625" customWidth="1"/>
    <col min="9711" max="9711" width="15.85546875" customWidth="1"/>
    <col min="9712" max="9712" width="14.28515625" customWidth="1"/>
    <col min="9713" max="9713" width="14.85546875" bestFit="1" customWidth="1"/>
    <col min="9714" max="9714" width="16.140625" customWidth="1"/>
    <col min="9715" max="9715" width="17.28515625" customWidth="1"/>
    <col min="9716" max="9716" width="15.85546875" bestFit="1" customWidth="1"/>
    <col min="9717" max="9717" width="18.7109375" bestFit="1" customWidth="1"/>
    <col min="9719" max="9719" width="14.28515625" bestFit="1" customWidth="1"/>
    <col min="9720" max="9720" width="18.7109375" bestFit="1" customWidth="1"/>
    <col min="9721" max="9722" width="15.85546875" bestFit="1" customWidth="1"/>
    <col min="9723" max="9723" width="14.85546875" bestFit="1" customWidth="1"/>
    <col min="9724" max="9724" width="14.28515625" bestFit="1" customWidth="1"/>
    <col min="9725" max="9725" width="15.28515625" customWidth="1"/>
    <col min="9726" max="9726" width="15.85546875" customWidth="1"/>
    <col min="9727" max="9727" width="14.28515625" customWidth="1"/>
    <col min="9728" max="9728" width="14.85546875" bestFit="1" customWidth="1"/>
    <col min="9729" max="9729" width="16.140625" customWidth="1"/>
    <col min="9730" max="9730" width="17.28515625" customWidth="1"/>
    <col min="9731" max="9731" width="15.85546875" bestFit="1" customWidth="1"/>
    <col min="9732" max="9732" width="18.7109375" bestFit="1" customWidth="1"/>
    <col min="9893" max="9893" width="5.7109375" customWidth="1"/>
    <col min="9894" max="9894" width="29" customWidth="1"/>
    <col min="9895" max="9895" width="17.140625" customWidth="1"/>
    <col min="9896" max="9896" width="11.140625" customWidth="1"/>
    <col min="9897" max="9897" width="15.7109375" customWidth="1"/>
    <col min="9898" max="9898" width="16.28515625" customWidth="1"/>
    <col min="9899" max="9899" width="21.140625" customWidth="1"/>
    <col min="9900" max="9900" width="13" customWidth="1"/>
    <col min="9901" max="9901" width="15.28515625" customWidth="1"/>
    <col min="9902" max="9903" width="14.28515625" customWidth="1"/>
    <col min="9904" max="9905" width="15" customWidth="1"/>
    <col min="9906" max="9906" width="17.7109375" customWidth="1"/>
    <col min="9907" max="9907" width="15.7109375" customWidth="1"/>
    <col min="9908" max="9909" width="15" customWidth="1"/>
    <col min="9910" max="9910" width="15.85546875" customWidth="1"/>
    <col min="9911" max="9911" width="17.85546875" customWidth="1"/>
    <col min="9912" max="9912" width="15.85546875" bestFit="1" customWidth="1"/>
    <col min="9913" max="9913" width="18.7109375" bestFit="1" customWidth="1"/>
    <col min="9914" max="9914" width="5.7109375" customWidth="1"/>
    <col min="9915" max="9915" width="16.5703125" customWidth="1"/>
    <col min="9916" max="9916" width="18.7109375" bestFit="1" customWidth="1"/>
    <col min="9917" max="9918" width="15.85546875" bestFit="1" customWidth="1"/>
    <col min="9919" max="9919" width="14.85546875" bestFit="1" customWidth="1"/>
    <col min="9920" max="9920" width="14.28515625" bestFit="1" customWidth="1"/>
    <col min="9921" max="9921" width="15.28515625" customWidth="1"/>
    <col min="9922" max="9922" width="15.85546875" customWidth="1"/>
    <col min="9923" max="9923" width="14.28515625" customWidth="1"/>
    <col min="9924" max="9924" width="14.85546875" bestFit="1" customWidth="1"/>
    <col min="9925" max="9925" width="16.140625" customWidth="1"/>
    <col min="9926" max="9926" width="17.28515625" customWidth="1"/>
    <col min="9927" max="9927" width="15.85546875" bestFit="1" customWidth="1"/>
    <col min="9928" max="9928" width="18.7109375" bestFit="1" customWidth="1"/>
    <col min="9930" max="9930" width="14.28515625" bestFit="1" customWidth="1"/>
    <col min="9931" max="9931" width="18.7109375" bestFit="1" customWidth="1"/>
    <col min="9932" max="9933" width="15.85546875" bestFit="1" customWidth="1"/>
    <col min="9934" max="9934" width="14.85546875" bestFit="1" customWidth="1"/>
    <col min="9935" max="9935" width="16.85546875" customWidth="1"/>
    <col min="9936" max="9936" width="15.28515625" customWidth="1"/>
    <col min="9937" max="9937" width="15.85546875" customWidth="1"/>
    <col min="9938" max="9938" width="14.28515625" customWidth="1"/>
    <col min="9939" max="9939" width="14.85546875" bestFit="1" customWidth="1"/>
    <col min="9940" max="9940" width="16.140625" customWidth="1"/>
    <col min="9941" max="9941" width="17.28515625" customWidth="1"/>
    <col min="9942" max="9942" width="15.85546875" bestFit="1" customWidth="1"/>
    <col min="9943" max="9943" width="18.7109375" bestFit="1" customWidth="1"/>
    <col min="9945" max="9945" width="14.28515625" bestFit="1" customWidth="1"/>
    <col min="9946" max="9946" width="18.7109375" bestFit="1" customWidth="1"/>
    <col min="9947" max="9948" width="15.85546875" bestFit="1" customWidth="1"/>
    <col min="9949" max="9949" width="14.85546875" bestFit="1" customWidth="1"/>
    <col min="9950" max="9950" width="14.28515625" bestFit="1" customWidth="1"/>
    <col min="9951" max="9951" width="15.28515625" customWidth="1"/>
    <col min="9952" max="9952" width="15.85546875" customWidth="1"/>
    <col min="9953" max="9953" width="14.28515625" customWidth="1"/>
    <col min="9954" max="9954" width="14.85546875" bestFit="1" customWidth="1"/>
    <col min="9955" max="9955" width="16.140625" customWidth="1"/>
    <col min="9956" max="9956" width="17.28515625" customWidth="1"/>
    <col min="9957" max="9957" width="15.85546875" bestFit="1" customWidth="1"/>
    <col min="9958" max="9958" width="18.7109375" bestFit="1" customWidth="1"/>
    <col min="9960" max="9960" width="14.28515625" bestFit="1" customWidth="1"/>
    <col min="9961" max="9961" width="18.7109375" bestFit="1" customWidth="1"/>
    <col min="9962" max="9963" width="15.85546875" bestFit="1" customWidth="1"/>
    <col min="9964" max="9964" width="14.85546875" bestFit="1" customWidth="1"/>
    <col min="9965" max="9965" width="14.28515625" bestFit="1" customWidth="1"/>
    <col min="9966" max="9966" width="15.28515625" customWidth="1"/>
    <col min="9967" max="9967" width="15.85546875" customWidth="1"/>
    <col min="9968" max="9968" width="14.28515625" customWidth="1"/>
    <col min="9969" max="9969" width="14.85546875" bestFit="1" customWidth="1"/>
    <col min="9970" max="9970" width="16.140625" customWidth="1"/>
    <col min="9971" max="9971" width="17.28515625" customWidth="1"/>
    <col min="9972" max="9972" width="15.85546875" bestFit="1" customWidth="1"/>
    <col min="9973" max="9973" width="18.7109375" bestFit="1" customWidth="1"/>
    <col min="9975" max="9975" width="14.28515625" bestFit="1" customWidth="1"/>
    <col min="9976" max="9976" width="18.7109375" bestFit="1" customWidth="1"/>
    <col min="9977" max="9978" width="15.85546875" bestFit="1" customWidth="1"/>
    <col min="9979" max="9979" width="14.85546875" bestFit="1" customWidth="1"/>
    <col min="9980" max="9980" width="14.28515625" bestFit="1" customWidth="1"/>
    <col min="9981" max="9981" width="15.28515625" customWidth="1"/>
    <col min="9982" max="9982" width="15.85546875" customWidth="1"/>
    <col min="9983" max="9983" width="14.28515625" customWidth="1"/>
    <col min="9984" max="9984" width="14.85546875" bestFit="1" customWidth="1"/>
    <col min="9985" max="9985" width="16.140625" customWidth="1"/>
    <col min="9986" max="9986" width="17.28515625" customWidth="1"/>
    <col min="9987" max="9987" width="15.85546875" bestFit="1" customWidth="1"/>
    <col min="9988" max="9988" width="18.7109375" bestFit="1" customWidth="1"/>
    <col min="10149" max="10149" width="5.7109375" customWidth="1"/>
    <col min="10150" max="10150" width="29" customWidth="1"/>
    <col min="10151" max="10151" width="17.140625" customWidth="1"/>
    <col min="10152" max="10152" width="11.140625" customWidth="1"/>
    <col min="10153" max="10153" width="15.7109375" customWidth="1"/>
    <col min="10154" max="10154" width="16.28515625" customWidth="1"/>
    <col min="10155" max="10155" width="21.140625" customWidth="1"/>
    <col min="10156" max="10156" width="13" customWidth="1"/>
    <col min="10157" max="10157" width="15.28515625" customWidth="1"/>
    <col min="10158" max="10159" width="14.28515625" customWidth="1"/>
    <col min="10160" max="10161" width="15" customWidth="1"/>
    <col min="10162" max="10162" width="17.7109375" customWidth="1"/>
    <col min="10163" max="10163" width="15.7109375" customWidth="1"/>
    <col min="10164" max="10165" width="15" customWidth="1"/>
    <col min="10166" max="10166" width="15.85546875" customWidth="1"/>
    <col min="10167" max="10167" width="17.85546875" customWidth="1"/>
    <col min="10168" max="10168" width="15.85546875" bestFit="1" customWidth="1"/>
    <col min="10169" max="10169" width="18.7109375" bestFit="1" customWidth="1"/>
    <col min="10170" max="10170" width="5.7109375" customWidth="1"/>
    <col min="10171" max="10171" width="16.5703125" customWidth="1"/>
    <col min="10172" max="10172" width="18.7109375" bestFit="1" customWidth="1"/>
    <col min="10173" max="10174" width="15.85546875" bestFit="1" customWidth="1"/>
    <col min="10175" max="10175" width="14.85546875" bestFit="1" customWidth="1"/>
    <col min="10176" max="10176" width="14.28515625" bestFit="1" customWidth="1"/>
    <col min="10177" max="10177" width="15.28515625" customWidth="1"/>
    <col min="10178" max="10178" width="15.85546875" customWidth="1"/>
    <col min="10179" max="10179" width="14.28515625" customWidth="1"/>
    <col min="10180" max="10180" width="14.85546875" bestFit="1" customWidth="1"/>
    <col min="10181" max="10181" width="16.140625" customWidth="1"/>
    <col min="10182" max="10182" width="17.28515625" customWidth="1"/>
    <col min="10183" max="10183" width="15.85546875" bestFit="1" customWidth="1"/>
    <col min="10184" max="10184" width="18.7109375" bestFit="1" customWidth="1"/>
    <col min="10186" max="10186" width="14.28515625" bestFit="1" customWidth="1"/>
    <col min="10187" max="10187" width="18.7109375" bestFit="1" customWidth="1"/>
    <col min="10188" max="10189" width="15.85546875" bestFit="1" customWidth="1"/>
    <col min="10190" max="10190" width="14.85546875" bestFit="1" customWidth="1"/>
    <col min="10191" max="10191" width="16.85546875" customWidth="1"/>
    <col min="10192" max="10192" width="15.28515625" customWidth="1"/>
    <col min="10193" max="10193" width="15.85546875" customWidth="1"/>
    <col min="10194" max="10194" width="14.28515625" customWidth="1"/>
    <col min="10195" max="10195" width="14.85546875" bestFit="1" customWidth="1"/>
    <col min="10196" max="10196" width="16.140625" customWidth="1"/>
    <col min="10197" max="10197" width="17.28515625" customWidth="1"/>
    <col min="10198" max="10198" width="15.85546875" bestFit="1" customWidth="1"/>
    <col min="10199" max="10199" width="18.7109375" bestFit="1" customWidth="1"/>
    <col min="10201" max="10201" width="14.28515625" bestFit="1" customWidth="1"/>
    <col min="10202" max="10202" width="18.7109375" bestFit="1" customWidth="1"/>
    <col min="10203" max="10204" width="15.85546875" bestFit="1" customWidth="1"/>
    <col min="10205" max="10205" width="14.85546875" bestFit="1" customWidth="1"/>
    <col min="10206" max="10206" width="14.28515625" bestFit="1" customWidth="1"/>
    <col min="10207" max="10207" width="15.28515625" customWidth="1"/>
    <col min="10208" max="10208" width="15.85546875" customWidth="1"/>
    <col min="10209" max="10209" width="14.28515625" customWidth="1"/>
    <col min="10210" max="10210" width="14.85546875" bestFit="1" customWidth="1"/>
    <col min="10211" max="10211" width="16.140625" customWidth="1"/>
    <col min="10212" max="10212" width="17.28515625" customWidth="1"/>
    <col min="10213" max="10213" width="15.85546875" bestFit="1" customWidth="1"/>
    <col min="10214" max="10214" width="18.7109375" bestFit="1" customWidth="1"/>
    <col min="10216" max="10216" width="14.28515625" bestFit="1" customWidth="1"/>
    <col min="10217" max="10217" width="18.7109375" bestFit="1" customWidth="1"/>
    <col min="10218" max="10219" width="15.85546875" bestFit="1" customWidth="1"/>
    <col min="10220" max="10220" width="14.85546875" bestFit="1" customWidth="1"/>
    <col min="10221" max="10221" width="14.28515625" bestFit="1" customWidth="1"/>
    <col min="10222" max="10222" width="15.28515625" customWidth="1"/>
    <col min="10223" max="10223" width="15.85546875" customWidth="1"/>
    <col min="10224" max="10224" width="14.28515625" customWidth="1"/>
    <col min="10225" max="10225" width="14.85546875" bestFit="1" customWidth="1"/>
    <col min="10226" max="10226" width="16.140625" customWidth="1"/>
    <col min="10227" max="10227" width="17.28515625" customWidth="1"/>
    <col min="10228" max="10228" width="15.85546875" bestFit="1" customWidth="1"/>
    <col min="10229" max="10229" width="18.7109375" bestFit="1" customWidth="1"/>
    <col min="10231" max="10231" width="14.28515625" bestFit="1" customWidth="1"/>
    <col min="10232" max="10232" width="18.7109375" bestFit="1" customWidth="1"/>
    <col min="10233" max="10234" width="15.85546875" bestFit="1" customWidth="1"/>
    <col min="10235" max="10235" width="14.85546875" bestFit="1" customWidth="1"/>
    <col min="10236" max="10236" width="14.28515625" bestFit="1" customWidth="1"/>
    <col min="10237" max="10237" width="15.28515625" customWidth="1"/>
    <col min="10238" max="10238" width="15.85546875" customWidth="1"/>
    <col min="10239" max="10239" width="14.28515625" customWidth="1"/>
    <col min="10240" max="10240" width="14.85546875" bestFit="1" customWidth="1"/>
    <col min="10241" max="10241" width="16.140625" customWidth="1"/>
    <col min="10242" max="10242" width="17.28515625" customWidth="1"/>
    <col min="10243" max="10243" width="15.85546875" bestFit="1" customWidth="1"/>
    <col min="10244" max="10244" width="18.7109375" bestFit="1" customWidth="1"/>
    <col min="10405" max="10405" width="5.7109375" customWidth="1"/>
    <col min="10406" max="10406" width="29" customWidth="1"/>
    <col min="10407" max="10407" width="17.140625" customWidth="1"/>
    <col min="10408" max="10408" width="11.140625" customWidth="1"/>
    <col min="10409" max="10409" width="15.7109375" customWidth="1"/>
    <col min="10410" max="10410" width="16.28515625" customWidth="1"/>
    <col min="10411" max="10411" width="21.140625" customWidth="1"/>
    <col min="10412" max="10412" width="13" customWidth="1"/>
    <col min="10413" max="10413" width="15.28515625" customWidth="1"/>
    <col min="10414" max="10415" width="14.28515625" customWidth="1"/>
    <col min="10416" max="10417" width="15" customWidth="1"/>
    <col min="10418" max="10418" width="17.7109375" customWidth="1"/>
    <col min="10419" max="10419" width="15.7109375" customWidth="1"/>
    <col min="10420" max="10421" width="15" customWidth="1"/>
    <col min="10422" max="10422" width="15.85546875" customWidth="1"/>
    <col min="10423" max="10423" width="17.85546875" customWidth="1"/>
    <col min="10424" max="10424" width="15.85546875" bestFit="1" customWidth="1"/>
    <col min="10425" max="10425" width="18.7109375" bestFit="1" customWidth="1"/>
    <col min="10426" max="10426" width="5.7109375" customWidth="1"/>
    <col min="10427" max="10427" width="16.5703125" customWidth="1"/>
    <col min="10428" max="10428" width="18.7109375" bestFit="1" customWidth="1"/>
    <col min="10429" max="10430" width="15.85546875" bestFit="1" customWidth="1"/>
    <col min="10431" max="10431" width="14.85546875" bestFit="1" customWidth="1"/>
    <col min="10432" max="10432" width="14.28515625" bestFit="1" customWidth="1"/>
    <col min="10433" max="10433" width="15.28515625" customWidth="1"/>
    <col min="10434" max="10434" width="15.85546875" customWidth="1"/>
    <col min="10435" max="10435" width="14.28515625" customWidth="1"/>
    <col min="10436" max="10436" width="14.85546875" bestFit="1" customWidth="1"/>
    <col min="10437" max="10437" width="16.140625" customWidth="1"/>
    <col min="10438" max="10438" width="17.28515625" customWidth="1"/>
    <col min="10439" max="10439" width="15.85546875" bestFit="1" customWidth="1"/>
    <col min="10440" max="10440" width="18.7109375" bestFit="1" customWidth="1"/>
    <col min="10442" max="10442" width="14.28515625" bestFit="1" customWidth="1"/>
    <col min="10443" max="10443" width="18.7109375" bestFit="1" customWidth="1"/>
    <col min="10444" max="10445" width="15.85546875" bestFit="1" customWidth="1"/>
    <col min="10446" max="10446" width="14.85546875" bestFit="1" customWidth="1"/>
    <col min="10447" max="10447" width="16.85546875" customWidth="1"/>
    <col min="10448" max="10448" width="15.28515625" customWidth="1"/>
    <col min="10449" max="10449" width="15.85546875" customWidth="1"/>
    <col min="10450" max="10450" width="14.28515625" customWidth="1"/>
    <col min="10451" max="10451" width="14.85546875" bestFit="1" customWidth="1"/>
    <col min="10452" max="10452" width="16.140625" customWidth="1"/>
    <col min="10453" max="10453" width="17.28515625" customWidth="1"/>
    <col min="10454" max="10454" width="15.85546875" bestFit="1" customWidth="1"/>
    <col min="10455" max="10455" width="18.7109375" bestFit="1" customWidth="1"/>
    <col min="10457" max="10457" width="14.28515625" bestFit="1" customWidth="1"/>
    <col min="10458" max="10458" width="18.7109375" bestFit="1" customWidth="1"/>
    <col min="10459" max="10460" width="15.85546875" bestFit="1" customWidth="1"/>
    <col min="10461" max="10461" width="14.85546875" bestFit="1" customWidth="1"/>
    <col min="10462" max="10462" width="14.28515625" bestFit="1" customWidth="1"/>
    <col min="10463" max="10463" width="15.28515625" customWidth="1"/>
    <col min="10464" max="10464" width="15.85546875" customWidth="1"/>
    <col min="10465" max="10465" width="14.28515625" customWidth="1"/>
    <col min="10466" max="10466" width="14.85546875" bestFit="1" customWidth="1"/>
    <col min="10467" max="10467" width="16.140625" customWidth="1"/>
    <col min="10468" max="10468" width="17.28515625" customWidth="1"/>
    <col min="10469" max="10469" width="15.85546875" bestFit="1" customWidth="1"/>
    <col min="10470" max="10470" width="18.7109375" bestFit="1" customWidth="1"/>
    <col min="10472" max="10472" width="14.28515625" bestFit="1" customWidth="1"/>
    <col min="10473" max="10473" width="18.7109375" bestFit="1" customWidth="1"/>
    <col min="10474" max="10475" width="15.85546875" bestFit="1" customWidth="1"/>
    <col min="10476" max="10476" width="14.85546875" bestFit="1" customWidth="1"/>
    <col min="10477" max="10477" width="14.28515625" bestFit="1" customWidth="1"/>
    <col min="10478" max="10478" width="15.28515625" customWidth="1"/>
    <col min="10479" max="10479" width="15.85546875" customWidth="1"/>
    <col min="10480" max="10480" width="14.28515625" customWidth="1"/>
    <col min="10481" max="10481" width="14.85546875" bestFit="1" customWidth="1"/>
    <col min="10482" max="10482" width="16.140625" customWidth="1"/>
    <col min="10483" max="10483" width="17.28515625" customWidth="1"/>
    <col min="10484" max="10484" width="15.85546875" bestFit="1" customWidth="1"/>
    <col min="10485" max="10485" width="18.7109375" bestFit="1" customWidth="1"/>
    <col min="10487" max="10487" width="14.28515625" bestFit="1" customWidth="1"/>
    <col min="10488" max="10488" width="18.7109375" bestFit="1" customWidth="1"/>
    <col min="10489" max="10490" width="15.85546875" bestFit="1" customWidth="1"/>
    <col min="10491" max="10491" width="14.85546875" bestFit="1" customWidth="1"/>
    <col min="10492" max="10492" width="14.28515625" bestFit="1" customWidth="1"/>
    <col min="10493" max="10493" width="15.28515625" customWidth="1"/>
    <col min="10494" max="10494" width="15.85546875" customWidth="1"/>
    <col min="10495" max="10495" width="14.28515625" customWidth="1"/>
    <col min="10496" max="10496" width="14.85546875" bestFit="1" customWidth="1"/>
    <col min="10497" max="10497" width="16.140625" customWidth="1"/>
    <col min="10498" max="10498" width="17.28515625" customWidth="1"/>
    <col min="10499" max="10499" width="15.85546875" bestFit="1" customWidth="1"/>
    <col min="10500" max="10500" width="18.7109375" bestFit="1" customWidth="1"/>
    <col min="10661" max="10661" width="5.7109375" customWidth="1"/>
    <col min="10662" max="10662" width="29" customWidth="1"/>
    <col min="10663" max="10663" width="17.140625" customWidth="1"/>
    <col min="10664" max="10664" width="11.140625" customWidth="1"/>
    <col min="10665" max="10665" width="15.7109375" customWidth="1"/>
    <col min="10666" max="10666" width="16.28515625" customWidth="1"/>
    <col min="10667" max="10667" width="21.140625" customWidth="1"/>
    <col min="10668" max="10668" width="13" customWidth="1"/>
    <col min="10669" max="10669" width="15.28515625" customWidth="1"/>
    <col min="10670" max="10671" width="14.28515625" customWidth="1"/>
    <col min="10672" max="10673" width="15" customWidth="1"/>
    <col min="10674" max="10674" width="17.7109375" customWidth="1"/>
    <col min="10675" max="10675" width="15.7109375" customWidth="1"/>
    <col min="10676" max="10677" width="15" customWidth="1"/>
    <col min="10678" max="10678" width="15.85546875" customWidth="1"/>
    <col min="10679" max="10679" width="17.85546875" customWidth="1"/>
    <col min="10680" max="10680" width="15.85546875" bestFit="1" customWidth="1"/>
    <col min="10681" max="10681" width="18.7109375" bestFit="1" customWidth="1"/>
    <col min="10682" max="10682" width="5.7109375" customWidth="1"/>
    <col min="10683" max="10683" width="16.5703125" customWidth="1"/>
    <col min="10684" max="10684" width="18.7109375" bestFit="1" customWidth="1"/>
    <col min="10685" max="10686" width="15.85546875" bestFit="1" customWidth="1"/>
    <col min="10687" max="10687" width="14.85546875" bestFit="1" customWidth="1"/>
    <col min="10688" max="10688" width="14.28515625" bestFit="1" customWidth="1"/>
    <col min="10689" max="10689" width="15.28515625" customWidth="1"/>
    <col min="10690" max="10690" width="15.85546875" customWidth="1"/>
    <col min="10691" max="10691" width="14.28515625" customWidth="1"/>
    <col min="10692" max="10692" width="14.85546875" bestFit="1" customWidth="1"/>
    <col min="10693" max="10693" width="16.140625" customWidth="1"/>
    <col min="10694" max="10694" width="17.28515625" customWidth="1"/>
    <col min="10695" max="10695" width="15.85546875" bestFit="1" customWidth="1"/>
    <col min="10696" max="10696" width="18.7109375" bestFit="1" customWidth="1"/>
    <col min="10698" max="10698" width="14.28515625" bestFit="1" customWidth="1"/>
    <col min="10699" max="10699" width="18.7109375" bestFit="1" customWidth="1"/>
    <col min="10700" max="10701" width="15.85546875" bestFit="1" customWidth="1"/>
    <col min="10702" max="10702" width="14.85546875" bestFit="1" customWidth="1"/>
    <col min="10703" max="10703" width="16.85546875" customWidth="1"/>
    <col min="10704" max="10704" width="15.28515625" customWidth="1"/>
    <col min="10705" max="10705" width="15.85546875" customWidth="1"/>
    <col min="10706" max="10706" width="14.28515625" customWidth="1"/>
    <col min="10707" max="10707" width="14.85546875" bestFit="1" customWidth="1"/>
    <col min="10708" max="10708" width="16.140625" customWidth="1"/>
    <col min="10709" max="10709" width="17.28515625" customWidth="1"/>
    <col min="10710" max="10710" width="15.85546875" bestFit="1" customWidth="1"/>
    <col min="10711" max="10711" width="18.7109375" bestFit="1" customWidth="1"/>
    <col min="10713" max="10713" width="14.28515625" bestFit="1" customWidth="1"/>
    <col min="10714" max="10714" width="18.7109375" bestFit="1" customWidth="1"/>
    <col min="10715" max="10716" width="15.85546875" bestFit="1" customWidth="1"/>
    <col min="10717" max="10717" width="14.85546875" bestFit="1" customWidth="1"/>
    <col min="10718" max="10718" width="14.28515625" bestFit="1" customWidth="1"/>
    <col min="10719" max="10719" width="15.28515625" customWidth="1"/>
    <col min="10720" max="10720" width="15.85546875" customWidth="1"/>
    <col min="10721" max="10721" width="14.28515625" customWidth="1"/>
    <col min="10722" max="10722" width="14.85546875" bestFit="1" customWidth="1"/>
    <col min="10723" max="10723" width="16.140625" customWidth="1"/>
    <col min="10724" max="10724" width="17.28515625" customWidth="1"/>
    <col min="10725" max="10725" width="15.85546875" bestFit="1" customWidth="1"/>
    <col min="10726" max="10726" width="18.7109375" bestFit="1" customWidth="1"/>
    <col min="10728" max="10728" width="14.28515625" bestFit="1" customWidth="1"/>
    <col min="10729" max="10729" width="18.7109375" bestFit="1" customWidth="1"/>
    <col min="10730" max="10731" width="15.85546875" bestFit="1" customWidth="1"/>
    <col min="10732" max="10732" width="14.85546875" bestFit="1" customWidth="1"/>
    <col min="10733" max="10733" width="14.28515625" bestFit="1" customWidth="1"/>
    <col min="10734" max="10734" width="15.28515625" customWidth="1"/>
    <col min="10735" max="10735" width="15.85546875" customWidth="1"/>
    <col min="10736" max="10736" width="14.28515625" customWidth="1"/>
    <col min="10737" max="10737" width="14.85546875" bestFit="1" customWidth="1"/>
    <col min="10738" max="10738" width="16.140625" customWidth="1"/>
    <col min="10739" max="10739" width="17.28515625" customWidth="1"/>
    <col min="10740" max="10740" width="15.85546875" bestFit="1" customWidth="1"/>
    <col min="10741" max="10741" width="18.7109375" bestFit="1" customWidth="1"/>
    <col min="10743" max="10743" width="14.28515625" bestFit="1" customWidth="1"/>
    <col min="10744" max="10744" width="18.7109375" bestFit="1" customWidth="1"/>
    <col min="10745" max="10746" width="15.85546875" bestFit="1" customWidth="1"/>
    <col min="10747" max="10747" width="14.85546875" bestFit="1" customWidth="1"/>
    <col min="10748" max="10748" width="14.28515625" bestFit="1" customWidth="1"/>
    <col min="10749" max="10749" width="15.28515625" customWidth="1"/>
    <col min="10750" max="10750" width="15.85546875" customWidth="1"/>
    <col min="10751" max="10751" width="14.28515625" customWidth="1"/>
    <col min="10752" max="10752" width="14.85546875" bestFit="1" customWidth="1"/>
    <col min="10753" max="10753" width="16.140625" customWidth="1"/>
    <col min="10754" max="10754" width="17.28515625" customWidth="1"/>
    <col min="10755" max="10755" width="15.85546875" bestFit="1" customWidth="1"/>
    <col min="10756" max="10756" width="18.7109375" bestFit="1" customWidth="1"/>
    <col min="10917" max="10917" width="5.7109375" customWidth="1"/>
    <col min="10918" max="10918" width="29" customWidth="1"/>
    <col min="10919" max="10919" width="17.140625" customWidth="1"/>
    <col min="10920" max="10920" width="11.140625" customWidth="1"/>
    <col min="10921" max="10921" width="15.7109375" customWidth="1"/>
    <col min="10922" max="10922" width="16.28515625" customWidth="1"/>
    <col min="10923" max="10923" width="21.140625" customWidth="1"/>
    <col min="10924" max="10924" width="13" customWidth="1"/>
    <col min="10925" max="10925" width="15.28515625" customWidth="1"/>
    <col min="10926" max="10927" width="14.28515625" customWidth="1"/>
    <col min="10928" max="10929" width="15" customWidth="1"/>
    <col min="10930" max="10930" width="17.7109375" customWidth="1"/>
    <col min="10931" max="10931" width="15.7109375" customWidth="1"/>
    <col min="10932" max="10933" width="15" customWidth="1"/>
    <col min="10934" max="10934" width="15.85546875" customWidth="1"/>
    <col min="10935" max="10935" width="17.85546875" customWidth="1"/>
    <col min="10936" max="10936" width="15.85546875" bestFit="1" customWidth="1"/>
    <col min="10937" max="10937" width="18.7109375" bestFit="1" customWidth="1"/>
    <col min="10938" max="10938" width="5.7109375" customWidth="1"/>
    <col min="10939" max="10939" width="16.5703125" customWidth="1"/>
    <col min="10940" max="10940" width="18.7109375" bestFit="1" customWidth="1"/>
    <col min="10941" max="10942" width="15.85546875" bestFit="1" customWidth="1"/>
    <col min="10943" max="10943" width="14.85546875" bestFit="1" customWidth="1"/>
    <col min="10944" max="10944" width="14.28515625" bestFit="1" customWidth="1"/>
    <col min="10945" max="10945" width="15.28515625" customWidth="1"/>
    <col min="10946" max="10946" width="15.85546875" customWidth="1"/>
    <col min="10947" max="10947" width="14.28515625" customWidth="1"/>
    <col min="10948" max="10948" width="14.85546875" bestFit="1" customWidth="1"/>
    <col min="10949" max="10949" width="16.140625" customWidth="1"/>
    <col min="10950" max="10950" width="17.28515625" customWidth="1"/>
    <col min="10951" max="10951" width="15.85546875" bestFit="1" customWidth="1"/>
    <col min="10952" max="10952" width="18.7109375" bestFit="1" customWidth="1"/>
    <col min="10954" max="10954" width="14.28515625" bestFit="1" customWidth="1"/>
    <col min="10955" max="10955" width="18.7109375" bestFit="1" customWidth="1"/>
    <col min="10956" max="10957" width="15.85546875" bestFit="1" customWidth="1"/>
    <col min="10958" max="10958" width="14.85546875" bestFit="1" customWidth="1"/>
    <col min="10959" max="10959" width="16.85546875" customWidth="1"/>
    <col min="10960" max="10960" width="15.28515625" customWidth="1"/>
    <col min="10961" max="10961" width="15.85546875" customWidth="1"/>
    <col min="10962" max="10962" width="14.28515625" customWidth="1"/>
    <col min="10963" max="10963" width="14.85546875" bestFit="1" customWidth="1"/>
    <col min="10964" max="10964" width="16.140625" customWidth="1"/>
    <col min="10965" max="10965" width="17.28515625" customWidth="1"/>
    <col min="10966" max="10966" width="15.85546875" bestFit="1" customWidth="1"/>
    <col min="10967" max="10967" width="18.7109375" bestFit="1" customWidth="1"/>
    <col min="10969" max="10969" width="14.28515625" bestFit="1" customWidth="1"/>
    <col min="10970" max="10970" width="18.7109375" bestFit="1" customWidth="1"/>
    <col min="10971" max="10972" width="15.85546875" bestFit="1" customWidth="1"/>
    <col min="10973" max="10973" width="14.85546875" bestFit="1" customWidth="1"/>
    <col min="10974" max="10974" width="14.28515625" bestFit="1" customWidth="1"/>
    <col min="10975" max="10975" width="15.28515625" customWidth="1"/>
    <col min="10976" max="10976" width="15.85546875" customWidth="1"/>
    <col min="10977" max="10977" width="14.28515625" customWidth="1"/>
    <col min="10978" max="10978" width="14.85546875" bestFit="1" customWidth="1"/>
    <col min="10979" max="10979" width="16.140625" customWidth="1"/>
    <col min="10980" max="10980" width="17.28515625" customWidth="1"/>
    <col min="10981" max="10981" width="15.85546875" bestFit="1" customWidth="1"/>
    <col min="10982" max="10982" width="18.7109375" bestFit="1" customWidth="1"/>
    <col min="10984" max="10984" width="14.28515625" bestFit="1" customWidth="1"/>
    <col min="10985" max="10985" width="18.7109375" bestFit="1" customWidth="1"/>
    <col min="10986" max="10987" width="15.85546875" bestFit="1" customWidth="1"/>
    <col min="10988" max="10988" width="14.85546875" bestFit="1" customWidth="1"/>
    <col min="10989" max="10989" width="14.28515625" bestFit="1" customWidth="1"/>
    <col min="10990" max="10990" width="15.28515625" customWidth="1"/>
    <col min="10991" max="10991" width="15.85546875" customWidth="1"/>
    <col min="10992" max="10992" width="14.28515625" customWidth="1"/>
    <col min="10993" max="10993" width="14.85546875" bestFit="1" customWidth="1"/>
    <col min="10994" max="10994" width="16.140625" customWidth="1"/>
    <col min="10995" max="10995" width="17.28515625" customWidth="1"/>
    <col min="10996" max="10996" width="15.85546875" bestFit="1" customWidth="1"/>
    <col min="10997" max="10997" width="18.7109375" bestFit="1" customWidth="1"/>
    <col min="10999" max="10999" width="14.28515625" bestFit="1" customWidth="1"/>
    <col min="11000" max="11000" width="18.7109375" bestFit="1" customWidth="1"/>
    <col min="11001" max="11002" width="15.85546875" bestFit="1" customWidth="1"/>
    <col min="11003" max="11003" width="14.85546875" bestFit="1" customWidth="1"/>
    <col min="11004" max="11004" width="14.28515625" bestFit="1" customWidth="1"/>
    <col min="11005" max="11005" width="15.28515625" customWidth="1"/>
    <col min="11006" max="11006" width="15.85546875" customWidth="1"/>
    <col min="11007" max="11007" width="14.28515625" customWidth="1"/>
    <col min="11008" max="11008" width="14.85546875" bestFit="1" customWidth="1"/>
    <col min="11009" max="11009" width="16.140625" customWidth="1"/>
    <col min="11010" max="11010" width="17.28515625" customWidth="1"/>
    <col min="11011" max="11011" width="15.85546875" bestFit="1" customWidth="1"/>
    <col min="11012" max="11012" width="18.7109375" bestFit="1" customWidth="1"/>
    <col min="11173" max="11173" width="5.7109375" customWidth="1"/>
    <col min="11174" max="11174" width="29" customWidth="1"/>
    <col min="11175" max="11175" width="17.140625" customWidth="1"/>
    <col min="11176" max="11176" width="11.140625" customWidth="1"/>
    <col min="11177" max="11177" width="15.7109375" customWidth="1"/>
    <col min="11178" max="11178" width="16.28515625" customWidth="1"/>
    <col min="11179" max="11179" width="21.140625" customWidth="1"/>
    <col min="11180" max="11180" width="13" customWidth="1"/>
    <col min="11181" max="11181" width="15.28515625" customWidth="1"/>
    <col min="11182" max="11183" width="14.28515625" customWidth="1"/>
    <col min="11184" max="11185" width="15" customWidth="1"/>
    <col min="11186" max="11186" width="17.7109375" customWidth="1"/>
    <col min="11187" max="11187" width="15.7109375" customWidth="1"/>
    <col min="11188" max="11189" width="15" customWidth="1"/>
    <col min="11190" max="11190" width="15.85546875" customWidth="1"/>
    <col min="11191" max="11191" width="17.85546875" customWidth="1"/>
    <col min="11192" max="11192" width="15.85546875" bestFit="1" customWidth="1"/>
    <col min="11193" max="11193" width="18.7109375" bestFit="1" customWidth="1"/>
    <col min="11194" max="11194" width="5.7109375" customWidth="1"/>
    <col min="11195" max="11195" width="16.5703125" customWidth="1"/>
    <col min="11196" max="11196" width="18.7109375" bestFit="1" customWidth="1"/>
    <col min="11197" max="11198" width="15.85546875" bestFit="1" customWidth="1"/>
    <col min="11199" max="11199" width="14.85546875" bestFit="1" customWidth="1"/>
    <col min="11200" max="11200" width="14.28515625" bestFit="1" customWidth="1"/>
    <col min="11201" max="11201" width="15.28515625" customWidth="1"/>
    <col min="11202" max="11202" width="15.85546875" customWidth="1"/>
    <col min="11203" max="11203" width="14.28515625" customWidth="1"/>
    <col min="11204" max="11204" width="14.85546875" bestFit="1" customWidth="1"/>
    <col min="11205" max="11205" width="16.140625" customWidth="1"/>
    <col min="11206" max="11206" width="17.28515625" customWidth="1"/>
    <col min="11207" max="11207" width="15.85546875" bestFit="1" customWidth="1"/>
    <col min="11208" max="11208" width="18.7109375" bestFit="1" customWidth="1"/>
    <col min="11210" max="11210" width="14.28515625" bestFit="1" customWidth="1"/>
    <col min="11211" max="11211" width="18.7109375" bestFit="1" customWidth="1"/>
    <col min="11212" max="11213" width="15.85546875" bestFit="1" customWidth="1"/>
    <col min="11214" max="11214" width="14.85546875" bestFit="1" customWidth="1"/>
    <col min="11215" max="11215" width="16.85546875" customWidth="1"/>
    <col min="11216" max="11216" width="15.28515625" customWidth="1"/>
    <col min="11217" max="11217" width="15.85546875" customWidth="1"/>
    <col min="11218" max="11218" width="14.28515625" customWidth="1"/>
    <col min="11219" max="11219" width="14.85546875" bestFit="1" customWidth="1"/>
    <col min="11220" max="11220" width="16.140625" customWidth="1"/>
    <col min="11221" max="11221" width="17.28515625" customWidth="1"/>
    <col min="11222" max="11222" width="15.85546875" bestFit="1" customWidth="1"/>
    <col min="11223" max="11223" width="18.7109375" bestFit="1" customWidth="1"/>
    <col min="11225" max="11225" width="14.28515625" bestFit="1" customWidth="1"/>
    <col min="11226" max="11226" width="18.7109375" bestFit="1" customWidth="1"/>
    <col min="11227" max="11228" width="15.85546875" bestFit="1" customWidth="1"/>
    <col min="11229" max="11229" width="14.85546875" bestFit="1" customWidth="1"/>
    <col min="11230" max="11230" width="14.28515625" bestFit="1" customWidth="1"/>
    <col min="11231" max="11231" width="15.28515625" customWidth="1"/>
    <col min="11232" max="11232" width="15.85546875" customWidth="1"/>
    <col min="11233" max="11233" width="14.28515625" customWidth="1"/>
    <col min="11234" max="11234" width="14.85546875" bestFit="1" customWidth="1"/>
    <col min="11235" max="11235" width="16.140625" customWidth="1"/>
    <col min="11236" max="11236" width="17.28515625" customWidth="1"/>
    <col min="11237" max="11237" width="15.85546875" bestFit="1" customWidth="1"/>
    <col min="11238" max="11238" width="18.7109375" bestFit="1" customWidth="1"/>
    <col min="11240" max="11240" width="14.28515625" bestFit="1" customWidth="1"/>
    <col min="11241" max="11241" width="18.7109375" bestFit="1" customWidth="1"/>
    <col min="11242" max="11243" width="15.85546875" bestFit="1" customWidth="1"/>
    <col min="11244" max="11244" width="14.85546875" bestFit="1" customWidth="1"/>
    <col min="11245" max="11245" width="14.28515625" bestFit="1" customWidth="1"/>
    <col min="11246" max="11246" width="15.28515625" customWidth="1"/>
    <col min="11247" max="11247" width="15.85546875" customWidth="1"/>
    <col min="11248" max="11248" width="14.28515625" customWidth="1"/>
    <col min="11249" max="11249" width="14.85546875" bestFit="1" customWidth="1"/>
    <col min="11250" max="11250" width="16.140625" customWidth="1"/>
    <col min="11251" max="11251" width="17.28515625" customWidth="1"/>
    <col min="11252" max="11252" width="15.85546875" bestFit="1" customWidth="1"/>
    <col min="11253" max="11253" width="18.7109375" bestFit="1" customWidth="1"/>
    <col min="11255" max="11255" width="14.28515625" bestFit="1" customWidth="1"/>
    <col min="11256" max="11256" width="18.7109375" bestFit="1" customWidth="1"/>
    <col min="11257" max="11258" width="15.85546875" bestFit="1" customWidth="1"/>
    <col min="11259" max="11259" width="14.85546875" bestFit="1" customWidth="1"/>
    <col min="11260" max="11260" width="14.28515625" bestFit="1" customWidth="1"/>
    <col min="11261" max="11261" width="15.28515625" customWidth="1"/>
    <col min="11262" max="11262" width="15.85546875" customWidth="1"/>
    <col min="11263" max="11263" width="14.28515625" customWidth="1"/>
    <col min="11264" max="11264" width="14.85546875" bestFit="1" customWidth="1"/>
    <col min="11265" max="11265" width="16.140625" customWidth="1"/>
    <col min="11266" max="11266" width="17.28515625" customWidth="1"/>
    <col min="11267" max="11267" width="15.85546875" bestFit="1" customWidth="1"/>
    <col min="11268" max="11268" width="18.7109375" bestFit="1" customWidth="1"/>
    <col min="11429" max="11429" width="5.7109375" customWidth="1"/>
    <col min="11430" max="11430" width="29" customWidth="1"/>
    <col min="11431" max="11431" width="17.140625" customWidth="1"/>
    <col min="11432" max="11432" width="11.140625" customWidth="1"/>
    <col min="11433" max="11433" width="15.7109375" customWidth="1"/>
    <col min="11434" max="11434" width="16.28515625" customWidth="1"/>
    <col min="11435" max="11435" width="21.140625" customWidth="1"/>
    <col min="11436" max="11436" width="13" customWidth="1"/>
    <col min="11437" max="11437" width="15.28515625" customWidth="1"/>
    <col min="11438" max="11439" width="14.28515625" customWidth="1"/>
    <col min="11440" max="11441" width="15" customWidth="1"/>
    <col min="11442" max="11442" width="17.7109375" customWidth="1"/>
    <col min="11443" max="11443" width="15.7109375" customWidth="1"/>
    <col min="11444" max="11445" width="15" customWidth="1"/>
    <col min="11446" max="11446" width="15.85546875" customWidth="1"/>
    <col min="11447" max="11447" width="17.85546875" customWidth="1"/>
    <col min="11448" max="11448" width="15.85546875" bestFit="1" customWidth="1"/>
    <col min="11449" max="11449" width="18.7109375" bestFit="1" customWidth="1"/>
    <col min="11450" max="11450" width="5.7109375" customWidth="1"/>
    <col min="11451" max="11451" width="16.5703125" customWidth="1"/>
    <col min="11452" max="11452" width="18.7109375" bestFit="1" customWidth="1"/>
    <col min="11453" max="11454" width="15.85546875" bestFit="1" customWidth="1"/>
    <col min="11455" max="11455" width="14.85546875" bestFit="1" customWidth="1"/>
    <col min="11456" max="11456" width="14.28515625" bestFit="1" customWidth="1"/>
    <col min="11457" max="11457" width="15.28515625" customWidth="1"/>
    <col min="11458" max="11458" width="15.85546875" customWidth="1"/>
    <col min="11459" max="11459" width="14.28515625" customWidth="1"/>
    <col min="11460" max="11460" width="14.85546875" bestFit="1" customWidth="1"/>
    <col min="11461" max="11461" width="16.140625" customWidth="1"/>
    <col min="11462" max="11462" width="17.28515625" customWidth="1"/>
    <col min="11463" max="11463" width="15.85546875" bestFit="1" customWidth="1"/>
    <col min="11464" max="11464" width="18.7109375" bestFit="1" customWidth="1"/>
    <col min="11466" max="11466" width="14.28515625" bestFit="1" customWidth="1"/>
    <col min="11467" max="11467" width="18.7109375" bestFit="1" customWidth="1"/>
    <col min="11468" max="11469" width="15.85546875" bestFit="1" customWidth="1"/>
    <col min="11470" max="11470" width="14.85546875" bestFit="1" customWidth="1"/>
    <col min="11471" max="11471" width="16.85546875" customWidth="1"/>
    <col min="11472" max="11472" width="15.28515625" customWidth="1"/>
    <col min="11473" max="11473" width="15.85546875" customWidth="1"/>
    <col min="11474" max="11474" width="14.28515625" customWidth="1"/>
    <col min="11475" max="11475" width="14.85546875" bestFit="1" customWidth="1"/>
    <col min="11476" max="11476" width="16.140625" customWidth="1"/>
    <col min="11477" max="11477" width="17.28515625" customWidth="1"/>
    <col min="11478" max="11478" width="15.85546875" bestFit="1" customWidth="1"/>
    <col min="11479" max="11479" width="18.7109375" bestFit="1" customWidth="1"/>
    <col min="11481" max="11481" width="14.28515625" bestFit="1" customWidth="1"/>
    <col min="11482" max="11482" width="18.7109375" bestFit="1" customWidth="1"/>
    <col min="11483" max="11484" width="15.85546875" bestFit="1" customWidth="1"/>
    <col min="11485" max="11485" width="14.85546875" bestFit="1" customWidth="1"/>
    <col min="11486" max="11486" width="14.28515625" bestFit="1" customWidth="1"/>
    <col min="11487" max="11487" width="15.28515625" customWidth="1"/>
    <col min="11488" max="11488" width="15.85546875" customWidth="1"/>
    <col min="11489" max="11489" width="14.28515625" customWidth="1"/>
    <col min="11490" max="11490" width="14.85546875" bestFit="1" customWidth="1"/>
    <col min="11491" max="11491" width="16.140625" customWidth="1"/>
    <col min="11492" max="11492" width="17.28515625" customWidth="1"/>
    <col min="11493" max="11493" width="15.85546875" bestFit="1" customWidth="1"/>
    <col min="11494" max="11494" width="18.7109375" bestFit="1" customWidth="1"/>
    <col min="11496" max="11496" width="14.28515625" bestFit="1" customWidth="1"/>
    <col min="11497" max="11497" width="18.7109375" bestFit="1" customWidth="1"/>
    <col min="11498" max="11499" width="15.85546875" bestFit="1" customWidth="1"/>
    <col min="11500" max="11500" width="14.85546875" bestFit="1" customWidth="1"/>
    <col min="11501" max="11501" width="14.28515625" bestFit="1" customWidth="1"/>
    <col min="11502" max="11502" width="15.28515625" customWidth="1"/>
    <col min="11503" max="11503" width="15.85546875" customWidth="1"/>
    <col min="11504" max="11504" width="14.28515625" customWidth="1"/>
    <col min="11505" max="11505" width="14.85546875" bestFit="1" customWidth="1"/>
    <col min="11506" max="11506" width="16.140625" customWidth="1"/>
    <col min="11507" max="11507" width="17.28515625" customWidth="1"/>
    <col min="11508" max="11508" width="15.85546875" bestFit="1" customWidth="1"/>
    <col min="11509" max="11509" width="18.7109375" bestFit="1" customWidth="1"/>
    <col min="11511" max="11511" width="14.28515625" bestFit="1" customWidth="1"/>
    <col min="11512" max="11512" width="18.7109375" bestFit="1" customWidth="1"/>
    <col min="11513" max="11514" width="15.85546875" bestFit="1" customWidth="1"/>
    <col min="11515" max="11515" width="14.85546875" bestFit="1" customWidth="1"/>
    <col min="11516" max="11516" width="14.28515625" bestFit="1" customWidth="1"/>
    <col min="11517" max="11517" width="15.28515625" customWidth="1"/>
    <col min="11518" max="11518" width="15.85546875" customWidth="1"/>
    <col min="11519" max="11519" width="14.28515625" customWidth="1"/>
    <col min="11520" max="11520" width="14.85546875" bestFit="1" customWidth="1"/>
    <col min="11521" max="11521" width="16.140625" customWidth="1"/>
    <col min="11522" max="11522" width="17.28515625" customWidth="1"/>
    <col min="11523" max="11523" width="15.85546875" bestFit="1" customWidth="1"/>
    <col min="11524" max="11524" width="18.7109375" bestFit="1" customWidth="1"/>
    <col min="11685" max="11685" width="5.7109375" customWidth="1"/>
    <col min="11686" max="11686" width="29" customWidth="1"/>
    <col min="11687" max="11687" width="17.140625" customWidth="1"/>
    <col min="11688" max="11688" width="11.140625" customWidth="1"/>
    <col min="11689" max="11689" width="15.7109375" customWidth="1"/>
    <col min="11690" max="11690" width="16.28515625" customWidth="1"/>
    <col min="11691" max="11691" width="21.140625" customWidth="1"/>
    <col min="11692" max="11692" width="13" customWidth="1"/>
    <col min="11693" max="11693" width="15.28515625" customWidth="1"/>
    <col min="11694" max="11695" width="14.28515625" customWidth="1"/>
    <col min="11696" max="11697" width="15" customWidth="1"/>
    <col min="11698" max="11698" width="17.7109375" customWidth="1"/>
    <col min="11699" max="11699" width="15.7109375" customWidth="1"/>
    <col min="11700" max="11701" width="15" customWidth="1"/>
    <col min="11702" max="11702" width="15.85546875" customWidth="1"/>
    <col min="11703" max="11703" width="17.85546875" customWidth="1"/>
    <col min="11704" max="11704" width="15.85546875" bestFit="1" customWidth="1"/>
    <col min="11705" max="11705" width="18.7109375" bestFit="1" customWidth="1"/>
    <col min="11706" max="11706" width="5.7109375" customWidth="1"/>
    <col min="11707" max="11707" width="16.5703125" customWidth="1"/>
    <col min="11708" max="11708" width="18.7109375" bestFit="1" customWidth="1"/>
    <col min="11709" max="11710" width="15.85546875" bestFit="1" customWidth="1"/>
    <col min="11711" max="11711" width="14.85546875" bestFit="1" customWidth="1"/>
    <col min="11712" max="11712" width="14.28515625" bestFit="1" customWidth="1"/>
    <col min="11713" max="11713" width="15.28515625" customWidth="1"/>
    <col min="11714" max="11714" width="15.85546875" customWidth="1"/>
    <col min="11715" max="11715" width="14.28515625" customWidth="1"/>
    <col min="11716" max="11716" width="14.85546875" bestFit="1" customWidth="1"/>
    <col min="11717" max="11717" width="16.140625" customWidth="1"/>
    <col min="11718" max="11718" width="17.28515625" customWidth="1"/>
    <col min="11719" max="11719" width="15.85546875" bestFit="1" customWidth="1"/>
    <col min="11720" max="11720" width="18.7109375" bestFit="1" customWidth="1"/>
    <col min="11722" max="11722" width="14.28515625" bestFit="1" customWidth="1"/>
    <col min="11723" max="11723" width="18.7109375" bestFit="1" customWidth="1"/>
    <col min="11724" max="11725" width="15.85546875" bestFit="1" customWidth="1"/>
    <col min="11726" max="11726" width="14.85546875" bestFit="1" customWidth="1"/>
    <col min="11727" max="11727" width="16.85546875" customWidth="1"/>
    <col min="11728" max="11728" width="15.28515625" customWidth="1"/>
    <col min="11729" max="11729" width="15.85546875" customWidth="1"/>
    <col min="11730" max="11730" width="14.28515625" customWidth="1"/>
    <col min="11731" max="11731" width="14.85546875" bestFit="1" customWidth="1"/>
    <col min="11732" max="11732" width="16.140625" customWidth="1"/>
    <col min="11733" max="11733" width="17.28515625" customWidth="1"/>
    <col min="11734" max="11734" width="15.85546875" bestFit="1" customWidth="1"/>
    <col min="11735" max="11735" width="18.7109375" bestFit="1" customWidth="1"/>
    <col min="11737" max="11737" width="14.28515625" bestFit="1" customWidth="1"/>
    <col min="11738" max="11738" width="18.7109375" bestFit="1" customWidth="1"/>
    <col min="11739" max="11740" width="15.85546875" bestFit="1" customWidth="1"/>
    <col min="11741" max="11741" width="14.85546875" bestFit="1" customWidth="1"/>
    <col min="11742" max="11742" width="14.28515625" bestFit="1" customWidth="1"/>
    <col min="11743" max="11743" width="15.28515625" customWidth="1"/>
    <col min="11744" max="11744" width="15.85546875" customWidth="1"/>
    <col min="11745" max="11745" width="14.28515625" customWidth="1"/>
    <col min="11746" max="11746" width="14.85546875" bestFit="1" customWidth="1"/>
    <col min="11747" max="11747" width="16.140625" customWidth="1"/>
    <col min="11748" max="11748" width="17.28515625" customWidth="1"/>
    <col min="11749" max="11749" width="15.85546875" bestFit="1" customWidth="1"/>
    <col min="11750" max="11750" width="18.7109375" bestFit="1" customWidth="1"/>
    <col min="11752" max="11752" width="14.28515625" bestFit="1" customWidth="1"/>
    <col min="11753" max="11753" width="18.7109375" bestFit="1" customWidth="1"/>
    <col min="11754" max="11755" width="15.85546875" bestFit="1" customWidth="1"/>
    <col min="11756" max="11756" width="14.85546875" bestFit="1" customWidth="1"/>
    <col min="11757" max="11757" width="14.28515625" bestFit="1" customWidth="1"/>
    <col min="11758" max="11758" width="15.28515625" customWidth="1"/>
    <col min="11759" max="11759" width="15.85546875" customWidth="1"/>
    <col min="11760" max="11760" width="14.28515625" customWidth="1"/>
    <col min="11761" max="11761" width="14.85546875" bestFit="1" customWidth="1"/>
    <col min="11762" max="11762" width="16.140625" customWidth="1"/>
    <col min="11763" max="11763" width="17.28515625" customWidth="1"/>
    <col min="11764" max="11764" width="15.85546875" bestFit="1" customWidth="1"/>
    <col min="11765" max="11765" width="18.7109375" bestFit="1" customWidth="1"/>
    <col min="11767" max="11767" width="14.28515625" bestFit="1" customWidth="1"/>
    <col min="11768" max="11768" width="18.7109375" bestFit="1" customWidth="1"/>
    <col min="11769" max="11770" width="15.85546875" bestFit="1" customWidth="1"/>
    <col min="11771" max="11771" width="14.85546875" bestFit="1" customWidth="1"/>
    <col min="11772" max="11772" width="14.28515625" bestFit="1" customWidth="1"/>
    <col min="11773" max="11773" width="15.28515625" customWidth="1"/>
    <col min="11774" max="11774" width="15.85546875" customWidth="1"/>
    <col min="11775" max="11775" width="14.28515625" customWidth="1"/>
    <col min="11776" max="11776" width="14.85546875" bestFit="1" customWidth="1"/>
    <col min="11777" max="11777" width="16.140625" customWidth="1"/>
    <col min="11778" max="11778" width="17.28515625" customWidth="1"/>
    <col min="11779" max="11779" width="15.85546875" bestFit="1" customWidth="1"/>
    <col min="11780" max="11780" width="18.7109375" bestFit="1" customWidth="1"/>
    <col min="11941" max="11941" width="5.7109375" customWidth="1"/>
    <col min="11942" max="11942" width="29" customWidth="1"/>
    <col min="11943" max="11943" width="17.140625" customWidth="1"/>
    <col min="11944" max="11944" width="11.140625" customWidth="1"/>
    <col min="11945" max="11945" width="15.7109375" customWidth="1"/>
    <col min="11946" max="11946" width="16.28515625" customWidth="1"/>
    <col min="11947" max="11947" width="21.140625" customWidth="1"/>
    <col min="11948" max="11948" width="13" customWidth="1"/>
    <col min="11949" max="11949" width="15.28515625" customWidth="1"/>
    <col min="11950" max="11951" width="14.28515625" customWidth="1"/>
    <col min="11952" max="11953" width="15" customWidth="1"/>
    <col min="11954" max="11954" width="17.7109375" customWidth="1"/>
    <col min="11955" max="11955" width="15.7109375" customWidth="1"/>
    <col min="11956" max="11957" width="15" customWidth="1"/>
    <col min="11958" max="11958" width="15.85546875" customWidth="1"/>
    <col min="11959" max="11959" width="17.85546875" customWidth="1"/>
    <col min="11960" max="11960" width="15.85546875" bestFit="1" customWidth="1"/>
    <col min="11961" max="11961" width="18.7109375" bestFit="1" customWidth="1"/>
    <col min="11962" max="11962" width="5.7109375" customWidth="1"/>
    <col min="11963" max="11963" width="16.5703125" customWidth="1"/>
    <col min="11964" max="11964" width="18.7109375" bestFit="1" customWidth="1"/>
    <col min="11965" max="11966" width="15.85546875" bestFit="1" customWidth="1"/>
    <col min="11967" max="11967" width="14.85546875" bestFit="1" customWidth="1"/>
    <col min="11968" max="11968" width="14.28515625" bestFit="1" customWidth="1"/>
    <col min="11969" max="11969" width="15.28515625" customWidth="1"/>
    <col min="11970" max="11970" width="15.85546875" customWidth="1"/>
    <col min="11971" max="11971" width="14.28515625" customWidth="1"/>
    <col min="11972" max="11972" width="14.85546875" bestFit="1" customWidth="1"/>
    <col min="11973" max="11973" width="16.140625" customWidth="1"/>
    <col min="11974" max="11974" width="17.28515625" customWidth="1"/>
    <col min="11975" max="11975" width="15.85546875" bestFit="1" customWidth="1"/>
    <col min="11976" max="11976" width="18.7109375" bestFit="1" customWidth="1"/>
    <col min="11978" max="11978" width="14.28515625" bestFit="1" customWidth="1"/>
    <col min="11979" max="11979" width="18.7109375" bestFit="1" customWidth="1"/>
    <col min="11980" max="11981" width="15.85546875" bestFit="1" customWidth="1"/>
    <col min="11982" max="11982" width="14.85546875" bestFit="1" customWidth="1"/>
    <col min="11983" max="11983" width="16.85546875" customWidth="1"/>
    <col min="11984" max="11984" width="15.28515625" customWidth="1"/>
    <col min="11985" max="11985" width="15.85546875" customWidth="1"/>
    <col min="11986" max="11986" width="14.28515625" customWidth="1"/>
    <col min="11987" max="11987" width="14.85546875" bestFit="1" customWidth="1"/>
    <col min="11988" max="11988" width="16.140625" customWidth="1"/>
    <col min="11989" max="11989" width="17.28515625" customWidth="1"/>
    <col min="11990" max="11990" width="15.85546875" bestFit="1" customWidth="1"/>
    <col min="11991" max="11991" width="18.7109375" bestFit="1" customWidth="1"/>
    <col min="11993" max="11993" width="14.28515625" bestFit="1" customWidth="1"/>
    <col min="11994" max="11994" width="18.7109375" bestFit="1" customWidth="1"/>
    <col min="11995" max="11996" width="15.85546875" bestFit="1" customWidth="1"/>
    <col min="11997" max="11997" width="14.85546875" bestFit="1" customWidth="1"/>
    <col min="11998" max="11998" width="14.28515625" bestFit="1" customWidth="1"/>
    <col min="11999" max="11999" width="15.28515625" customWidth="1"/>
    <col min="12000" max="12000" width="15.85546875" customWidth="1"/>
    <col min="12001" max="12001" width="14.28515625" customWidth="1"/>
    <col min="12002" max="12002" width="14.85546875" bestFit="1" customWidth="1"/>
    <col min="12003" max="12003" width="16.140625" customWidth="1"/>
    <col min="12004" max="12004" width="17.28515625" customWidth="1"/>
    <col min="12005" max="12005" width="15.85546875" bestFit="1" customWidth="1"/>
    <col min="12006" max="12006" width="18.7109375" bestFit="1" customWidth="1"/>
    <col min="12008" max="12008" width="14.28515625" bestFit="1" customWidth="1"/>
    <col min="12009" max="12009" width="18.7109375" bestFit="1" customWidth="1"/>
    <col min="12010" max="12011" width="15.85546875" bestFit="1" customWidth="1"/>
    <col min="12012" max="12012" width="14.85546875" bestFit="1" customWidth="1"/>
    <col min="12013" max="12013" width="14.28515625" bestFit="1" customWidth="1"/>
    <col min="12014" max="12014" width="15.28515625" customWidth="1"/>
    <col min="12015" max="12015" width="15.85546875" customWidth="1"/>
    <col min="12016" max="12016" width="14.28515625" customWidth="1"/>
    <col min="12017" max="12017" width="14.85546875" bestFit="1" customWidth="1"/>
    <col min="12018" max="12018" width="16.140625" customWidth="1"/>
    <col min="12019" max="12019" width="17.28515625" customWidth="1"/>
    <col min="12020" max="12020" width="15.85546875" bestFit="1" customWidth="1"/>
    <col min="12021" max="12021" width="18.7109375" bestFit="1" customWidth="1"/>
    <col min="12023" max="12023" width="14.28515625" bestFit="1" customWidth="1"/>
    <col min="12024" max="12024" width="18.7109375" bestFit="1" customWidth="1"/>
    <col min="12025" max="12026" width="15.85546875" bestFit="1" customWidth="1"/>
    <col min="12027" max="12027" width="14.85546875" bestFit="1" customWidth="1"/>
    <col min="12028" max="12028" width="14.28515625" bestFit="1" customWidth="1"/>
    <col min="12029" max="12029" width="15.28515625" customWidth="1"/>
    <col min="12030" max="12030" width="15.85546875" customWidth="1"/>
    <col min="12031" max="12031" width="14.28515625" customWidth="1"/>
    <col min="12032" max="12032" width="14.85546875" bestFit="1" customWidth="1"/>
    <col min="12033" max="12033" width="16.140625" customWidth="1"/>
    <col min="12034" max="12034" width="17.28515625" customWidth="1"/>
    <col min="12035" max="12035" width="15.85546875" bestFit="1" customWidth="1"/>
    <col min="12036" max="12036" width="18.7109375" bestFit="1" customWidth="1"/>
    <col min="12197" max="12197" width="5.7109375" customWidth="1"/>
    <col min="12198" max="12198" width="29" customWidth="1"/>
    <col min="12199" max="12199" width="17.140625" customWidth="1"/>
    <col min="12200" max="12200" width="11.140625" customWidth="1"/>
    <col min="12201" max="12201" width="15.7109375" customWidth="1"/>
    <col min="12202" max="12202" width="16.28515625" customWidth="1"/>
    <col min="12203" max="12203" width="21.140625" customWidth="1"/>
    <col min="12204" max="12204" width="13" customWidth="1"/>
    <col min="12205" max="12205" width="15.28515625" customWidth="1"/>
    <col min="12206" max="12207" width="14.28515625" customWidth="1"/>
    <col min="12208" max="12209" width="15" customWidth="1"/>
    <col min="12210" max="12210" width="17.7109375" customWidth="1"/>
    <col min="12211" max="12211" width="15.7109375" customWidth="1"/>
    <col min="12212" max="12213" width="15" customWidth="1"/>
    <col min="12214" max="12214" width="15.85546875" customWidth="1"/>
    <col min="12215" max="12215" width="17.85546875" customWidth="1"/>
    <col min="12216" max="12216" width="15.85546875" bestFit="1" customWidth="1"/>
    <col min="12217" max="12217" width="18.7109375" bestFit="1" customWidth="1"/>
    <col min="12218" max="12218" width="5.7109375" customWidth="1"/>
    <col min="12219" max="12219" width="16.5703125" customWidth="1"/>
    <col min="12220" max="12220" width="18.7109375" bestFit="1" customWidth="1"/>
    <col min="12221" max="12222" width="15.85546875" bestFit="1" customWidth="1"/>
    <col min="12223" max="12223" width="14.85546875" bestFit="1" customWidth="1"/>
    <col min="12224" max="12224" width="14.28515625" bestFit="1" customWidth="1"/>
    <col min="12225" max="12225" width="15.28515625" customWidth="1"/>
    <col min="12226" max="12226" width="15.85546875" customWidth="1"/>
    <col min="12227" max="12227" width="14.28515625" customWidth="1"/>
    <col min="12228" max="12228" width="14.85546875" bestFit="1" customWidth="1"/>
    <col min="12229" max="12229" width="16.140625" customWidth="1"/>
    <col min="12230" max="12230" width="17.28515625" customWidth="1"/>
    <col min="12231" max="12231" width="15.85546875" bestFit="1" customWidth="1"/>
    <col min="12232" max="12232" width="18.7109375" bestFit="1" customWidth="1"/>
    <col min="12234" max="12234" width="14.28515625" bestFit="1" customWidth="1"/>
    <col min="12235" max="12235" width="18.7109375" bestFit="1" customWidth="1"/>
    <col min="12236" max="12237" width="15.85546875" bestFit="1" customWidth="1"/>
    <col min="12238" max="12238" width="14.85546875" bestFit="1" customWidth="1"/>
    <col min="12239" max="12239" width="16.85546875" customWidth="1"/>
    <col min="12240" max="12240" width="15.28515625" customWidth="1"/>
    <col min="12241" max="12241" width="15.85546875" customWidth="1"/>
    <col min="12242" max="12242" width="14.28515625" customWidth="1"/>
    <col min="12243" max="12243" width="14.85546875" bestFit="1" customWidth="1"/>
    <col min="12244" max="12244" width="16.140625" customWidth="1"/>
    <col min="12245" max="12245" width="17.28515625" customWidth="1"/>
    <col min="12246" max="12246" width="15.85546875" bestFit="1" customWidth="1"/>
    <col min="12247" max="12247" width="18.7109375" bestFit="1" customWidth="1"/>
    <col min="12249" max="12249" width="14.28515625" bestFit="1" customWidth="1"/>
    <col min="12250" max="12250" width="18.7109375" bestFit="1" customWidth="1"/>
    <col min="12251" max="12252" width="15.85546875" bestFit="1" customWidth="1"/>
    <col min="12253" max="12253" width="14.85546875" bestFit="1" customWidth="1"/>
    <col min="12254" max="12254" width="14.28515625" bestFit="1" customWidth="1"/>
    <col min="12255" max="12255" width="15.28515625" customWidth="1"/>
    <col min="12256" max="12256" width="15.85546875" customWidth="1"/>
    <col min="12257" max="12257" width="14.28515625" customWidth="1"/>
    <col min="12258" max="12258" width="14.85546875" bestFit="1" customWidth="1"/>
    <col min="12259" max="12259" width="16.140625" customWidth="1"/>
    <col min="12260" max="12260" width="17.28515625" customWidth="1"/>
    <col min="12261" max="12261" width="15.85546875" bestFit="1" customWidth="1"/>
    <col min="12262" max="12262" width="18.7109375" bestFit="1" customWidth="1"/>
    <col min="12264" max="12264" width="14.28515625" bestFit="1" customWidth="1"/>
    <col min="12265" max="12265" width="18.7109375" bestFit="1" customWidth="1"/>
    <col min="12266" max="12267" width="15.85546875" bestFit="1" customWidth="1"/>
    <col min="12268" max="12268" width="14.85546875" bestFit="1" customWidth="1"/>
    <col min="12269" max="12269" width="14.28515625" bestFit="1" customWidth="1"/>
    <col min="12270" max="12270" width="15.28515625" customWidth="1"/>
    <col min="12271" max="12271" width="15.85546875" customWidth="1"/>
    <col min="12272" max="12272" width="14.28515625" customWidth="1"/>
    <col min="12273" max="12273" width="14.85546875" bestFit="1" customWidth="1"/>
    <col min="12274" max="12274" width="16.140625" customWidth="1"/>
    <col min="12275" max="12275" width="17.28515625" customWidth="1"/>
    <col min="12276" max="12276" width="15.85546875" bestFit="1" customWidth="1"/>
    <col min="12277" max="12277" width="18.7109375" bestFit="1" customWidth="1"/>
    <col min="12279" max="12279" width="14.28515625" bestFit="1" customWidth="1"/>
    <col min="12280" max="12280" width="18.7109375" bestFit="1" customWidth="1"/>
    <col min="12281" max="12282" width="15.85546875" bestFit="1" customWidth="1"/>
    <col min="12283" max="12283" width="14.85546875" bestFit="1" customWidth="1"/>
    <col min="12284" max="12284" width="14.28515625" bestFit="1" customWidth="1"/>
    <col min="12285" max="12285" width="15.28515625" customWidth="1"/>
    <col min="12286" max="12286" width="15.85546875" customWidth="1"/>
    <col min="12287" max="12287" width="14.28515625" customWidth="1"/>
    <col min="12288" max="12288" width="14.85546875" bestFit="1" customWidth="1"/>
    <col min="12289" max="12289" width="16.140625" customWidth="1"/>
    <col min="12290" max="12290" width="17.28515625" customWidth="1"/>
    <col min="12291" max="12291" width="15.85546875" bestFit="1" customWidth="1"/>
    <col min="12292" max="12292" width="18.7109375" bestFit="1" customWidth="1"/>
    <col min="12453" max="12453" width="5.7109375" customWidth="1"/>
    <col min="12454" max="12454" width="29" customWidth="1"/>
    <col min="12455" max="12455" width="17.140625" customWidth="1"/>
    <col min="12456" max="12456" width="11.140625" customWidth="1"/>
    <col min="12457" max="12457" width="15.7109375" customWidth="1"/>
    <col min="12458" max="12458" width="16.28515625" customWidth="1"/>
    <col min="12459" max="12459" width="21.140625" customWidth="1"/>
    <col min="12460" max="12460" width="13" customWidth="1"/>
    <col min="12461" max="12461" width="15.28515625" customWidth="1"/>
    <col min="12462" max="12463" width="14.28515625" customWidth="1"/>
    <col min="12464" max="12465" width="15" customWidth="1"/>
    <col min="12466" max="12466" width="17.7109375" customWidth="1"/>
    <col min="12467" max="12467" width="15.7109375" customWidth="1"/>
    <col min="12468" max="12469" width="15" customWidth="1"/>
    <col min="12470" max="12470" width="15.85546875" customWidth="1"/>
    <col min="12471" max="12471" width="17.85546875" customWidth="1"/>
    <col min="12472" max="12472" width="15.85546875" bestFit="1" customWidth="1"/>
    <col min="12473" max="12473" width="18.7109375" bestFit="1" customWidth="1"/>
    <col min="12474" max="12474" width="5.7109375" customWidth="1"/>
    <col min="12475" max="12475" width="16.5703125" customWidth="1"/>
    <col min="12476" max="12476" width="18.7109375" bestFit="1" customWidth="1"/>
    <col min="12477" max="12478" width="15.85546875" bestFit="1" customWidth="1"/>
    <col min="12479" max="12479" width="14.85546875" bestFit="1" customWidth="1"/>
    <col min="12480" max="12480" width="14.28515625" bestFit="1" customWidth="1"/>
    <col min="12481" max="12481" width="15.28515625" customWidth="1"/>
    <col min="12482" max="12482" width="15.85546875" customWidth="1"/>
    <col min="12483" max="12483" width="14.28515625" customWidth="1"/>
    <col min="12484" max="12484" width="14.85546875" bestFit="1" customWidth="1"/>
    <col min="12485" max="12485" width="16.140625" customWidth="1"/>
    <col min="12486" max="12486" width="17.28515625" customWidth="1"/>
    <col min="12487" max="12487" width="15.85546875" bestFit="1" customWidth="1"/>
    <col min="12488" max="12488" width="18.7109375" bestFit="1" customWidth="1"/>
    <col min="12490" max="12490" width="14.28515625" bestFit="1" customWidth="1"/>
    <col min="12491" max="12491" width="18.7109375" bestFit="1" customWidth="1"/>
    <col min="12492" max="12493" width="15.85546875" bestFit="1" customWidth="1"/>
    <col min="12494" max="12494" width="14.85546875" bestFit="1" customWidth="1"/>
    <col min="12495" max="12495" width="16.85546875" customWidth="1"/>
    <col min="12496" max="12496" width="15.28515625" customWidth="1"/>
    <col min="12497" max="12497" width="15.85546875" customWidth="1"/>
    <col min="12498" max="12498" width="14.28515625" customWidth="1"/>
    <col min="12499" max="12499" width="14.85546875" bestFit="1" customWidth="1"/>
    <col min="12500" max="12500" width="16.140625" customWidth="1"/>
    <col min="12501" max="12501" width="17.28515625" customWidth="1"/>
    <col min="12502" max="12502" width="15.85546875" bestFit="1" customWidth="1"/>
    <col min="12503" max="12503" width="18.7109375" bestFit="1" customWidth="1"/>
    <col min="12505" max="12505" width="14.28515625" bestFit="1" customWidth="1"/>
    <col min="12506" max="12506" width="18.7109375" bestFit="1" customWidth="1"/>
    <col min="12507" max="12508" width="15.85546875" bestFit="1" customWidth="1"/>
    <col min="12509" max="12509" width="14.85546875" bestFit="1" customWidth="1"/>
    <col min="12510" max="12510" width="14.28515625" bestFit="1" customWidth="1"/>
    <col min="12511" max="12511" width="15.28515625" customWidth="1"/>
    <col min="12512" max="12512" width="15.85546875" customWidth="1"/>
    <col min="12513" max="12513" width="14.28515625" customWidth="1"/>
    <col min="12514" max="12514" width="14.85546875" bestFit="1" customWidth="1"/>
    <col min="12515" max="12515" width="16.140625" customWidth="1"/>
    <col min="12516" max="12516" width="17.28515625" customWidth="1"/>
    <col min="12517" max="12517" width="15.85546875" bestFit="1" customWidth="1"/>
    <col min="12518" max="12518" width="18.7109375" bestFit="1" customWidth="1"/>
    <col min="12520" max="12520" width="14.28515625" bestFit="1" customWidth="1"/>
    <col min="12521" max="12521" width="18.7109375" bestFit="1" customWidth="1"/>
    <col min="12522" max="12523" width="15.85546875" bestFit="1" customWidth="1"/>
    <col min="12524" max="12524" width="14.85546875" bestFit="1" customWidth="1"/>
    <col min="12525" max="12525" width="14.28515625" bestFit="1" customWidth="1"/>
    <col min="12526" max="12526" width="15.28515625" customWidth="1"/>
    <col min="12527" max="12527" width="15.85546875" customWidth="1"/>
    <col min="12528" max="12528" width="14.28515625" customWidth="1"/>
    <col min="12529" max="12529" width="14.85546875" bestFit="1" customWidth="1"/>
    <col min="12530" max="12530" width="16.140625" customWidth="1"/>
    <col min="12531" max="12531" width="17.28515625" customWidth="1"/>
    <col min="12532" max="12532" width="15.85546875" bestFit="1" customWidth="1"/>
    <col min="12533" max="12533" width="18.7109375" bestFit="1" customWidth="1"/>
    <col min="12535" max="12535" width="14.28515625" bestFit="1" customWidth="1"/>
    <col min="12536" max="12536" width="18.7109375" bestFit="1" customWidth="1"/>
    <col min="12537" max="12538" width="15.85546875" bestFit="1" customWidth="1"/>
    <col min="12539" max="12539" width="14.85546875" bestFit="1" customWidth="1"/>
    <col min="12540" max="12540" width="14.28515625" bestFit="1" customWidth="1"/>
    <col min="12541" max="12541" width="15.28515625" customWidth="1"/>
    <col min="12542" max="12542" width="15.85546875" customWidth="1"/>
    <col min="12543" max="12543" width="14.28515625" customWidth="1"/>
    <col min="12544" max="12544" width="14.85546875" bestFit="1" customWidth="1"/>
    <col min="12545" max="12545" width="16.140625" customWidth="1"/>
    <col min="12546" max="12546" width="17.28515625" customWidth="1"/>
    <col min="12547" max="12547" width="15.85546875" bestFit="1" customWidth="1"/>
    <col min="12548" max="12548" width="18.7109375" bestFit="1" customWidth="1"/>
    <col min="12709" max="12709" width="5.7109375" customWidth="1"/>
    <col min="12710" max="12710" width="29" customWidth="1"/>
    <col min="12711" max="12711" width="17.140625" customWidth="1"/>
    <col min="12712" max="12712" width="11.140625" customWidth="1"/>
    <col min="12713" max="12713" width="15.7109375" customWidth="1"/>
    <col min="12714" max="12714" width="16.28515625" customWidth="1"/>
    <col min="12715" max="12715" width="21.140625" customWidth="1"/>
    <col min="12716" max="12716" width="13" customWidth="1"/>
    <col min="12717" max="12717" width="15.28515625" customWidth="1"/>
    <col min="12718" max="12719" width="14.28515625" customWidth="1"/>
    <col min="12720" max="12721" width="15" customWidth="1"/>
    <col min="12722" max="12722" width="17.7109375" customWidth="1"/>
    <col min="12723" max="12723" width="15.7109375" customWidth="1"/>
    <col min="12724" max="12725" width="15" customWidth="1"/>
    <col min="12726" max="12726" width="15.85546875" customWidth="1"/>
    <col min="12727" max="12727" width="17.85546875" customWidth="1"/>
    <col min="12728" max="12728" width="15.85546875" bestFit="1" customWidth="1"/>
    <col min="12729" max="12729" width="18.7109375" bestFit="1" customWidth="1"/>
    <col min="12730" max="12730" width="5.7109375" customWidth="1"/>
    <col min="12731" max="12731" width="16.5703125" customWidth="1"/>
    <col min="12732" max="12732" width="18.7109375" bestFit="1" customWidth="1"/>
    <col min="12733" max="12734" width="15.85546875" bestFit="1" customWidth="1"/>
    <col min="12735" max="12735" width="14.85546875" bestFit="1" customWidth="1"/>
    <col min="12736" max="12736" width="14.28515625" bestFit="1" customWidth="1"/>
    <col min="12737" max="12737" width="15.28515625" customWidth="1"/>
    <col min="12738" max="12738" width="15.85546875" customWidth="1"/>
    <col min="12739" max="12739" width="14.28515625" customWidth="1"/>
    <col min="12740" max="12740" width="14.85546875" bestFit="1" customWidth="1"/>
    <col min="12741" max="12741" width="16.140625" customWidth="1"/>
    <col min="12742" max="12742" width="17.28515625" customWidth="1"/>
    <col min="12743" max="12743" width="15.85546875" bestFit="1" customWidth="1"/>
    <col min="12744" max="12744" width="18.7109375" bestFit="1" customWidth="1"/>
    <col min="12746" max="12746" width="14.28515625" bestFit="1" customWidth="1"/>
    <col min="12747" max="12747" width="18.7109375" bestFit="1" customWidth="1"/>
    <col min="12748" max="12749" width="15.85546875" bestFit="1" customWidth="1"/>
    <col min="12750" max="12750" width="14.85546875" bestFit="1" customWidth="1"/>
    <col min="12751" max="12751" width="16.85546875" customWidth="1"/>
    <col min="12752" max="12752" width="15.28515625" customWidth="1"/>
    <col min="12753" max="12753" width="15.85546875" customWidth="1"/>
    <col min="12754" max="12754" width="14.28515625" customWidth="1"/>
    <col min="12755" max="12755" width="14.85546875" bestFit="1" customWidth="1"/>
    <col min="12756" max="12756" width="16.140625" customWidth="1"/>
    <col min="12757" max="12757" width="17.28515625" customWidth="1"/>
    <col min="12758" max="12758" width="15.85546875" bestFit="1" customWidth="1"/>
    <col min="12759" max="12759" width="18.7109375" bestFit="1" customWidth="1"/>
    <col min="12761" max="12761" width="14.28515625" bestFit="1" customWidth="1"/>
    <col min="12762" max="12762" width="18.7109375" bestFit="1" customWidth="1"/>
    <col min="12763" max="12764" width="15.85546875" bestFit="1" customWidth="1"/>
    <col min="12765" max="12765" width="14.85546875" bestFit="1" customWidth="1"/>
    <col min="12766" max="12766" width="14.28515625" bestFit="1" customWidth="1"/>
    <col min="12767" max="12767" width="15.28515625" customWidth="1"/>
    <col min="12768" max="12768" width="15.85546875" customWidth="1"/>
    <col min="12769" max="12769" width="14.28515625" customWidth="1"/>
    <col min="12770" max="12770" width="14.85546875" bestFit="1" customWidth="1"/>
    <col min="12771" max="12771" width="16.140625" customWidth="1"/>
    <col min="12772" max="12772" width="17.28515625" customWidth="1"/>
    <col min="12773" max="12773" width="15.85546875" bestFit="1" customWidth="1"/>
    <col min="12774" max="12774" width="18.7109375" bestFit="1" customWidth="1"/>
    <col min="12776" max="12776" width="14.28515625" bestFit="1" customWidth="1"/>
    <col min="12777" max="12777" width="18.7109375" bestFit="1" customWidth="1"/>
    <col min="12778" max="12779" width="15.85546875" bestFit="1" customWidth="1"/>
    <col min="12780" max="12780" width="14.85546875" bestFit="1" customWidth="1"/>
    <col min="12781" max="12781" width="14.28515625" bestFit="1" customWidth="1"/>
    <col min="12782" max="12782" width="15.28515625" customWidth="1"/>
    <col min="12783" max="12783" width="15.85546875" customWidth="1"/>
    <col min="12784" max="12784" width="14.28515625" customWidth="1"/>
    <col min="12785" max="12785" width="14.85546875" bestFit="1" customWidth="1"/>
    <col min="12786" max="12786" width="16.140625" customWidth="1"/>
    <col min="12787" max="12787" width="17.28515625" customWidth="1"/>
    <col min="12788" max="12788" width="15.85546875" bestFit="1" customWidth="1"/>
    <col min="12789" max="12789" width="18.7109375" bestFit="1" customWidth="1"/>
    <col min="12791" max="12791" width="14.28515625" bestFit="1" customWidth="1"/>
    <col min="12792" max="12792" width="18.7109375" bestFit="1" customWidth="1"/>
    <col min="12793" max="12794" width="15.85546875" bestFit="1" customWidth="1"/>
    <col min="12795" max="12795" width="14.85546875" bestFit="1" customWidth="1"/>
    <col min="12796" max="12796" width="14.28515625" bestFit="1" customWidth="1"/>
    <col min="12797" max="12797" width="15.28515625" customWidth="1"/>
    <col min="12798" max="12798" width="15.85546875" customWidth="1"/>
    <col min="12799" max="12799" width="14.28515625" customWidth="1"/>
    <col min="12800" max="12800" width="14.85546875" bestFit="1" customWidth="1"/>
    <col min="12801" max="12801" width="16.140625" customWidth="1"/>
    <col min="12802" max="12802" width="17.28515625" customWidth="1"/>
    <col min="12803" max="12803" width="15.85546875" bestFit="1" customWidth="1"/>
    <col min="12804" max="12804" width="18.7109375" bestFit="1" customWidth="1"/>
    <col min="12965" max="12965" width="5.7109375" customWidth="1"/>
    <col min="12966" max="12966" width="29" customWidth="1"/>
    <col min="12967" max="12967" width="17.140625" customWidth="1"/>
    <col min="12968" max="12968" width="11.140625" customWidth="1"/>
    <col min="12969" max="12969" width="15.7109375" customWidth="1"/>
    <col min="12970" max="12970" width="16.28515625" customWidth="1"/>
    <col min="12971" max="12971" width="21.140625" customWidth="1"/>
    <col min="12972" max="12972" width="13" customWidth="1"/>
    <col min="12973" max="12973" width="15.28515625" customWidth="1"/>
    <col min="12974" max="12975" width="14.28515625" customWidth="1"/>
    <col min="12976" max="12977" width="15" customWidth="1"/>
    <col min="12978" max="12978" width="17.7109375" customWidth="1"/>
    <col min="12979" max="12979" width="15.7109375" customWidth="1"/>
    <col min="12980" max="12981" width="15" customWidth="1"/>
    <col min="12982" max="12982" width="15.85546875" customWidth="1"/>
    <col min="12983" max="12983" width="17.85546875" customWidth="1"/>
    <col min="12984" max="12984" width="15.85546875" bestFit="1" customWidth="1"/>
    <col min="12985" max="12985" width="18.7109375" bestFit="1" customWidth="1"/>
    <col min="12986" max="12986" width="5.7109375" customWidth="1"/>
    <col min="12987" max="12987" width="16.5703125" customWidth="1"/>
    <col min="12988" max="12988" width="18.7109375" bestFit="1" customWidth="1"/>
    <col min="12989" max="12990" width="15.85546875" bestFit="1" customWidth="1"/>
    <col min="12991" max="12991" width="14.85546875" bestFit="1" customWidth="1"/>
    <col min="12992" max="12992" width="14.28515625" bestFit="1" customWidth="1"/>
    <col min="12993" max="12993" width="15.28515625" customWidth="1"/>
    <col min="12994" max="12994" width="15.85546875" customWidth="1"/>
    <col min="12995" max="12995" width="14.28515625" customWidth="1"/>
    <col min="12996" max="12996" width="14.85546875" bestFit="1" customWidth="1"/>
    <col min="12997" max="12997" width="16.140625" customWidth="1"/>
    <col min="12998" max="12998" width="17.28515625" customWidth="1"/>
    <col min="12999" max="12999" width="15.85546875" bestFit="1" customWidth="1"/>
    <col min="13000" max="13000" width="18.7109375" bestFit="1" customWidth="1"/>
    <col min="13002" max="13002" width="14.28515625" bestFit="1" customWidth="1"/>
    <col min="13003" max="13003" width="18.7109375" bestFit="1" customWidth="1"/>
    <col min="13004" max="13005" width="15.85546875" bestFit="1" customWidth="1"/>
    <col min="13006" max="13006" width="14.85546875" bestFit="1" customWidth="1"/>
    <col min="13007" max="13007" width="16.85546875" customWidth="1"/>
    <col min="13008" max="13008" width="15.28515625" customWidth="1"/>
    <col min="13009" max="13009" width="15.85546875" customWidth="1"/>
    <col min="13010" max="13010" width="14.28515625" customWidth="1"/>
    <col min="13011" max="13011" width="14.85546875" bestFit="1" customWidth="1"/>
    <col min="13012" max="13012" width="16.140625" customWidth="1"/>
    <col min="13013" max="13013" width="17.28515625" customWidth="1"/>
    <col min="13014" max="13014" width="15.85546875" bestFit="1" customWidth="1"/>
    <col min="13015" max="13015" width="18.7109375" bestFit="1" customWidth="1"/>
    <col min="13017" max="13017" width="14.28515625" bestFit="1" customWidth="1"/>
    <col min="13018" max="13018" width="18.7109375" bestFit="1" customWidth="1"/>
    <col min="13019" max="13020" width="15.85546875" bestFit="1" customWidth="1"/>
    <col min="13021" max="13021" width="14.85546875" bestFit="1" customWidth="1"/>
    <col min="13022" max="13022" width="14.28515625" bestFit="1" customWidth="1"/>
    <col min="13023" max="13023" width="15.28515625" customWidth="1"/>
    <col min="13024" max="13024" width="15.85546875" customWidth="1"/>
    <col min="13025" max="13025" width="14.28515625" customWidth="1"/>
    <col min="13026" max="13026" width="14.85546875" bestFit="1" customWidth="1"/>
    <col min="13027" max="13027" width="16.140625" customWidth="1"/>
    <col min="13028" max="13028" width="17.28515625" customWidth="1"/>
    <col min="13029" max="13029" width="15.85546875" bestFit="1" customWidth="1"/>
    <col min="13030" max="13030" width="18.7109375" bestFit="1" customWidth="1"/>
    <col min="13032" max="13032" width="14.28515625" bestFit="1" customWidth="1"/>
    <col min="13033" max="13033" width="18.7109375" bestFit="1" customWidth="1"/>
    <col min="13034" max="13035" width="15.85546875" bestFit="1" customWidth="1"/>
    <col min="13036" max="13036" width="14.85546875" bestFit="1" customWidth="1"/>
    <col min="13037" max="13037" width="14.28515625" bestFit="1" customWidth="1"/>
    <col min="13038" max="13038" width="15.28515625" customWidth="1"/>
    <col min="13039" max="13039" width="15.85546875" customWidth="1"/>
    <col min="13040" max="13040" width="14.28515625" customWidth="1"/>
    <col min="13041" max="13041" width="14.85546875" bestFit="1" customWidth="1"/>
    <col min="13042" max="13042" width="16.140625" customWidth="1"/>
    <col min="13043" max="13043" width="17.28515625" customWidth="1"/>
    <col min="13044" max="13044" width="15.85546875" bestFit="1" customWidth="1"/>
    <col min="13045" max="13045" width="18.7109375" bestFit="1" customWidth="1"/>
    <col min="13047" max="13047" width="14.28515625" bestFit="1" customWidth="1"/>
    <col min="13048" max="13048" width="18.7109375" bestFit="1" customWidth="1"/>
    <col min="13049" max="13050" width="15.85546875" bestFit="1" customWidth="1"/>
    <col min="13051" max="13051" width="14.85546875" bestFit="1" customWidth="1"/>
    <col min="13052" max="13052" width="14.28515625" bestFit="1" customWidth="1"/>
    <col min="13053" max="13053" width="15.28515625" customWidth="1"/>
    <col min="13054" max="13054" width="15.85546875" customWidth="1"/>
    <col min="13055" max="13055" width="14.28515625" customWidth="1"/>
    <col min="13056" max="13056" width="14.85546875" bestFit="1" customWidth="1"/>
    <col min="13057" max="13057" width="16.140625" customWidth="1"/>
    <col min="13058" max="13058" width="17.28515625" customWidth="1"/>
    <col min="13059" max="13059" width="15.85546875" bestFit="1" customWidth="1"/>
    <col min="13060" max="13060" width="18.7109375" bestFit="1" customWidth="1"/>
    <col min="13221" max="13221" width="5.7109375" customWidth="1"/>
    <col min="13222" max="13222" width="29" customWidth="1"/>
    <col min="13223" max="13223" width="17.140625" customWidth="1"/>
    <col min="13224" max="13224" width="11.140625" customWidth="1"/>
    <col min="13225" max="13225" width="15.7109375" customWidth="1"/>
    <col min="13226" max="13226" width="16.28515625" customWidth="1"/>
    <col min="13227" max="13227" width="21.140625" customWidth="1"/>
    <col min="13228" max="13228" width="13" customWidth="1"/>
    <col min="13229" max="13229" width="15.28515625" customWidth="1"/>
    <col min="13230" max="13231" width="14.28515625" customWidth="1"/>
    <col min="13232" max="13233" width="15" customWidth="1"/>
    <col min="13234" max="13234" width="17.7109375" customWidth="1"/>
    <col min="13235" max="13235" width="15.7109375" customWidth="1"/>
    <col min="13236" max="13237" width="15" customWidth="1"/>
    <col min="13238" max="13238" width="15.85546875" customWidth="1"/>
    <col min="13239" max="13239" width="17.85546875" customWidth="1"/>
    <col min="13240" max="13240" width="15.85546875" bestFit="1" customWidth="1"/>
    <col min="13241" max="13241" width="18.7109375" bestFit="1" customWidth="1"/>
    <col min="13242" max="13242" width="5.7109375" customWidth="1"/>
    <col min="13243" max="13243" width="16.5703125" customWidth="1"/>
    <col min="13244" max="13244" width="18.7109375" bestFit="1" customWidth="1"/>
    <col min="13245" max="13246" width="15.85546875" bestFit="1" customWidth="1"/>
    <col min="13247" max="13247" width="14.85546875" bestFit="1" customWidth="1"/>
    <col min="13248" max="13248" width="14.28515625" bestFit="1" customWidth="1"/>
    <col min="13249" max="13249" width="15.28515625" customWidth="1"/>
    <col min="13250" max="13250" width="15.85546875" customWidth="1"/>
    <col min="13251" max="13251" width="14.28515625" customWidth="1"/>
    <col min="13252" max="13252" width="14.85546875" bestFit="1" customWidth="1"/>
    <col min="13253" max="13253" width="16.140625" customWidth="1"/>
    <col min="13254" max="13254" width="17.28515625" customWidth="1"/>
    <col min="13255" max="13255" width="15.85546875" bestFit="1" customWidth="1"/>
    <col min="13256" max="13256" width="18.7109375" bestFit="1" customWidth="1"/>
    <col min="13258" max="13258" width="14.28515625" bestFit="1" customWidth="1"/>
    <col min="13259" max="13259" width="18.7109375" bestFit="1" customWidth="1"/>
    <col min="13260" max="13261" width="15.85546875" bestFit="1" customWidth="1"/>
    <col min="13262" max="13262" width="14.85546875" bestFit="1" customWidth="1"/>
    <col min="13263" max="13263" width="16.85546875" customWidth="1"/>
    <col min="13264" max="13264" width="15.28515625" customWidth="1"/>
    <col min="13265" max="13265" width="15.85546875" customWidth="1"/>
    <col min="13266" max="13266" width="14.28515625" customWidth="1"/>
    <col min="13267" max="13267" width="14.85546875" bestFit="1" customWidth="1"/>
    <col min="13268" max="13268" width="16.140625" customWidth="1"/>
    <col min="13269" max="13269" width="17.28515625" customWidth="1"/>
    <col min="13270" max="13270" width="15.85546875" bestFit="1" customWidth="1"/>
    <col min="13271" max="13271" width="18.7109375" bestFit="1" customWidth="1"/>
    <col min="13273" max="13273" width="14.28515625" bestFit="1" customWidth="1"/>
    <col min="13274" max="13274" width="18.7109375" bestFit="1" customWidth="1"/>
    <col min="13275" max="13276" width="15.85546875" bestFit="1" customWidth="1"/>
    <col min="13277" max="13277" width="14.85546875" bestFit="1" customWidth="1"/>
    <col min="13278" max="13278" width="14.28515625" bestFit="1" customWidth="1"/>
    <col min="13279" max="13279" width="15.28515625" customWidth="1"/>
    <col min="13280" max="13280" width="15.85546875" customWidth="1"/>
    <col min="13281" max="13281" width="14.28515625" customWidth="1"/>
    <col min="13282" max="13282" width="14.85546875" bestFit="1" customWidth="1"/>
    <col min="13283" max="13283" width="16.140625" customWidth="1"/>
    <col min="13284" max="13284" width="17.28515625" customWidth="1"/>
    <col min="13285" max="13285" width="15.85546875" bestFit="1" customWidth="1"/>
    <col min="13286" max="13286" width="18.7109375" bestFit="1" customWidth="1"/>
    <col min="13288" max="13288" width="14.28515625" bestFit="1" customWidth="1"/>
    <col min="13289" max="13289" width="18.7109375" bestFit="1" customWidth="1"/>
    <col min="13290" max="13291" width="15.85546875" bestFit="1" customWidth="1"/>
    <col min="13292" max="13292" width="14.85546875" bestFit="1" customWidth="1"/>
    <col min="13293" max="13293" width="14.28515625" bestFit="1" customWidth="1"/>
    <col min="13294" max="13294" width="15.28515625" customWidth="1"/>
    <col min="13295" max="13295" width="15.85546875" customWidth="1"/>
    <col min="13296" max="13296" width="14.28515625" customWidth="1"/>
    <col min="13297" max="13297" width="14.85546875" bestFit="1" customWidth="1"/>
    <col min="13298" max="13298" width="16.140625" customWidth="1"/>
    <col min="13299" max="13299" width="17.28515625" customWidth="1"/>
    <col min="13300" max="13300" width="15.85546875" bestFit="1" customWidth="1"/>
    <col min="13301" max="13301" width="18.7109375" bestFit="1" customWidth="1"/>
    <col min="13303" max="13303" width="14.28515625" bestFit="1" customWidth="1"/>
    <col min="13304" max="13304" width="18.7109375" bestFit="1" customWidth="1"/>
    <col min="13305" max="13306" width="15.85546875" bestFit="1" customWidth="1"/>
    <col min="13307" max="13307" width="14.85546875" bestFit="1" customWidth="1"/>
    <col min="13308" max="13308" width="14.28515625" bestFit="1" customWidth="1"/>
    <col min="13309" max="13309" width="15.28515625" customWidth="1"/>
    <col min="13310" max="13310" width="15.85546875" customWidth="1"/>
    <col min="13311" max="13311" width="14.28515625" customWidth="1"/>
    <col min="13312" max="13312" width="14.85546875" bestFit="1" customWidth="1"/>
    <col min="13313" max="13313" width="16.140625" customWidth="1"/>
    <col min="13314" max="13314" width="17.28515625" customWidth="1"/>
    <col min="13315" max="13315" width="15.85546875" bestFit="1" customWidth="1"/>
    <col min="13316" max="13316" width="18.7109375" bestFit="1" customWidth="1"/>
    <col min="13477" max="13477" width="5.7109375" customWidth="1"/>
    <col min="13478" max="13478" width="29" customWidth="1"/>
    <col min="13479" max="13479" width="17.140625" customWidth="1"/>
    <col min="13480" max="13480" width="11.140625" customWidth="1"/>
    <col min="13481" max="13481" width="15.7109375" customWidth="1"/>
    <col min="13482" max="13482" width="16.28515625" customWidth="1"/>
    <col min="13483" max="13483" width="21.140625" customWidth="1"/>
    <col min="13484" max="13484" width="13" customWidth="1"/>
    <col min="13485" max="13485" width="15.28515625" customWidth="1"/>
    <col min="13486" max="13487" width="14.28515625" customWidth="1"/>
    <col min="13488" max="13489" width="15" customWidth="1"/>
    <col min="13490" max="13490" width="17.7109375" customWidth="1"/>
    <col min="13491" max="13491" width="15.7109375" customWidth="1"/>
    <col min="13492" max="13493" width="15" customWidth="1"/>
    <col min="13494" max="13494" width="15.85546875" customWidth="1"/>
    <col min="13495" max="13495" width="17.85546875" customWidth="1"/>
    <col min="13496" max="13496" width="15.85546875" bestFit="1" customWidth="1"/>
    <col min="13497" max="13497" width="18.7109375" bestFit="1" customWidth="1"/>
    <col min="13498" max="13498" width="5.7109375" customWidth="1"/>
    <col min="13499" max="13499" width="16.5703125" customWidth="1"/>
    <col min="13500" max="13500" width="18.7109375" bestFit="1" customWidth="1"/>
    <col min="13501" max="13502" width="15.85546875" bestFit="1" customWidth="1"/>
    <col min="13503" max="13503" width="14.85546875" bestFit="1" customWidth="1"/>
    <col min="13504" max="13504" width="14.28515625" bestFit="1" customWidth="1"/>
    <col min="13505" max="13505" width="15.28515625" customWidth="1"/>
    <col min="13506" max="13506" width="15.85546875" customWidth="1"/>
    <col min="13507" max="13507" width="14.28515625" customWidth="1"/>
    <col min="13508" max="13508" width="14.85546875" bestFit="1" customWidth="1"/>
    <col min="13509" max="13509" width="16.140625" customWidth="1"/>
    <col min="13510" max="13510" width="17.28515625" customWidth="1"/>
    <col min="13511" max="13511" width="15.85546875" bestFit="1" customWidth="1"/>
    <col min="13512" max="13512" width="18.7109375" bestFit="1" customWidth="1"/>
    <col min="13514" max="13514" width="14.28515625" bestFit="1" customWidth="1"/>
    <col min="13515" max="13515" width="18.7109375" bestFit="1" customWidth="1"/>
    <col min="13516" max="13517" width="15.85546875" bestFit="1" customWidth="1"/>
    <col min="13518" max="13518" width="14.85546875" bestFit="1" customWidth="1"/>
    <col min="13519" max="13519" width="16.85546875" customWidth="1"/>
    <col min="13520" max="13520" width="15.28515625" customWidth="1"/>
    <col min="13521" max="13521" width="15.85546875" customWidth="1"/>
    <col min="13522" max="13522" width="14.28515625" customWidth="1"/>
    <col min="13523" max="13523" width="14.85546875" bestFit="1" customWidth="1"/>
    <col min="13524" max="13524" width="16.140625" customWidth="1"/>
    <col min="13525" max="13525" width="17.28515625" customWidth="1"/>
    <col min="13526" max="13526" width="15.85546875" bestFit="1" customWidth="1"/>
    <col min="13527" max="13527" width="18.7109375" bestFit="1" customWidth="1"/>
    <col min="13529" max="13529" width="14.28515625" bestFit="1" customWidth="1"/>
    <col min="13530" max="13530" width="18.7109375" bestFit="1" customWidth="1"/>
    <col min="13531" max="13532" width="15.85546875" bestFit="1" customWidth="1"/>
    <col min="13533" max="13533" width="14.85546875" bestFit="1" customWidth="1"/>
    <col min="13534" max="13534" width="14.28515625" bestFit="1" customWidth="1"/>
    <col min="13535" max="13535" width="15.28515625" customWidth="1"/>
    <col min="13536" max="13536" width="15.85546875" customWidth="1"/>
    <col min="13537" max="13537" width="14.28515625" customWidth="1"/>
    <col min="13538" max="13538" width="14.85546875" bestFit="1" customWidth="1"/>
    <col min="13539" max="13539" width="16.140625" customWidth="1"/>
    <col min="13540" max="13540" width="17.28515625" customWidth="1"/>
    <col min="13541" max="13541" width="15.85546875" bestFit="1" customWidth="1"/>
    <col min="13542" max="13542" width="18.7109375" bestFit="1" customWidth="1"/>
    <col min="13544" max="13544" width="14.28515625" bestFit="1" customWidth="1"/>
    <col min="13545" max="13545" width="18.7109375" bestFit="1" customWidth="1"/>
    <col min="13546" max="13547" width="15.85546875" bestFit="1" customWidth="1"/>
    <col min="13548" max="13548" width="14.85546875" bestFit="1" customWidth="1"/>
    <col min="13549" max="13549" width="14.28515625" bestFit="1" customWidth="1"/>
    <col min="13550" max="13550" width="15.28515625" customWidth="1"/>
    <col min="13551" max="13551" width="15.85546875" customWidth="1"/>
    <col min="13552" max="13552" width="14.28515625" customWidth="1"/>
    <col min="13553" max="13553" width="14.85546875" bestFit="1" customWidth="1"/>
    <col min="13554" max="13554" width="16.140625" customWidth="1"/>
    <col min="13555" max="13555" width="17.28515625" customWidth="1"/>
    <col min="13556" max="13556" width="15.85546875" bestFit="1" customWidth="1"/>
    <col min="13557" max="13557" width="18.7109375" bestFit="1" customWidth="1"/>
    <col min="13559" max="13559" width="14.28515625" bestFit="1" customWidth="1"/>
    <col min="13560" max="13560" width="18.7109375" bestFit="1" customWidth="1"/>
    <col min="13561" max="13562" width="15.85546875" bestFit="1" customWidth="1"/>
    <col min="13563" max="13563" width="14.85546875" bestFit="1" customWidth="1"/>
    <col min="13564" max="13564" width="14.28515625" bestFit="1" customWidth="1"/>
    <col min="13565" max="13565" width="15.28515625" customWidth="1"/>
    <col min="13566" max="13566" width="15.85546875" customWidth="1"/>
    <col min="13567" max="13567" width="14.28515625" customWidth="1"/>
    <col min="13568" max="13568" width="14.85546875" bestFit="1" customWidth="1"/>
    <col min="13569" max="13569" width="16.140625" customWidth="1"/>
    <col min="13570" max="13570" width="17.28515625" customWidth="1"/>
    <col min="13571" max="13571" width="15.85546875" bestFit="1" customWidth="1"/>
    <col min="13572" max="13572" width="18.7109375" bestFit="1" customWidth="1"/>
    <col min="13733" max="13733" width="5.7109375" customWidth="1"/>
    <col min="13734" max="13734" width="29" customWidth="1"/>
    <col min="13735" max="13735" width="17.140625" customWidth="1"/>
    <col min="13736" max="13736" width="11.140625" customWidth="1"/>
    <col min="13737" max="13737" width="15.7109375" customWidth="1"/>
    <col min="13738" max="13738" width="16.28515625" customWidth="1"/>
    <col min="13739" max="13739" width="21.140625" customWidth="1"/>
    <col min="13740" max="13740" width="13" customWidth="1"/>
    <col min="13741" max="13741" width="15.28515625" customWidth="1"/>
    <col min="13742" max="13743" width="14.28515625" customWidth="1"/>
    <col min="13744" max="13745" width="15" customWidth="1"/>
    <col min="13746" max="13746" width="17.7109375" customWidth="1"/>
    <col min="13747" max="13747" width="15.7109375" customWidth="1"/>
    <col min="13748" max="13749" width="15" customWidth="1"/>
    <col min="13750" max="13750" width="15.85546875" customWidth="1"/>
    <col min="13751" max="13751" width="17.85546875" customWidth="1"/>
    <col min="13752" max="13752" width="15.85546875" bestFit="1" customWidth="1"/>
    <col min="13753" max="13753" width="18.7109375" bestFit="1" customWidth="1"/>
    <col min="13754" max="13754" width="5.7109375" customWidth="1"/>
    <col min="13755" max="13755" width="16.5703125" customWidth="1"/>
    <col min="13756" max="13756" width="18.7109375" bestFit="1" customWidth="1"/>
    <col min="13757" max="13758" width="15.85546875" bestFit="1" customWidth="1"/>
    <col min="13759" max="13759" width="14.85546875" bestFit="1" customWidth="1"/>
    <col min="13760" max="13760" width="14.28515625" bestFit="1" customWidth="1"/>
    <col min="13761" max="13761" width="15.28515625" customWidth="1"/>
    <col min="13762" max="13762" width="15.85546875" customWidth="1"/>
    <col min="13763" max="13763" width="14.28515625" customWidth="1"/>
    <col min="13764" max="13764" width="14.85546875" bestFit="1" customWidth="1"/>
    <col min="13765" max="13765" width="16.140625" customWidth="1"/>
    <col min="13766" max="13766" width="17.28515625" customWidth="1"/>
    <col min="13767" max="13767" width="15.85546875" bestFit="1" customWidth="1"/>
    <col min="13768" max="13768" width="18.7109375" bestFit="1" customWidth="1"/>
    <col min="13770" max="13770" width="14.28515625" bestFit="1" customWidth="1"/>
    <col min="13771" max="13771" width="18.7109375" bestFit="1" customWidth="1"/>
    <col min="13772" max="13773" width="15.85546875" bestFit="1" customWidth="1"/>
    <col min="13774" max="13774" width="14.85546875" bestFit="1" customWidth="1"/>
    <col min="13775" max="13775" width="16.85546875" customWidth="1"/>
    <col min="13776" max="13776" width="15.28515625" customWidth="1"/>
    <col min="13777" max="13777" width="15.85546875" customWidth="1"/>
    <col min="13778" max="13778" width="14.28515625" customWidth="1"/>
    <col min="13779" max="13779" width="14.85546875" bestFit="1" customWidth="1"/>
    <col min="13780" max="13780" width="16.140625" customWidth="1"/>
    <col min="13781" max="13781" width="17.28515625" customWidth="1"/>
    <col min="13782" max="13782" width="15.85546875" bestFit="1" customWidth="1"/>
    <col min="13783" max="13783" width="18.7109375" bestFit="1" customWidth="1"/>
    <col min="13785" max="13785" width="14.28515625" bestFit="1" customWidth="1"/>
    <col min="13786" max="13786" width="18.7109375" bestFit="1" customWidth="1"/>
    <col min="13787" max="13788" width="15.85546875" bestFit="1" customWidth="1"/>
    <col min="13789" max="13789" width="14.85546875" bestFit="1" customWidth="1"/>
    <col min="13790" max="13790" width="14.28515625" bestFit="1" customWidth="1"/>
    <col min="13791" max="13791" width="15.28515625" customWidth="1"/>
    <col min="13792" max="13792" width="15.85546875" customWidth="1"/>
    <col min="13793" max="13793" width="14.28515625" customWidth="1"/>
    <col min="13794" max="13794" width="14.85546875" bestFit="1" customWidth="1"/>
    <col min="13795" max="13795" width="16.140625" customWidth="1"/>
    <col min="13796" max="13796" width="17.28515625" customWidth="1"/>
    <col min="13797" max="13797" width="15.85546875" bestFit="1" customWidth="1"/>
    <col min="13798" max="13798" width="18.7109375" bestFit="1" customWidth="1"/>
    <col min="13800" max="13800" width="14.28515625" bestFit="1" customWidth="1"/>
    <col min="13801" max="13801" width="18.7109375" bestFit="1" customWidth="1"/>
    <col min="13802" max="13803" width="15.85546875" bestFit="1" customWidth="1"/>
    <col min="13804" max="13804" width="14.85546875" bestFit="1" customWidth="1"/>
    <col min="13805" max="13805" width="14.28515625" bestFit="1" customWidth="1"/>
    <col min="13806" max="13806" width="15.28515625" customWidth="1"/>
    <col min="13807" max="13807" width="15.85546875" customWidth="1"/>
    <col min="13808" max="13808" width="14.28515625" customWidth="1"/>
    <col min="13809" max="13809" width="14.85546875" bestFit="1" customWidth="1"/>
    <col min="13810" max="13810" width="16.140625" customWidth="1"/>
    <col min="13811" max="13811" width="17.28515625" customWidth="1"/>
    <col min="13812" max="13812" width="15.85546875" bestFit="1" customWidth="1"/>
    <col min="13813" max="13813" width="18.7109375" bestFit="1" customWidth="1"/>
    <col min="13815" max="13815" width="14.28515625" bestFit="1" customWidth="1"/>
    <col min="13816" max="13816" width="18.7109375" bestFit="1" customWidth="1"/>
    <col min="13817" max="13818" width="15.85546875" bestFit="1" customWidth="1"/>
    <col min="13819" max="13819" width="14.85546875" bestFit="1" customWidth="1"/>
    <col min="13820" max="13820" width="14.28515625" bestFit="1" customWidth="1"/>
    <col min="13821" max="13821" width="15.28515625" customWidth="1"/>
    <col min="13822" max="13822" width="15.85546875" customWidth="1"/>
    <col min="13823" max="13823" width="14.28515625" customWidth="1"/>
    <col min="13824" max="13824" width="14.85546875" bestFit="1" customWidth="1"/>
    <col min="13825" max="13825" width="16.140625" customWidth="1"/>
    <col min="13826" max="13826" width="17.28515625" customWidth="1"/>
    <col min="13827" max="13827" width="15.85546875" bestFit="1" customWidth="1"/>
    <col min="13828" max="13828" width="18.7109375" bestFit="1" customWidth="1"/>
    <col min="13989" max="13989" width="5.7109375" customWidth="1"/>
    <col min="13990" max="13990" width="29" customWidth="1"/>
    <col min="13991" max="13991" width="17.140625" customWidth="1"/>
    <col min="13992" max="13992" width="11.140625" customWidth="1"/>
    <col min="13993" max="13993" width="15.7109375" customWidth="1"/>
    <col min="13994" max="13994" width="16.28515625" customWidth="1"/>
    <col min="13995" max="13995" width="21.140625" customWidth="1"/>
    <col min="13996" max="13996" width="13" customWidth="1"/>
    <col min="13997" max="13997" width="15.28515625" customWidth="1"/>
    <col min="13998" max="13999" width="14.28515625" customWidth="1"/>
    <col min="14000" max="14001" width="15" customWidth="1"/>
    <col min="14002" max="14002" width="17.7109375" customWidth="1"/>
    <col min="14003" max="14003" width="15.7109375" customWidth="1"/>
    <col min="14004" max="14005" width="15" customWidth="1"/>
    <col min="14006" max="14006" width="15.85546875" customWidth="1"/>
    <col min="14007" max="14007" width="17.85546875" customWidth="1"/>
    <col min="14008" max="14008" width="15.85546875" bestFit="1" customWidth="1"/>
    <col min="14009" max="14009" width="18.7109375" bestFit="1" customWidth="1"/>
    <col min="14010" max="14010" width="5.7109375" customWidth="1"/>
    <col min="14011" max="14011" width="16.5703125" customWidth="1"/>
    <col min="14012" max="14012" width="18.7109375" bestFit="1" customWidth="1"/>
    <col min="14013" max="14014" width="15.85546875" bestFit="1" customWidth="1"/>
    <col min="14015" max="14015" width="14.85546875" bestFit="1" customWidth="1"/>
    <col min="14016" max="14016" width="14.28515625" bestFit="1" customWidth="1"/>
    <col min="14017" max="14017" width="15.28515625" customWidth="1"/>
    <col min="14018" max="14018" width="15.85546875" customWidth="1"/>
    <col min="14019" max="14019" width="14.28515625" customWidth="1"/>
    <col min="14020" max="14020" width="14.85546875" bestFit="1" customWidth="1"/>
    <col min="14021" max="14021" width="16.140625" customWidth="1"/>
    <col min="14022" max="14022" width="17.28515625" customWidth="1"/>
    <col min="14023" max="14023" width="15.85546875" bestFit="1" customWidth="1"/>
    <col min="14024" max="14024" width="18.7109375" bestFit="1" customWidth="1"/>
    <col min="14026" max="14026" width="14.28515625" bestFit="1" customWidth="1"/>
    <col min="14027" max="14027" width="18.7109375" bestFit="1" customWidth="1"/>
    <col min="14028" max="14029" width="15.85546875" bestFit="1" customWidth="1"/>
    <col min="14030" max="14030" width="14.85546875" bestFit="1" customWidth="1"/>
    <col min="14031" max="14031" width="16.85546875" customWidth="1"/>
    <col min="14032" max="14032" width="15.28515625" customWidth="1"/>
    <col min="14033" max="14033" width="15.85546875" customWidth="1"/>
    <col min="14034" max="14034" width="14.28515625" customWidth="1"/>
    <col min="14035" max="14035" width="14.85546875" bestFit="1" customWidth="1"/>
    <col min="14036" max="14036" width="16.140625" customWidth="1"/>
    <col min="14037" max="14037" width="17.28515625" customWidth="1"/>
    <col min="14038" max="14038" width="15.85546875" bestFit="1" customWidth="1"/>
    <col min="14039" max="14039" width="18.7109375" bestFit="1" customWidth="1"/>
    <col min="14041" max="14041" width="14.28515625" bestFit="1" customWidth="1"/>
    <col min="14042" max="14042" width="18.7109375" bestFit="1" customWidth="1"/>
    <col min="14043" max="14044" width="15.85546875" bestFit="1" customWidth="1"/>
    <col min="14045" max="14045" width="14.85546875" bestFit="1" customWidth="1"/>
    <col min="14046" max="14046" width="14.28515625" bestFit="1" customWidth="1"/>
    <col min="14047" max="14047" width="15.28515625" customWidth="1"/>
    <col min="14048" max="14048" width="15.85546875" customWidth="1"/>
    <col min="14049" max="14049" width="14.28515625" customWidth="1"/>
    <col min="14050" max="14050" width="14.85546875" bestFit="1" customWidth="1"/>
    <col min="14051" max="14051" width="16.140625" customWidth="1"/>
    <col min="14052" max="14052" width="17.28515625" customWidth="1"/>
    <col min="14053" max="14053" width="15.85546875" bestFit="1" customWidth="1"/>
    <col min="14054" max="14054" width="18.7109375" bestFit="1" customWidth="1"/>
    <col min="14056" max="14056" width="14.28515625" bestFit="1" customWidth="1"/>
    <col min="14057" max="14057" width="18.7109375" bestFit="1" customWidth="1"/>
    <col min="14058" max="14059" width="15.85546875" bestFit="1" customWidth="1"/>
    <col min="14060" max="14060" width="14.85546875" bestFit="1" customWidth="1"/>
    <col min="14061" max="14061" width="14.28515625" bestFit="1" customWidth="1"/>
    <col min="14062" max="14062" width="15.28515625" customWidth="1"/>
    <col min="14063" max="14063" width="15.85546875" customWidth="1"/>
    <col min="14064" max="14064" width="14.28515625" customWidth="1"/>
    <col min="14065" max="14065" width="14.85546875" bestFit="1" customWidth="1"/>
    <col min="14066" max="14066" width="16.140625" customWidth="1"/>
    <col min="14067" max="14067" width="17.28515625" customWidth="1"/>
    <col min="14068" max="14068" width="15.85546875" bestFit="1" customWidth="1"/>
    <col min="14069" max="14069" width="18.7109375" bestFit="1" customWidth="1"/>
    <col min="14071" max="14071" width="14.28515625" bestFit="1" customWidth="1"/>
    <col min="14072" max="14072" width="18.7109375" bestFit="1" customWidth="1"/>
    <col min="14073" max="14074" width="15.85546875" bestFit="1" customWidth="1"/>
    <col min="14075" max="14075" width="14.85546875" bestFit="1" customWidth="1"/>
    <col min="14076" max="14076" width="14.28515625" bestFit="1" customWidth="1"/>
    <col min="14077" max="14077" width="15.28515625" customWidth="1"/>
    <col min="14078" max="14078" width="15.85546875" customWidth="1"/>
    <col min="14079" max="14079" width="14.28515625" customWidth="1"/>
    <col min="14080" max="14080" width="14.85546875" bestFit="1" customWidth="1"/>
    <col min="14081" max="14081" width="16.140625" customWidth="1"/>
    <col min="14082" max="14082" width="17.28515625" customWidth="1"/>
    <col min="14083" max="14083" width="15.85546875" bestFit="1" customWidth="1"/>
    <col min="14084" max="14084" width="18.7109375" bestFit="1" customWidth="1"/>
    <col min="14245" max="14245" width="5.7109375" customWidth="1"/>
    <col min="14246" max="14246" width="29" customWidth="1"/>
    <col min="14247" max="14247" width="17.140625" customWidth="1"/>
    <col min="14248" max="14248" width="11.140625" customWidth="1"/>
    <col min="14249" max="14249" width="15.7109375" customWidth="1"/>
    <col min="14250" max="14250" width="16.28515625" customWidth="1"/>
    <col min="14251" max="14251" width="21.140625" customWidth="1"/>
    <col min="14252" max="14252" width="13" customWidth="1"/>
    <col min="14253" max="14253" width="15.28515625" customWidth="1"/>
    <col min="14254" max="14255" width="14.28515625" customWidth="1"/>
    <col min="14256" max="14257" width="15" customWidth="1"/>
    <col min="14258" max="14258" width="17.7109375" customWidth="1"/>
    <col min="14259" max="14259" width="15.7109375" customWidth="1"/>
    <col min="14260" max="14261" width="15" customWidth="1"/>
    <col min="14262" max="14262" width="15.85546875" customWidth="1"/>
    <col min="14263" max="14263" width="17.85546875" customWidth="1"/>
    <col min="14264" max="14264" width="15.85546875" bestFit="1" customWidth="1"/>
    <col min="14265" max="14265" width="18.7109375" bestFit="1" customWidth="1"/>
    <col min="14266" max="14266" width="5.7109375" customWidth="1"/>
    <col min="14267" max="14267" width="16.5703125" customWidth="1"/>
    <col min="14268" max="14268" width="18.7109375" bestFit="1" customWidth="1"/>
    <col min="14269" max="14270" width="15.85546875" bestFit="1" customWidth="1"/>
    <col min="14271" max="14271" width="14.85546875" bestFit="1" customWidth="1"/>
    <col min="14272" max="14272" width="14.28515625" bestFit="1" customWidth="1"/>
    <col min="14273" max="14273" width="15.28515625" customWidth="1"/>
    <col min="14274" max="14274" width="15.85546875" customWidth="1"/>
    <col min="14275" max="14275" width="14.28515625" customWidth="1"/>
    <col min="14276" max="14276" width="14.85546875" bestFit="1" customWidth="1"/>
    <col min="14277" max="14277" width="16.140625" customWidth="1"/>
    <col min="14278" max="14278" width="17.28515625" customWidth="1"/>
    <col min="14279" max="14279" width="15.85546875" bestFit="1" customWidth="1"/>
    <col min="14280" max="14280" width="18.7109375" bestFit="1" customWidth="1"/>
    <col min="14282" max="14282" width="14.28515625" bestFit="1" customWidth="1"/>
    <col min="14283" max="14283" width="18.7109375" bestFit="1" customWidth="1"/>
    <col min="14284" max="14285" width="15.85546875" bestFit="1" customWidth="1"/>
    <col min="14286" max="14286" width="14.85546875" bestFit="1" customWidth="1"/>
    <col min="14287" max="14287" width="16.85546875" customWidth="1"/>
    <col min="14288" max="14288" width="15.28515625" customWidth="1"/>
    <col min="14289" max="14289" width="15.85546875" customWidth="1"/>
    <col min="14290" max="14290" width="14.28515625" customWidth="1"/>
    <col min="14291" max="14291" width="14.85546875" bestFit="1" customWidth="1"/>
    <col min="14292" max="14292" width="16.140625" customWidth="1"/>
    <col min="14293" max="14293" width="17.28515625" customWidth="1"/>
    <col min="14294" max="14294" width="15.85546875" bestFit="1" customWidth="1"/>
    <col min="14295" max="14295" width="18.7109375" bestFit="1" customWidth="1"/>
    <col min="14297" max="14297" width="14.28515625" bestFit="1" customWidth="1"/>
    <col min="14298" max="14298" width="18.7109375" bestFit="1" customWidth="1"/>
    <col min="14299" max="14300" width="15.85546875" bestFit="1" customWidth="1"/>
    <col min="14301" max="14301" width="14.85546875" bestFit="1" customWidth="1"/>
    <col min="14302" max="14302" width="14.28515625" bestFit="1" customWidth="1"/>
    <col min="14303" max="14303" width="15.28515625" customWidth="1"/>
    <col min="14304" max="14304" width="15.85546875" customWidth="1"/>
    <col min="14305" max="14305" width="14.28515625" customWidth="1"/>
    <col min="14306" max="14306" width="14.85546875" bestFit="1" customWidth="1"/>
    <col min="14307" max="14307" width="16.140625" customWidth="1"/>
    <col min="14308" max="14308" width="17.28515625" customWidth="1"/>
    <col min="14309" max="14309" width="15.85546875" bestFit="1" customWidth="1"/>
    <col min="14310" max="14310" width="18.7109375" bestFit="1" customWidth="1"/>
    <col min="14312" max="14312" width="14.28515625" bestFit="1" customWidth="1"/>
    <col min="14313" max="14313" width="18.7109375" bestFit="1" customWidth="1"/>
    <col min="14314" max="14315" width="15.85546875" bestFit="1" customWidth="1"/>
    <col min="14316" max="14316" width="14.85546875" bestFit="1" customWidth="1"/>
    <col min="14317" max="14317" width="14.28515625" bestFit="1" customWidth="1"/>
    <col min="14318" max="14318" width="15.28515625" customWidth="1"/>
    <col min="14319" max="14319" width="15.85546875" customWidth="1"/>
    <col min="14320" max="14320" width="14.28515625" customWidth="1"/>
    <col min="14321" max="14321" width="14.85546875" bestFit="1" customWidth="1"/>
    <col min="14322" max="14322" width="16.140625" customWidth="1"/>
    <col min="14323" max="14323" width="17.28515625" customWidth="1"/>
    <col min="14324" max="14324" width="15.85546875" bestFit="1" customWidth="1"/>
    <col min="14325" max="14325" width="18.7109375" bestFit="1" customWidth="1"/>
    <col min="14327" max="14327" width="14.28515625" bestFit="1" customWidth="1"/>
    <col min="14328" max="14328" width="18.7109375" bestFit="1" customWidth="1"/>
    <col min="14329" max="14330" width="15.85546875" bestFit="1" customWidth="1"/>
    <col min="14331" max="14331" width="14.85546875" bestFit="1" customWidth="1"/>
    <col min="14332" max="14332" width="14.28515625" bestFit="1" customWidth="1"/>
    <col min="14333" max="14333" width="15.28515625" customWidth="1"/>
    <col min="14334" max="14334" width="15.85546875" customWidth="1"/>
    <col min="14335" max="14335" width="14.28515625" customWidth="1"/>
    <col min="14336" max="14336" width="14.85546875" bestFit="1" customWidth="1"/>
    <col min="14337" max="14337" width="16.140625" customWidth="1"/>
    <col min="14338" max="14338" width="17.28515625" customWidth="1"/>
    <col min="14339" max="14339" width="15.85546875" bestFit="1" customWidth="1"/>
    <col min="14340" max="14340" width="18.7109375" bestFit="1" customWidth="1"/>
    <col min="14501" max="14501" width="5.7109375" customWidth="1"/>
    <col min="14502" max="14502" width="29" customWidth="1"/>
    <col min="14503" max="14503" width="17.140625" customWidth="1"/>
    <col min="14504" max="14504" width="11.140625" customWidth="1"/>
    <col min="14505" max="14505" width="15.7109375" customWidth="1"/>
    <col min="14506" max="14506" width="16.28515625" customWidth="1"/>
    <col min="14507" max="14507" width="21.140625" customWidth="1"/>
    <col min="14508" max="14508" width="13" customWidth="1"/>
    <col min="14509" max="14509" width="15.28515625" customWidth="1"/>
    <col min="14510" max="14511" width="14.28515625" customWidth="1"/>
    <col min="14512" max="14513" width="15" customWidth="1"/>
    <col min="14514" max="14514" width="17.7109375" customWidth="1"/>
    <col min="14515" max="14515" width="15.7109375" customWidth="1"/>
    <col min="14516" max="14517" width="15" customWidth="1"/>
    <col min="14518" max="14518" width="15.85546875" customWidth="1"/>
    <col min="14519" max="14519" width="17.85546875" customWidth="1"/>
    <col min="14520" max="14520" width="15.85546875" bestFit="1" customWidth="1"/>
    <col min="14521" max="14521" width="18.7109375" bestFit="1" customWidth="1"/>
    <col min="14522" max="14522" width="5.7109375" customWidth="1"/>
    <col min="14523" max="14523" width="16.5703125" customWidth="1"/>
    <col min="14524" max="14524" width="18.7109375" bestFit="1" customWidth="1"/>
    <col min="14525" max="14526" width="15.85546875" bestFit="1" customWidth="1"/>
    <col min="14527" max="14527" width="14.85546875" bestFit="1" customWidth="1"/>
    <col min="14528" max="14528" width="14.28515625" bestFit="1" customWidth="1"/>
    <col min="14529" max="14529" width="15.28515625" customWidth="1"/>
    <col min="14530" max="14530" width="15.85546875" customWidth="1"/>
    <col min="14531" max="14531" width="14.28515625" customWidth="1"/>
    <col min="14532" max="14532" width="14.85546875" bestFit="1" customWidth="1"/>
    <col min="14533" max="14533" width="16.140625" customWidth="1"/>
    <col min="14534" max="14534" width="17.28515625" customWidth="1"/>
    <col min="14535" max="14535" width="15.85546875" bestFit="1" customWidth="1"/>
    <col min="14536" max="14536" width="18.7109375" bestFit="1" customWidth="1"/>
    <col min="14538" max="14538" width="14.28515625" bestFit="1" customWidth="1"/>
    <col min="14539" max="14539" width="18.7109375" bestFit="1" customWidth="1"/>
    <col min="14540" max="14541" width="15.85546875" bestFit="1" customWidth="1"/>
    <col min="14542" max="14542" width="14.85546875" bestFit="1" customWidth="1"/>
    <col min="14543" max="14543" width="16.85546875" customWidth="1"/>
    <col min="14544" max="14544" width="15.28515625" customWidth="1"/>
    <col min="14545" max="14545" width="15.85546875" customWidth="1"/>
    <col min="14546" max="14546" width="14.28515625" customWidth="1"/>
    <col min="14547" max="14547" width="14.85546875" bestFit="1" customWidth="1"/>
    <col min="14548" max="14548" width="16.140625" customWidth="1"/>
    <col min="14549" max="14549" width="17.28515625" customWidth="1"/>
    <col min="14550" max="14550" width="15.85546875" bestFit="1" customWidth="1"/>
    <col min="14551" max="14551" width="18.7109375" bestFit="1" customWidth="1"/>
    <col min="14553" max="14553" width="14.28515625" bestFit="1" customWidth="1"/>
    <col min="14554" max="14554" width="18.7109375" bestFit="1" customWidth="1"/>
    <col min="14555" max="14556" width="15.85546875" bestFit="1" customWidth="1"/>
    <col min="14557" max="14557" width="14.85546875" bestFit="1" customWidth="1"/>
    <col min="14558" max="14558" width="14.28515625" bestFit="1" customWidth="1"/>
    <col min="14559" max="14559" width="15.28515625" customWidth="1"/>
    <col min="14560" max="14560" width="15.85546875" customWidth="1"/>
    <col min="14561" max="14561" width="14.28515625" customWidth="1"/>
    <col min="14562" max="14562" width="14.85546875" bestFit="1" customWidth="1"/>
    <col min="14563" max="14563" width="16.140625" customWidth="1"/>
    <col min="14564" max="14564" width="17.28515625" customWidth="1"/>
    <col min="14565" max="14565" width="15.85546875" bestFit="1" customWidth="1"/>
    <col min="14566" max="14566" width="18.7109375" bestFit="1" customWidth="1"/>
    <col min="14568" max="14568" width="14.28515625" bestFit="1" customWidth="1"/>
    <col min="14569" max="14569" width="18.7109375" bestFit="1" customWidth="1"/>
    <col min="14570" max="14571" width="15.85546875" bestFit="1" customWidth="1"/>
    <col min="14572" max="14572" width="14.85546875" bestFit="1" customWidth="1"/>
    <col min="14573" max="14573" width="14.28515625" bestFit="1" customWidth="1"/>
    <col min="14574" max="14574" width="15.28515625" customWidth="1"/>
    <col min="14575" max="14575" width="15.85546875" customWidth="1"/>
    <col min="14576" max="14576" width="14.28515625" customWidth="1"/>
    <col min="14577" max="14577" width="14.85546875" bestFit="1" customWidth="1"/>
    <col min="14578" max="14578" width="16.140625" customWidth="1"/>
    <col min="14579" max="14579" width="17.28515625" customWidth="1"/>
    <col min="14580" max="14580" width="15.85546875" bestFit="1" customWidth="1"/>
    <col min="14581" max="14581" width="18.7109375" bestFit="1" customWidth="1"/>
    <col min="14583" max="14583" width="14.28515625" bestFit="1" customWidth="1"/>
    <col min="14584" max="14584" width="18.7109375" bestFit="1" customWidth="1"/>
    <col min="14585" max="14586" width="15.85546875" bestFit="1" customWidth="1"/>
    <col min="14587" max="14587" width="14.85546875" bestFit="1" customWidth="1"/>
    <col min="14588" max="14588" width="14.28515625" bestFit="1" customWidth="1"/>
    <col min="14589" max="14589" width="15.28515625" customWidth="1"/>
    <col min="14590" max="14590" width="15.85546875" customWidth="1"/>
    <col min="14591" max="14591" width="14.28515625" customWidth="1"/>
    <col min="14592" max="14592" width="14.85546875" bestFit="1" customWidth="1"/>
    <col min="14593" max="14593" width="16.140625" customWidth="1"/>
    <col min="14594" max="14594" width="17.28515625" customWidth="1"/>
    <col min="14595" max="14595" width="15.85546875" bestFit="1" customWidth="1"/>
    <col min="14596" max="14596" width="18.7109375" bestFit="1" customWidth="1"/>
    <col min="14757" max="14757" width="5.7109375" customWidth="1"/>
    <col min="14758" max="14758" width="29" customWidth="1"/>
    <col min="14759" max="14759" width="17.140625" customWidth="1"/>
    <col min="14760" max="14760" width="11.140625" customWidth="1"/>
    <col min="14761" max="14761" width="15.7109375" customWidth="1"/>
    <col min="14762" max="14762" width="16.28515625" customWidth="1"/>
    <col min="14763" max="14763" width="21.140625" customWidth="1"/>
    <col min="14764" max="14764" width="13" customWidth="1"/>
    <col min="14765" max="14765" width="15.28515625" customWidth="1"/>
    <col min="14766" max="14767" width="14.28515625" customWidth="1"/>
    <col min="14768" max="14769" width="15" customWidth="1"/>
    <col min="14770" max="14770" width="17.7109375" customWidth="1"/>
    <col min="14771" max="14771" width="15.7109375" customWidth="1"/>
    <col min="14772" max="14773" width="15" customWidth="1"/>
    <col min="14774" max="14774" width="15.85546875" customWidth="1"/>
    <col min="14775" max="14775" width="17.85546875" customWidth="1"/>
    <col min="14776" max="14776" width="15.85546875" bestFit="1" customWidth="1"/>
    <col min="14777" max="14777" width="18.7109375" bestFit="1" customWidth="1"/>
    <col min="14778" max="14778" width="5.7109375" customWidth="1"/>
    <col min="14779" max="14779" width="16.5703125" customWidth="1"/>
    <col min="14780" max="14780" width="18.7109375" bestFit="1" customWidth="1"/>
    <col min="14781" max="14782" width="15.85546875" bestFit="1" customWidth="1"/>
    <col min="14783" max="14783" width="14.85546875" bestFit="1" customWidth="1"/>
    <col min="14784" max="14784" width="14.28515625" bestFit="1" customWidth="1"/>
    <col min="14785" max="14785" width="15.28515625" customWidth="1"/>
    <col min="14786" max="14786" width="15.85546875" customWidth="1"/>
    <col min="14787" max="14787" width="14.28515625" customWidth="1"/>
    <col min="14788" max="14788" width="14.85546875" bestFit="1" customWidth="1"/>
    <col min="14789" max="14789" width="16.140625" customWidth="1"/>
    <col min="14790" max="14790" width="17.28515625" customWidth="1"/>
    <col min="14791" max="14791" width="15.85546875" bestFit="1" customWidth="1"/>
    <col min="14792" max="14792" width="18.7109375" bestFit="1" customWidth="1"/>
    <col min="14794" max="14794" width="14.28515625" bestFit="1" customWidth="1"/>
    <col min="14795" max="14795" width="18.7109375" bestFit="1" customWidth="1"/>
    <col min="14796" max="14797" width="15.85546875" bestFit="1" customWidth="1"/>
    <col min="14798" max="14798" width="14.85546875" bestFit="1" customWidth="1"/>
    <col min="14799" max="14799" width="16.85546875" customWidth="1"/>
    <col min="14800" max="14800" width="15.28515625" customWidth="1"/>
    <col min="14801" max="14801" width="15.85546875" customWidth="1"/>
    <col min="14802" max="14802" width="14.28515625" customWidth="1"/>
    <col min="14803" max="14803" width="14.85546875" bestFit="1" customWidth="1"/>
    <col min="14804" max="14804" width="16.140625" customWidth="1"/>
    <col min="14805" max="14805" width="17.28515625" customWidth="1"/>
    <col min="14806" max="14806" width="15.85546875" bestFit="1" customWidth="1"/>
    <col min="14807" max="14807" width="18.7109375" bestFit="1" customWidth="1"/>
    <col min="14809" max="14809" width="14.28515625" bestFit="1" customWidth="1"/>
    <col min="14810" max="14810" width="18.7109375" bestFit="1" customWidth="1"/>
    <col min="14811" max="14812" width="15.85546875" bestFit="1" customWidth="1"/>
    <col min="14813" max="14813" width="14.85546875" bestFit="1" customWidth="1"/>
    <col min="14814" max="14814" width="14.28515625" bestFit="1" customWidth="1"/>
    <col min="14815" max="14815" width="15.28515625" customWidth="1"/>
    <col min="14816" max="14816" width="15.85546875" customWidth="1"/>
    <col min="14817" max="14817" width="14.28515625" customWidth="1"/>
    <col min="14818" max="14818" width="14.85546875" bestFit="1" customWidth="1"/>
    <col min="14819" max="14819" width="16.140625" customWidth="1"/>
    <col min="14820" max="14820" width="17.28515625" customWidth="1"/>
    <col min="14821" max="14821" width="15.85546875" bestFit="1" customWidth="1"/>
    <col min="14822" max="14822" width="18.7109375" bestFit="1" customWidth="1"/>
    <col min="14824" max="14824" width="14.28515625" bestFit="1" customWidth="1"/>
    <col min="14825" max="14825" width="18.7109375" bestFit="1" customWidth="1"/>
    <col min="14826" max="14827" width="15.85546875" bestFit="1" customWidth="1"/>
    <col min="14828" max="14828" width="14.85546875" bestFit="1" customWidth="1"/>
    <col min="14829" max="14829" width="14.28515625" bestFit="1" customWidth="1"/>
    <col min="14830" max="14830" width="15.28515625" customWidth="1"/>
    <col min="14831" max="14831" width="15.85546875" customWidth="1"/>
    <col min="14832" max="14832" width="14.28515625" customWidth="1"/>
    <col min="14833" max="14833" width="14.85546875" bestFit="1" customWidth="1"/>
    <col min="14834" max="14834" width="16.140625" customWidth="1"/>
    <col min="14835" max="14835" width="17.28515625" customWidth="1"/>
    <col min="14836" max="14836" width="15.85546875" bestFit="1" customWidth="1"/>
    <col min="14837" max="14837" width="18.7109375" bestFit="1" customWidth="1"/>
    <col min="14839" max="14839" width="14.28515625" bestFit="1" customWidth="1"/>
    <col min="14840" max="14840" width="18.7109375" bestFit="1" customWidth="1"/>
    <col min="14841" max="14842" width="15.85546875" bestFit="1" customWidth="1"/>
    <col min="14843" max="14843" width="14.85546875" bestFit="1" customWidth="1"/>
    <col min="14844" max="14844" width="14.28515625" bestFit="1" customWidth="1"/>
    <col min="14845" max="14845" width="15.28515625" customWidth="1"/>
    <col min="14846" max="14846" width="15.85546875" customWidth="1"/>
    <col min="14847" max="14847" width="14.28515625" customWidth="1"/>
    <col min="14848" max="14848" width="14.85546875" bestFit="1" customWidth="1"/>
    <col min="14849" max="14849" width="16.140625" customWidth="1"/>
    <col min="14850" max="14850" width="17.28515625" customWidth="1"/>
    <col min="14851" max="14851" width="15.85546875" bestFit="1" customWidth="1"/>
    <col min="14852" max="14852" width="18.7109375" bestFit="1" customWidth="1"/>
    <col min="15013" max="15013" width="5.7109375" customWidth="1"/>
    <col min="15014" max="15014" width="29" customWidth="1"/>
    <col min="15015" max="15015" width="17.140625" customWidth="1"/>
    <col min="15016" max="15016" width="11.140625" customWidth="1"/>
    <col min="15017" max="15017" width="15.7109375" customWidth="1"/>
    <col min="15018" max="15018" width="16.28515625" customWidth="1"/>
    <col min="15019" max="15019" width="21.140625" customWidth="1"/>
    <col min="15020" max="15020" width="13" customWidth="1"/>
    <col min="15021" max="15021" width="15.28515625" customWidth="1"/>
    <col min="15022" max="15023" width="14.28515625" customWidth="1"/>
    <col min="15024" max="15025" width="15" customWidth="1"/>
    <col min="15026" max="15026" width="17.7109375" customWidth="1"/>
    <col min="15027" max="15027" width="15.7109375" customWidth="1"/>
    <col min="15028" max="15029" width="15" customWidth="1"/>
    <col min="15030" max="15030" width="15.85546875" customWidth="1"/>
    <col min="15031" max="15031" width="17.85546875" customWidth="1"/>
    <col min="15032" max="15032" width="15.85546875" bestFit="1" customWidth="1"/>
    <col min="15033" max="15033" width="18.7109375" bestFit="1" customWidth="1"/>
    <col min="15034" max="15034" width="5.7109375" customWidth="1"/>
    <col min="15035" max="15035" width="16.5703125" customWidth="1"/>
    <col min="15036" max="15036" width="18.7109375" bestFit="1" customWidth="1"/>
    <col min="15037" max="15038" width="15.85546875" bestFit="1" customWidth="1"/>
    <col min="15039" max="15039" width="14.85546875" bestFit="1" customWidth="1"/>
    <col min="15040" max="15040" width="14.28515625" bestFit="1" customWidth="1"/>
    <col min="15041" max="15041" width="15.28515625" customWidth="1"/>
    <col min="15042" max="15042" width="15.85546875" customWidth="1"/>
    <col min="15043" max="15043" width="14.28515625" customWidth="1"/>
    <col min="15044" max="15044" width="14.85546875" bestFit="1" customWidth="1"/>
    <col min="15045" max="15045" width="16.140625" customWidth="1"/>
    <col min="15046" max="15046" width="17.28515625" customWidth="1"/>
    <col min="15047" max="15047" width="15.85546875" bestFit="1" customWidth="1"/>
    <col min="15048" max="15048" width="18.7109375" bestFit="1" customWidth="1"/>
    <col min="15050" max="15050" width="14.28515625" bestFit="1" customWidth="1"/>
    <col min="15051" max="15051" width="18.7109375" bestFit="1" customWidth="1"/>
    <col min="15052" max="15053" width="15.85546875" bestFit="1" customWidth="1"/>
    <col min="15054" max="15054" width="14.85546875" bestFit="1" customWidth="1"/>
    <col min="15055" max="15055" width="16.85546875" customWidth="1"/>
    <col min="15056" max="15056" width="15.28515625" customWidth="1"/>
    <col min="15057" max="15057" width="15.85546875" customWidth="1"/>
    <col min="15058" max="15058" width="14.28515625" customWidth="1"/>
    <col min="15059" max="15059" width="14.85546875" bestFit="1" customWidth="1"/>
    <col min="15060" max="15060" width="16.140625" customWidth="1"/>
    <col min="15061" max="15061" width="17.28515625" customWidth="1"/>
    <col min="15062" max="15062" width="15.85546875" bestFit="1" customWidth="1"/>
    <col min="15063" max="15063" width="18.7109375" bestFit="1" customWidth="1"/>
    <col min="15065" max="15065" width="14.28515625" bestFit="1" customWidth="1"/>
    <col min="15066" max="15066" width="18.7109375" bestFit="1" customWidth="1"/>
    <col min="15067" max="15068" width="15.85546875" bestFit="1" customWidth="1"/>
    <col min="15069" max="15069" width="14.85546875" bestFit="1" customWidth="1"/>
    <col min="15070" max="15070" width="14.28515625" bestFit="1" customWidth="1"/>
    <col min="15071" max="15071" width="15.28515625" customWidth="1"/>
    <col min="15072" max="15072" width="15.85546875" customWidth="1"/>
    <col min="15073" max="15073" width="14.28515625" customWidth="1"/>
    <col min="15074" max="15074" width="14.85546875" bestFit="1" customWidth="1"/>
    <col min="15075" max="15075" width="16.140625" customWidth="1"/>
    <col min="15076" max="15076" width="17.28515625" customWidth="1"/>
    <col min="15077" max="15077" width="15.85546875" bestFit="1" customWidth="1"/>
    <col min="15078" max="15078" width="18.7109375" bestFit="1" customWidth="1"/>
    <col min="15080" max="15080" width="14.28515625" bestFit="1" customWidth="1"/>
    <col min="15081" max="15081" width="18.7109375" bestFit="1" customWidth="1"/>
    <col min="15082" max="15083" width="15.85546875" bestFit="1" customWidth="1"/>
    <col min="15084" max="15084" width="14.85546875" bestFit="1" customWidth="1"/>
    <col min="15085" max="15085" width="14.28515625" bestFit="1" customWidth="1"/>
    <col min="15086" max="15086" width="15.28515625" customWidth="1"/>
    <col min="15087" max="15087" width="15.85546875" customWidth="1"/>
    <col min="15088" max="15088" width="14.28515625" customWidth="1"/>
    <col min="15089" max="15089" width="14.85546875" bestFit="1" customWidth="1"/>
    <col min="15090" max="15090" width="16.140625" customWidth="1"/>
    <col min="15091" max="15091" width="17.28515625" customWidth="1"/>
    <col min="15092" max="15092" width="15.85546875" bestFit="1" customWidth="1"/>
    <col min="15093" max="15093" width="18.7109375" bestFit="1" customWidth="1"/>
    <col min="15095" max="15095" width="14.28515625" bestFit="1" customWidth="1"/>
    <col min="15096" max="15096" width="18.7109375" bestFit="1" customWidth="1"/>
    <col min="15097" max="15098" width="15.85546875" bestFit="1" customWidth="1"/>
    <col min="15099" max="15099" width="14.85546875" bestFit="1" customWidth="1"/>
    <col min="15100" max="15100" width="14.28515625" bestFit="1" customWidth="1"/>
    <col min="15101" max="15101" width="15.28515625" customWidth="1"/>
    <col min="15102" max="15102" width="15.85546875" customWidth="1"/>
    <col min="15103" max="15103" width="14.28515625" customWidth="1"/>
    <col min="15104" max="15104" width="14.85546875" bestFit="1" customWidth="1"/>
    <col min="15105" max="15105" width="16.140625" customWidth="1"/>
    <col min="15106" max="15106" width="17.28515625" customWidth="1"/>
    <col min="15107" max="15107" width="15.85546875" bestFit="1" customWidth="1"/>
    <col min="15108" max="15108" width="18.7109375" bestFit="1" customWidth="1"/>
    <col min="15269" max="15269" width="5.7109375" customWidth="1"/>
    <col min="15270" max="15270" width="29" customWidth="1"/>
    <col min="15271" max="15271" width="17.140625" customWidth="1"/>
    <col min="15272" max="15272" width="11.140625" customWidth="1"/>
    <col min="15273" max="15273" width="15.7109375" customWidth="1"/>
    <col min="15274" max="15274" width="16.28515625" customWidth="1"/>
    <col min="15275" max="15275" width="21.140625" customWidth="1"/>
    <col min="15276" max="15276" width="13" customWidth="1"/>
    <col min="15277" max="15277" width="15.28515625" customWidth="1"/>
    <col min="15278" max="15279" width="14.28515625" customWidth="1"/>
    <col min="15280" max="15281" width="15" customWidth="1"/>
    <col min="15282" max="15282" width="17.7109375" customWidth="1"/>
    <col min="15283" max="15283" width="15.7109375" customWidth="1"/>
    <col min="15284" max="15285" width="15" customWidth="1"/>
    <col min="15286" max="15286" width="15.85546875" customWidth="1"/>
    <col min="15287" max="15287" width="17.85546875" customWidth="1"/>
    <col min="15288" max="15288" width="15.85546875" bestFit="1" customWidth="1"/>
    <col min="15289" max="15289" width="18.7109375" bestFit="1" customWidth="1"/>
    <col min="15290" max="15290" width="5.7109375" customWidth="1"/>
    <col min="15291" max="15291" width="16.5703125" customWidth="1"/>
    <col min="15292" max="15292" width="18.7109375" bestFit="1" customWidth="1"/>
    <col min="15293" max="15294" width="15.85546875" bestFit="1" customWidth="1"/>
    <col min="15295" max="15295" width="14.85546875" bestFit="1" customWidth="1"/>
    <col min="15296" max="15296" width="14.28515625" bestFit="1" customWidth="1"/>
    <col min="15297" max="15297" width="15.28515625" customWidth="1"/>
    <col min="15298" max="15298" width="15.85546875" customWidth="1"/>
    <col min="15299" max="15299" width="14.28515625" customWidth="1"/>
    <col min="15300" max="15300" width="14.85546875" bestFit="1" customWidth="1"/>
    <col min="15301" max="15301" width="16.140625" customWidth="1"/>
    <col min="15302" max="15302" width="17.28515625" customWidth="1"/>
    <col min="15303" max="15303" width="15.85546875" bestFit="1" customWidth="1"/>
    <col min="15304" max="15304" width="18.7109375" bestFit="1" customWidth="1"/>
    <col min="15306" max="15306" width="14.28515625" bestFit="1" customWidth="1"/>
    <col min="15307" max="15307" width="18.7109375" bestFit="1" customWidth="1"/>
    <col min="15308" max="15309" width="15.85546875" bestFit="1" customWidth="1"/>
    <col min="15310" max="15310" width="14.85546875" bestFit="1" customWidth="1"/>
    <col min="15311" max="15311" width="16.85546875" customWidth="1"/>
    <col min="15312" max="15312" width="15.28515625" customWidth="1"/>
    <col min="15313" max="15313" width="15.85546875" customWidth="1"/>
    <col min="15314" max="15314" width="14.28515625" customWidth="1"/>
    <col min="15315" max="15315" width="14.85546875" bestFit="1" customWidth="1"/>
    <col min="15316" max="15316" width="16.140625" customWidth="1"/>
    <col min="15317" max="15317" width="17.28515625" customWidth="1"/>
    <col min="15318" max="15318" width="15.85546875" bestFit="1" customWidth="1"/>
    <col min="15319" max="15319" width="18.7109375" bestFit="1" customWidth="1"/>
    <col min="15321" max="15321" width="14.28515625" bestFit="1" customWidth="1"/>
    <col min="15322" max="15322" width="18.7109375" bestFit="1" customWidth="1"/>
    <col min="15323" max="15324" width="15.85546875" bestFit="1" customWidth="1"/>
    <col min="15325" max="15325" width="14.85546875" bestFit="1" customWidth="1"/>
    <col min="15326" max="15326" width="14.28515625" bestFit="1" customWidth="1"/>
    <col min="15327" max="15327" width="15.28515625" customWidth="1"/>
    <col min="15328" max="15328" width="15.85546875" customWidth="1"/>
    <col min="15329" max="15329" width="14.28515625" customWidth="1"/>
    <col min="15330" max="15330" width="14.85546875" bestFit="1" customWidth="1"/>
    <col min="15331" max="15331" width="16.140625" customWidth="1"/>
    <col min="15332" max="15332" width="17.28515625" customWidth="1"/>
    <col min="15333" max="15333" width="15.85546875" bestFit="1" customWidth="1"/>
    <col min="15334" max="15334" width="18.7109375" bestFit="1" customWidth="1"/>
    <col min="15336" max="15336" width="14.28515625" bestFit="1" customWidth="1"/>
    <col min="15337" max="15337" width="18.7109375" bestFit="1" customWidth="1"/>
    <col min="15338" max="15339" width="15.85546875" bestFit="1" customWidth="1"/>
    <col min="15340" max="15340" width="14.85546875" bestFit="1" customWidth="1"/>
    <col min="15341" max="15341" width="14.28515625" bestFit="1" customWidth="1"/>
    <col min="15342" max="15342" width="15.28515625" customWidth="1"/>
    <col min="15343" max="15343" width="15.85546875" customWidth="1"/>
    <col min="15344" max="15344" width="14.28515625" customWidth="1"/>
    <col min="15345" max="15345" width="14.85546875" bestFit="1" customWidth="1"/>
    <col min="15346" max="15346" width="16.140625" customWidth="1"/>
    <col min="15347" max="15347" width="17.28515625" customWidth="1"/>
    <col min="15348" max="15348" width="15.85546875" bestFit="1" customWidth="1"/>
    <col min="15349" max="15349" width="18.7109375" bestFit="1" customWidth="1"/>
    <col min="15351" max="15351" width="14.28515625" bestFit="1" customWidth="1"/>
    <col min="15352" max="15352" width="18.7109375" bestFit="1" customWidth="1"/>
    <col min="15353" max="15354" width="15.85546875" bestFit="1" customWidth="1"/>
    <col min="15355" max="15355" width="14.85546875" bestFit="1" customWidth="1"/>
    <col min="15356" max="15356" width="14.28515625" bestFit="1" customWidth="1"/>
    <col min="15357" max="15357" width="15.28515625" customWidth="1"/>
    <col min="15358" max="15358" width="15.85546875" customWidth="1"/>
    <col min="15359" max="15359" width="14.28515625" customWidth="1"/>
    <col min="15360" max="15360" width="14.85546875" bestFit="1" customWidth="1"/>
    <col min="15361" max="15361" width="16.140625" customWidth="1"/>
    <col min="15362" max="15362" width="17.28515625" customWidth="1"/>
    <col min="15363" max="15363" width="15.85546875" bestFit="1" customWidth="1"/>
    <col min="15364" max="15364" width="18.7109375" bestFit="1" customWidth="1"/>
    <col min="15525" max="15525" width="5.7109375" customWidth="1"/>
    <col min="15526" max="15526" width="29" customWidth="1"/>
    <col min="15527" max="15527" width="17.140625" customWidth="1"/>
    <col min="15528" max="15528" width="11.140625" customWidth="1"/>
    <col min="15529" max="15529" width="15.7109375" customWidth="1"/>
    <col min="15530" max="15530" width="16.28515625" customWidth="1"/>
    <col min="15531" max="15531" width="21.140625" customWidth="1"/>
    <col min="15532" max="15532" width="13" customWidth="1"/>
    <col min="15533" max="15533" width="15.28515625" customWidth="1"/>
    <col min="15534" max="15535" width="14.28515625" customWidth="1"/>
    <col min="15536" max="15537" width="15" customWidth="1"/>
    <col min="15538" max="15538" width="17.7109375" customWidth="1"/>
    <col min="15539" max="15539" width="15.7109375" customWidth="1"/>
    <col min="15540" max="15541" width="15" customWidth="1"/>
    <col min="15542" max="15542" width="15.85546875" customWidth="1"/>
    <col min="15543" max="15543" width="17.85546875" customWidth="1"/>
    <col min="15544" max="15544" width="15.85546875" bestFit="1" customWidth="1"/>
    <col min="15545" max="15545" width="18.7109375" bestFit="1" customWidth="1"/>
    <col min="15546" max="15546" width="5.7109375" customWidth="1"/>
    <col min="15547" max="15547" width="16.5703125" customWidth="1"/>
    <col min="15548" max="15548" width="18.7109375" bestFit="1" customWidth="1"/>
    <col min="15549" max="15550" width="15.85546875" bestFit="1" customWidth="1"/>
    <col min="15551" max="15551" width="14.85546875" bestFit="1" customWidth="1"/>
    <col min="15552" max="15552" width="14.28515625" bestFit="1" customWidth="1"/>
    <col min="15553" max="15553" width="15.28515625" customWidth="1"/>
    <col min="15554" max="15554" width="15.85546875" customWidth="1"/>
    <col min="15555" max="15555" width="14.28515625" customWidth="1"/>
    <col min="15556" max="15556" width="14.85546875" bestFit="1" customWidth="1"/>
    <col min="15557" max="15557" width="16.140625" customWidth="1"/>
    <col min="15558" max="15558" width="17.28515625" customWidth="1"/>
    <col min="15559" max="15559" width="15.85546875" bestFit="1" customWidth="1"/>
    <col min="15560" max="15560" width="18.7109375" bestFit="1" customWidth="1"/>
    <col min="15562" max="15562" width="14.28515625" bestFit="1" customWidth="1"/>
    <col min="15563" max="15563" width="18.7109375" bestFit="1" customWidth="1"/>
    <col min="15564" max="15565" width="15.85546875" bestFit="1" customWidth="1"/>
    <col min="15566" max="15566" width="14.85546875" bestFit="1" customWidth="1"/>
    <col min="15567" max="15567" width="16.85546875" customWidth="1"/>
    <col min="15568" max="15568" width="15.28515625" customWidth="1"/>
    <col min="15569" max="15569" width="15.85546875" customWidth="1"/>
    <col min="15570" max="15570" width="14.28515625" customWidth="1"/>
    <col min="15571" max="15571" width="14.85546875" bestFit="1" customWidth="1"/>
    <col min="15572" max="15572" width="16.140625" customWidth="1"/>
    <col min="15573" max="15573" width="17.28515625" customWidth="1"/>
    <col min="15574" max="15574" width="15.85546875" bestFit="1" customWidth="1"/>
    <col min="15575" max="15575" width="18.7109375" bestFit="1" customWidth="1"/>
    <col min="15577" max="15577" width="14.28515625" bestFit="1" customWidth="1"/>
    <col min="15578" max="15578" width="18.7109375" bestFit="1" customWidth="1"/>
    <col min="15579" max="15580" width="15.85546875" bestFit="1" customWidth="1"/>
    <col min="15581" max="15581" width="14.85546875" bestFit="1" customWidth="1"/>
    <col min="15582" max="15582" width="14.28515625" bestFit="1" customWidth="1"/>
    <col min="15583" max="15583" width="15.28515625" customWidth="1"/>
    <col min="15584" max="15584" width="15.85546875" customWidth="1"/>
    <col min="15585" max="15585" width="14.28515625" customWidth="1"/>
    <col min="15586" max="15586" width="14.85546875" bestFit="1" customWidth="1"/>
    <col min="15587" max="15587" width="16.140625" customWidth="1"/>
    <col min="15588" max="15588" width="17.28515625" customWidth="1"/>
    <col min="15589" max="15589" width="15.85546875" bestFit="1" customWidth="1"/>
    <col min="15590" max="15590" width="18.7109375" bestFit="1" customWidth="1"/>
    <col min="15592" max="15592" width="14.28515625" bestFit="1" customWidth="1"/>
    <col min="15593" max="15593" width="18.7109375" bestFit="1" customWidth="1"/>
    <col min="15594" max="15595" width="15.85546875" bestFit="1" customWidth="1"/>
    <col min="15596" max="15596" width="14.85546875" bestFit="1" customWidth="1"/>
    <col min="15597" max="15597" width="14.28515625" bestFit="1" customWidth="1"/>
    <col min="15598" max="15598" width="15.28515625" customWidth="1"/>
    <col min="15599" max="15599" width="15.85546875" customWidth="1"/>
    <col min="15600" max="15600" width="14.28515625" customWidth="1"/>
    <col min="15601" max="15601" width="14.85546875" bestFit="1" customWidth="1"/>
    <col min="15602" max="15602" width="16.140625" customWidth="1"/>
    <col min="15603" max="15603" width="17.28515625" customWidth="1"/>
    <col min="15604" max="15604" width="15.85546875" bestFit="1" customWidth="1"/>
    <col min="15605" max="15605" width="18.7109375" bestFit="1" customWidth="1"/>
    <col min="15607" max="15607" width="14.28515625" bestFit="1" customWidth="1"/>
    <col min="15608" max="15608" width="18.7109375" bestFit="1" customWidth="1"/>
    <col min="15609" max="15610" width="15.85546875" bestFit="1" customWidth="1"/>
    <col min="15611" max="15611" width="14.85546875" bestFit="1" customWidth="1"/>
    <col min="15612" max="15612" width="14.28515625" bestFit="1" customWidth="1"/>
    <col min="15613" max="15613" width="15.28515625" customWidth="1"/>
    <col min="15614" max="15614" width="15.85546875" customWidth="1"/>
    <col min="15615" max="15615" width="14.28515625" customWidth="1"/>
    <col min="15616" max="15616" width="14.85546875" bestFit="1" customWidth="1"/>
    <col min="15617" max="15617" width="16.140625" customWidth="1"/>
    <col min="15618" max="15618" width="17.28515625" customWidth="1"/>
    <col min="15619" max="15619" width="15.85546875" bestFit="1" customWidth="1"/>
    <col min="15620" max="15620" width="18.7109375" bestFit="1" customWidth="1"/>
    <col min="15781" max="15781" width="5.7109375" customWidth="1"/>
    <col min="15782" max="15782" width="29" customWidth="1"/>
    <col min="15783" max="15783" width="17.140625" customWidth="1"/>
    <col min="15784" max="15784" width="11.140625" customWidth="1"/>
    <col min="15785" max="15785" width="15.7109375" customWidth="1"/>
    <col min="15786" max="15786" width="16.28515625" customWidth="1"/>
    <col min="15787" max="15787" width="21.140625" customWidth="1"/>
    <col min="15788" max="15788" width="13" customWidth="1"/>
    <col min="15789" max="15789" width="15.28515625" customWidth="1"/>
    <col min="15790" max="15791" width="14.28515625" customWidth="1"/>
    <col min="15792" max="15793" width="15" customWidth="1"/>
    <col min="15794" max="15794" width="17.7109375" customWidth="1"/>
    <col min="15795" max="15795" width="15.7109375" customWidth="1"/>
    <col min="15796" max="15797" width="15" customWidth="1"/>
    <col min="15798" max="15798" width="15.85546875" customWidth="1"/>
    <col min="15799" max="15799" width="17.85546875" customWidth="1"/>
    <col min="15800" max="15800" width="15.85546875" bestFit="1" customWidth="1"/>
    <col min="15801" max="15801" width="18.7109375" bestFit="1" customWidth="1"/>
    <col min="15802" max="15802" width="5.7109375" customWidth="1"/>
    <col min="15803" max="15803" width="16.5703125" customWidth="1"/>
    <col min="15804" max="15804" width="18.7109375" bestFit="1" customWidth="1"/>
    <col min="15805" max="15806" width="15.85546875" bestFit="1" customWidth="1"/>
    <col min="15807" max="15807" width="14.85546875" bestFit="1" customWidth="1"/>
    <col min="15808" max="15808" width="14.28515625" bestFit="1" customWidth="1"/>
    <col min="15809" max="15809" width="15.28515625" customWidth="1"/>
    <col min="15810" max="15810" width="15.85546875" customWidth="1"/>
    <col min="15811" max="15811" width="14.28515625" customWidth="1"/>
    <col min="15812" max="15812" width="14.85546875" bestFit="1" customWidth="1"/>
    <col min="15813" max="15813" width="16.140625" customWidth="1"/>
    <col min="15814" max="15814" width="17.28515625" customWidth="1"/>
    <col min="15815" max="15815" width="15.85546875" bestFit="1" customWidth="1"/>
    <col min="15816" max="15816" width="18.7109375" bestFit="1" customWidth="1"/>
    <col min="15818" max="15818" width="14.28515625" bestFit="1" customWidth="1"/>
    <col min="15819" max="15819" width="18.7109375" bestFit="1" customWidth="1"/>
    <col min="15820" max="15821" width="15.85546875" bestFit="1" customWidth="1"/>
    <col min="15822" max="15822" width="14.85546875" bestFit="1" customWidth="1"/>
    <col min="15823" max="15823" width="16.85546875" customWidth="1"/>
    <col min="15824" max="15824" width="15.28515625" customWidth="1"/>
    <col min="15825" max="15825" width="15.85546875" customWidth="1"/>
    <col min="15826" max="15826" width="14.28515625" customWidth="1"/>
    <col min="15827" max="15827" width="14.85546875" bestFit="1" customWidth="1"/>
    <col min="15828" max="15828" width="16.140625" customWidth="1"/>
    <col min="15829" max="15829" width="17.28515625" customWidth="1"/>
    <col min="15830" max="15830" width="15.85546875" bestFit="1" customWidth="1"/>
    <col min="15831" max="15831" width="18.7109375" bestFit="1" customWidth="1"/>
    <col min="15833" max="15833" width="14.28515625" bestFit="1" customWidth="1"/>
    <col min="15834" max="15834" width="18.7109375" bestFit="1" customWidth="1"/>
    <col min="15835" max="15836" width="15.85546875" bestFit="1" customWidth="1"/>
    <col min="15837" max="15837" width="14.85546875" bestFit="1" customWidth="1"/>
    <col min="15838" max="15838" width="14.28515625" bestFit="1" customWidth="1"/>
    <col min="15839" max="15839" width="15.28515625" customWidth="1"/>
    <col min="15840" max="15840" width="15.85546875" customWidth="1"/>
    <col min="15841" max="15841" width="14.28515625" customWidth="1"/>
    <col min="15842" max="15842" width="14.85546875" bestFit="1" customWidth="1"/>
    <col min="15843" max="15843" width="16.140625" customWidth="1"/>
    <col min="15844" max="15844" width="17.28515625" customWidth="1"/>
    <col min="15845" max="15845" width="15.85546875" bestFit="1" customWidth="1"/>
    <col min="15846" max="15846" width="18.7109375" bestFit="1" customWidth="1"/>
    <col min="15848" max="15848" width="14.28515625" bestFit="1" customWidth="1"/>
    <col min="15849" max="15849" width="18.7109375" bestFit="1" customWidth="1"/>
    <col min="15850" max="15851" width="15.85546875" bestFit="1" customWidth="1"/>
    <col min="15852" max="15852" width="14.85546875" bestFit="1" customWidth="1"/>
    <col min="15853" max="15853" width="14.28515625" bestFit="1" customWidth="1"/>
    <col min="15854" max="15854" width="15.28515625" customWidth="1"/>
    <col min="15855" max="15855" width="15.85546875" customWidth="1"/>
    <col min="15856" max="15856" width="14.28515625" customWidth="1"/>
    <col min="15857" max="15857" width="14.85546875" bestFit="1" customWidth="1"/>
    <col min="15858" max="15858" width="16.140625" customWidth="1"/>
    <col min="15859" max="15859" width="17.28515625" customWidth="1"/>
    <col min="15860" max="15860" width="15.85546875" bestFit="1" customWidth="1"/>
    <col min="15861" max="15861" width="18.7109375" bestFit="1" customWidth="1"/>
    <col min="15863" max="15863" width="14.28515625" bestFit="1" customWidth="1"/>
    <col min="15864" max="15864" width="18.7109375" bestFit="1" customWidth="1"/>
    <col min="15865" max="15866" width="15.85546875" bestFit="1" customWidth="1"/>
    <col min="15867" max="15867" width="14.85546875" bestFit="1" customWidth="1"/>
    <col min="15868" max="15868" width="14.28515625" bestFit="1" customWidth="1"/>
    <col min="15869" max="15869" width="15.28515625" customWidth="1"/>
    <col min="15870" max="15870" width="15.85546875" customWidth="1"/>
    <col min="15871" max="15871" width="14.28515625" customWidth="1"/>
    <col min="15872" max="15872" width="14.85546875" bestFit="1" customWidth="1"/>
    <col min="15873" max="15873" width="16.140625" customWidth="1"/>
    <col min="15874" max="15874" width="17.28515625" customWidth="1"/>
    <col min="15875" max="15875" width="15.85546875" bestFit="1" customWidth="1"/>
    <col min="15876" max="15876" width="18.7109375" bestFit="1" customWidth="1"/>
    <col min="16037" max="16037" width="5.7109375" customWidth="1"/>
    <col min="16038" max="16038" width="29" customWidth="1"/>
    <col min="16039" max="16039" width="17.140625" customWidth="1"/>
    <col min="16040" max="16040" width="11.140625" customWidth="1"/>
    <col min="16041" max="16041" width="15.7109375" customWidth="1"/>
    <col min="16042" max="16042" width="16.28515625" customWidth="1"/>
    <col min="16043" max="16043" width="21.140625" customWidth="1"/>
    <col min="16044" max="16044" width="13" customWidth="1"/>
    <col min="16045" max="16045" width="15.28515625" customWidth="1"/>
    <col min="16046" max="16047" width="14.28515625" customWidth="1"/>
    <col min="16048" max="16049" width="15" customWidth="1"/>
    <col min="16050" max="16050" width="17.7109375" customWidth="1"/>
    <col min="16051" max="16051" width="15.7109375" customWidth="1"/>
    <col min="16052" max="16053" width="15" customWidth="1"/>
    <col min="16054" max="16054" width="15.85546875" customWidth="1"/>
    <col min="16055" max="16055" width="17.85546875" customWidth="1"/>
    <col min="16056" max="16056" width="15.85546875" bestFit="1" customWidth="1"/>
    <col min="16057" max="16057" width="18.7109375" bestFit="1" customWidth="1"/>
    <col min="16058" max="16058" width="5.7109375" customWidth="1"/>
    <col min="16059" max="16059" width="16.5703125" customWidth="1"/>
    <col min="16060" max="16060" width="18.7109375" bestFit="1" customWidth="1"/>
    <col min="16061" max="16062" width="15.85546875" bestFit="1" customWidth="1"/>
    <col min="16063" max="16063" width="14.85546875" bestFit="1" customWidth="1"/>
    <col min="16064" max="16064" width="14.28515625" bestFit="1" customWidth="1"/>
    <col min="16065" max="16065" width="15.28515625" customWidth="1"/>
    <col min="16066" max="16066" width="15.85546875" customWidth="1"/>
    <col min="16067" max="16067" width="14.28515625" customWidth="1"/>
    <col min="16068" max="16068" width="14.85546875" bestFit="1" customWidth="1"/>
    <col min="16069" max="16069" width="16.140625" customWidth="1"/>
    <col min="16070" max="16070" width="17.28515625" customWidth="1"/>
    <col min="16071" max="16071" width="15.85546875" bestFit="1" customWidth="1"/>
    <col min="16072" max="16072" width="18.7109375" bestFit="1" customWidth="1"/>
    <col min="16074" max="16074" width="14.28515625" bestFit="1" customWidth="1"/>
    <col min="16075" max="16075" width="18.7109375" bestFit="1" customWidth="1"/>
    <col min="16076" max="16077" width="15.85546875" bestFit="1" customWidth="1"/>
    <col min="16078" max="16078" width="14.85546875" bestFit="1" customWidth="1"/>
    <col min="16079" max="16079" width="16.85546875" customWidth="1"/>
    <col min="16080" max="16080" width="15.28515625" customWidth="1"/>
    <col min="16081" max="16081" width="15.85546875" customWidth="1"/>
    <col min="16082" max="16082" width="14.28515625" customWidth="1"/>
    <col min="16083" max="16083" width="14.85546875" bestFit="1" customWidth="1"/>
    <col min="16084" max="16084" width="16.140625" customWidth="1"/>
    <col min="16085" max="16085" width="17.28515625" customWidth="1"/>
    <col min="16086" max="16086" width="15.85546875" bestFit="1" customWidth="1"/>
    <col min="16087" max="16087" width="18.7109375" bestFit="1" customWidth="1"/>
    <col min="16089" max="16089" width="14.28515625" bestFit="1" customWidth="1"/>
    <col min="16090" max="16090" width="18.7109375" bestFit="1" customWidth="1"/>
    <col min="16091" max="16092" width="15.85546875" bestFit="1" customWidth="1"/>
    <col min="16093" max="16093" width="14.85546875" bestFit="1" customWidth="1"/>
    <col min="16094" max="16094" width="14.28515625" bestFit="1" customWidth="1"/>
    <col min="16095" max="16095" width="15.28515625" customWidth="1"/>
    <col min="16096" max="16096" width="15.85546875" customWidth="1"/>
    <col min="16097" max="16097" width="14.28515625" customWidth="1"/>
    <col min="16098" max="16098" width="14.85546875" bestFit="1" customWidth="1"/>
    <col min="16099" max="16099" width="16.140625" customWidth="1"/>
    <col min="16100" max="16100" width="17.28515625" customWidth="1"/>
    <col min="16101" max="16101" width="15.85546875" bestFit="1" customWidth="1"/>
    <col min="16102" max="16102" width="18.7109375" bestFit="1" customWidth="1"/>
    <col min="16104" max="16104" width="14.28515625" bestFit="1" customWidth="1"/>
    <col min="16105" max="16105" width="18.7109375" bestFit="1" customWidth="1"/>
    <col min="16106" max="16107" width="15.85546875" bestFit="1" customWidth="1"/>
    <col min="16108" max="16108" width="14.85546875" bestFit="1" customWidth="1"/>
    <col min="16109" max="16109" width="14.28515625" bestFit="1" customWidth="1"/>
    <col min="16110" max="16110" width="15.28515625" customWidth="1"/>
    <col min="16111" max="16111" width="15.85546875" customWidth="1"/>
    <col min="16112" max="16112" width="14.28515625" customWidth="1"/>
    <col min="16113" max="16113" width="14.85546875" bestFit="1" customWidth="1"/>
    <col min="16114" max="16114" width="16.140625" customWidth="1"/>
    <col min="16115" max="16115" width="17.28515625" customWidth="1"/>
    <col min="16116" max="16116" width="15.85546875" bestFit="1" customWidth="1"/>
    <col min="16117" max="16117" width="18.7109375" bestFit="1" customWidth="1"/>
    <col min="16119" max="16119" width="14.28515625" bestFit="1" customWidth="1"/>
    <col min="16120" max="16120" width="18.7109375" bestFit="1" customWidth="1"/>
    <col min="16121" max="16122" width="15.85546875" bestFit="1" customWidth="1"/>
    <col min="16123" max="16123" width="14.85546875" bestFit="1" customWidth="1"/>
    <col min="16124" max="16124" width="14.28515625" bestFit="1" customWidth="1"/>
    <col min="16125" max="16125" width="15.28515625" customWidth="1"/>
    <col min="16126" max="16126" width="15.85546875" customWidth="1"/>
    <col min="16127" max="16127" width="14.28515625" customWidth="1"/>
    <col min="16128" max="16128" width="14.85546875" bestFit="1" customWidth="1"/>
    <col min="16129" max="16129" width="16.140625" customWidth="1"/>
    <col min="16130" max="16130" width="17.28515625" customWidth="1"/>
    <col min="16131" max="16131" width="15.85546875" bestFit="1" customWidth="1"/>
    <col min="16132" max="16132" width="18.7109375" bestFit="1" customWidth="1"/>
  </cols>
  <sheetData>
    <row r="2" spans="1:6" ht="18" x14ac:dyDescent="0.25">
      <c r="A2" s="1" t="s">
        <v>249</v>
      </c>
      <c r="B2" s="2"/>
      <c r="C2" s="2"/>
      <c r="D2" s="2"/>
      <c r="E2" s="2"/>
      <c r="F2" s="2"/>
    </row>
    <row r="3" spans="1:6" ht="17.25" x14ac:dyDescent="0.3">
      <c r="A3" s="3" t="s">
        <v>0</v>
      </c>
      <c r="B3" s="2"/>
      <c r="C3" s="2"/>
      <c r="D3" s="2"/>
      <c r="E3" s="2"/>
      <c r="F3" s="2"/>
    </row>
    <row r="4" spans="1:6" x14ac:dyDescent="0.25">
      <c r="A4" s="4" t="s">
        <v>1</v>
      </c>
      <c r="B4" s="2"/>
      <c r="C4" s="2"/>
      <c r="D4" s="2"/>
      <c r="E4" s="2"/>
      <c r="F4" s="2"/>
    </row>
    <row r="5" spans="1:6" x14ac:dyDescent="0.25">
      <c r="A5" s="5">
        <v>1</v>
      </c>
      <c r="B5" s="6" t="s">
        <v>2</v>
      </c>
      <c r="C5" s="2">
        <f>SUM(C6,C7,C8,C10,C12,C13)</f>
        <v>57140.590000000004</v>
      </c>
      <c r="D5" s="2" t="s">
        <v>3</v>
      </c>
      <c r="E5" s="2"/>
      <c r="F5" s="2"/>
    </row>
    <row r="6" spans="1:6" x14ac:dyDescent="0.25">
      <c r="A6" s="5">
        <v>2</v>
      </c>
      <c r="B6" s="6" t="s">
        <v>4</v>
      </c>
      <c r="C6" s="2">
        <f>'Luas Lahan'!B56</f>
        <v>25214.1</v>
      </c>
      <c r="D6" s="2" t="s">
        <v>3</v>
      </c>
      <c r="E6" s="7">
        <f>SUM(C6:C7)</f>
        <v>32139.75</v>
      </c>
      <c r="F6" s="23">
        <f>C6/E6</f>
        <v>0.78451450306862991</v>
      </c>
    </row>
    <row r="7" spans="1:6" x14ac:dyDescent="0.25">
      <c r="A7" s="5">
        <v>3</v>
      </c>
      <c r="B7" s="6" t="s">
        <v>34</v>
      </c>
      <c r="C7" s="2">
        <f>'Luas Lahan'!B58</f>
        <v>6925.65</v>
      </c>
      <c r="D7" s="2" t="s">
        <v>3</v>
      </c>
      <c r="E7" s="7"/>
      <c r="F7" s="23">
        <f>C7/E6</f>
        <v>0.21548549693137001</v>
      </c>
    </row>
    <row r="8" spans="1:6" x14ac:dyDescent="0.25">
      <c r="A8" s="5">
        <v>4</v>
      </c>
      <c r="B8" s="6" t="s">
        <v>5</v>
      </c>
      <c r="C8" s="8">
        <f>'Luas Lahan'!B61</f>
        <v>14434.68</v>
      </c>
      <c r="D8" s="2" t="s">
        <v>3</v>
      </c>
      <c r="E8" s="2"/>
      <c r="F8" s="2"/>
    </row>
    <row r="9" spans="1:6" x14ac:dyDescent="0.25">
      <c r="A9" s="5"/>
      <c r="B9" s="2" t="s">
        <v>6</v>
      </c>
      <c r="C9" s="9">
        <f>C8/$C$5</f>
        <v>0.25261692257640322</v>
      </c>
      <c r="D9" s="2"/>
      <c r="E9" s="2"/>
      <c r="F9" s="2"/>
    </row>
    <row r="10" spans="1:6" x14ac:dyDescent="0.25">
      <c r="A10" s="5"/>
      <c r="B10" s="6" t="s">
        <v>7</v>
      </c>
      <c r="C10" s="8">
        <f>'Luas Lahan'!B57</f>
        <v>8624.4699999999993</v>
      </c>
      <c r="D10" s="2" t="s">
        <v>3</v>
      </c>
      <c r="E10" s="2"/>
      <c r="F10" s="2"/>
    </row>
    <row r="11" spans="1:6" x14ac:dyDescent="0.25">
      <c r="A11" s="5"/>
      <c r="B11" s="2" t="s">
        <v>6</v>
      </c>
      <c r="C11" s="9">
        <f>C10/C5</f>
        <v>0.15093421331491325</v>
      </c>
      <c r="D11" s="2"/>
      <c r="E11" s="2"/>
      <c r="F11" s="7"/>
    </row>
    <row r="12" spans="1:6" x14ac:dyDescent="0.25">
      <c r="A12" s="2"/>
      <c r="B12" s="6" t="s">
        <v>8</v>
      </c>
      <c r="C12" s="2">
        <v>0</v>
      </c>
      <c r="D12" s="6" t="s">
        <v>3</v>
      </c>
      <c r="E12" s="2"/>
      <c r="F12" s="2"/>
    </row>
    <row r="13" spans="1:6" x14ac:dyDescent="0.25">
      <c r="A13" s="2"/>
      <c r="B13" s="6" t="s">
        <v>41</v>
      </c>
      <c r="C13" s="2">
        <f>'Luas Lahan'!B60</f>
        <v>1941.69</v>
      </c>
      <c r="D13" s="6" t="s">
        <v>3</v>
      </c>
      <c r="E13" s="2"/>
      <c r="F13" s="2"/>
    </row>
    <row r="14" spans="1:6" x14ac:dyDescent="0.25">
      <c r="A14" s="2"/>
      <c r="B14" s="2" t="s">
        <v>6</v>
      </c>
      <c r="C14" s="9">
        <f>C13/C5</f>
        <v>3.3980923193127684E-2</v>
      </c>
      <c r="D14" s="6"/>
      <c r="E14" s="2"/>
      <c r="F14" s="2"/>
    </row>
    <row r="15" spans="1:6" x14ac:dyDescent="0.25">
      <c r="A15" s="2"/>
      <c r="B15" s="6" t="s">
        <v>39</v>
      </c>
      <c r="C15" s="2">
        <f>SUM('Jumlah Unit'!N20:N24)</f>
        <v>213</v>
      </c>
      <c r="D15" s="6" t="s">
        <v>9</v>
      </c>
      <c r="E15" s="2"/>
      <c r="F15" s="2"/>
    </row>
    <row r="16" spans="1:6" x14ac:dyDescent="0.25">
      <c r="A16" s="2"/>
      <c r="B16" s="6" t="s">
        <v>40</v>
      </c>
      <c r="C16" s="2">
        <f>'Jumlah Unit'!N26</f>
        <v>72</v>
      </c>
      <c r="D16" s="6" t="s">
        <v>9</v>
      </c>
      <c r="E16" s="2"/>
      <c r="F16" s="2"/>
    </row>
    <row r="17" spans="1:8" x14ac:dyDescent="0.25">
      <c r="A17" s="2"/>
      <c r="B17" s="6"/>
      <c r="C17" s="2"/>
      <c r="D17" s="6"/>
      <c r="E17" s="2"/>
      <c r="F17" s="2"/>
    </row>
    <row r="18" spans="1:8" x14ac:dyDescent="0.25">
      <c r="A18" s="2"/>
      <c r="B18" s="21" t="s">
        <v>36</v>
      </c>
      <c r="C18" s="2"/>
      <c r="D18" s="6"/>
      <c r="E18" s="2"/>
      <c r="F18" s="2"/>
    </row>
    <row r="19" spans="1:8" x14ac:dyDescent="0.25">
      <c r="A19" s="382" t="s">
        <v>10</v>
      </c>
      <c r="B19" s="383"/>
      <c r="C19" s="386" t="s">
        <v>11</v>
      </c>
      <c r="D19" s="386" t="s">
        <v>12</v>
      </c>
      <c r="E19" s="386" t="s">
        <v>13</v>
      </c>
      <c r="F19" s="386" t="s">
        <v>14</v>
      </c>
    </row>
    <row r="20" spans="1:8" x14ac:dyDescent="0.25">
      <c r="A20" s="384"/>
      <c r="B20" s="385"/>
      <c r="C20" s="387"/>
      <c r="D20" s="387"/>
      <c r="E20" s="387"/>
      <c r="F20" s="387"/>
    </row>
    <row r="21" spans="1:8" x14ac:dyDescent="0.25">
      <c r="A21" s="18">
        <v>1</v>
      </c>
      <c r="B21" s="11" t="s">
        <v>15</v>
      </c>
      <c r="C21" s="12">
        <v>1</v>
      </c>
      <c r="D21" s="11" t="s">
        <v>49</v>
      </c>
      <c r="E21" s="10">
        <f>PBB!E25</f>
        <v>131453674.49392967</v>
      </c>
      <c r="F21" s="10">
        <f>C21*E21</f>
        <v>131453674.49392967</v>
      </c>
    </row>
    <row r="22" spans="1:8" x14ac:dyDescent="0.25">
      <c r="A22" s="18">
        <v>2</v>
      </c>
      <c r="B22" s="10" t="s">
        <v>17</v>
      </c>
      <c r="C22" s="10">
        <v>700</v>
      </c>
      <c r="D22" s="10" t="s">
        <v>18</v>
      </c>
      <c r="E22" s="10">
        <v>340000</v>
      </c>
      <c r="F22" s="10">
        <f>C22*E22</f>
        <v>238000000</v>
      </c>
    </row>
    <row r="23" spans="1:8" x14ac:dyDescent="0.25">
      <c r="A23" s="18">
        <v>3</v>
      </c>
      <c r="B23" s="16" t="s">
        <v>42</v>
      </c>
      <c r="C23" s="10">
        <v>440</v>
      </c>
      <c r="D23" s="10" t="s">
        <v>18</v>
      </c>
      <c r="E23" s="10">
        <v>1200000</v>
      </c>
      <c r="F23" s="10">
        <f>C23*E23</f>
        <v>528000000</v>
      </c>
    </row>
    <row r="24" spans="1:8" x14ac:dyDescent="0.25">
      <c r="A24" s="18">
        <v>4</v>
      </c>
      <c r="B24" s="11" t="s">
        <v>20</v>
      </c>
      <c r="C24" s="10">
        <v>5</v>
      </c>
      <c r="D24" s="11" t="s">
        <v>16</v>
      </c>
      <c r="E24" s="10">
        <v>20000000</v>
      </c>
      <c r="F24" s="10">
        <f>C24*E24</f>
        <v>100000000</v>
      </c>
      <c r="H24" s="25">
        <v>0</v>
      </c>
    </row>
    <row r="25" spans="1:8" x14ac:dyDescent="0.25">
      <c r="A25" s="19"/>
      <c r="B25" s="14" t="s">
        <v>21</v>
      </c>
      <c r="C25" s="14">
        <f>F25/C6</f>
        <v>39559.360615446501</v>
      </c>
      <c r="D25" s="14" t="s">
        <v>22</v>
      </c>
      <c r="E25" s="14"/>
      <c r="F25" s="14">
        <f>SUM(F21:F24)</f>
        <v>997453674.49392962</v>
      </c>
    </row>
    <row r="26" spans="1:8" x14ac:dyDescent="0.25">
      <c r="A26" s="18">
        <v>5</v>
      </c>
      <c r="B26" s="10" t="s">
        <v>23</v>
      </c>
      <c r="C26" s="10">
        <f>C6+C8+C10+C12</f>
        <v>48273.25</v>
      </c>
      <c r="D26" s="10" t="s">
        <v>3</v>
      </c>
      <c r="E26" s="10">
        <v>1500</v>
      </c>
      <c r="F26" s="10">
        <f t="shared" ref="F26:F39" si="0">C26*E26</f>
        <v>72409875</v>
      </c>
    </row>
    <row r="27" spans="1:8" x14ac:dyDescent="0.25">
      <c r="A27" s="18">
        <v>6</v>
      </c>
      <c r="B27" s="16" t="s">
        <v>256</v>
      </c>
      <c r="C27" s="12">
        <f>Galian!F42</f>
        <v>54447.902337016152</v>
      </c>
      <c r="D27" s="10" t="s">
        <v>24</v>
      </c>
      <c r="E27" s="10">
        <v>18000</v>
      </c>
      <c r="F27" s="10">
        <f t="shared" si="0"/>
        <v>980062242.06629074</v>
      </c>
    </row>
    <row r="28" spans="1:8" x14ac:dyDescent="0.25">
      <c r="A28" s="18">
        <v>7</v>
      </c>
      <c r="B28" s="16" t="s">
        <v>257</v>
      </c>
      <c r="C28" s="12">
        <f>Galian!F43</f>
        <v>14320.123579633404</v>
      </c>
      <c r="D28" s="10" t="s">
        <v>24</v>
      </c>
      <c r="E28" s="10">
        <v>120000</v>
      </c>
      <c r="F28" s="10">
        <f t="shared" si="0"/>
        <v>1718414829.5560086</v>
      </c>
    </row>
    <row r="29" spans="1:8" x14ac:dyDescent="0.25">
      <c r="A29" s="18">
        <v>8</v>
      </c>
      <c r="B29" s="10" t="s">
        <v>25</v>
      </c>
      <c r="C29" s="10">
        <f>C8</f>
        <v>14434.68</v>
      </c>
      <c r="D29" s="10" t="s">
        <v>3</v>
      </c>
      <c r="E29" s="10">
        <v>320000</v>
      </c>
      <c r="F29" s="10">
        <f>C29*E29</f>
        <v>4619097600</v>
      </c>
    </row>
    <row r="30" spans="1:8" x14ac:dyDescent="0.25">
      <c r="A30" s="18">
        <v>9</v>
      </c>
      <c r="B30" s="10" t="s">
        <v>26</v>
      </c>
      <c r="C30" s="10">
        <f>C15</f>
        <v>213</v>
      </c>
      <c r="D30" s="10" t="s">
        <v>12</v>
      </c>
      <c r="E30" s="10">
        <f>'[2]Blok A CG2'!E27</f>
        <v>13000000</v>
      </c>
      <c r="F30" s="10">
        <f t="shared" si="0"/>
        <v>2769000000</v>
      </c>
      <c r="H30" s="25">
        <v>0</v>
      </c>
    </row>
    <row r="31" spans="1:8" x14ac:dyDescent="0.25">
      <c r="A31" s="18">
        <v>10</v>
      </c>
      <c r="B31" s="10" t="s">
        <v>27</v>
      </c>
      <c r="C31" s="209">
        <v>0.5</v>
      </c>
      <c r="D31" s="10" t="s">
        <v>12</v>
      </c>
      <c r="E31" s="10">
        <v>35000000</v>
      </c>
      <c r="F31" s="10">
        <f t="shared" si="0"/>
        <v>17500000</v>
      </c>
    </row>
    <row r="32" spans="1:8" x14ac:dyDescent="0.25">
      <c r="A32" s="18">
        <v>11</v>
      </c>
      <c r="B32" s="10" t="s">
        <v>28</v>
      </c>
      <c r="C32" s="10">
        <f>ROUNDUP((C8/11)*2/60,0)</f>
        <v>44</v>
      </c>
      <c r="D32" s="10" t="s">
        <v>12</v>
      </c>
      <c r="E32" s="10">
        <v>17290006</v>
      </c>
      <c r="F32" s="10">
        <f t="shared" si="0"/>
        <v>760760264</v>
      </c>
    </row>
    <row r="33" spans="1:6" x14ac:dyDescent="0.25">
      <c r="A33" s="18">
        <v>12</v>
      </c>
      <c r="B33" s="10" t="s">
        <v>29</v>
      </c>
      <c r="C33" s="10">
        <f>C30</f>
        <v>213</v>
      </c>
      <c r="D33" s="10" t="s">
        <v>12</v>
      </c>
      <c r="E33" s="10">
        <v>2300000</v>
      </c>
      <c r="F33" s="10">
        <f t="shared" si="0"/>
        <v>489900000</v>
      </c>
    </row>
    <row r="34" spans="1:6" x14ac:dyDescent="0.25">
      <c r="A34" s="18">
        <v>13</v>
      </c>
      <c r="B34" s="16" t="s">
        <v>30</v>
      </c>
      <c r="C34" s="16">
        <f>C30</f>
        <v>213</v>
      </c>
      <c r="D34" s="16" t="s">
        <v>12</v>
      </c>
      <c r="E34" s="16">
        <v>0</v>
      </c>
      <c r="F34" s="10">
        <f t="shared" si="0"/>
        <v>0</v>
      </c>
    </row>
    <row r="35" spans="1:6" x14ac:dyDescent="0.25">
      <c r="A35" s="18">
        <v>14</v>
      </c>
      <c r="B35" s="16" t="s">
        <v>56</v>
      </c>
      <c r="C35" s="16">
        <v>1</v>
      </c>
      <c r="D35" s="16" t="s">
        <v>12</v>
      </c>
      <c r="E35" s="16">
        <f>556430144.6</f>
        <v>556430144.60000002</v>
      </c>
      <c r="F35" s="10">
        <f>C35*E35</f>
        <v>556430144.60000002</v>
      </c>
    </row>
    <row r="36" spans="1:6" x14ac:dyDescent="0.25">
      <c r="A36" s="18">
        <v>15</v>
      </c>
      <c r="B36" s="16" t="s">
        <v>35</v>
      </c>
      <c r="C36" s="16">
        <f>C10</f>
        <v>8624.4699999999993</v>
      </c>
      <c r="D36" s="16" t="s">
        <v>3</v>
      </c>
      <c r="E36" s="16">
        <v>250000</v>
      </c>
      <c r="F36" s="10">
        <f t="shared" si="0"/>
        <v>2156117500</v>
      </c>
    </row>
    <row r="37" spans="1:6" x14ac:dyDescent="0.25">
      <c r="A37" s="18">
        <v>16</v>
      </c>
      <c r="B37" s="16" t="s">
        <v>48</v>
      </c>
      <c r="C37" s="16">
        <v>1</v>
      </c>
      <c r="D37" s="16" t="s">
        <v>31</v>
      </c>
      <c r="E37" s="16">
        <f>850000000/7</f>
        <v>121428571.42857143</v>
      </c>
      <c r="F37" s="10">
        <f t="shared" si="0"/>
        <v>121428571.42857143</v>
      </c>
    </row>
    <row r="38" spans="1:6" x14ac:dyDescent="0.25">
      <c r="A38" s="18">
        <v>17</v>
      </c>
      <c r="B38" s="16" t="s">
        <v>32</v>
      </c>
      <c r="C38" s="16">
        <v>1</v>
      </c>
      <c r="D38" s="16" t="s">
        <v>31</v>
      </c>
      <c r="E38" s="16">
        <v>800000000</v>
      </c>
      <c r="F38" s="10">
        <f t="shared" si="0"/>
        <v>800000000</v>
      </c>
    </row>
    <row r="39" spans="1:6" x14ac:dyDescent="0.25">
      <c r="A39" s="18">
        <v>18</v>
      </c>
      <c r="B39" s="16" t="s">
        <v>33</v>
      </c>
      <c r="C39" s="16">
        <f>C6</f>
        <v>25214.1</v>
      </c>
      <c r="D39" s="16" t="s">
        <v>3</v>
      </c>
      <c r="E39" s="16">
        <f>'Cluster E'!E41</f>
        <v>434476.0244259506</v>
      </c>
      <c r="F39" s="10">
        <f t="shared" si="0"/>
        <v>10954921927.478361</v>
      </c>
    </row>
    <row r="40" spans="1:6" x14ac:dyDescent="0.25">
      <c r="A40" s="13"/>
      <c r="B40" s="14" t="s">
        <v>21</v>
      </c>
      <c r="C40" s="14">
        <f>F40/C6</f>
        <v>1031805.3372569013</v>
      </c>
      <c r="D40" s="14" t="s">
        <v>22</v>
      </c>
      <c r="E40" s="14"/>
      <c r="F40" s="14">
        <f>SUM(F26:F39)</f>
        <v>26016042954.129234</v>
      </c>
    </row>
    <row r="41" spans="1:6" x14ac:dyDescent="0.25">
      <c r="A41" s="17"/>
      <c r="B41" s="17"/>
      <c r="C41" s="17">
        <f>C25+C40</f>
        <v>1071364.6978723479</v>
      </c>
      <c r="D41" s="380"/>
      <c r="E41" s="381"/>
      <c r="F41" s="17">
        <f>F25+F40</f>
        <v>27013496628.623165</v>
      </c>
    </row>
    <row r="43" spans="1:6" x14ac:dyDescent="0.25">
      <c r="B43" s="22" t="s">
        <v>37</v>
      </c>
    </row>
    <row r="44" spans="1:6" x14ac:dyDescent="0.25">
      <c r="A44" s="382" t="s">
        <v>10</v>
      </c>
      <c r="B44" s="383"/>
      <c r="C44" s="386" t="s">
        <v>11</v>
      </c>
      <c r="D44" s="386" t="s">
        <v>12</v>
      </c>
      <c r="E44" s="386" t="s">
        <v>13</v>
      </c>
      <c r="F44" s="386" t="s">
        <v>14</v>
      </c>
    </row>
    <row r="45" spans="1:6" x14ac:dyDescent="0.25">
      <c r="A45" s="384"/>
      <c r="B45" s="385"/>
      <c r="C45" s="387"/>
      <c r="D45" s="387"/>
      <c r="E45" s="387"/>
      <c r="F45" s="387"/>
    </row>
    <row r="46" spans="1:6" x14ac:dyDescent="0.25">
      <c r="A46" s="18">
        <v>1</v>
      </c>
      <c r="B46" s="11" t="s">
        <v>15</v>
      </c>
      <c r="C46" s="12">
        <v>1</v>
      </c>
      <c r="D46" s="11" t="s">
        <v>49</v>
      </c>
      <c r="E46" s="10">
        <f>PBB!E14</f>
        <v>29867825.932071961</v>
      </c>
      <c r="F46" s="10">
        <f>C46*E46</f>
        <v>29867825.932071961</v>
      </c>
    </row>
    <row r="47" spans="1:6" x14ac:dyDescent="0.25">
      <c r="A47" s="18">
        <v>2</v>
      </c>
      <c r="B47" s="10" t="s">
        <v>17</v>
      </c>
      <c r="C47" s="10">
        <v>0</v>
      </c>
      <c r="D47" s="10" t="s">
        <v>18</v>
      </c>
      <c r="E47" s="10">
        <f>275000+30000+15000</f>
        <v>320000</v>
      </c>
      <c r="F47" s="10">
        <f>C47*E47</f>
        <v>0</v>
      </c>
    </row>
    <row r="48" spans="1:6" x14ac:dyDescent="0.25">
      <c r="A48" s="18">
        <v>3</v>
      </c>
      <c r="B48" s="10" t="s">
        <v>19</v>
      </c>
      <c r="C48" s="10">
        <v>0</v>
      </c>
      <c r="D48" s="10" t="s">
        <v>18</v>
      </c>
      <c r="E48" s="10">
        <v>950000</v>
      </c>
      <c r="F48" s="10">
        <f>C48*E48</f>
        <v>0</v>
      </c>
    </row>
    <row r="49" spans="1:8" x14ac:dyDescent="0.25">
      <c r="A49" s="18">
        <v>4</v>
      </c>
      <c r="B49" s="11" t="s">
        <v>20</v>
      </c>
      <c r="C49" s="10">
        <v>5</v>
      </c>
      <c r="D49" s="11" t="s">
        <v>16</v>
      </c>
      <c r="E49" s="10">
        <v>20000000</v>
      </c>
      <c r="F49" s="10">
        <f>C49*E49</f>
        <v>100000000</v>
      </c>
    </row>
    <row r="50" spans="1:8" x14ac:dyDescent="0.25">
      <c r="A50" s="19"/>
      <c r="B50" s="14" t="s">
        <v>21</v>
      </c>
      <c r="C50" s="14">
        <f>F50/C7</f>
        <v>18751.716579970394</v>
      </c>
      <c r="D50" s="14" t="s">
        <v>22</v>
      </c>
      <c r="E50" s="14"/>
      <c r="F50" s="14">
        <f>SUM(F46:F49)</f>
        <v>129867825.93207195</v>
      </c>
    </row>
    <row r="51" spans="1:8" x14ac:dyDescent="0.25">
      <c r="A51" s="18">
        <v>5</v>
      </c>
      <c r="B51" s="10" t="s">
        <v>23</v>
      </c>
      <c r="C51" s="10">
        <f>C13+C7</f>
        <v>8867.34</v>
      </c>
      <c r="D51" s="10" t="s">
        <v>3</v>
      </c>
      <c r="E51" s="10">
        <v>1500</v>
      </c>
      <c r="F51" s="10">
        <f t="shared" ref="F51:F63" si="1">C51*E51</f>
        <v>13301010</v>
      </c>
    </row>
    <row r="52" spans="1:8" x14ac:dyDescent="0.25">
      <c r="A52" s="18">
        <v>6</v>
      </c>
      <c r="B52" s="16" t="s">
        <v>256</v>
      </c>
      <c r="C52" s="12">
        <f>Galian!F23</f>
        <v>12371.20586875303</v>
      </c>
      <c r="D52" s="10" t="s">
        <v>24</v>
      </c>
      <c r="E52" s="10">
        <v>18000</v>
      </c>
      <c r="F52" s="10">
        <f t="shared" si="1"/>
        <v>222681705.63755453</v>
      </c>
    </row>
    <row r="53" spans="1:8" x14ac:dyDescent="0.25">
      <c r="A53" s="18">
        <v>7</v>
      </c>
      <c r="B53" s="16" t="s">
        <v>257</v>
      </c>
      <c r="C53" s="12">
        <f>Galian!F24</f>
        <v>3253.7010475275902</v>
      </c>
      <c r="D53" s="10" t="s">
        <v>24</v>
      </c>
      <c r="E53" s="10">
        <v>120000</v>
      </c>
      <c r="F53" s="10">
        <f t="shared" si="1"/>
        <v>390444125.70331085</v>
      </c>
    </row>
    <row r="54" spans="1:8" x14ac:dyDescent="0.25">
      <c r="A54" s="18">
        <v>8</v>
      </c>
      <c r="B54" s="10" t="s">
        <v>25</v>
      </c>
      <c r="C54" s="10">
        <f>C13</f>
        <v>1941.69</v>
      </c>
      <c r="D54" s="10" t="s">
        <v>3</v>
      </c>
      <c r="E54" s="10">
        <f>E29</f>
        <v>320000</v>
      </c>
      <c r="F54" s="10">
        <f t="shared" si="1"/>
        <v>621340800</v>
      </c>
    </row>
    <row r="55" spans="1:8" x14ac:dyDescent="0.25">
      <c r="A55" s="18">
        <v>9</v>
      </c>
      <c r="B55" s="10" t="s">
        <v>26</v>
      </c>
      <c r="C55" s="10">
        <f>C16</f>
        <v>72</v>
      </c>
      <c r="D55" s="10" t="s">
        <v>12</v>
      </c>
      <c r="E55" s="10">
        <v>13000000</v>
      </c>
      <c r="F55" s="10">
        <f t="shared" si="1"/>
        <v>936000000</v>
      </c>
    </row>
    <row r="56" spans="1:8" x14ac:dyDescent="0.25">
      <c r="A56" s="18">
        <v>10</v>
      </c>
      <c r="B56" s="10" t="s">
        <v>27</v>
      </c>
      <c r="C56" s="209">
        <v>0.5</v>
      </c>
      <c r="D56" s="10" t="s">
        <v>12</v>
      </c>
      <c r="E56" s="10">
        <v>35000000</v>
      </c>
      <c r="F56" s="10">
        <f t="shared" si="1"/>
        <v>17500000</v>
      </c>
    </row>
    <row r="57" spans="1:8" x14ac:dyDescent="0.25">
      <c r="A57" s="18">
        <v>11</v>
      </c>
      <c r="B57" s="10" t="s">
        <v>28</v>
      </c>
      <c r="C57" s="10">
        <f>ROUNDUP((C54/15)*2/30,0)</f>
        <v>9</v>
      </c>
      <c r="D57" s="10" t="s">
        <v>12</v>
      </c>
      <c r="E57" s="10">
        <v>17290006</v>
      </c>
      <c r="F57" s="10">
        <f t="shared" si="1"/>
        <v>155610054</v>
      </c>
    </row>
    <row r="58" spans="1:8" x14ac:dyDescent="0.25">
      <c r="A58" s="18">
        <v>12</v>
      </c>
      <c r="B58" s="10" t="s">
        <v>29</v>
      </c>
      <c r="C58" s="10">
        <f>C55</f>
        <v>72</v>
      </c>
      <c r="D58" s="10" t="s">
        <v>12</v>
      </c>
      <c r="E58" s="10">
        <v>2300000</v>
      </c>
      <c r="F58" s="10">
        <f t="shared" si="1"/>
        <v>165600000</v>
      </c>
    </row>
    <row r="59" spans="1:8" x14ac:dyDescent="0.25">
      <c r="A59" s="18">
        <v>13</v>
      </c>
      <c r="B59" s="16" t="s">
        <v>30</v>
      </c>
      <c r="C59" s="16">
        <f>C55</f>
        <v>72</v>
      </c>
      <c r="D59" s="16" t="s">
        <v>12</v>
      </c>
      <c r="E59" s="16">
        <v>0</v>
      </c>
      <c r="F59" s="10">
        <f t="shared" si="1"/>
        <v>0</v>
      </c>
    </row>
    <row r="60" spans="1:8" x14ac:dyDescent="0.25">
      <c r="A60" s="18">
        <v>14</v>
      </c>
      <c r="B60" s="16" t="s">
        <v>35</v>
      </c>
      <c r="C60" s="16">
        <f>Overall!Q230</f>
        <v>0</v>
      </c>
      <c r="D60" s="16" t="s">
        <v>3</v>
      </c>
      <c r="E60" s="16">
        <v>175000</v>
      </c>
      <c r="F60" s="10">
        <f t="shared" si="1"/>
        <v>0</v>
      </c>
    </row>
    <row r="61" spans="1:8" s="196" customFormat="1" x14ac:dyDescent="0.25">
      <c r="A61" s="18">
        <v>16</v>
      </c>
      <c r="B61" s="10" t="s">
        <v>48</v>
      </c>
      <c r="C61" s="16">
        <v>1</v>
      </c>
      <c r="D61" s="10" t="s">
        <v>31</v>
      </c>
      <c r="E61" s="16">
        <f>'Cluster E'!E63</f>
        <v>170000000</v>
      </c>
      <c r="F61" s="10">
        <f t="shared" si="1"/>
        <v>170000000</v>
      </c>
      <c r="H61" s="25"/>
    </row>
    <row r="62" spans="1:8" x14ac:dyDescent="0.25">
      <c r="A62" s="18">
        <v>17</v>
      </c>
      <c r="B62" s="16" t="s">
        <v>32</v>
      </c>
      <c r="C62" s="16">
        <v>0</v>
      </c>
      <c r="D62" s="16" t="s">
        <v>31</v>
      </c>
      <c r="E62" s="16">
        <v>800000000</v>
      </c>
      <c r="F62" s="10">
        <f t="shared" si="1"/>
        <v>0</v>
      </c>
    </row>
    <row r="63" spans="1:8" x14ac:dyDescent="0.25">
      <c r="A63" s="18">
        <v>18</v>
      </c>
      <c r="B63" s="16" t="s">
        <v>33</v>
      </c>
      <c r="C63" s="16">
        <f>C7</f>
        <v>6925.65</v>
      </c>
      <c r="D63" s="16" t="s">
        <v>3</v>
      </c>
      <c r="E63" s="16">
        <f>'Cluster E'!E65</f>
        <v>766451.75515656883</v>
      </c>
      <c r="F63" s="10">
        <f t="shared" si="1"/>
        <v>5308176598.100091</v>
      </c>
    </row>
    <row r="64" spans="1:8" x14ac:dyDescent="0.25">
      <c r="A64" s="13"/>
      <c r="B64" s="14" t="s">
        <v>21</v>
      </c>
      <c r="C64" s="14">
        <f>F64/C7</f>
        <v>1155220.7075784882</v>
      </c>
      <c r="D64" s="14" t="s">
        <v>22</v>
      </c>
      <c r="E64" s="14"/>
      <c r="F64" s="14">
        <f>SUM(F51:F63)</f>
        <v>8000654293.4409561</v>
      </c>
    </row>
    <row r="65" spans="1:10" x14ac:dyDescent="0.25">
      <c r="A65" s="17"/>
      <c r="B65" s="17"/>
      <c r="C65" s="17">
        <f>C50+C64</f>
        <v>1173972.4241584586</v>
      </c>
      <c r="D65" s="380"/>
      <c r="E65" s="381"/>
      <c r="F65" s="17">
        <f>F50+F64</f>
        <v>8130522119.3730278</v>
      </c>
    </row>
    <row r="67" spans="1:10" ht="15.75" thickBot="1" x14ac:dyDescent="0.3"/>
    <row r="68" spans="1:10" ht="24" thickBot="1" x14ac:dyDescent="0.3">
      <c r="H68" s="218"/>
      <c r="I68" s="219" t="s">
        <v>324</v>
      </c>
      <c r="J68" s="219" t="s">
        <v>325</v>
      </c>
    </row>
    <row r="69" spans="1:10" ht="24.75" thickTop="1" thickBot="1" x14ac:dyDescent="0.3">
      <c r="H69" s="220" t="s">
        <v>326</v>
      </c>
      <c r="I69" s="223">
        <v>28846209202</v>
      </c>
      <c r="J69" s="223">
        <v>9101168712</v>
      </c>
    </row>
    <row r="70" spans="1:10" ht="24" thickBot="1" x14ac:dyDescent="0.3">
      <c r="H70" s="221" t="s">
        <v>98</v>
      </c>
      <c r="I70" s="388">
        <f>SUM(I69:J69)</f>
        <v>37947377914</v>
      </c>
      <c r="J70" s="389"/>
    </row>
    <row r="71" spans="1:10" ht="24" thickBot="1" x14ac:dyDescent="0.3">
      <c r="H71" s="222" t="s">
        <v>327</v>
      </c>
      <c r="I71" s="388">
        <f>[4]Summary!$F$33</f>
        <v>1956388439.3636363</v>
      </c>
      <c r="J71" s="389"/>
    </row>
    <row r="72" spans="1:10" ht="47.25" thickBot="1" x14ac:dyDescent="0.3">
      <c r="H72" s="222" t="s">
        <v>328</v>
      </c>
      <c r="I72" s="388">
        <f>I70-I71</f>
        <v>35990989474.63636</v>
      </c>
      <c r="J72" s="389"/>
    </row>
  </sheetData>
  <mergeCells count="15">
    <mergeCell ref="A19:B20"/>
    <mergeCell ref="C19:C20"/>
    <mergeCell ref="D19:D20"/>
    <mergeCell ref="E19:E20"/>
    <mergeCell ref="D41:E41"/>
    <mergeCell ref="A44:B45"/>
    <mergeCell ref="C44:C45"/>
    <mergeCell ref="D44:D45"/>
    <mergeCell ref="E44:E45"/>
    <mergeCell ref="F44:F45"/>
    <mergeCell ref="I70:J70"/>
    <mergeCell ref="I71:J71"/>
    <mergeCell ref="I72:J72"/>
    <mergeCell ref="D65:E65"/>
    <mergeCell ref="F19:F20"/>
  </mergeCells>
  <pageMargins left="0.7" right="0.7" top="0.75" bottom="0.75" header="0.3" footer="0.3"/>
  <pageSetup orientation="portrait" r:id="rId1"/>
  <ignoredErrors>
    <ignoredError sqref="E6" formulaRange="1"/>
    <ignoredError sqref="F25 F5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topLeftCell="A30" workbookViewId="0">
      <selection activeCell="B45" sqref="B45"/>
    </sheetView>
  </sheetViews>
  <sheetFormatPr defaultRowHeight="15" x14ac:dyDescent="0.25"/>
  <cols>
    <col min="1" max="1" width="5.7109375" customWidth="1"/>
    <col min="2" max="2" width="30.140625" customWidth="1"/>
    <col min="3" max="3" width="17.140625" customWidth="1"/>
    <col min="4" max="4" width="11.140625" customWidth="1"/>
    <col min="5" max="5" width="15.7109375" customWidth="1"/>
    <col min="6" max="6" width="17.7109375" bestFit="1" customWidth="1"/>
    <col min="9" max="9" width="35.42578125" bestFit="1" customWidth="1"/>
    <col min="12" max="12" width="17.7109375" style="25" bestFit="1" customWidth="1"/>
    <col min="164" max="164" width="5.7109375" customWidth="1"/>
    <col min="165" max="165" width="29" customWidth="1"/>
    <col min="166" max="166" width="17.140625" customWidth="1"/>
    <col min="167" max="167" width="11.140625" customWidth="1"/>
    <col min="168" max="168" width="15.7109375" customWidth="1"/>
    <col min="169" max="169" width="16.28515625" customWidth="1"/>
    <col min="170" max="170" width="21.140625" customWidth="1"/>
    <col min="171" max="171" width="13" customWidth="1"/>
    <col min="172" max="172" width="15.28515625" customWidth="1"/>
    <col min="173" max="174" width="14.28515625" customWidth="1"/>
    <col min="175" max="176" width="15" customWidth="1"/>
    <col min="177" max="177" width="17.7109375" customWidth="1"/>
    <col min="178" max="178" width="15.7109375" customWidth="1"/>
    <col min="179" max="180" width="15" customWidth="1"/>
    <col min="181" max="181" width="15.85546875" customWidth="1"/>
    <col min="182" max="182" width="17.85546875" customWidth="1"/>
    <col min="183" max="183" width="15.85546875" bestFit="1" customWidth="1"/>
    <col min="184" max="184" width="18.7109375" bestFit="1" customWidth="1"/>
    <col min="185" max="185" width="5.7109375" customWidth="1"/>
    <col min="186" max="186" width="16.5703125" customWidth="1"/>
    <col min="187" max="187" width="18.7109375" bestFit="1" customWidth="1"/>
    <col min="188" max="189" width="15.85546875" bestFit="1" customWidth="1"/>
    <col min="190" max="190" width="14.85546875" bestFit="1" customWidth="1"/>
    <col min="191" max="191" width="14.28515625" bestFit="1" customWidth="1"/>
    <col min="192" max="192" width="15.28515625" customWidth="1"/>
    <col min="193" max="193" width="15.85546875" customWidth="1"/>
    <col min="194" max="194" width="14.28515625" customWidth="1"/>
    <col min="195" max="195" width="14.85546875" bestFit="1" customWidth="1"/>
    <col min="196" max="196" width="16.140625" customWidth="1"/>
    <col min="197" max="197" width="17.28515625" customWidth="1"/>
    <col min="198" max="198" width="15.85546875" bestFit="1" customWidth="1"/>
    <col min="199" max="199" width="18.7109375" bestFit="1" customWidth="1"/>
    <col min="201" max="201" width="14.28515625" bestFit="1" customWidth="1"/>
    <col min="202" max="202" width="18.7109375" bestFit="1" customWidth="1"/>
    <col min="203" max="204" width="15.85546875" bestFit="1" customWidth="1"/>
    <col min="205" max="205" width="14.85546875" bestFit="1" customWidth="1"/>
    <col min="206" max="206" width="16.85546875" customWidth="1"/>
    <col min="207" max="207" width="15.28515625" customWidth="1"/>
    <col min="208" max="208" width="15.85546875" customWidth="1"/>
    <col min="209" max="209" width="14.28515625" customWidth="1"/>
    <col min="210" max="210" width="14.85546875" bestFit="1" customWidth="1"/>
    <col min="211" max="211" width="16.140625" customWidth="1"/>
    <col min="212" max="212" width="17.28515625" customWidth="1"/>
    <col min="213" max="213" width="15.85546875" bestFit="1" customWidth="1"/>
    <col min="214" max="214" width="18.7109375" bestFit="1" customWidth="1"/>
    <col min="216" max="216" width="14.28515625" bestFit="1" customWidth="1"/>
    <col min="217" max="217" width="18.7109375" bestFit="1" customWidth="1"/>
    <col min="218" max="219" width="15.85546875" bestFit="1" customWidth="1"/>
    <col min="220" max="220" width="14.85546875" bestFit="1" customWidth="1"/>
    <col min="221" max="221" width="14.28515625" bestFit="1" customWidth="1"/>
    <col min="222" max="222" width="15.28515625" customWidth="1"/>
    <col min="223" max="223" width="15.85546875" customWidth="1"/>
    <col min="224" max="224" width="14.28515625" customWidth="1"/>
    <col min="225" max="225" width="14.85546875" bestFit="1" customWidth="1"/>
    <col min="226" max="226" width="16.140625" customWidth="1"/>
    <col min="227" max="227" width="17.28515625" customWidth="1"/>
    <col min="228" max="228" width="15.85546875" bestFit="1" customWidth="1"/>
    <col min="229" max="229" width="18.7109375" bestFit="1" customWidth="1"/>
    <col min="231" max="231" width="14.28515625" bestFit="1" customWidth="1"/>
    <col min="232" max="232" width="18.7109375" bestFit="1" customWidth="1"/>
    <col min="233" max="234" width="15.85546875" bestFit="1" customWidth="1"/>
    <col min="235" max="235" width="14.85546875" bestFit="1" customWidth="1"/>
    <col min="236" max="236" width="14.28515625" bestFit="1" customWidth="1"/>
    <col min="237" max="237" width="15.28515625" customWidth="1"/>
    <col min="238" max="238" width="15.85546875" customWidth="1"/>
    <col min="239" max="239" width="14.28515625" customWidth="1"/>
    <col min="240" max="240" width="14.85546875" bestFit="1" customWidth="1"/>
    <col min="241" max="241" width="16.140625" customWidth="1"/>
    <col min="242" max="242" width="17.28515625" customWidth="1"/>
    <col min="243" max="243" width="15.85546875" bestFit="1" customWidth="1"/>
    <col min="244" max="244" width="18.7109375" bestFit="1" customWidth="1"/>
    <col min="246" max="246" width="14.28515625" bestFit="1" customWidth="1"/>
    <col min="247" max="247" width="18.7109375" bestFit="1" customWidth="1"/>
    <col min="248" max="249" width="15.85546875" bestFit="1" customWidth="1"/>
    <col min="250" max="250" width="14.85546875" bestFit="1" customWidth="1"/>
    <col min="251" max="251" width="14.28515625" bestFit="1" customWidth="1"/>
    <col min="252" max="252" width="15.28515625" customWidth="1"/>
    <col min="253" max="253" width="15.85546875" customWidth="1"/>
    <col min="254" max="254" width="14.28515625" customWidth="1"/>
    <col min="255" max="255" width="14.85546875" bestFit="1" customWidth="1"/>
    <col min="256" max="256" width="16.140625" customWidth="1"/>
    <col min="257" max="257" width="17.28515625" customWidth="1"/>
    <col min="258" max="258" width="15.85546875" bestFit="1" customWidth="1"/>
    <col min="259" max="259" width="18.7109375" bestFit="1" customWidth="1"/>
    <col min="420" max="420" width="5.7109375" customWidth="1"/>
    <col min="421" max="421" width="29" customWidth="1"/>
    <col min="422" max="422" width="17.140625" customWidth="1"/>
    <col min="423" max="423" width="11.140625" customWidth="1"/>
    <col min="424" max="424" width="15.7109375" customWidth="1"/>
    <col min="425" max="425" width="16.28515625" customWidth="1"/>
    <col min="426" max="426" width="21.140625" customWidth="1"/>
    <col min="427" max="427" width="13" customWidth="1"/>
    <col min="428" max="428" width="15.28515625" customWidth="1"/>
    <col min="429" max="430" width="14.28515625" customWidth="1"/>
    <col min="431" max="432" width="15" customWidth="1"/>
    <col min="433" max="433" width="17.7109375" customWidth="1"/>
    <col min="434" max="434" width="15.7109375" customWidth="1"/>
    <col min="435" max="436" width="15" customWidth="1"/>
    <col min="437" max="437" width="15.85546875" customWidth="1"/>
    <col min="438" max="438" width="17.85546875" customWidth="1"/>
    <col min="439" max="439" width="15.85546875" bestFit="1" customWidth="1"/>
    <col min="440" max="440" width="18.7109375" bestFit="1" customWidth="1"/>
    <col min="441" max="441" width="5.7109375" customWidth="1"/>
    <col min="442" max="442" width="16.5703125" customWidth="1"/>
    <col min="443" max="443" width="18.7109375" bestFit="1" customWidth="1"/>
    <col min="444" max="445" width="15.85546875" bestFit="1" customWidth="1"/>
    <col min="446" max="446" width="14.85546875" bestFit="1" customWidth="1"/>
    <col min="447" max="447" width="14.28515625" bestFit="1" customWidth="1"/>
    <col min="448" max="448" width="15.28515625" customWidth="1"/>
    <col min="449" max="449" width="15.85546875" customWidth="1"/>
    <col min="450" max="450" width="14.28515625" customWidth="1"/>
    <col min="451" max="451" width="14.85546875" bestFit="1" customWidth="1"/>
    <col min="452" max="452" width="16.140625" customWidth="1"/>
    <col min="453" max="453" width="17.28515625" customWidth="1"/>
    <col min="454" max="454" width="15.85546875" bestFit="1" customWidth="1"/>
    <col min="455" max="455" width="18.7109375" bestFit="1" customWidth="1"/>
    <col min="457" max="457" width="14.28515625" bestFit="1" customWidth="1"/>
    <col min="458" max="458" width="18.7109375" bestFit="1" customWidth="1"/>
    <col min="459" max="460" width="15.85546875" bestFit="1" customWidth="1"/>
    <col min="461" max="461" width="14.85546875" bestFit="1" customWidth="1"/>
    <col min="462" max="462" width="16.85546875" customWidth="1"/>
    <col min="463" max="463" width="15.28515625" customWidth="1"/>
    <col min="464" max="464" width="15.85546875" customWidth="1"/>
    <col min="465" max="465" width="14.28515625" customWidth="1"/>
    <col min="466" max="466" width="14.85546875" bestFit="1" customWidth="1"/>
    <col min="467" max="467" width="16.140625" customWidth="1"/>
    <col min="468" max="468" width="17.28515625" customWidth="1"/>
    <col min="469" max="469" width="15.85546875" bestFit="1" customWidth="1"/>
    <col min="470" max="470" width="18.7109375" bestFit="1" customWidth="1"/>
    <col min="472" max="472" width="14.28515625" bestFit="1" customWidth="1"/>
    <col min="473" max="473" width="18.7109375" bestFit="1" customWidth="1"/>
    <col min="474" max="475" width="15.85546875" bestFit="1" customWidth="1"/>
    <col min="476" max="476" width="14.85546875" bestFit="1" customWidth="1"/>
    <col min="477" max="477" width="14.28515625" bestFit="1" customWidth="1"/>
    <col min="478" max="478" width="15.28515625" customWidth="1"/>
    <col min="479" max="479" width="15.85546875" customWidth="1"/>
    <col min="480" max="480" width="14.28515625" customWidth="1"/>
    <col min="481" max="481" width="14.85546875" bestFit="1" customWidth="1"/>
    <col min="482" max="482" width="16.140625" customWidth="1"/>
    <col min="483" max="483" width="17.28515625" customWidth="1"/>
    <col min="484" max="484" width="15.85546875" bestFit="1" customWidth="1"/>
    <col min="485" max="485" width="18.7109375" bestFit="1" customWidth="1"/>
    <col min="487" max="487" width="14.28515625" bestFit="1" customWidth="1"/>
    <col min="488" max="488" width="18.7109375" bestFit="1" customWidth="1"/>
    <col min="489" max="490" width="15.85546875" bestFit="1" customWidth="1"/>
    <col min="491" max="491" width="14.85546875" bestFit="1" customWidth="1"/>
    <col min="492" max="492" width="14.28515625" bestFit="1" customWidth="1"/>
    <col min="493" max="493" width="15.28515625" customWidth="1"/>
    <col min="494" max="494" width="15.85546875" customWidth="1"/>
    <col min="495" max="495" width="14.28515625" customWidth="1"/>
    <col min="496" max="496" width="14.85546875" bestFit="1" customWidth="1"/>
    <col min="497" max="497" width="16.140625" customWidth="1"/>
    <col min="498" max="498" width="17.28515625" customWidth="1"/>
    <col min="499" max="499" width="15.85546875" bestFit="1" customWidth="1"/>
    <col min="500" max="500" width="18.7109375" bestFit="1" customWidth="1"/>
    <col min="502" max="502" width="14.28515625" bestFit="1" customWidth="1"/>
    <col min="503" max="503" width="18.7109375" bestFit="1" customWidth="1"/>
    <col min="504" max="505" width="15.85546875" bestFit="1" customWidth="1"/>
    <col min="506" max="506" width="14.85546875" bestFit="1" customWidth="1"/>
    <col min="507" max="507" width="14.28515625" bestFit="1" customWidth="1"/>
    <col min="508" max="508" width="15.28515625" customWidth="1"/>
    <col min="509" max="509" width="15.85546875" customWidth="1"/>
    <col min="510" max="510" width="14.28515625" customWidth="1"/>
    <col min="511" max="511" width="14.85546875" bestFit="1" customWidth="1"/>
    <col min="512" max="512" width="16.140625" customWidth="1"/>
    <col min="513" max="513" width="17.28515625" customWidth="1"/>
    <col min="514" max="514" width="15.85546875" bestFit="1" customWidth="1"/>
    <col min="515" max="515" width="18.7109375" bestFit="1" customWidth="1"/>
    <col min="676" max="676" width="5.7109375" customWidth="1"/>
    <col min="677" max="677" width="29" customWidth="1"/>
    <col min="678" max="678" width="17.140625" customWidth="1"/>
    <col min="679" max="679" width="11.140625" customWidth="1"/>
    <col min="680" max="680" width="15.7109375" customWidth="1"/>
    <col min="681" max="681" width="16.28515625" customWidth="1"/>
    <col min="682" max="682" width="21.140625" customWidth="1"/>
    <col min="683" max="683" width="13" customWidth="1"/>
    <col min="684" max="684" width="15.28515625" customWidth="1"/>
    <col min="685" max="686" width="14.28515625" customWidth="1"/>
    <col min="687" max="688" width="15" customWidth="1"/>
    <col min="689" max="689" width="17.7109375" customWidth="1"/>
    <col min="690" max="690" width="15.7109375" customWidth="1"/>
    <col min="691" max="692" width="15" customWidth="1"/>
    <col min="693" max="693" width="15.85546875" customWidth="1"/>
    <col min="694" max="694" width="17.85546875" customWidth="1"/>
    <col min="695" max="695" width="15.85546875" bestFit="1" customWidth="1"/>
    <col min="696" max="696" width="18.7109375" bestFit="1" customWidth="1"/>
    <col min="697" max="697" width="5.7109375" customWidth="1"/>
    <col min="698" max="698" width="16.5703125" customWidth="1"/>
    <col min="699" max="699" width="18.7109375" bestFit="1" customWidth="1"/>
    <col min="700" max="701" width="15.85546875" bestFit="1" customWidth="1"/>
    <col min="702" max="702" width="14.85546875" bestFit="1" customWidth="1"/>
    <col min="703" max="703" width="14.28515625" bestFit="1" customWidth="1"/>
    <col min="704" max="704" width="15.28515625" customWidth="1"/>
    <col min="705" max="705" width="15.85546875" customWidth="1"/>
    <col min="706" max="706" width="14.28515625" customWidth="1"/>
    <col min="707" max="707" width="14.85546875" bestFit="1" customWidth="1"/>
    <col min="708" max="708" width="16.140625" customWidth="1"/>
    <col min="709" max="709" width="17.28515625" customWidth="1"/>
    <col min="710" max="710" width="15.85546875" bestFit="1" customWidth="1"/>
    <col min="711" max="711" width="18.7109375" bestFit="1" customWidth="1"/>
    <col min="713" max="713" width="14.28515625" bestFit="1" customWidth="1"/>
    <col min="714" max="714" width="18.7109375" bestFit="1" customWidth="1"/>
    <col min="715" max="716" width="15.85546875" bestFit="1" customWidth="1"/>
    <col min="717" max="717" width="14.85546875" bestFit="1" customWidth="1"/>
    <col min="718" max="718" width="16.85546875" customWidth="1"/>
    <col min="719" max="719" width="15.28515625" customWidth="1"/>
    <col min="720" max="720" width="15.85546875" customWidth="1"/>
    <col min="721" max="721" width="14.28515625" customWidth="1"/>
    <col min="722" max="722" width="14.85546875" bestFit="1" customWidth="1"/>
    <col min="723" max="723" width="16.140625" customWidth="1"/>
    <col min="724" max="724" width="17.28515625" customWidth="1"/>
    <col min="725" max="725" width="15.85546875" bestFit="1" customWidth="1"/>
    <col min="726" max="726" width="18.7109375" bestFit="1" customWidth="1"/>
    <col min="728" max="728" width="14.28515625" bestFit="1" customWidth="1"/>
    <col min="729" max="729" width="18.7109375" bestFit="1" customWidth="1"/>
    <col min="730" max="731" width="15.85546875" bestFit="1" customWidth="1"/>
    <col min="732" max="732" width="14.85546875" bestFit="1" customWidth="1"/>
    <col min="733" max="733" width="14.28515625" bestFit="1" customWidth="1"/>
    <col min="734" max="734" width="15.28515625" customWidth="1"/>
    <col min="735" max="735" width="15.85546875" customWidth="1"/>
    <col min="736" max="736" width="14.28515625" customWidth="1"/>
    <col min="737" max="737" width="14.85546875" bestFit="1" customWidth="1"/>
    <col min="738" max="738" width="16.140625" customWidth="1"/>
    <col min="739" max="739" width="17.28515625" customWidth="1"/>
    <col min="740" max="740" width="15.85546875" bestFit="1" customWidth="1"/>
    <col min="741" max="741" width="18.7109375" bestFit="1" customWidth="1"/>
    <col min="743" max="743" width="14.28515625" bestFit="1" customWidth="1"/>
    <col min="744" max="744" width="18.7109375" bestFit="1" customWidth="1"/>
    <col min="745" max="746" width="15.85546875" bestFit="1" customWidth="1"/>
    <col min="747" max="747" width="14.85546875" bestFit="1" customWidth="1"/>
    <col min="748" max="748" width="14.28515625" bestFit="1" customWidth="1"/>
    <col min="749" max="749" width="15.28515625" customWidth="1"/>
    <col min="750" max="750" width="15.85546875" customWidth="1"/>
    <col min="751" max="751" width="14.28515625" customWidth="1"/>
    <col min="752" max="752" width="14.85546875" bestFit="1" customWidth="1"/>
    <col min="753" max="753" width="16.140625" customWidth="1"/>
    <col min="754" max="754" width="17.28515625" customWidth="1"/>
    <col min="755" max="755" width="15.85546875" bestFit="1" customWidth="1"/>
    <col min="756" max="756" width="18.7109375" bestFit="1" customWidth="1"/>
    <col min="758" max="758" width="14.28515625" bestFit="1" customWidth="1"/>
    <col min="759" max="759" width="18.7109375" bestFit="1" customWidth="1"/>
    <col min="760" max="761" width="15.85546875" bestFit="1" customWidth="1"/>
    <col min="762" max="762" width="14.85546875" bestFit="1" customWidth="1"/>
    <col min="763" max="763" width="14.28515625" bestFit="1" customWidth="1"/>
    <col min="764" max="764" width="15.28515625" customWidth="1"/>
    <col min="765" max="765" width="15.85546875" customWidth="1"/>
    <col min="766" max="766" width="14.28515625" customWidth="1"/>
    <col min="767" max="767" width="14.85546875" bestFit="1" customWidth="1"/>
    <col min="768" max="768" width="16.140625" customWidth="1"/>
    <col min="769" max="769" width="17.28515625" customWidth="1"/>
    <col min="770" max="770" width="15.85546875" bestFit="1" customWidth="1"/>
    <col min="771" max="771" width="18.7109375" bestFit="1" customWidth="1"/>
    <col min="932" max="932" width="5.7109375" customWidth="1"/>
    <col min="933" max="933" width="29" customWidth="1"/>
    <col min="934" max="934" width="17.140625" customWidth="1"/>
    <col min="935" max="935" width="11.140625" customWidth="1"/>
    <col min="936" max="936" width="15.7109375" customWidth="1"/>
    <col min="937" max="937" width="16.28515625" customWidth="1"/>
    <col min="938" max="938" width="21.140625" customWidth="1"/>
    <col min="939" max="939" width="13" customWidth="1"/>
    <col min="940" max="940" width="15.28515625" customWidth="1"/>
    <col min="941" max="942" width="14.28515625" customWidth="1"/>
    <col min="943" max="944" width="15" customWidth="1"/>
    <col min="945" max="945" width="17.7109375" customWidth="1"/>
    <col min="946" max="946" width="15.7109375" customWidth="1"/>
    <col min="947" max="948" width="15" customWidth="1"/>
    <col min="949" max="949" width="15.85546875" customWidth="1"/>
    <col min="950" max="950" width="17.85546875" customWidth="1"/>
    <col min="951" max="951" width="15.85546875" bestFit="1" customWidth="1"/>
    <col min="952" max="952" width="18.7109375" bestFit="1" customWidth="1"/>
    <col min="953" max="953" width="5.7109375" customWidth="1"/>
    <col min="954" max="954" width="16.5703125" customWidth="1"/>
    <col min="955" max="955" width="18.7109375" bestFit="1" customWidth="1"/>
    <col min="956" max="957" width="15.85546875" bestFit="1" customWidth="1"/>
    <col min="958" max="958" width="14.85546875" bestFit="1" customWidth="1"/>
    <col min="959" max="959" width="14.28515625" bestFit="1" customWidth="1"/>
    <col min="960" max="960" width="15.28515625" customWidth="1"/>
    <col min="961" max="961" width="15.85546875" customWidth="1"/>
    <col min="962" max="962" width="14.28515625" customWidth="1"/>
    <col min="963" max="963" width="14.85546875" bestFit="1" customWidth="1"/>
    <col min="964" max="964" width="16.140625" customWidth="1"/>
    <col min="965" max="965" width="17.28515625" customWidth="1"/>
    <col min="966" max="966" width="15.85546875" bestFit="1" customWidth="1"/>
    <col min="967" max="967" width="18.7109375" bestFit="1" customWidth="1"/>
    <col min="969" max="969" width="14.28515625" bestFit="1" customWidth="1"/>
    <col min="970" max="970" width="18.7109375" bestFit="1" customWidth="1"/>
    <col min="971" max="972" width="15.85546875" bestFit="1" customWidth="1"/>
    <col min="973" max="973" width="14.85546875" bestFit="1" customWidth="1"/>
    <col min="974" max="974" width="16.85546875" customWidth="1"/>
    <col min="975" max="975" width="15.28515625" customWidth="1"/>
    <col min="976" max="976" width="15.85546875" customWidth="1"/>
    <col min="977" max="977" width="14.28515625" customWidth="1"/>
    <col min="978" max="978" width="14.85546875" bestFit="1" customWidth="1"/>
    <col min="979" max="979" width="16.140625" customWidth="1"/>
    <col min="980" max="980" width="17.28515625" customWidth="1"/>
    <col min="981" max="981" width="15.85546875" bestFit="1" customWidth="1"/>
    <col min="982" max="982" width="18.7109375" bestFit="1" customWidth="1"/>
    <col min="984" max="984" width="14.28515625" bestFit="1" customWidth="1"/>
    <col min="985" max="985" width="18.7109375" bestFit="1" customWidth="1"/>
    <col min="986" max="987" width="15.85546875" bestFit="1" customWidth="1"/>
    <col min="988" max="988" width="14.85546875" bestFit="1" customWidth="1"/>
    <col min="989" max="989" width="14.28515625" bestFit="1" customWidth="1"/>
    <col min="990" max="990" width="15.28515625" customWidth="1"/>
    <col min="991" max="991" width="15.85546875" customWidth="1"/>
    <col min="992" max="992" width="14.28515625" customWidth="1"/>
    <col min="993" max="993" width="14.85546875" bestFit="1" customWidth="1"/>
    <col min="994" max="994" width="16.140625" customWidth="1"/>
    <col min="995" max="995" width="17.28515625" customWidth="1"/>
    <col min="996" max="996" width="15.85546875" bestFit="1" customWidth="1"/>
    <col min="997" max="997" width="18.7109375" bestFit="1" customWidth="1"/>
    <col min="999" max="999" width="14.28515625" bestFit="1" customWidth="1"/>
    <col min="1000" max="1000" width="18.7109375" bestFit="1" customWidth="1"/>
    <col min="1001" max="1002" width="15.85546875" bestFit="1" customWidth="1"/>
    <col min="1003" max="1003" width="14.85546875" bestFit="1" customWidth="1"/>
    <col min="1004" max="1004" width="14.28515625" bestFit="1" customWidth="1"/>
    <col min="1005" max="1005" width="15.28515625" customWidth="1"/>
    <col min="1006" max="1006" width="15.85546875" customWidth="1"/>
    <col min="1007" max="1007" width="14.28515625" customWidth="1"/>
    <col min="1008" max="1008" width="14.85546875" bestFit="1" customWidth="1"/>
    <col min="1009" max="1009" width="16.140625" customWidth="1"/>
    <col min="1010" max="1010" width="17.28515625" customWidth="1"/>
    <col min="1011" max="1011" width="15.85546875" bestFit="1" customWidth="1"/>
    <col min="1012" max="1012" width="18.7109375" bestFit="1" customWidth="1"/>
    <col min="1014" max="1014" width="14.28515625" bestFit="1" customWidth="1"/>
    <col min="1015" max="1015" width="18.7109375" bestFit="1" customWidth="1"/>
    <col min="1016" max="1017" width="15.85546875" bestFit="1" customWidth="1"/>
    <col min="1018" max="1018" width="14.85546875" bestFit="1" customWidth="1"/>
    <col min="1019" max="1019" width="14.28515625" bestFit="1" customWidth="1"/>
    <col min="1020" max="1020" width="15.28515625" customWidth="1"/>
    <col min="1021" max="1021" width="15.85546875" customWidth="1"/>
    <col min="1022" max="1022" width="14.28515625" customWidth="1"/>
    <col min="1023" max="1023" width="14.85546875" bestFit="1" customWidth="1"/>
    <col min="1024" max="1024" width="16.140625" customWidth="1"/>
    <col min="1025" max="1025" width="17.28515625" customWidth="1"/>
    <col min="1026" max="1026" width="15.85546875" bestFit="1" customWidth="1"/>
    <col min="1027" max="1027" width="18.7109375" bestFit="1" customWidth="1"/>
    <col min="1188" max="1188" width="5.7109375" customWidth="1"/>
    <col min="1189" max="1189" width="29" customWidth="1"/>
    <col min="1190" max="1190" width="17.140625" customWidth="1"/>
    <col min="1191" max="1191" width="11.140625" customWidth="1"/>
    <col min="1192" max="1192" width="15.7109375" customWidth="1"/>
    <col min="1193" max="1193" width="16.28515625" customWidth="1"/>
    <col min="1194" max="1194" width="21.140625" customWidth="1"/>
    <col min="1195" max="1195" width="13" customWidth="1"/>
    <col min="1196" max="1196" width="15.28515625" customWidth="1"/>
    <col min="1197" max="1198" width="14.28515625" customWidth="1"/>
    <col min="1199" max="1200" width="15" customWidth="1"/>
    <col min="1201" max="1201" width="17.7109375" customWidth="1"/>
    <col min="1202" max="1202" width="15.7109375" customWidth="1"/>
    <col min="1203" max="1204" width="15" customWidth="1"/>
    <col min="1205" max="1205" width="15.85546875" customWidth="1"/>
    <col min="1206" max="1206" width="17.85546875" customWidth="1"/>
    <col min="1207" max="1207" width="15.85546875" bestFit="1" customWidth="1"/>
    <col min="1208" max="1208" width="18.7109375" bestFit="1" customWidth="1"/>
    <col min="1209" max="1209" width="5.7109375" customWidth="1"/>
    <col min="1210" max="1210" width="16.5703125" customWidth="1"/>
    <col min="1211" max="1211" width="18.7109375" bestFit="1" customWidth="1"/>
    <col min="1212" max="1213" width="15.85546875" bestFit="1" customWidth="1"/>
    <col min="1214" max="1214" width="14.85546875" bestFit="1" customWidth="1"/>
    <col min="1215" max="1215" width="14.28515625" bestFit="1" customWidth="1"/>
    <col min="1216" max="1216" width="15.28515625" customWidth="1"/>
    <col min="1217" max="1217" width="15.85546875" customWidth="1"/>
    <col min="1218" max="1218" width="14.28515625" customWidth="1"/>
    <col min="1219" max="1219" width="14.85546875" bestFit="1" customWidth="1"/>
    <col min="1220" max="1220" width="16.140625" customWidth="1"/>
    <col min="1221" max="1221" width="17.28515625" customWidth="1"/>
    <col min="1222" max="1222" width="15.85546875" bestFit="1" customWidth="1"/>
    <col min="1223" max="1223" width="18.7109375" bestFit="1" customWidth="1"/>
    <col min="1225" max="1225" width="14.28515625" bestFit="1" customWidth="1"/>
    <col min="1226" max="1226" width="18.7109375" bestFit="1" customWidth="1"/>
    <col min="1227" max="1228" width="15.85546875" bestFit="1" customWidth="1"/>
    <col min="1229" max="1229" width="14.85546875" bestFit="1" customWidth="1"/>
    <col min="1230" max="1230" width="16.85546875" customWidth="1"/>
    <col min="1231" max="1231" width="15.28515625" customWidth="1"/>
    <col min="1232" max="1232" width="15.85546875" customWidth="1"/>
    <col min="1233" max="1233" width="14.28515625" customWidth="1"/>
    <col min="1234" max="1234" width="14.85546875" bestFit="1" customWidth="1"/>
    <col min="1235" max="1235" width="16.140625" customWidth="1"/>
    <col min="1236" max="1236" width="17.28515625" customWidth="1"/>
    <col min="1237" max="1237" width="15.85546875" bestFit="1" customWidth="1"/>
    <col min="1238" max="1238" width="18.7109375" bestFit="1" customWidth="1"/>
    <col min="1240" max="1240" width="14.28515625" bestFit="1" customWidth="1"/>
    <col min="1241" max="1241" width="18.7109375" bestFit="1" customWidth="1"/>
    <col min="1242" max="1243" width="15.85546875" bestFit="1" customWidth="1"/>
    <col min="1244" max="1244" width="14.85546875" bestFit="1" customWidth="1"/>
    <col min="1245" max="1245" width="14.28515625" bestFit="1" customWidth="1"/>
    <col min="1246" max="1246" width="15.28515625" customWidth="1"/>
    <col min="1247" max="1247" width="15.85546875" customWidth="1"/>
    <col min="1248" max="1248" width="14.28515625" customWidth="1"/>
    <col min="1249" max="1249" width="14.85546875" bestFit="1" customWidth="1"/>
    <col min="1250" max="1250" width="16.140625" customWidth="1"/>
    <col min="1251" max="1251" width="17.28515625" customWidth="1"/>
    <col min="1252" max="1252" width="15.85546875" bestFit="1" customWidth="1"/>
    <col min="1253" max="1253" width="18.7109375" bestFit="1" customWidth="1"/>
    <col min="1255" max="1255" width="14.28515625" bestFit="1" customWidth="1"/>
    <col min="1256" max="1256" width="18.7109375" bestFit="1" customWidth="1"/>
    <col min="1257" max="1258" width="15.85546875" bestFit="1" customWidth="1"/>
    <col min="1259" max="1259" width="14.85546875" bestFit="1" customWidth="1"/>
    <col min="1260" max="1260" width="14.28515625" bestFit="1" customWidth="1"/>
    <col min="1261" max="1261" width="15.28515625" customWidth="1"/>
    <col min="1262" max="1262" width="15.85546875" customWidth="1"/>
    <col min="1263" max="1263" width="14.28515625" customWidth="1"/>
    <col min="1264" max="1264" width="14.85546875" bestFit="1" customWidth="1"/>
    <col min="1265" max="1265" width="16.140625" customWidth="1"/>
    <col min="1266" max="1266" width="17.28515625" customWidth="1"/>
    <col min="1267" max="1267" width="15.85546875" bestFit="1" customWidth="1"/>
    <col min="1268" max="1268" width="18.7109375" bestFit="1" customWidth="1"/>
    <col min="1270" max="1270" width="14.28515625" bestFit="1" customWidth="1"/>
    <col min="1271" max="1271" width="18.7109375" bestFit="1" customWidth="1"/>
    <col min="1272" max="1273" width="15.85546875" bestFit="1" customWidth="1"/>
    <col min="1274" max="1274" width="14.85546875" bestFit="1" customWidth="1"/>
    <col min="1275" max="1275" width="14.28515625" bestFit="1" customWidth="1"/>
    <col min="1276" max="1276" width="15.28515625" customWidth="1"/>
    <col min="1277" max="1277" width="15.85546875" customWidth="1"/>
    <col min="1278" max="1278" width="14.28515625" customWidth="1"/>
    <col min="1279" max="1279" width="14.85546875" bestFit="1" customWidth="1"/>
    <col min="1280" max="1280" width="16.140625" customWidth="1"/>
    <col min="1281" max="1281" width="17.28515625" customWidth="1"/>
    <col min="1282" max="1282" width="15.85546875" bestFit="1" customWidth="1"/>
    <col min="1283" max="1283" width="18.7109375" bestFit="1" customWidth="1"/>
    <col min="1444" max="1444" width="5.7109375" customWidth="1"/>
    <col min="1445" max="1445" width="29" customWidth="1"/>
    <col min="1446" max="1446" width="17.140625" customWidth="1"/>
    <col min="1447" max="1447" width="11.140625" customWidth="1"/>
    <col min="1448" max="1448" width="15.7109375" customWidth="1"/>
    <col min="1449" max="1449" width="16.28515625" customWidth="1"/>
    <col min="1450" max="1450" width="21.140625" customWidth="1"/>
    <col min="1451" max="1451" width="13" customWidth="1"/>
    <col min="1452" max="1452" width="15.28515625" customWidth="1"/>
    <col min="1453" max="1454" width="14.28515625" customWidth="1"/>
    <col min="1455" max="1456" width="15" customWidth="1"/>
    <col min="1457" max="1457" width="17.7109375" customWidth="1"/>
    <col min="1458" max="1458" width="15.7109375" customWidth="1"/>
    <col min="1459" max="1460" width="15" customWidth="1"/>
    <col min="1461" max="1461" width="15.85546875" customWidth="1"/>
    <col min="1462" max="1462" width="17.85546875" customWidth="1"/>
    <col min="1463" max="1463" width="15.85546875" bestFit="1" customWidth="1"/>
    <col min="1464" max="1464" width="18.7109375" bestFit="1" customWidth="1"/>
    <col min="1465" max="1465" width="5.7109375" customWidth="1"/>
    <col min="1466" max="1466" width="16.5703125" customWidth="1"/>
    <col min="1467" max="1467" width="18.7109375" bestFit="1" customWidth="1"/>
    <col min="1468" max="1469" width="15.85546875" bestFit="1" customWidth="1"/>
    <col min="1470" max="1470" width="14.85546875" bestFit="1" customWidth="1"/>
    <col min="1471" max="1471" width="14.28515625" bestFit="1" customWidth="1"/>
    <col min="1472" max="1472" width="15.28515625" customWidth="1"/>
    <col min="1473" max="1473" width="15.85546875" customWidth="1"/>
    <col min="1474" max="1474" width="14.28515625" customWidth="1"/>
    <col min="1475" max="1475" width="14.85546875" bestFit="1" customWidth="1"/>
    <col min="1476" max="1476" width="16.140625" customWidth="1"/>
    <col min="1477" max="1477" width="17.28515625" customWidth="1"/>
    <col min="1478" max="1478" width="15.85546875" bestFit="1" customWidth="1"/>
    <col min="1479" max="1479" width="18.7109375" bestFit="1" customWidth="1"/>
    <col min="1481" max="1481" width="14.28515625" bestFit="1" customWidth="1"/>
    <col min="1482" max="1482" width="18.7109375" bestFit="1" customWidth="1"/>
    <col min="1483" max="1484" width="15.85546875" bestFit="1" customWidth="1"/>
    <col min="1485" max="1485" width="14.85546875" bestFit="1" customWidth="1"/>
    <col min="1486" max="1486" width="16.85546875" customWidth="1"/>
    <col min="1487" max="1487" width="15.28515625" customWidth="1"/>
    <col min="1488" max="1488" width="15.85546875" customWidth="1"/>
    <col min="1489" max="1489" width="14.28515625" customWidth="1"/>
    <col min="1490" max="1490" width="14.85546875" bestFit="1" customWidth="1"/>
    <col min="1491" max="1491" width="16.140625" customWidth="1"/>
    <col min="1492" max="1492" width="17.28515625" customWidth="1"/>
    <col min="1493" max="1493" width="15.85546875" bestFit="1" customWidth="1"/>
    <col min="1494" max="1494" width="18.7109375" bestFit="1" customWidth="1"/>
    <col min="1496" max="1496" width="14.28515625" bestFit="1" customWidth="1"/>
    <col min="1497" max="1497" width="18.7109375" bestFit="1" customWidth="1"/>
    <col min="1498" max="1499" width="15.85546875" bestFit="1" customWidth="1"/>
    <col min="1500" max="1500" width="14.85546875" bestFit="1" customWidth="1"/>
    <col min="1501" max="1501" width="14.28515625" bestFit="1" customWidth="1"/>
    <col min="1502" max="1502" width="15.28515625" customWidth="1"/>
    <col min="1503" max="1503" width="15.85546875" customWidth="1"/>
    <col min="1504" max="1504" width="14.28515625" customWidth="1"/>
    <col min="1505" max="1505" width="14.85546875" bestFit="1" customWidth="1"/>
    <col min="1506" max="1506" width="16.140625" customWidth="1"/>
    <col min="1507" max="1507" width="17.28515625" customWidth="1"/>
    <col min="1508" max="1508" width="15.85546875" bestFit="1" customWidth="1"/>
    <col min="1509" max="1509" width="18.7109375" bestFit="1" customWidth="1"/>
    <col min="1511" max="1511" width="14.28515625" bestFit="1" customWidth="1"/>
    <col min="1512" max="1512" width="18.7109375" bestFit="1" customWidth="1"/>
    <col min="1513" max="1514" width="15.85546875" bestFit="1" customWidth="1"/>
    <col min="1515" max="1515" width="14.85546875" bestFit="1" customWidth="1"/>
    <col min="1516" max="1516" width="14.28515625" bestFit="1" customWidth="1"/>
    <col min="1517" max="1517" width="15.28515625" customWidth="1"/>
    <col min="1518" max="1518" width="15.85546875" customWidth="1"/>
    <col min="1519" max="1519" width="14.28515625" customWidth="1"/>
    <col min="1520" max="1520" width="14.85546875" bestFit="1" customWidth="1"/>
    <col min="1521" max="1521" width="16.140625" customWidth="1"/>
    <col min="1522" max="1522" width="17.28515625" customWidth="1"/>
    <col min="1523" max="1523" width="15.85546875" bestFit="1" customWidth="1"/>
    <col min="1524" max="1524" width="18.7109375" bestFit="1" customWidth="1"/>
    <col min="1526" max="1526" width="14.28515625" bestFit="1" customWidth="1"/>
    <col min="1527" max="1527" width="18.7109375" bestFit="1" customWidth="1"/>
    <col min="1528" max="1529" width="15.85546875" bestFit="1" customWidth="1"/>
    <col min="1530" max="1530" width="14.85546875" bestFit="1" customWidth="1"/>
    <col min="1531" max="1531" width="14.28515625" bestFit="1" customWidth="1"/>
    <col min="1532" max="1532" width="15.28515625" customWidth="1"/>
    <col min="1533" max="1533" width="15.85546875" customWidth="1"/>
    <col min="1534" max="1534" width="14.28515625" customWidth="1"/>
    <col min="1535" max="1535" width="14.85546875" bestFit="1" customWidth="1"/>
    <col min="1536" max="1536" width="16.140625" customWidth="1"/>
    <col min="1537" max="1537" width="17.28515625" customWidth="1"/>
    <col min="1538" max="1538" width="15.85546875" bestFit="1" customWidth="1"/>
    <col min="1539" max="1539" width="18.7109375" bestFit="1" customWidth="1"/>
    <col min="1700" max="1700" width="5.7109375" customWidth="1"/>
    <col min="1701" max="1701" width="29" customWidth="1"/>
    <col min="1702" max="1702" width="17.140625" customWidth="1"/>
    <col min="1703" max="1703" width="11.140625" customWidth="1"/>
    <col min="1704" max="1704" width="15.7109375" customWidth="1"/>
    <col min="1705" max="1705" width="16.28515625" customWidth="1"/>
    <col min="1706" max="1706" width="21.140625" customWidth="1"/>
    <col min="1707" max="1707" width="13" customWidth="1"/>
    <col min="1708" max="1708" width="15.28515625" customWidth="1"/>
    <col min="1709" max="1710" width="14.28515625" customWidth="1"/>
    <col min="1711" max="1712" width="15" customWidth="1"/>
    <col min="1713" max="1713" width="17.7109375" customWidth="1"/>
    <col min="1714" max="1714" width="15.7109375" customWidth="1"/>
    <col min="1715" max="1716" width="15" customWidth="1"/>
    <col min="1717" max="1717" width="15.85546875" customWidth="1"/>
    <col min="1718" max="1718" width="17.85546875" customWidth="1"/>
    <col min="1719" max="1719" width="15.85546875" bestFit="1" customWidth="1"/>
    <col min="1720" max="1720" width="18.7109375" bestFit="1" customWidth="1"/>
    <col min="1721" max="1721" width="5.7109375" customWidth="1"/>
    <col min="1722" max="1722" width="16.5703125" customWidth="1"/>
    <col min="1723" max="1723" width="18.7109375" bestFit="1" customWidth="1"/>
    <col min="1724" max="1725" width="15.85546875" bestFit="1" customWidth="1"/>
    <col min="1726" max="1726" width="14.85546875" bestFit="1" customWidth="1"/>
    <col min="1727" max="1727" width="14.28515625" bestFit="1" customWidth="1"/>
    <col min="1728" max="1728" width="15.28515625" customWidth="1"/>
    <col min="1729" max="1729" width="15.85546875" customWidth="1"/>
    <col min="1730" max="1730" width="14.28515625" customWidth="1"/>
    <col min="1731" max="1731" width="14.85546875" bestFit="1" customWidth="1"/>
    <col min="1732" max="1732" width="16.140625" customWidth="1"/>
    <col min="1733" max="1733" width="17.28515625" customWidth="1"/>
    <col min="1734" max="1734" width="15.85546875" bestFit="1" customWidth="1"/>
    <col min="1735" max="1735" width="18.7109375" bestFit="1" customWidth="1"/>
    <col min="1737" max="1737" width="14.28515625" bestFit="1" customWidth="1"/>
    <col min="1738" max="1738" width="18.7109375" bestFit="1" customWidth="1"/>
    <col min="1739" max="1740" width="15.85546875" bestFit="1" customWidth="1"/>
    <col min="1741" max="1741" width="14.85546875" bestFit="1" customWidth="1"/>
    <col min="1742" max="1742" width="16.85546875" customWidth="1"/>
    <col min="1743" max="1743" width="15.28515625" customWidth="1"/>
    <col min="1744" max="1744" width="15.85546875" customWidth="1"/>
    <col min="1745" max="1745" width="14.28515625" customWidth="1"/>
    <col min="1746" max="1746" width="14.85546875" bestFit="1" customWidth="1"/>
    <col min="1747" max="1747" width="16.140625" customWidth="1"/>
    <col min="1748" max="1748" width="17.28515625" customWidth="1"/>
    <col min="1749" max="1749" width="15.85546875" bestFit="1" customWidth="1"/>
    <col min="1750" max="1750" width="18.7109375" bestFit="1" customWidth="1"/>
    <col min="1752" max="1752" width="14.28515625" bestFit="1" customWidth="1"/>
    <col min="1753" max="1753" width="18.7109375" bestFit="1" customWidth="1"/>
    <col min="1754" max="1755" width="15.85546875" bestFit="1" customWidth="1"/>
    <col min="1756" max="1756" width="14.85546875" bestFit="1" customWidth="1"/>
    <col min="1757" max="1757" width="14.28515625" bestFit="1" customWidth="1"/>
    <col min="1758" max="1758" width="15.28515625" customWidth="1"/>
    <col min="1759" max="1759" width="15.85546875" customWidth="1"/>
    <col min="1760" max="1760" width="14.28515625" customWidth="1"/>
    <col min="1761" max="1761" width="14.85546875" bestFit="1" customWidth="1"/>
    <col min="1762" max="1762" width="16.140625" customWidth="1"/>
    <col min="1763" max="1763" width="17.28515625" customWidth="1"/>
    <col min="1764" max="1764" width="15.85546875" bestFit="1" customWidth="1"/>
    <col min="1765" max="1765" width="18.7109375" bestFit="1" customWidth="1"/>
    <col min="1767" max="1767" width="14.28515625" bestFit="1" customWidth="1"/>
    <col min="1768" max="1768" width="18.7109375" bestFit="1" customWidth="1"/>
    <col min="1769" max="1770" width="15.85546875" bestFit="1" customWidth="1"/>
    <col min="1771" max="1771" width="14.85546875" bestFit="1" customWidth="1"/>
    <col min="1772" max="1772" width="14.28515625" bestFit="1" customWidth="1"/>
    <col min="1773" max="1773" width="15.28515625" customWidth="1"/>
    <col min="1774" max="1774" width="15.85546875" customWidth="1"/>
    <col min="1775" max="1775" width="14.28515625" customWidth="1"/>
    <col min="1776" max="1776" width="14.85546875" bestFit="1" customWidth="1"/>
    <col min="1777" max="1777" width="16.140625" customWidth="1"/>
    <col min="1778" max="1778" width="17.28515625" customWidth="1"/>
    <col min="1779" max="1779" width="15.85546875" bestFit="1" customWidth="1"/>
    <col min="1780" max="1780" width="18.7109375" bestFit="1" customWidth="1"/>
    <col min="1782" max="1782" width="14.28515625" bestFit="1" customWidth="1"/>
    <col min="1783" max="1783" width="18.7109375" bestFit="1" customWidth="1"/>
    <col min="1784" max="1785" width="15.85546875" bestFit="1" customWidth="1"/>
    <col min="1786" max="1786" width="14.85546875" bestFit="1" customWidth="1"/>
    <col min="1787" max="1787" width="14.28515625" bestFit="1" customWidth="1"/>
    <col min="1788" max="1788" width="15.28515625" customWidth="1"/>
    <col min="1789" max="1789" width="15.85546875" customWidth="1"/>
    <col min="1790" max="1790" width="14.28515625" customWidth="1"/>
    <col min="1791" max="1791" width="14.85546875" bestFit="1" customWidth="1"/>
    <col min="1792" max="1792" width="16.140625" customWidth="1"/>
    <col min="1793" max="1793" width="17.28515625" customWidth="1"/>
    <col min="1794" max="1794" width="15.85546875" bestFit="1" customWidth="1"/>
    <col min="1795" max="1795" width="18.7109375" bestFit="1" customWidth="1"/>
    <col min="1956" max="1956" width="5.7109375" customWidth="1"/>
    <col min="1957" max="1957" width="29" customWidth="1"/>
    <col min="1958" max="1958" width="17.140625" customWidth="1"/>
    <col min="1959" max="1959" width="11.140625" customWidth="1"/>
    <col min="1960" max="1960" width="15.7109375" customWidth="1"/>
    <col min="1961" max="1961" width="16.28515625" customWidth="1"/>
    <col min="1962" max="1962" width="21.140625" customWidth="1"/>
    <col min="1963" max="1963" width="13" customWidth="1"/>
    <col min="1964" max="1964" width="15.28515625" customWidth="1"/>
    <col min="1965" max="1966" width="14.28515625" customWidth="1"/>
    <col min="1967" max="1968" width="15" customWidth="1"/>
    <col min="1969" max="1969" width="17.7109375" customWidth="1"/>
    <col min="1970" max="1970" width="15.7109375" customWidth="1"/>
    <col min="1971" max="1972" width="15" customWidth="1"/>
    <col min="1973" max="1973" width="15.85546875" customWidth="1"/>
    <col min="1974" max="1974" width="17.85546875" customWidth="1"/>
    <col min="1975" max="1975" width="15.85546875" bestFit="1" customWidth="1"/>
    <col min="1976" max="1976" width="18.7109375" bestFit="1" customWidth="1"/>
    <col min="1977" max="1977" width="5.7109375" customWidth="1"/>
    <col min="1978" max="1978" width="16.5703125" customWidth="1"/>
    <col min="1979" max="1979" width="18.7109375" bestFit="1" customWidth="1"/>
    <col min="1980" max="1981" width="15.85546875" bestFit="1" customWidth="1"/>
    <col min="1982" max="1982" width="14.85546875" bestFit="1" customWidth="1"/>
    <col min="1983" max="1983" width="14.28515625" bestFit="1" customWidth="1"/>
    <col min="1984" max="1984" width="15.28515625" customWidth="1"/>
    <col min="1985" max="1985" width="15.85546875" customWidth="1"/>
    <col min="1986" max="1986" width="14.28515625" customWidth="1"/>
    <col min="1987" max="1987" width="14.85546875" bestFit="1" customWidth="1"/>
    <col min="1988" max="1988" width="16.140625" customWidth="1"/>
    <col min="1989" max="1989" width="17.28515625" customWidth="1"/>
    <col min="1990" max="1990" width="15.85546875" bestFit="1" customWidth="1"/>
    <col min="1991" max="1991" width="18.7109375" bestFit="1" customWidth="1"/>
    <col min="1993" max="1993" width="14.28515625" bestFit="1" customWidth="1"/>
    <col min="1994" max="1994" width="18.7109375" bestFit="1" customWidth="1"/>
    <col min="1995" max="1996" width="15.85546875" bestFit="1" customWidth="1"/>
    <col min="1997" max="1997" width="14.85546875" bestFit="1" customWidth="1"/>
    <col min="1998" max="1998" width="16.85546875" customWidth="1"/>
    <col min="1999" max="1999" width="15.28515625" customWidth="1"/>
    <col min="2000" max="2000" width="15.85546875" customWidth="1"/>
    <col min="2001" max="2001" width="14.28515625" customWidth="1"/>
    <col min="2002" max="2002" width="14.85546875" bestFit="1" customWidth="1"/>
    <col min="2003" max="2003" width="16.140625" customWidth="1"/>
    <col min="2004" max="2004" width="17.28515625" customWidth="1"/>
    <col min="2005" max="2005" width="15.85546875" bestFit="1" customWidth="1"/>
    <col min="2006" max="2006" width="18.7109375" bestFit="1" customWidth="1"/>
    <col min="2008" max="2008" width="14.28515625" bestFit="1" customWidth="1"/>
    <col min="2009" max="2009" width="18.7109375" bestFit="1" customWidth="1"/>
    <col min="2010" max="2011" width="15.85546875" bestFit="1" customWidth="1"/>
    <col min="2012" max="2012" width="14.85546875" bestFit="1" customWidth="1"/>
    <col min="2013" max="2013" width="14.28515625" bestFit="1" customWidth="1"/>
    <col min="2014" max="2014" width="15.28515625" customWidth="1"/>
    <col min="2015" max="2015" width="15.85546875" customWidth="1"/>
    <col min="2016" max="2016" width="14.28515625" customWidth="1"/>
    <col min="2017" max="2017" width="14.85546875" bestFit="1" customWidth="1"/>
    <col min="2018" max="2018" width="16.140625" customWidth="1"/>
    <col min="2019" max="2019" width="17.28515625" customWidth="1"/>
    <col min="2020" max="2020" width="15.85546875" bestFit="1" customWidth="1"/>
    <col min="2021" max="2021" width="18.7109375" bestFit="1" customWidth="1"/>
    <col min="2023" max="2023" width="14.28515625" bestFit="1" customWidth="1"/>
    <col min="2024" max="2024" width="18.7109375" bestFit="1" customWidth="1"/>
    <col min="2025" max="2026" width="15.85546875" bestFit="1" customWidth="1"/>
    <col min="2027" max="2027" width="14.85546875" bestFit="1" customWidth="1"/>
    <col min="2028" max="2028" width="14.28515625" bestFit="1" customWidth="1"/>
    <col min="2029" max="2029" width="15.28515625" customWidth="1"/>
    <col min="2030" max="2030" width="15.85546875" customWidth="1"/>
    <col min="2031" max="2031" width="14.28515625" customWidth="1"/>
    <col min="2032" max="2032" width="14.85546875" bestFit="1" customWidth="1"/>
    <col min="2033" max="2033" width="16.140625" customWidth="1"/>
    <col min="2034" max="2034" width="17.28515625" customWidth="1"/>
    <col min="2035" max="2035" width="15.85546875" bestFit="1" customWidth="1"/>
    <col min="2036" max="2036" width="18.7109375" bestFit="1" customWidth="1"/>
    <col min="2038" max="2038" width="14.28515625" bestFit="1" customWidth="1"/>
    <col min="2039" max="2039" width="18.7109375" bestFit="1" customWidth="1"/>
    <col min="2040" max="2041" width="15.85546875" bestFit="1" customWidth="1"/>
    <col min="2042" max="2042" width="14.85546875" bestFit="1" customWidth="1"/>
    <col min="2043" max="2043" width="14.28515625" bestFit="1" customWidth="1"/>
    <col min="2044" max="2044" width="15.28515625" customWidth="1"/>
    <col min="2045" max="2045" width="15.85546875" customWidth="1"/>
    <col min="2046" max="2046" width="14.28515625" customWidth="1"/>
    <col min="2047" max="2047" width="14.85546875" bestFit="1" customWidth="1"/>
    <col min="2048" max="2048" width="16.140625" customWidth="1"/>
    <col min="2049" max="2049" width="17.28515625" customWidth="1"/>
    <col min="2050" max="2050" width="15.85546875" bestFit="1" customWidth="1"/>
    <col min="2051" max="2051" width="18.7109375" bestFit="1" customWidth="1"/>
    <col min="2212" max="2212" width="5.7109375" customWidth="1"/>
    <col min="2213" max="2213" width="29" customWidth="1"/>
    <col min="2214" max="2214" width="17.140625" customWidth="1"/>
    <col min="2215" max="2215" width="11.140625" customWidth="1"/>
    <col min="2216" max="2216" width="15.7109375" customWidth="1"/>
    <col min="2217" max="2217" width="16.28515625" customWidth="1"/>
    <col min="2218" max="2218" width="21.140625" customWidth="1"/>
    <col min="2219" max="2219" width="13" customWidth="1"/>
    <col min="2220" max="2220" width="15.28515625" customWidth="1"/>
    <col min="2221" max="2222" width="14.28515625" customWidth="1"/>
    <col min="2223" max="2224" width="15" customWidth="1"/>
    <col min="2225" max="2225" width="17.7109375" customWidth="1"/>
    <col min="2226" max="2226" width="15.7109375" customWidth="1"/>
    <col min="2227" max="2228" width="15" customWidth="1"/>
    <col min="2229" max="2229" width="15.85546875" customWidth="1"/>
    <col min="2230" max="2230" width="17.85546875" customWidth="1"/>
    <col min="2231" max="2231" width="15.85546875" bestFit="1" customWidth="1"/>
    <col min="2232" max="2232" width="18.7109375" bestFit="1" customWidth="1"/>
    <col min="2233" max="2233" width="5.7109375" customWidth="1"/>
    <col min="2234" max="2234" width="16.5703125" customWidth="1"/>
    <col min="2235" max="2235" width="18.7109375" bestFit="1" customWidth="1"/>
    <col min="2236" max="2237" width="15.85546875" bestFit="1" customWidth="1"/>
    <col min="2238" max="2238" width="14.85546875" bestFit="1" customWidth="1"/>
    <col min="2239" max="2239" width="14.28515625" bestFit="1" customWidth="1"/>
    <col min="2240" max="2240" width="15.28515625" customWidth="1"/>
    <col min="2241" max="2241" width="15.85546875" customWidth="1"/>
    <col min="2242" max="2242" width="14.28515625" customWidth="1"/>
    <col min="2243" max="2243" width="14.85546875" bestFit="1" customWidth="1"/>
    <col min="2244" max="2244" width="16.140625" customWidth="1"/>
    <col min="2245" max="2245" width="17.28515625" customWidth="1"/>
    <col min="2246" max="2246" width="15.85546875" bestFit="1" customWidth="1"/>
    <col min="2247" max="2247" width="18.7109375" bestFit="1" customWidth="1"/>
    <col min="2249" max="2249" width="14.28515625" bestFit="1" customWidth="1"/>
    <col min="2250" max="2250" width="18.7109375" bestFit="1" customWidth="1"/>
    <col min="2251" max="2252" width="15.85546875" bestFit="1" customWidth="1"/>
    <col min="2253" max="2253" width="14.85546875" bestFit="1" customWidth="1"/>
    <col min="2254" max="2254" width="16.85546875" customWidth="1"/>
    <col min="2255" max="2255" width="15.28515625" customWidth="1"/>
    <col min="2256" max="2256" width="15.85546875" customWidth="1"/>
    <col min="2257" max="2257" width="14.28515625" customWidth="1"/>
    <col min="2258" max="2258" width="14.85546875" bestFit="1" customWidth="1"/>
    <col min="2259" max="2259" width="16.140625" customWidth="1"/>
    <col min="2260" max="2260" width="17.28515625" customWidth="1"/>
    <col min="2261" max="2261" width="15.85546875" bestFit="1" customWidth="1"/>
    <col min="2262" max="2262" width="18.7109375" bestFit="1" customWidth="1"/>
    <col min="2264" max="2264" width="14.28515625" bestFit="1" customWidth="1"/>
    <col min="2265" max="2265" width="18.7109375" bestFit="1" customWidth="1"/>
    <col min="2266" max="2267" width="15.85546875" bestFit="1" customWidth="1"/>
    <col min="2268" max="2268" width="14.85546875" bestFit="1" customWidth="1"/>
    <col min="2269" max="2269" width="14.28515625" bestFit="1" customWidth="1"/>
    <col min="2270" max="2270" width="15.28515625" customWidth="1"/>
    <col min="2271" max="2271" width="15.85546875" customWidth="1"/>
    <col min="2272" max="2272" width="14.28515625" customWidth="1"/>
    <col min="2273" max="2273" width="14.85546875" bestFit="1" customWidth="1"/>
    <col min="2274" max="2274" width="16.140625" customWidth="1"/>
    <col min="2275" max="2275" width="17.28515625" customWidth="1"/>
    <col min="2276" max="2276" width="15.85546875" bestFit="1" customWidth="1"/>
    <col min="2277" max="2277" width="18.7109375" bestFit="1" customWidth="1"/>
    <col min="2279" max="2279" width="14.28515625" bestFit="1" customWidth="1"/>
    <col min="2280" max="2280" width="18.7109375" bestFit="1" customWidth="1"/>
    <col min="2281" max="2282" width="15.85546875" bestFit="1" customWidth="1"/>
    <col min="2283" max="2283" width="14.85546875" bestFit="1" customWidth="1"/>
    <col min="2284" max="2284" width="14.28515625" bestFit="1" customWidth="1"/>
    <col min="2285" max="2285" width="15.28515625" customWidth="1"/>
    <col min="2286" max="2286" width="15.85546875" customWidth="1"/>
    <col min="2287" max="2287" width="14.28515625" customWidth="1"/>
    <col min="2288" max="2288" width="14.85546875" bestFit="1" customWidth="1"/>
    <col min="2289" max="2289" width="16.140625" customWidth="1"/>
    <col min="2290" max="2290" width="17.28515625" customWidth="1"/>
    <col min="2291" max="2291" width="15.85546875" bestFit="1" customWidth="1"/>
    <col min="2292" max="2292" width="18.7109375" bestFit="1" customWidth="1"/>
    <col min="2294" max="2294" width="14.28515625" bestFit="1" customWidth="1"/>
    <col min="2295" max="2295" width="18.7109375" bestFit="1" customWidth="1"/>
    <col min="2296" max="2297" width="15.85546875" bestFit="1" customWidth="1"/>
    <col min="2298" max="2298" width="14.85546875" bestFit="1" customWidth="1"/>
    <col min="2299" max="2299" width="14.28515625" bestFit="1" customWidth="1"/>
    <col min="2300" max="2300" width="15.28515625" customWidth="1"/>
    <col min="2301" max="2301" width="15.85546875" customWidth="1"/>
    <col min="2302" max="2302" width="14.28515625" customWidth="1"/>
    <col min="2303" max="2303" width="14.85546875" bestFit="1" customWidth="1"/>
    <col min="2304" max="2304" width="16.140625" customWidth="1"/>
    <col min="2305" max="2305" width="17.28515625" customWidth="1"/>
    <col min="2306" max="2306" width="15.85546875" bestFit="1" customWidth="1"/>
    <col min="2307" max="2307" width="18.7109375" bestFit="1" customWidth="1"/>
    <col min="2468" max="2468" width="5.7109375" customWidth="1"/>
    <col min="2469" max="2469" width="29" customWidth="1"/>
    <col min="2470" max="2470" width="17.140625" customWidth="1"/>
    <col min="2471" max="2471" width="11.140625" customWidth="1"/>
    <col min="2472" max="2472" width="15.7109375" customWidth="1"/>
    <col min="2473" max="2473" width="16.28515625" customWidth="1"/>
    <col min="2474" max="2474" width="21.140625" customWidth="1"/>
    <col min="2475" max="2475" width="13" customWidth="1"/>
    <col min="2476" max="2476" width="15.28515625" customWidth="1"/>
    <col min="2477" max="2478" width="14.28515625" customWidth="1"/>
    <col min="2479" max="2480" width="15" customWidth="1"/>
    <col min="2481" max="2481" width="17.7109375" customWidth="1"/>
    <col min="2482" max="2482" width="15.7109375" customWidth="1"/>
    <col min="2483" max="2484" width="15" customWidth="1"/>
    <col min="2485" max="2485" width="15.85546875" customWidth="1"/>
    <col min="2486" max="2486" width="17.85546875" customWidth="1"/>
    <col min="2487" max="2487" width="15.85546875" bestFit="1" customWidth="1"/>
    <col min="2488" max="2488" width="18.7109375" bestFit="1" customWidth="1"/>
    <col min="2489" max="2489" width="5.7109375" customWidth="1"/>
    <col min="2490" max="2490" width="16.5703125" customWidth="1"/>
    <col min="2491" max="2491" width="18.7109375" bestFit="1" customWidth="1"/>
    <col min="2492" max="2493" width="15.85546875" bestFit="1" customWidth="1"/>
    <col min="2494" max="2494" width="14.85546875" bestFit="1" customWidth="1"/>
    <col min="2495" max="2495" width="14.28515625" bestFit="1" customWidth="1"/>
    <col min="2496" max="2496" width="15.28515625" customWidth="1"/>
    <col min="2497" max="2497" width="15.85546875" customWidth="1"/>
    <col min="2498" max="2498" width="14.28515625" customWidth="1"/>
    <col min="2499" max="2499" width="14.85546875" bestFit="1" customWidth="1"/>
    <col min="2500" max="2500" width="16.140625" customWidth="1"/>
    <col min="2501" max="2501" width="17.28515625" customWidth="1"/>
    <col min="2502" max="2502" width="15.85546875" bestFit="1" customWidth="1"/>
    <col min="2503" max="2503" width="18.7109375" bestFit="1" customWidth="1"/>
    <col min="2505" max="2505" width="14.28515625" bestFit="1" customWidth="1"/>
    <col min="2506" max="2506" width="18.7109375" bestFit="1" customWidth="1"/>
    <col min="2507" max="2508" width="15.85546875" bestFit="1" customWidth="1"/>
    <col min="2509" max="2509" width="14.85546875" bestFit="1" customWidth="1"/>
    <col min="2510" max="2510" width="16.85546875" customWidth="1"/>
    <col min="2511" max="2511" width="15.28515625" customWidth="1"/>
    <col min="2512" max="2512" width="15.85546875" customWidth="1"/>
    <col min="2513" max="2513" width="14.28515625" customWidth="1"/>
    <col min="2514" max="2514" width="14.85546875" bestFit="1" customWidth="1"/>
    <col min="2515" max="2515" width="16.140625" customWidth="1"/>
    <col min="2516" max="2516" width="17.28515625" customWidth="1"/>
    <col min="2517" max="2517" width="15.85546875" bestFit="1" customWidth="1"/>
    <col min="2518" max="2518" width="18.7109375" bestFit="1" customWidth="1"/>
    <col min="2520" max="2520" width="14.28515625" bestFit="1" customWidth="1"/>
    <col min="2521" max="2521" width="18.7109375" bestFit="1" customWidth="1"/>
    <col min="2522" max="2523" width="15.85546875" bestFit="1" customWidth="1"/>
    <col min="2524" max="2524" width="14.85546875" bestFit="1" customWidth="1"/>
    <col min="2525" max="2525" width="14.28515625" bestFit="1" customWidth="1"/>
    <col min="2526" max="2526" width="15.28515625" customWidth="1"/>
    <col min="2527" max="2527" width="15.85546875" customWidth="1"/>
    <col min="2528" max="2528" width="14.28515625" customWidth="1"/>
    <col min="2529" max="2529" width="14.85546875" bestFit="1" customWidth="1"/>
    <col min="2530" max="2530" width="16.140625" customWidth="1"/>
    <col min="2531" max="2531" width="17.28515625" customWidth="1"/>
    <col min="2532" max="2532" width="15.85546875" bestFit="1" customWidth="1"/>
    <col min="2533" max="2533" width="18.7109375" bestFit="1" customWidth="1"/>
    <col min="2535" max="2535" width="14.28515625" bestFit="1" customWidth="1"/>
    <col min="2536" max="2536" width="18.7109375" bestFit="1" customWidth="1"/>
    <col min="2537" max="2538" width="15.85546875" bestFit="1" customWidth="1"/>
    <col min="2539" max="2539" width="14.85546875" bestFit="1" customWidth="1"/>
    <col min="2540" max="2540" width="14.28515625" bestFit="1" customWidth="1"/>
    <col min="2541" max="2541" width="15.28515625" customWidth="1"/>
    <col min="2542" max="2542" width="15.85546875" customWidth="1"/>
    <col min="2543" max="2543" width="14.28515625" customWidth="1"/>
    <col min="2544" max="2544" width="14.85546875" bestFit="1" customWidth="1"/>
    <col min="2545" max="2545" width="16.140625" customWidth="1"/>
    <col min="2546" max="2546" width="17.28515625" customWidth="1"/>
    <col min="2547" max="2547" width="15.85546875" bestFit="1" customWidth="1"/>
    <col min="2548" max="2548" width="18.7109375" bestFit="1" customWidth="1"/>
    <col min="2550" max="2550" width="14.28515625" bestFit="1" customWidth="1"/>
    <col min="2551" max="2551" width="18.7109375" bestFit="1" customWidth="1"/>
    <col min="2552" max="2553" width="15.85546875" bestFit="1" customWidth="1"/>
    <col min="2554" max="2554" width="14.85546875" bestFit="1" customWidth="1"/>
    <col min="2555" max="2555" width="14.28515625" bestFit="1" customWidth="1"/>
    <col min="2556" max="2556" width="15.28515625" customWidth="1"/>
    <col min="2557" max="2557" width="15.85546875" customWidth="1"/>
    <col min="2558" max="2558" width="14.28515625" customWidth="1"/>
    <col min="2559" max="2559" width="14.85546875" bestFit="1" customWidth="1"/>
    <col min="2560" max="2560" width="16.140625" customWidth="1"/>
    <col min="2561" max="2561" width="17.28515625" customWidth="1"/>
    <col min="2562" max="2562" width="15.85546875" bestFit="1" customWidth="1"/>
    <col min="2563" max="2563" width="18.7109375" bestFit="1" customWidth="1"/>
    <col min="2724" max="2724" width="5.7109375" customWidth="1"/>
    <col min="2725" max="2725" width="29" customWidth="1"/>
    <col min="2726" max="2726" width="17.140625" customWidth="1"/>
    <col min="2727" max="2727" width="11.140625" customWidth="1"/>
    <col min="2728" max="2728" width="15.7109375" customWidth="1"/>
    <col min="2729" max="2729" width="16.28515625" customWidth="1"/>
    <col min="2730" max="2730" width="21.140625" customWidth="1"/>
    <col min="2731" max="2731" width="13" customWidth="1"/>
    <col min="2732" max="2732" width="15.28515625" customWidth="1"/>
    <col min="2733" max="2734" width="14.28515625" customWidth="1"/>
    <col min="2735" max="2736" width="15" customWidth="1"/>
    <col min="2737" max="2737" width="17.7109375" customWidth="1"/>
    <col min="2738" max="2738" width="15.7109375" customWidth="1"/>
    <col min="2739" max="2740" width="15" customWidth="1"/>
    <col min="2741" max="2741" width="15.85546875" customWidth="1"/>
    <col min="2742" max="2742" width="17.85546875" customWidth="1"/>
    <col min="2743" max="2743" width="15.85546875" bestFit="1" customWidth="1"/>
    <col min="2744" max="2744" width="18.7109375" bestFit="1" customWidth="1"/>
    <col min="2745" max="2745" width="5.7109375" customWidth="1"/>
    <col min="2746" max="2746" width="16.5703125" customWidth="1"/>
    <col min="2747" max="2747" width="18.7109375" bestFit="1" customWidth="1"/>
    <col min="2748" max="2749" width="15.85546875" bestFit="1" customWidth="1"/>
    <col min="2750" max="2750" width="14.85546875" bestFit="1" customWidth="1"/>
    <col min="2751" max="2751" width="14.28515625" bestFit="1" customWidth="1"/>
    <col min="2752" max="2752" width="15.28515625" customWidth="1"/>
    <col min="2753" max="2753" width="15.85546875" customWidth="1"/>
    <col min="2754" max="2754" width="14.28515625" customWidth="1"/>
    <col min="2755" max="2755" width="14.85546875" bestFit="1" customWidth="1"/>
    <col min="2756" max="2756" width="16.140625" customWidth="1"/>
    <col min="2757" max="2757" width="17.28515625" customWidth="1"/>
    <col min="2758" max="2758" width="15.85546875" bestFit="1" customWidth="1"/>
    <col min="2759" max="2759" width="18.7109375" bestFit="1" customWidth="1"/>
    <col min="2761" max="2761" width="14.28515625" bestFit="1" customWidth="1"/>
    <col min="2762" max="2762" width="18.7109375" bestFit="1" customWidth="1"/>
    <col min="2763" max="2764" width="15.85546875" bestFit="1" customWidth="1"/>
    <col min="2765" max="2765" width="14.85546875" bestFit="1" customWidth="1"/>
    <col min="2766" max="2766" width="16.85546875" customWidth="1"/>
    <col min="2767" max="2767" width="15.28515625" customWidth="1"/>
    <col min="2768" max="2768" width="15.85546875" customWidth="1"/>
    <col min="2769" max="2769" width="14.28515625" customWidth="1"/>
    <col min="2770" max="2770" width="14.85546875" bestFit="1" customWidth="1"/>
    <col min="2771" max="2771" width="16.140625" customWidth="1"/>
    <col min="2772" max="2772" width="17.28515625" customWidth="1"/>
    <col min="2773" max="2773" width="15.85546875" bestFit="1" customWidth="1"/>
    <col min="2774" max="2774" width="18.7109375" bestFit="1" customWidth="1"/>
    <col min="2776" max="2776" width="14.28515625" bestFit="1" customWidth="1"/>
    <col min="2777" max="2777" width="18.7109375" bestFit="1" customWidth="1"/>
    <col min="2778" max="2779" width="15.85546875" bestFit="1" customWidth="1"/>
    <col min="2780" max="2780" width="14.85546875" bestFit="1" customWidth="1"/>
    <col min="2781" max="2781" width="14.28515625" bestFit="1" customWidth="1"/>
    <col min="2782" max="2782" width="15.28515625" customWidth="1"/>
    <col min="2783" max="2783" width="15.85546875" customWidth="1"/>
    <col min="2784" max="2784" width="14.28515625" customWidth="1"/>
    <col min="2785" max="2785" width="14.85546875" bestFit="1" customWidth="1"/>
    <col min="2786" max="2786" width="16.140625" customWidth="1"/>
    <col min="2787" max="2787" width="17.28515625" customWidth="1"/>
    <col min="2788" max="2788" width="15.85546875" bestFit="1" customWidth="1"/>
    <col min="2789" max="2789" width="18.7109375" bestFit="1" customWidth="1"/>
    <col min="2791" max="2791" width="14.28515625" bestFit="1" customWidth="1"/>
    <col min="2792" max="2792" width="18.7109375" bestFit="1" customWidth="1"/>
    <col min="2793" max="2794" width="15.85546875" bestFit="1" customWidth="1"/>
    <col min="2795" max="2795" width="14.85546875" bestFit="1" customWidth="1"/>
    <col min="2796" max="2796" width="14.28515625" bestFit="1" customWidth="1"/>
    <col min="2797" max="2797" width="15.28515625" customWidth="1"/>
    <col min="2798" max="2798" width="15.85546875" customWidth="1"/>
    <col min="2799" max="2799" width="14.28515625" customWidth="1"/>
    <col min="2800" max="2800" width="14.85546875" bestFit="1" customWidth="1"/>
    <col min="2801" max="2801" width="16.140625" customWidth="1"/>
    <col min="2802" max="2802" width="17.28515625" customWidth="1"/>
    <col min="2803" max="2803" width="15.85546875" bestFit="1" customWidth="1"/>
    <col min="2804" max="2804" width="18.7109375" bestFit="1" customWidth="1"/>
    <col min="2806" max="2806" width="14.28515625" bestFit="1" customWidth="1"/>
    <col min="2807" max="2807" width="18.7109375" bestFit="1" customWidth="1"/>
    <col min="2808" max="2809" width="15.85546875" bestFit="1" customWidth="1"/>
    <col min="2810" max="2810" width="14.85546875" bestFit="1" customWidth="1"/>
    <col min="2811" max="2811" width="14.28515625" bestFit="1" customWidth="1"/>
    <col min="2812" max="2812" width="15.28515625" customWidth="1"/>
    <col min="2813" max="2813" width="15.85546875" customWidth="1"/>
    <col min="2814" max="2814" width="14.28515625" customWidth="1"/>
    <col min="2815" max="2815" width="14.85546875" bestFit="1" customWidth="1"/>
    <col min="2816" max="2816" width="16.140625" customWidth="1"/>
    <col min="2817" max="2817" width="17.28515625" customWidth="1"/>
    <col min="2818" max="2818" width="15.85546875" bestFit="1" customWidth="1"/>
    <col min="2819" max="2819" width="18.7109375" bestFit="1" customWidth="1"/>
    <col min="2980" max="2980" width="5.7109375" customWidth="1"/>
    <col min="2981" max="2981" width="29" customWidth="1"/>
    <col min="2982" max="2982" width="17.140625" customWidth="1"/>
    <col min="2983" max="2983" width="11.140625" customWidth="1"/>
    <col min="2984" max="2984" width="15.7109375" customWidth="1"/>
    <col min="2985" max="2985" width="16.28515625" customWidth="1"/>
    <col min="2986" max="2986" width="21.140625" customWidth="1"/>
    <col min="2987" max="2987" width="13" customWidth="1"/>
    <col min="2988" max="2988" width="15.28515625" customWidth="1"/>
    <col min="2989" max="2990" width="14.28515625" customWidth="1"/>
    <col min="2991" max="2992" width="15" customWidth="1"/>
    <col min="2993" max="2993" width="17.7109375" customWidth="1"/>
    <col min="2994" max="2994" width="15.7109375" customWidth="1"/>
    <col min="2995" max="2996" width="15" customWidth="1"/>
    <col min="2997" max="2997" width="15.85546875" customWidth="1"/>
    <col min="2998" max="2998" width="17.85546875" customWidth="1"/>
    <col min="2999" max="2999" width="15.85546875" bestFit="1" customWidth="1"/>
    <col min="3000" max="3000" width="18.7109375" bestFit="1" customWidth="1"/>
    <col min="3001" max="3001" width="5.7109375" customWidth="1"/>
    <col min="3002" max="3002" width="16.5703125" customWidth="1"/>
    <col min="3003" max="3003" width="18.7109375" bestFit="1" customWidth="1"/>
    <col min="3004" max="3005" width="15.85546875" bestFit="1" customWidth="1"/>
    <col min="3006" max="3006" width="14.85546875" bestFit="1" customWidth="1"/>
    <col min="3007" max="3007" width="14.28515625" bestFit="1" customWidth="1"/>
    <col min="3008" max="3008" width="15.28515625" customWidth="1"/>
    <col min="3009" max="3009" width="15.85546875" customWidth="1"/>
    <col min="3010" max="3010" width="14.28515625" customWidth="1"/>
    <col min="3011" max="3011" width="14.85546875" bestFit="1" customWidth="1"/>
    <col min="3012" max="3012" width="16.140625" customWidth="1"/>
    <col min="3013" max="3013" width="17.28515625" customWidth="1"/>
    <col min="3014" max="3014" width="15.85546875" bestFit="1" customWidth="1"/>
    <col min="3015" max="3015" width="18.7109375" bestFit="1" customWidth="1"/>
    <col min="3017" max="3017" width="14.28515625" bestFit="1" customWidth="1"/>
    <col min="3018" max="3018" width="18.7109375" bestFit="1" customWidth="1"/>
    <col min="3019" max="3020" width="15.85546875" bestFit="1" customWidth="1"/>
    <col min="3021" max="3021" width="14.85546875" bestFit="1" customWidth="1"/>
    <col min="3022" max="3022" width="16.85546875" customWidth="1"/>
    <col min="3023" max="3023" width="15.28515625" customWidth="1"/>
    <col min="3024" max="3024" width="15.85546875" customWidth="1"/>
    <col min="3025" max="3025" width="14.28515625" customWidth="1"/>
    <col min="3026" max="3026" width="14.85546875" bestFit="1" customWidth="1"/>
    <col min="3027" max="3027" width="16.140625" customWidth="1"/>
    <col min="3028" max="3028" width="17.28515625" customWidth="1"/>
    <col min="3029" max="3029" width="15.85546875" bestFit="1" customWidth="1"/>
    <col min="3030" max="3030" width="18.7109375" bestFit="1" customWidth="1"/>
    <col min="3032" max="3032" width="14.28515625" bestFit="1" customWidth="1"/>
    <col min="3033" max="3033" width="18.7109375" bestFit="1" customWidth="1"/>
    <col min="3034" max="3035" width="15.85546875" bestFit="1" customWidth="1"/>
    <col min="3036" max="3036" width="14.85546875" bestFit="1" customWidth="1"/>
    <col min="3037" max="3037" width="14.28515625" bestFit="1" customWidth="1"/>
    <col min="3038" max="3038" width="15.28515625" customWidth="1"/>
    <col min="3039" max="3039" width="15.85546875" customWidth="1"/>
    <col min="3040" max="3040" width="14.28515625" customWidth="1"/>
    <col min="3041" max="3041" width="14.85546875" bestFit="1" customWidth="1"/>
    <col min="3042" max="3042" width="16.140625" customWidth="1"/>
    <col min="3043" max="3043" width="17.28515625" customWidth="1"/>
    <col min="3044" max="3044" width="15.85546875" bestFit="1" customWidth="1"/>
    <col min="3045" max="3045" width="18.7109375" bestFit="1" customWidth="1"/>
    <col min="3047" max="3047" width="14.28515625" bestFit="1" customWidth="1"/>
    <col min="3048" max="3048" width="18.7109375" bestFit="1" customWidth="1"/>
    <col min="3049" max="3050" width="15.85546875" bestFit="1" customWidth="1"/>
    <col min="3051" max="3051" width="14.85546875" bestFit="1" customWidth="1"/>
    <col min="3052" max="3052" width="14.28515625" bestFit="1" customWidth="1"/>
    <col min="3053" max="3053" width="15.28515625" customWidth="1"/>
    <col min="3054" max="3054" width="15.85546875" customWidth="1"/>
    <col min="3055" max="3055" width="14.28515625" customWidth="1"/>
    <col min="3056" max="3056" width="14.85546875" bestFit="1" customWidth="1"/>
    <col min="3057" max="3057" width="16.140625" customWidth="1"/>
    <col min="3058" max="3058" width="17.28515625" customWidth="1"/>
    <col min="3059" max="3059" width="15.85546875" bestFit="1" customWidth="1"/>
    <col min="3060" max="3060" width="18.7109375" bestFit="1" customWidth="1"/>
    <col min="3062" max="3062" width="14.28515625" bestFit="1" customWidth="1"/>
    <col min="3063" max="3063" width="18.7109375" bestFit="1" customWidth="1"/>
    <col min="3064" max="3065" width="15.85546875" bestFit="1" customWidth="1"/>
    <col min="3066" max="3066" width="14.85546875" bestFit="1" customWidth="1"/>
    <col min="3067" max="3067" width="14.28515625" bestFit="1" customWidth="1"/>
    <col min="3068" max="3068" width="15.28515625" customWidth="1"/>
    <col min="3069" max="3069" width="15.85546875" customWidth="1"/>
    <col min="3070" max="3070" width="14.28515625" customWidth="1"/>
    <col min="3071" max="3071" width="14.85546875" bestFit="1" customWidth="1"/>
    <col min="3072" max="3072" width="16.140625" customWidth="1"/>
    <col min="3073" max="3073" width="17.28515625" customWidth="1"/>
    <col min="3074" max="3074" width="15.85546875" bestFit="1" customWidth="1"/>
    <col min="3075" max="3075" width="18.7109375" bestFit="1" customWidth="1"/>
    <col min="3236" max="3236" width="5.7109375" customWidth="1"/>
    <col min="3237" max="3237" width="29" customWidth="1"/>
    <col min="3238" max="3238" width="17.140625" customWidth="1"/>
    <col min="3239" max="3239" width="11.140625" customWidth="1"/>
    <col min="3240" max="3240" width="15.7109375" customWidth="1"/>
    <col min="3241" max="3241" width="16.28515625" customWidth="1"/>
    <col min="3242" max="3242" width="21.140625" customWidth="1"/>
    <col min="3243" max="3243" width="13" customWidth="1"/>
    <col min="3244" max="3244" width="15.28515625" customWidth="1"/>
    <col min="3245" max="3246" width="14.28515625" customWidth="1"/>
    <col min="3247" max="3248" width="15" customWidth="1"/>
    <col min="3249" max="3249" width="17.7109375" customWidth="1"/>
    <col min="3250" max="3250" width="15.7109375" customWidth="1"/>
    <col min="3251" max="3252" width="15" customWidth="1"/>
    <col min="3253" max="3253" width="15.85546875" customWidth="1"/>
    <col min="3254" max="3254" width="17.85546875" customWidth="1"/>
    <col min="3255" max="3255" width="15.85546875" bestFit="1" customWidth="1"/>
    <col min="3256" max="3256" width="18.7109375" bestFit="1" customWidth="1"/>
    <col min="3257" max="3257" width="5.7109375" customWidth="1"/>
    <col min="3258" max="3258" width="16.5703125" customWidth="1"/>
    <col min="3259" max="3259" width="18.7109375" bestFit="1" customWidth="1"/>
    <col min="3260" max="3261" width="15.85546875" bestFit="1" customWidth="1"/>
    <col min="3262" max="3262" width="14.85546875" bestFit="1" customWidth="1"/>
    <col min="3263" max="3263" width="14.28515625" bestFit="1" customWidth="1"/>
    <col min="3264" max="3264" width="15.28515625" customWidth="1"/>
    <col min="3265" max="3265" width="15.85546875" customWidth="1"/>
    <col min="3266" max="3266" width="14.28515625" customWidth="1"/>
    <col min="3267" max="3267" width="14.85546875" bestFit="1" customWidth="1"/>
    <col min="3268" max="3268" width="16.140625" customWidth="1"/>
    <col min="3269" max="3269" width="17.28515625" customWidth="1"/>
    <col min="3270" max="3270" width="15.85546875" bestFit="1" customWidth="1"/>
    <col min="3271" max="3271" width="18.7109375" bestFit="1" customWidth="1"/>
    <col min="3273" max="3273" width="14.28515625" bestFit="1" customWidth="1"/>
    <col min="3274" max="3274" width="18.7109375" bestFit="1" customWidth="1"/>
    <col min="3275" max="3276" width="15.85546875" bestFit="1" customWidth="1"/>
    <col min="3277" max="3277" width="14.85546875" bestFit="1" customWidth="1"/>
    <col min="3278" max="3278" width="16.85546875" customWidth="1"/>
    <col min="3279" max="3279" width="15.28515625" customWidth="1"/>
    <col min="3280" max="3280" width="15.85546875" customWidth="1"/>
    <col min="3281" max="3281" width="14.28515625" customWidth="1"/>
    <col min="3282" max="3282" width="14.85546875" bestFit="1" customWidth="1"/>
    <col min="3283" max="3283" width="16.140625" customWidth="1"/>
    <col min="3284" max="3284" width="17.28515625" customWidth="1"/>
    <col min="3285" max="3285" width="15.85546875" bestFit="1" customWidth="1"/>
    <col min="3286" max="3286" width="18.7109375" bestFit="1" customWidth="1"/>
    <col min="3288" max="3288" width="14.28515625" bestFit="1" customWidth="1"/>
    <col min="3289" max="3289" width="18.7109375" bestFit="1" customWidth="1"/>
    <col min="3290" max="3291" width="15.85546875" bestFit="1" customWidth="1"/>
    <col min="3292" max="3292" width="14.85546875" bestFit="1" customWidth="1"/>
    <col min="3293" max="3293" width="14.28515625" bestFit="1" customWidth="1"/>
    <col min="3294" max="3294" width="15.28515625" customWidth="1"/>
    <col min="3295" max="3295" width="15.85546875" customWidth="1"/>
    <col min="3296" max="3296" width="14.28515625" customWidth="1"/>
    <col min="3297" max="3297" width="14.85546875" bestFit="1" customWidth="1"/>
    <col min="3298" max="3298" width="16.140625" customWidth="1"/>
    <col min="3299" max="3299" width="17.28515625" customWidth="1"/>
    <col min="3300" max="3300" width="15.85546875" bestFit="1" customWidth="1"/>
    <col min="3301" max="3301" width="18.7109375" bestFit="1" customWidth="1"/>
    <col min="3303" max="3303" width="14.28515625" bestFit="1" customWidth="1"/>
    <col min="3304" max="3304" width="18.7109375" bestFit="1" customWidth="1"/>
    <col min="3305" max="3306" width="15.85546875" bestFit="1" customWidth="1"/>
    <col min="3307" max="3307" width="14.85546875" bestFit="1" customWidth="1"/>
    <col min="3308" max="3308" width="14.28515625" bestFit="1" customWidth="1"/>
    <col min="3309" max="3309" width="15.28515625" customWidth="1"/>
    <col min="3310" max="3310" width="15.85546875" customWidth="1"/>
    <col min="3311" max="3311" width="14.28515625" customWidth="1"/>
    <col min="3312" max="3312" width="14.85546875" bestFit="1" customWidth="1"/>
    <col min="3313" max="3313" width="16.140625" customWidth="1"/>
    <col min="3314" max="3314" width="17.28515625" customWidth="1"/>
    <col min="3315" max="3315" width="15.85546875" bestFit="1" customWidth="1"/>
    <col min="3316" max="3316" width="18.7109375" bestFit="1" customWidth="1"/>
    <col min="3318" max="3318" width="14.28515625" bestFit="1" customWidth="1"/>
    <col min="3319" max="3319" width="18.7109375" bestFit="1" customWidth="1"/>
    <col min="3320" max="3321" width="15.85546875" bestFit="1" customWidth="1"/>
    <col min="3322" max="3322" width="14.85546875" bestFit="1" customWidth="1"/>
    <col min="3323" max="3323" width="14.28515625" bestFit="1" customWidth="1"/>
    <col min="3324" max="3324" width="15.28515625" customWidth="1"/>
    <col min="3325" max="3325" width="15.85546875" customWidth="1"/>
    <col min="3326" max="3326" width="14.28515625" customWidth="1"/>
    <col min="3327" max="3327" width="14.85546875" bestFit="1" customWidth="1"/>
    <col min="3328" max="3328" width="16.140625" customWidth="1"/>
    <col min="3329" max="3329" width="17.28515625" customWidth="1"/>
    <col min="3330" max="3330" width="15.85546875" bestFit="1" customWidth="1"/>
    <col min="3331" max="3331" width="18.7109375" bestFit="1" customWidth="1"/>
    <col min="3492" max="3492" width="5.7109375" customWidth="1"/>
    <col min="3493" max="3493" width="29" customWidth="1"/>
    <col min="3494" max="3494" width="17.140625" customWidth="1"/>
    <col min="3495" max="3495" width="11.140625" customWidth="1"/>
    <col min="3496" max="3496" width="15.7109375" customWidth="1"/>
    <col min="3497" max="3497" width="16.28515625" customWidth="1"/>
    <col min="3498" max="3498" width="21.140625" customWidth="1"/>
    <col min="3499" max="3499" width="13" customWidth="1"/>
    <col min="3500" max="3500" width="15.28515625" customWidth="1"/>
    <col min="3501" max="3502" width="14.28515625" customWidth="1"/>
    <col min="3503" max="3504" width="15" customWidth="1"/>
    <col min="3505" max="3505" width="17.7109375" customWidth="1"/>
    <col min="3506" max="3506" width="15.7109375" customWidth="1"/>
    <col min="3507" max="3508" width="15" customWidth="1"/>
    <col min="3509" max="3509" width="15.85546875" customWidth="1"/>
    <col min="3510" max="3510" width="17.85546875" customWidth="1"/>
    <col min="3511" max="3511" width="15.85546875" bestFit="1" customWidth="1"/>
    <col min="3512" max="3512" width="18.7109375" bestFit="1" customWidth="1"/>
    <col min="3513" max="3513" width="5.7109375" customWidth="1"/>
    <col min="3514" max="3514" width="16.5703125" customWidth="1"/>
    <col min="3515" max="3515" width="18.7109375" bestFit="1" customWidth="1"/>
    <col min="3516" max="3517" width="15.85546875" bestFit="1" customWidth="1"/>
    <col min="3518" max="3518" width="14.85546875" bestFit="1" customWidth="1"/>
    <col min="3519" max="3519" width="14.28515625" bestFit="1" customWidth="1"/>
    <col min="3520" max="3520" width="15.28515625" customWidth="1"/>
    <col min="3521" max="3521" width="15.85546875" customWidth="1"/>
    <col min="3522" max="3522" width="14.28515625" customWidth="1"/>
    <col min="3523" max="3523" width="14.85546875" bestFit="1" customWidth="1"/>
    <col min="3524" max="3524" width="16.140625" customWidth="1"/>
    <col min="3525" max="3525" width="17.28515625" customWidth="1"/>
    <col min="3526" max="3526" width="15.85546875" bestFit="1" customWidth="1"/>
    <col min="3527" max="3527" width="18.7109375" bestFit="1" customWidth="1"/>
    <col min="3529" max="3529" width="14.28515625" bestFit="1" customWidth="1"/>
    <col min="3530" max="3530" width="18.7109375" bestFit="1" customWidth="1"/>
    <col min="3531" max="3532" width="15.85546875" bestFit="1" customWidth="1"/>
    <col min="3533" max="3533" width="14.85546875" bestFit="1" customWidth="1"/>
    <col min="3534" max="3534" width="16.85546875" customWidth="1"/>
    <col min="3535" max="3535" width="15.28515625" customWidth="1"/>
    <col min="3536" max="3536" width="15.85546875" customWidth="1"/>
    <col min="3537" max="3537" width="14.28515625" customWidth="1"/>
    <col min="3538" max="3538" width="14.85546875" bestFit="1" customWidth="1"/>
    <col min="3539" max="3539" width="16.140625" customWidth="1"/>
    <col min="3540" max="3540" width="17.28515625" customWidth="1"/>
    <col min="3541" max="3541" width="15.85546875" bestFit="1" customWidth="1"/>
    <col min="3542" max="3542" width="18.7109375" bestFit="1" customWidth="1"/>
    <col min="3544" max="3544" width="14.28515625" bestFit="1" customWidth="1"/>
    <col min="3545" max="3545" width="18.7109375" bestFit="1" customWidth="1"/>
    <col min="3546" max="3547" width="15.85546875" bestFit="1" customWidth="1"/>
    <col min="3548" max="3548" width="14.85546875" bestFit="1" customWidth="1"/>
    <col min="3549" max="3549" width="14.28515625" bestFit="1" customWidth="1"/>
    <col min="3550" max="3550" width="15.28515625" customWidth="1"/>
    <col min="3551" max="3551" width="15.85546875" customWidth="1"/>
    <col min="3552" max="3552" width="14.28515625" customWidth="1"/>
    <col min="3553" max="3553" width="14.85546875" bestFit="1" customWidth="1"/>
    <col min="3554" max="3554" width="16.140625" customWidth="1"/>
    <col min="3555" max="3555" width="17.28515625" customWidth="1"/>
    <col min="3556" max="3556" width="15.85546875" bestFit="1" customWidth="1"/>
    <col min="3557" max="3557" width="18.7109375" bestFit="1" customWidth="1"/>
    <col min="3559" max="3559" width="14.28515625" bestFit="1" customWidth="1"/>
    <col min="3560" max="3560" width="18.7109375" bestFit="1" customWidth="1"/>
    <col min="3561" max="3562" width="15.85546875" bestFit="1" customWidth="1"/>
    <col min="3563" max="3563" width="14.85546875" bestFit="1" customWidth="1"/>
    <col min="3564" max="3564" width="14.28515625" bestFit="1" customWidth="1"/>
    <col min="3565" max="3565" width="15.28515625" customWidth="1"/>
    <col min="3566" max="3566" width="15.85546875" customWidth="1"/>
    <col min="3567" max="3567" width="14.28515625" customWidth="1"/>
    <col min="3568" max="3568" width="14.85546875" bestFit="1" customWidth="1"/>
    <col min="3569" max="3569" width="16.140625" customWidth="1"/>
    <col min="3570" max="3570" width="17.28515625" customWidth="1"/>
    <col min="3571" max="3571" width="15.85546875" bestFit="1" customWidth="1"/>
    <col min="3572" max="3572" width="18.7109375" bestFit="1" customWidth="1"/>
    <col min="3574" max="3574" width="14.28515625" bestFit="1" customWidth="1"/>
    <col min="3575" max="3575" width="18.7109375" bestFit="1" customWidth="1"/>
    <col min="3576" max="3577" width="15.85546875" bestFit="1" customWidth="1"/>
    <col min="3578" max="3578" width="14.85546875" bestFit="1" customWidth="1"/>
    <col min="3579" max="3579" width="14.28515625" bestFit="1" customWidth="1"/>
    <col min="3580" max="3580" width="15.28515625" customWidth="1"/>
    <col min="3581" max="3581" width="15.85546875" customWidth="1"/>
    <col min="3582" max="3582" width="14.28515625" customWidth="1"/>
    <col min="3583" max="3583" width="14.85546875" bestFit="1" customWidth="1"/>
    <col min="3584" max="3584" width="16.140625" customWidth="1"/>
    <col min="3585" max="3585" width="17.28515625" customWidth="1"/>
    <col min="3586" max="3586" width="15.85546875" bestFit="1" customWidth="1"/>
    <col min="3587" max="3587" width="18.7109375" bestFit="1" customWidth="1"/>
    <col min="3748" max="3748" width="5.7109375" customWidth="1"/>
    <col min="3749" max="3749" width="29" customWidth="1"/>
    <col min="3750" max="3750" width="17.140625" customWidth="1"/>
    <col min="3751" max="3751" width="11.140625" customWidth="1"/>
    <col min="3752" max="3752" width="15.7109375" customWidth="1"/>
    <col min="3753" max="3753" width="16.28515625" customWidth="1"/>
    <col min="3754" max="3754" width="21.140625" customWidth="1"/>
    <col min="3755" max="3755" width="13" customWidth="1"/>
    <col min="3756" max="3756" width="15.28515625" customWidth="1"/>
    <col min="3757" max="3758" width="14.28515625" customWidth="1"/>
    <col min="3759" max="3760" width="15" customWidth="1"/>
    <col min="3761" max="3761" width="17.7109375" customWidth="1"/>
    <col min="3762" max="3762" width="15.7109375" customWidth="1"/>
    <col min="3763" max="3764" width="15" customWidth="1"/>
    <col min="3765" max="3765" width="15.85546875" customWidth="1"/>
    <col min="3766" max="3766" width="17.85546875" customWidth="1"/>
    <col min="3767" max="3767" width="15.85546875" bestFit="1" customWidth="1"/>
    <col min="3768" max="3768" width="18.7109375" bestFit="1" customWidth="1"/>
    <col min="3769" max="3769" width="5.7109375" customWidth="1"/>
    <col min="3770" max="3770" width="16.5703125" customWidth="1"/>
    <col min="3771" max="3771" width="18.7109375" bestFit="1" customWidth="1"/>
    <col min="3772" max="3773" width="15.85546875" bestFit="1" customWidth="1"/>
    <col min="3774" max="3774" width="14.85546875" bestFit="1" customWidth="1"/>
    <col min="3775" max="3775" width="14.28515625" bestFit="1" customWidth="1"/>
    <col min="3776" max="3776" width="15.28515625" customWidth="1"/>
    <col min="3777" max="3777" width="15.85546875" customWidth="1"/>
    <col min="3778" max="3778" width="14.28515625" customWidth="1"/>
    <col min="3779" max="3779" width="14.85546875" bestFit="1" customWidth="1"/>
    <col min="3780" max="3780" width="16.140625" customWidth="1"/>
    <col min="3781" max="3781" width="17.28515625" customWidth="1"/>
    <col min="3782" max="3782" width="15.85546875" bestFit="1" customWidth="1"/>
    <col min="3783" max="3783" width="18.7109375" bestFit="1" customWidth="1"/>
    <col min="3785" max="3785" width="14.28515625" bestFit="1" customWidth="1"/>
    <col min="3786" max="3786" width="18.7109375" bestFit="1" customWidth="1"/>
    <col min="3787" max="3788" width="15.85546875" bestFit="1" customWidth="1"/>
    <col min="3789" max="3789" width="14.85546875" bestFit="1" customWidth="1"/>
    <col min="3790" max="3790" width="16.85546875" customWidth="1"/>
    <col min="3791" max="3791" width="15.28515625" customWidth="1"/>
    <col min="3792" max="3792" width="15.85546875" customWidth="1"/>
    <col min="3793" max="3793" width="14.28515625" customWidth="1"/>
    <col min="3794" max="3794" width="14.85546875" bestFit="1" customWidth="1"/>
    <col min="3795" max="3795" width="16.140625" customWidth="1"/>
    <col min="3796" max="3796" width="17.28515625" customWidth="1"/>
    <col min="3797" max="3797" width="15.85546875" bestFit="1" customWidth="1"/>
    <col min="3798" max="3798" width="18.7109375" bestFit="1" customWidth="1"/>
    <col min="3800" max="3800" width="14.28515625" bestFit="1" customWidth="1"/>
    <col min="3801" max="3801" width="18.7109375" bestFit="1" customWidth="1"/>
    <col min="3802" max="3803" width="15.85546875" bestFit="1" customWidth="1"/>
    <col min="3804" max="3804" width="14.85546875" bestFit="1" customWidth="1"/>
    <col min="3805" max="3805" width="14.28515625" bestFit="1" customWidth="1"/>
    <col min="3806" max="3806" width="15.28515625" customWidth="1"/>
    <col min="3807" max="3807" width="15.85546875" customWidth="1"/>
    <col min="3808" max="3808" width="14.28515625" customWidth="1"/>
    <col min="3809" max="3809" width="14.85546875" bestFit="1" customWidth="1"/>
    <col min="3810" max="3810" width="16.140625" customWidth="1"/>
    <col min="3811" max="3811" width="17.28515625" customWidth="1"/>
    <col min="3812" max="3812" width="15.85546875" bestFit="1" customWidth="1"/>
    <col min="3813" max="3813" width="18.7109375" bestFit="1" customWidth="1"/>
    <col min="3815" max="3815" width="14.28515625" bestFit="1" customWidth="1"/>
    <col min="3816" max="3816" width="18.7109375" bestFit="1" customWidth="1"/>
    <col min="3817" max="3818" width="15.85546875" bestFit="1" customWidth="1"/>
    <col min="3819" max="3819" width="14.85546875" bestFit="1" customWidth="1"/>
    <col min="3820" max="3820" width="14.28515625" bestFit="1" customWidth="1"/>
    <col min="3821" max="3821" width="15.28515625" customWidth="1"/>
    <col min="3822" max="3822" width="15.85546875" customWidth="1"/>
    <col min="3823" max="3823" width="14.28515625" customWidth="1"/>
    <col min="3824" max="3824" width="14.85546875" bestFit="1" customWidth="1"/>
    <col min="3825" max="3825" width="16.140625" customWidth="1"/>
    <col min="3826" max="3826" width="17.28515625" customWidth="1"/>
    <col min="3827" max="3827" width="15.85546875" bestFit="1" customWidth="1"/>
    <col min="3828" max="3828" width="18.7109375" bestFit="1" customWidth="1"/>
    <col min="3830" max="3830" width="14.28515625" bestFit="1" customWidth="1"/>
    <col min="3831" max="3831" width="18.7109375" bestFit="1" customWidth="1"/>
    <col min="3832" max="3833" width="15.85546875" bestFit="1" customWidth="1"/>
    <col min="3834" max="3834" width="14.85546875" bestFit="1" customWidth="1"/>
    <col min="3835" max="3835" width="14.28515625" bestFit="1" customWidth="1"/>
    <col min="3836" max="3836" width="15.28515625" customWidth="1"/>
    <col min="3837" max="3837" width="15.85546875" customWidth="1"/>
    <col min="3838" max="3838" width="14.28515625" customWidth="1"/>
    <col min="3839" max="3839" width="14.85546875" bestFit="1" customWidth="1"/>
    <col min="3840" max="3840" width="16.140625" customWidth="1"/>
    <col min="3841" max="3841" width="17.28515625" customWidth="1"/>
    <col min="3842" max="3842" width="15.85546875" bestFit="1" customWidth="1"/>
    <col min="3843" max="3843" width="18.7109375" bestFit="1" customWidth="1"/>
    <col min="4004" max="4004" width="5.7109375" customWidth="1"/>
    <col min="4005" max="4005" width="29" customWidth="1"/>
    <col min="4006" max="4006" width="17.140625" customWidth="1"/>
    <col min="4007" max="4007" width="11.140625" customWidth="1"/>
    <col min="4008" max="4008" width="15.7109375" customWidth="1"/>
    <col min="4009" max="4009" width="16.28515625" customWidth="1"/>
    <col min="4010" max="4010" width="21.140625" customWidth="1"/>
    <col min="4011" max="4011" width="13" customWidth="1"/>
    <col min="4012" max="4012" width="15.28515625" customWidth="1"/>
    <col min="4013" max="4014" width="14.28515625" customWidth="1"/>
    <col min="4015" max="4016" width="15" customWidth="1"/>
    <col min="4017" max="4017" width="17.7109375" customWidth="1"/>
    <col min="4018" max="4018" width="15.7109375" customWidth="1"/>
    <col min="4019" max="4020" width="15" customWidth="1"/>
    <col min="4021" max="4021" width="15.85546875" customWidth="1"/>
    <col min="4022" max="4022" width="17.85546875" customWidth="1"/>
    <col min="4023" max="4023" width="15.85546875" bestFit="1" customWidth="1"/>
    <col min="4024" max="4024" width="18.7109375" bestFit="1" customWidth="1"/>
    <col min="4025" max="4025" width="5.7109375" customWidth="1"/>
    <col min="4026" max="4026" width="16.5703125" customWidth="1"/>
    <col min="4027" max="4027" width="18.7109375" bestFit="1" customWidth="1"/>
    <col min="4028" max="4029" width="15.85546875" bestFit="1" customWidth="1"/>
    <col min="4030" max="4030" width="14.85546875" bestFit="1" customWidth="1"/>
    <col min="4031" max="4031" width="14.28515625" bestFit="1" customWidth="1"/>
    <col min="4032" max="4032" width="15.28515625" customWidth="1"/>
    <col min="4033" max="4033" width="15.85546875" customWidth="1"/>
    <col min="4034" max="4034" width="14.28515625" customWidth="1"/>
    <col min="4035" max="4035" width="14.85546875" bestFit="1" customWidth="1"/>
    <col min="4036" max="4036" width="16.140625" customWidth="1"/>
    <col min="4037" max="4037" width="17.28515625" customWidth="1"/>
    <col min="4038" max="4038" width="15.85546875" bestFit="1" customWidth="1"/>
    <col min="4039" max="4039" width="18.7109375" bestFit="1" customWidth="1"/>
    <col min="4041" max="4041" width="14.28515625" bestFit="1" customWidth="1"/>
    <col min="4042" max="4042" width="18.7109375" bestFit="1" customWidth="1"/>
    <col min="4043" max="4044" width="15.85546875" bestFit="1" customWidth="1"/>
    <col min="4045" max="4045" width="14.85546875" bestFit="1" customWidth="1"/>
    <col min="4046" max="4046" width="16.85546875" customWidth="1"/>
    <col min="4047" max="4047" width="15.28515625" customWidth="1"/>
    <col min="4048" max="4048" width="15.85546875" customWidth="1"/>
    <col min="4049" max="4049" width="14.28515625" customWidth="1"/>
    <col min="4050" max="4050" width="14.85546875" bestFit="1" customWidth="1"/>
    <col min="4051" max="4051" width="16.140625" customWidth="1"/>
    <col min="4052" max="4052" width="17.28515625" customWidth="1"/>
    <col min="4053" max="4053" width="15.85546875" bestFit="1" customWidth="1"/>
    <col min="4054" max="4054" width="18.7109375" bestFit="1" customWidth="1"/>
    <col min="4056" max="4056" width="14.28515625" bestFit="1" customWidth="1"/>
    <col min="4057" max="4057" width="18.7109375" bestFit="1" customWidth="1"/>
    <col min="4058" max="4059" width="15.85546875" bestFit="1" customWidth="1"/>
    <col min="4060" max="4060" width="14.85546875" bestFit="1" customWidth="1"/>
    <col min="4061" max="4061" width="14.28515625" bestFit="1" customWidth="1"/>
    <col min="4062" max="4062" width="15.28515625" customWidth="1"/>
    <col min="4063" max="4063" width="15.85546875" customWidth="1"/>
    <col min="4064" max="4064" width="14.28515625" customWidth="1"/>
    <col min="4065" max="4065" width="14.85546875" bestFit="1" customWidth="1"/>
    <col min="4066" max="4066" width="16.140625" customWidth="1"/>
    <col min="4067" max="4067" width="17.28515625" customWidth="1"/>
    <col min="4068" max="4068" width="15.85546875" bestFit="1" customWidth="1"/>
    <col min="4069" max="4069" width="18.7109375" bestFit="1" customWidth="1"/>
    <col min="4071" max="4071" width="14.28515625" bestFit="1" customWidth="1"/>
    <col min="4072" max="4072" width="18.7109375" bestFit="1" customWidth="1"/>
    <col min="4073" max="4074" width="15.85546875" bestFit="1" customWidth="1"/>
    <col min="4075" max="4075" width="14.85546875" bestFit="1" customWidth="1"/>
    <col min="4076" max="4076" width="14.28515625" bestFit="1" customWidth="1"/>
    <col min="4077" max="4077" width="15.28515625" customWidth="1"/>
    <col min="4078" max="4078" width="15.85546875" customWidth="1"/>
    <col min="4079" max="4079" width="14.28515625" customWidth="1"/>
    <col min="4080" max="4080" width="14.85546875" bestFit="1" customWidth="1"/>
    <col min="4081" max="4081" width="16.140625" customWidth="1"/>
    <col min="4082" max="4082" width="17.28515625" customWidth="1"/>
    <col min="4083" max="4083" width="15.85546875" bestFit="1" customWidth="1"/>
    <col min="4084" max="4084" width="18.7109375" bestFit="1" customWidth="1"/>
    <col min="4086" max="4086" width="14.28515625" bestFit="1" customWidth="1"/>
    <col min="4087" max="4087" width="18.7109375" bestFit="1" customWidth="1"/>
    <col min="4088" max="4089" width="15.85546875" bestFit="1" customWidth="1"/>
    <col min="4090" max="4090" width="14.85546875" bestFit="1" customWidth="1"/>
    <col min="4091" max="4091" width="14.28515625" bestFit="1" customWidth="1"/>
    <col min="4092" max="4092" width="15.28515625" customWidth="1"/>
    <col min="4093" max="4093" width="15.85546875" customWidth="1"/>
    <col min="4094" max="4094" width="14.28515625" customWidth="1"/>
    <col min="4095" max="4095" width="14.85546875" bestFit="1" customWidth="1"/>
    <col min="4096" max="4096" width="16.140625" customWidth="1"/>
    <col min="4097" max="4097" width="17.28515625" customWidth="1"/>
    <col min="4098" max="4098" width="15.85546875" bestFit="1" customWidth="1"/>
    <col min="4099" max="4099" width="18.7109375" bestFit="1" customWidth="1"/>
    <col min="4260" max="4260" width="5.7109375" customWidth="1"/>
    <col min="4261" max="4261" width="29" customWidth="1"/>
    <col min="4262" max="4262" width="17.140625" customWidth="1"/>
    <col min="4263" max="4263" width="11.140625" customWidth="1"/>
    <col min="4264" max="4264" width="15.7109375" customWidth="1"/>
    <col min="4265" max="4265" width="16.28515625" customWidth="1"/>
    <col min="4266" max="4266" width="21.140625" customWidth="1"/>
    <col min="4267" max="4267" width="13" customWidth="1"/>
    <col min="4268" max="4268" width="15.28515625" customWidth="1"/>
    <col min="4269" max="4270" width="14.28515625" customWidth="1"/>
    <col min="4271" max="4272" width="15" customWidth="1"/>
    <col min="4273" max="4273" width="17.7109375" customWidth="1"/>
    <col min="4274" max="4274" width="15.7109375" customWidth="1"/>
    <col min="4275" max="4276" width="15" customWidth="1"/>
    <col min="4277" max="4277" width="15.85546875" customWidth="1"/>
    <col min="4278" max="4278" width="17.85546875" customWidth="1"/>
    <col min="4279" max="4279" width="15.85546875" bestFit="1" customWidth="1"/>
    <col min="4280" max="4280" width="18.7109375" bestFit="1" customWidth="1"/>
    <col min="4281" max="4281" width="5.7109375" customWidth="1"/>
    <col min="4282" max="4282" width="16.5703125" customWidth="1"/>
    <col min="4283" max="4283" width="18.7109375" bestFit="1" customWidth="1"/>
    <col min="4284" max="4285" width="15.85546875" bestFit="1" customWidth="1"/>
    <col min="4286" max="4286" width="14.85546875" bestFit="1" customWidth="1"/>
    <col min="4287" max="4287" width="14.28515625" bestFit="1" customWidth="1"/>
    <col min="4288" max="4288" width="15.28515625" customWidth="1"/>
    <col min="4289" max="4289" width="15.85546875" customWidth="1"/>
    <col min="4290" max="4290" width="14.28515625" customWidth="1"/>
    <col min="4291" max="4291" width="14.85546875" bestFit="1" customWidth="1"/>
    <col min="4292" max="4292" width="16.140625" customWidth="1"/>
    <col min="4293" max="4293" width="17.28515625" customWidth="1"/>
    <col min="4294" max="4294" width="15.85546875" bestFit="1" customWidth="1"/>
    <col min="4295" max="4295" width="18.7109375" bestFit="1" customWidth="1"/>
    <col min="4297" max="4297" width="14.28515625" bestFit="1" customWidth="1"/>
    <col min="4298" max="4298" width="18.7109375" bestFit="1" customWidth="1"/>
    <col min="4299" max="4300" width="15.85546875" bestFit="1" customWidth="1"/>
    <col min="4301" max="4301" width="14.85546875" bestFit="1" customWidth="1"/>
    <col min="4302" max="4302" width="16.85546875" customWidth="1"/>
    <col min="4303" max="4303" width="15.28515625" customWidth="1"/>
    <col min="4304" max="4304" width="15.85546875" customWidth="1"/>
    <col min="4305" max="4305" width="14.28515625" customWidth="1"/>
    <col min="4306" max="4306" width="14.85546875" bestFit="1" customWidth="1"/>
    <col min="4307" max="4307" width="16.140625" customWidth="1"/>
    <col min="4308" max="4308" width="17.28515625" customWidth="1"/>
    <col min="4309" max="4309" width="15.85546875" bestFit="1" customWidth="1"/>
    <col min="4310" max="4310" width="18.7109375" bestFit="1" customWidth="1"/>
    <col min="4312" max="4312" width="14.28515625" bestFit="1" customWidth="1"/>
    <col min="4313" max="4313" width="18.7109375" bestFit="1" customWidth="1"/>
    <col min="4314" max="4315" width="15.85546875" bestFit="1" customWidth="1"/>
    <col min="4316" max="4316" width="14.85546875" bestFit="1" customWidth="1"/>
    <col min="4317" max="4317" width="14.28515625" bestFit="1" customWidth="1"/>
    <col min="4318" max="4318" width="15.28515625" customWidth="1"/>
    <col min="4319" max="4319" width="15.85546875" customWidth="1"/>
    <col min="4320" max="4320" width="14.28515625" customWidth="1"/>
    <col min="4321" max="4321" width="14.85546875" bestFit="1" customWidth="1"/>
    <col min="4322" max="4322" width="16.140625" customWidth="1"/>
    <col min="4323" max="4323" width="17.28515625" customWidth="1"/>
    <col min="4324" max="4324" width="15.85546875" bestFit="1" customWidth="1"/>
    <col min="4325" max="4325" width="18.7109375" bestFit="1" customWidth="1"/>
    <col min="4327" max="4327" width="14.28515625" bestFit="1" customWidth="1"/>
    <col min="4328" max="4328" width="18.7109375" bestFit="1" customWidth="1"/>
    <col min="4329" max="4330" width="15.85546875" bestFit="1" customWidth="1"/>
    <col min="4331" max="4331" width="14.85546875" bestFit="1" customWidth="1"/>
    <col min="4332" max="4332" width="14.28515625" bestFit="1" customWidth="1"/>
    <col min="4333" max="4333" width="15.28515625" customWidth="1"/>
    <col min="4334" max="4334" width="15.85546875" customWidth="1"/>
    <col min="4335" max="4335" width="14.28515625" customWidth="1"/>
    <col min="4336" max="4336" width="14.85546875" bestFit="1" customWidth="1"/>
    <col min="4337" max="4337" width="16.140625" customWidth="1"/>
    <col min="4338" max="4338" width="17.28515625" customWidth="1"/>
    <col min="4339" max="4339" width="15.85546875" bestFit="1" customWidth="1"/>
    <col min="4340" max="4340" width="18.7109375" bestFit="1" customWidth="1"/>
    <col min="4342" max="4342" width="14.28515625" bestFit="1" customWidth="1"/>
    <col min="4343" max="4343" width="18.7109375" bestFit="1" customWidth="1"/>
    <col min="4344" max="4345" width="15.85546875" bestFit="1" customWidth="1"/>
    <col min="4346" max="4346" width="14.85546875" bestFit="1" customWidth="1"/>
    <col min="4347" max="4347" width="14.28515625" bestFit="1" customWidth="1"/>
    <col min="4348" max="4348" width="15.28515625" customWidth="1"/>
    <col min="4349" max="4349" width="15.85546875" customWidth="1"/>
    <col min="4350" max="4350" width="14.28515625" customWidth="1"/>
    <col min="4351" max="4351" width="14.85546875" bestFit="1" customWidth="1"/>
    <col min="4352" max="4352" width="16.140625" customWidth="1"/>
    <col min="4353" max="4353" width="17.28515625" customWidth="1"/>
    <col min="4354" max="4354" width="15.85546875" bestFit="1" customWidth="1"/>
    <col min="4355" max="4355" width="18.7109375" bestFit="1" customWidth="1"/>
    <col min="4516" max="4516" width="5.7109375" customWidth="1"/>
    <col min="4517" max="4517" width="29" customWidth="1"/>
    <col min="4518" max="4518" width="17.140625" customWidth="1"/>
    <col min="4519" max="4519" width="11.140625" customWidth="1"/>
    <col min="4520" max="4520" width="15.7109375" customWidth="1"/>
    <col min="4521" max="4521" width="16.28515625" customWidth="1"/>
    <col min="4522" max="4522" width="21.140625" customWidth="1"/>
    <col min="4523" max="4523" width="13" customWidth="1"/>
    <col min="4524" max="4524" width="15.28515625" customWidth="1"/>
    <col min="4525" max="4526" width="14.28515625" customWidth="1"/>
    <col min="4527" max="4528" width="15" customWidth="1"/>
    <col min="4529" max="4529" width="17.7109375" customWidth="1"/>
    <col min="4530" max="4530" width="15.7109375" customWidth="1"/>
    <col min="4531" max="4532" width="15" customWidth="1"/>
    <col min="4533" max="4533" width="15.85546875" customWidth="1"/>
    <col min="4534" max="4534" width="17.85546875" customWidth="1"/>
    <col min="4535" max="4535" width="15.85546875" bestFit="1" customWidth="1"/>
    <col min="4536" max="4536" width="18.7109375" bestFit="1" customWidth="1"/>
    <col min="4537" max="4537" width="5.7109375" customWidth="1"/>
    <col min="4538" max="4538" width="16.5703125" customWidth="1"/>
    <col min="4539" max="4539" width="18.7109375" bestFit="1" customWidth="1"/>
    <col min="4540" max="4541" width="15.85546875" bestFit="1" customWidth="1"/>
    <col min="4542" max="4542" width="14.85546875" bestFit="1" customWidth="1"/>
    <col min="4543" max="4543" width="14.28515625" bestFit="1" customWidth="1"/>
    <col min="4544" max="4544" width="15.28515625" customWidth="1"/>
    <col min="4545" max="4545" width="15.85546875" customWidth="1"/>
    <col min="4546" max="4546" width="14.28515625" customWidth="1"/>
    <col min="4547" max="4547" width="14.85546875" bestFit="1" customWidth="1"/>
    <col min="4548" max="4548" width="16.140625" customWidth="1"/>
    <col min="4549" max="4549" width="17.28515625" customWidth="1"/>
    <col min="4550" max="4550" width="15.85546875" bestFit="1" customWidth="1"/>
    <col min="4551" max="4551" width="18.7109375" bestFit="1" customWidth="1"/>
    <col min="4553" max="4553" width="14.28515625" bestFit="1" customWidth="1"/>
    <col min="4554" max="4554" width="18.7109375" bestFit="1" customWidth="1"/>
    <col min="4555" max="4556" width="15.85546875" bestFit="1" customWidth="1"/>
    <col min="4557" max="4557" width="14.85546875" bestFit="1" customWidth="1"/>
    <col min="4558" max="4558" width="16.85546875" customWidth="1"/>
    <col min="4559" max="4559" width="15.28515625" customWidth="1"/>
    <col min="4560" max="4560" width="15.85546875" customWidth="1"/>
    <col min="4561" max="4561" width="14.28515625" customWidth="1"/>
    <col min="4562" max="4562" width="14.85546875" bestFit="1" customWidth="1"/>
    <col min="4563" max="4563" width="16.140625" customWidth="1"/>
    <col min="4564" max="4564" width="17.28515625" customWidth="1"/>
    <col min="4565" max="4565" width="15.85546875" bestFit="1" customWidth="1"/>
    <col min="4566" max="4566" width="18.7109375" bestFit="1" customWidth="1"/>
    <col min="4568" max="4568" width="14.28515625" bestFit="1" customWidth="1"/>
    <col min="4569" max="4569" width="18.7109375" bestFit="1" customWidth="1"/>
    <col min="4570" max="4571" width="15.85546875" bestFit="1" customWidth="1"/>
    <col min="4572" max="4572" width="14.85546875" bestFit="1" customWidth="1"/>
    <col min="4573" max="4573" width="14.28515625" bestFit="1" customWidth="1"/>
    <col min="4574" max="4574" width="15.28515625" customWidth="1"/>
    <col min="4575" max="4575" width="15.85546875" customWidth="1"/>
    <col min="4576" max="4576" width="14.28515625" customWidth="1"/>
    <col min="4577" max="4577" width="14.85546875" bestFit="1" customWidth="1"/>
    <col min="4578" max="4578" width="16.140625" customWidth="1"/>
    <col min="4579" max="4579" width="17.28515625" customWidth="1"/>
    <col min="4580" max="4580" width="15.85546875" bestFit="1" customWidth="1"/>
    <col min="4581" max="4581" width="18.7109375" bestFit="1" customWidth="1"/>
    <col min="4583" max="4583" width="14.28515625" bestFit="1" customWidth="1"/>
    <col min="4584" max="4584" width="18.7109375" bestFit="1" customWidth="1"/>
    <col min="4585" max="4586" width="15.85546875" bestFit="1" customWidth="1"/>
    <col min="4587" max="4587" width="14.85546875" bestFit="1" customWidth="1"/>
    <col min="4588" max="4588" width="14.28515625" bestFit="1" customWidth="1"/>
    <col min="4589" max="4589" width="15.28515625" customWidth="1"/>
    <col min="4590" max="4590" width="15.85546875" customWidth="1"/>
    <col min="4591" max="4591" width="14.28515625" customWidth="1"/>
    <col min="4592" max="4592" width="14.85546875" bestFit="1" customWidth="1"/>
    <col min="4593" max="4593" width="16.140625" customWidth="1"/>
    <col min="4594" max="4594" width="17.28515625" customWidth="1"/>
    <col min="4595" max="4595" width="15.85546875" bestFit="1" customWidth="1"/>
    <col min="4596" max="4596" width="18.7109375" bestFit="1" customWidth="1"/>
    <col min="4598" max="4598" width="14.28515625" bestFit="1" customWidth="1"/>
    <col min="4599" max="4599" width="18.7109375" bestFit="1" customWidth="1"/>
    <col min="4600" max="4601" width="15.85546875" bestFit="1" customWidth="1"/>
    <col min="4602" max="4602" width="14.85546875" bestFit="1" customWidth="1"/>
    <col min="4603" max="4603" width="14.28515625" bestFit="1" customWidth="1"/>
    <col min="4604" max="4604" width="15.28515625" customWidth="1"/>
    <col min="4605" max="4605" width="15.85546875" customWidth="1"/>
    <col min="4606" max="4606" width="14.28515625" customWidth="1"/>
    <col min="4607" max="4607" width="14.85546875" bestFit="1" customWidth="1"/>
    <col min="4608" max="4608" width="16.140625" customWidth="1"/>
    <col min="4609" max="4609" width="17.28515625" customWidth="1"/>
    <col min="4610" max="4610" width="15.85546875" bestFit="1" customWidth="1"/>
    <col min="4611" max="4611" width="18.7109375" bestFit="1" customWidth="1"/>
    <col min="4772" max="4772" width="5.7109375" customWidth="1"/>
    <col min="4773" max="4773" width="29" customWidth="1"/>
    <col min="4774" max="4774" width="17.140625" customWidth="1"/>
    <col min="4775" max="4775" width="11.140625" customWidth="1"/>
    <col min="4776" max="4776" width="15.7109375" customWidth="1"/>
    <col min="4777" max="4777" width="16.28515625" customWidth="1"/>
    <col min="4778" max="4778" width="21.140625" customWidth="1"/>
    <col min="4779" max="4779" width="13" customWidth="1"/>
    <col min="4780" max="4780" width="15.28515625" customWidth="1"/>
    <col min="4781" max="4782" width="14.28515625" customWidth="1"/>
    <col min="4783" max="4784" width="15" customWidth="1"/>
    <col min="4785" max="4785" width="17.7109375" customWidth="1"/>
    <col min="4786" max="4786" width="15.7109375" customWidth="1"/>
    <col min="4787" max="4788" width="15" customWidth="1"/>
    <col min="4789" max="4789" width="15.85546875" customWidth="1"/>
    <col min="4790" max="4790" width="17.85546875" customWidth="1"/>
    <col min="4791" max="4791" width="15.85546875" bestFit="1" customWidth="1"/>
    <col min="4792" max="4792" width="18.7109375" bestFit="1" customWidth="1"/>
    <col min="4793" max="4793" width="5.7109375" customWidth="1"/>
    <col min="4794" max="4794" width="16.5703125" customWidth="1"/>
    <col min="4795" max="4795" width="18.7109375" bestFit="1" customWidth="1"/>
    <col min="4796" max="4797" width="15.85546875" bestFit="1" customWidth="1"/>
    <col min="4798" max="4798" width="14.85546875" bestFit="1" customWidth="1"/>
    <col min="4799" max="4799" width="14.28515625" bestFit="1" customWidth="1"/>
    <col min="4800" max="4800" width="15.28515625" customWidth="1"/>
    <col min="4801" max="4801" width="15.85546875" customWidth="1"/>
    <col min="4802" max="4802" width="14.28515625" customWidth="1"/>
    <col min="4803" max="4803" width="14.85546875" bestFit="1" customWidth="1"/>
    <col min="4804" max="4804" width="16.140625" customWidth="1"/>
    <col min="4805" max="4805" width="17.28515625" customWidth="1"/>
    <col min="4806" max="4806" width="15.85546875" bestFit="1" customWidth="1"/>
    <col min="4807" max="4807" width="18.7109375" bestFit="1" customWidth="1"/>
    <col min="4809" max="4809" width="14.28515625" bestFit="1" customWidth="1"/>
    <col min="4810" max="4810" width="18.7109375" bestFit="1" customWidth="1"/>
    <col min="4811" max="4812" width="15.85546875" bestFit="1" customWidth="1"/>
    <col min="4813" max="4813" width="14.85546875" bestFit="1" customWidth="1"/>
    <col min="4814" max="4814" width="16.85546875" customWidth="1"/>
    <col min="4815" max="4815" width="15.28515625" customWidth="1"/>
    <col min="4816" max="4816" width="15.85546875" customWidth="1"/>
    <col min="4817" max="4817" width="14.28515625" customWidth="1"/>
    <col min="4818" max="4818" width="14.85546875" bestFit="1" customWidth="1"/>
    <col min="4819" max="4819" width="16.140625" customWidth="1"/>
    <col min="4820" max="4820" width="17.28515625" customWidth="1"/>
    <col min="4821" max="4821" width="15.85546875" bestFit="1" customWidth="1"/>
    <col min="4822" max="4822" width="18.7109375" bestFit="1" customWidth="1"/>
    <col min="4824" max="4824" width="14.28515625" bestFit="1" customWidth="1"/>
    <col min="4825" max="4825" width="18.7109375" bestFit="1" customWidth="1"/>
    <col min="4826" max="4827" width="15.85546875" bestFit="1" customWidth="1"/>
    <col min="4828" max="4828" width="14.85546875" bestFit="1" customWidth="1"/>
    <col min="4829" max="4829" width="14.28515625" bestFit="1" customWidth="1"/>
    <col min="4830" max="4830" width="15.28515625" customWidth="1"/>
    <col min="4831" max="4831" width="15.85546875" customWidth="1"/>
    <col min="4832" max="4832" width="14.28515625" customWidth="1"/>
    <col min="4833" max="4833" width="14.85546875" bestFit="1" customWidth="1"/>
    <col min="4834" max="4834" width="16.140625" customWidth="1"/>
    <col min="4835" max="4835" width="17.28515625" customWidth="1"/>
    <col min="4836" max="4836" width="15.85546875" bestFit="1" customWidth="1"/>
    <col min="4837" max="4837" width="18.7109375" bestFit="1" customWidth="1"/>
    <col min="4839" max="4839" width="14.28515625" bestFit="1" customWidth="1"/>
    <col min="4840" max="4840" width="18.7109375" bestFit="1" customWidth="1"/>
    <col min="4841" max="4842" width="15.85546875" bestFit="1" customWidth="1"/>
    <col min="4843" max="4843" width="14.85546875" bestFit="1" customWidth="1"/>
    <col min="4844" max="4844" width="14.28515625" bestFit="1" customWidth="1"/>
    <col min="4845" max="4845" width="15.28515625" customWidth="1"/>
    <col min="4846" max="4846" width="15.85546875" customWidth="1"/>
    <col min="4847" max="4847" width="14.28515625" customWidth="1"/>
    <col min="4848" max="4848" width="14.85546875" bestFit="1" customWidth="1"/>
    <col min="4849" max="4849" width="16.140625" customWidth="1"/>
    <col min="4850" max="4850" width="17.28515625" customWidth="1"/>
    <col min="4851" max="4851" width="15.85546875" bestFit="1" customWidth="1"/>
    <col min="4852" max="4852" width="18.7109375" bestFit="1" customWidth="1"/>
    <col min="4854" max="4854" width="14.28515625" bestFit="1" customWidth="1"/>
    <col min="4855" max="4855" width="18.7109375" bestFit="1" customWidth="1"/>
    <col min="4856" max="4857" width="15.85546875" bestFit="1" customWidth="1"/>
    <col min="4858" max="4858" width="14.85546875" bestFit="1" customWidth="1"/>
    <col min="4859" max="4859" width="14.28515625" bestFit="1" customWidth="1"/>
    <col min="4860" max="4860" width="15.28515625" customWidth="1"/>
    <col min="4861" max="4861" width="15.85546875" customWidth="1"/>
    <col min="4862" max="4862" width="14.28515625" customWidth="1"/>
    <col min="4863" max="4863" width="14.85546875" bestFit="1" customWidth="1"/>
    <col min="4864" max="4864" width="16.140625" customWidth="1"/>
    <col min="4865" max="4865" width="17.28515625" customWidth="1"/>
    <col min="4866" max="4866" width="15.85546875" bestFit="1" customWidth="1"/>
    <col min="4867" max="4867" width="18.7109375" bestFit="1" customWidth="1"/>
    <col min="5028" max="5028" width="5.7109375" customWidth="1"/>
    <col min="5029" max="5029" width="29" customWidth="1"/>
    <col min="5030" max="5030" width="17.140625" customWidth="1"/>
    <col min="5031" max="5031" width="11.140625" customWidth="1"/>
    <col min="5032" max="5032" width="15.7109375" customWidth="1"/>
    <col min="5033" max="5033" width="16.28515625" customWidth="1"/>
    <col min="5034" max="5034" width="21.140625" customWidth="1"/>
    <col min="5035" max="5035" width="13" customWidth="1"/>
    <col min="5036" max="5036" width="15.28515625" customWidth="1"/>
    <col min="5037" max="5038" width="14.28515625" customWidth="1"/>
    <col min="5039" max="5040" width="15" customWidth="1"/>
    <col min="5041" max="5041" width="17.7109375" customWidth="1"/>
    <col min="5042" max="5042" width="15.7109375" customWidth="1"/>
    <col min="5043" max="5044" width="15" customWidth="1"/>
    <col min="5045" max="5045" width="15.85546875" customWidth="1"/>
    <col min="5046" max="5046" width="17.85546875" customWidth="1"/>
    <col min="5047" max="5047" width="15.85546875" bestFit="1" customWidth="1"/>
    <col min="5048" max="5048" width="18.7109375" bestFit="1" customWidth="1"/>
    <col min="5049" max="5049" width="5.7109375" customWidth="1"/>
    <col min="5050" max="5050" width="16.5703125" customWidth="1"/>
    <col min="5051" max="5051" width="18.7109375" bestFit="1" customWidth="1"/>
    <col min="5052" max="5053" width="15.85546875" bestFit="1" customWidth="1"/>
    <col min="5054" max="5054" width="14.85546875" bestFit="1" customWidth="1"/>
    <col min="5055" max="5055" width="14.28515625" bestFit="1" customWidth="1"/>
    <col min="5056" max="5056" width="15.28515625" customWidth="1"/>
    <col min="5057" max="5057" width="15.85546875" customWidth="1"/>
    <col min="5058" max="5058" width="14.28515625" customWidth="1"/>
    <col min="5059" max="5059" width="14.85546875" bestFit="1" customWidth="1"/>
    <col min="5060" max="5060" width="16.140625" customWidth="1"/>
    <col min="5061" max="5061" width="17.28515625" customWidth="1"/>
    <col min="5062" max="5062" width="15.85546875" bestFit="1" customWidth="1"/>
    <col min="5063" max="5063" width="18.7109375" bestFit="1" customWidth="1"/>
    <col min="5065" max="5065" width="14.28515625" bestFit="1" customWidth="1"/>
    <col min="5066" max="5066" width="18.7109375" bestFit="1" customWidth="1"/>
    <col min="5067" max="5068" width="15.85546875" bestFit="1" customWidth="1"/>
    <col min="5069" max="5069" width="14.85546875" bestFit="1" customWidth="1"/>
    <col min="5070" max="5070" width="16.85546875" customWidth="1"/>
    <col min="5071" max="5071" width="15.28515625" customWidth="1"/>
    <col min="5072" max="5072" width="15.85546875" customWidth="1"/>
    <col min="5073" max="5073" width="14.28515625" customWidth="1"/>
    <col min="5074" max="5074" width="14.85546875" bestFit="1" customWidth="1"/>
    <col min="5075" max="5075" width="16.140625" customWidth="1"/>
    <col min="5076" max="5076" width="17.28515625" customWidth="1"/>
    <col min="5077" max="5077" width="15.85546875" bestFit="1" customWidth="1"/>
    <col min="5078" max="5078" width="18.7109375" bestFit="1" customWidth="1"/>
    <col min="5080" max="5080" width="14.28515625" bestFit="1" customWidth="1"/>
    <col min="5081" max="5081" width="18.7109375" bestFit="1" customWidth="1"/>
    <col min="5082" max="5083" width="15.85546875" bestFit="1" customWidth="1"/>
    <col min="5084" max="5084" width="14.85546875" bestFit="1" customWidth="1"/>
    <col min="5085" max="5085" width="14.28515625" bestFit="1" customWidth="1"/>
    <col min="5086" max="5086" width="15.28515625" customWidth="1"/>
    <col min="5087" max="5087" width="15.85546875" customWidth="1"/>
    <col min="5088" max="5088" width="14.28515625" customWidth="1"/>
    <col min="5089" max="5089" width="14.85546875" bestFit="1" customWidth="1"/>
    <col min="5090" max="5090" width="16.140625" customWidth="1"/>
    <col min="5091" max="5091" width="17.28515625" customWidth="1"/>
    <col min="5092" max="5092" width="15.85546875" bestFit="1" customWidth="1"/>
    <col min="5093" max="5093" width="18.7109375" bestFit="1" customWidth="1"/>
    <col min="5095" max="5095" width="14.28515625" bestFit="1" customWidth="1"/>
    <col min="5096" max="5096" width="18.7109375" bestFit="1" customWidth="1"/>
    <col min="5097" max="5098" width="15.85546875" bestFit="1" customWidth="1"/>
    <col min="5099" max="5099" width="14.85546875" bestFit="1" customWidth="1"/>
    <col min="5100" max="5100" width="14.28515625" bestFit="1" customWidth="1"/>
    <col min="5101" max="5101" width="15.28515625" customWidth="1"/>
    <col min="5102" max="5102" width="15.85546875" customWidth="1"/>
    <col min="5103" max="5103" width="14.28515625" customWidth="1"/>
    <col min="5104" max="5104" width="14.85546875" bestFit="1" customWidth="1"/>
    <col min="5105" max="5105" width="16.140625" customWidth="1"/>
    <col min="5106" max="5106" width="17.28515625" customWidth="1"/>
    <col min="5107" max="5107" width="15.85546875" bestFit="1" customWidth="1"/>
    <col min="5108" max="5108" width="18.7109375" bestFit="1" customWidth="1"/>
    <col min="5110" max="5110" width="14.28515625" bestFit="1" customWidth="1"/>
    <col min="5111" max="5111" width="18.7109375" bestFit="1" customWidth="1"/>
    <col min="5112" max="5113" width="15.85546875" bestFit="1" customWidth="1"/>
    <col min="5114" max="5114" width="14.85546875" bestFit="1" customWidth="1"/>
    <col min="5115" max="5115" width="14.28515625" bestFit="1" customWidth="1"/>
    <col min="5116" max="5116" width="15.28515625" customWidth="1"/>
    <col min="5117" max="5117" width="15.85546875" customWidth="1"/>
    <col min="5118" max="5118" width="14.28515625" customWidth="1"/>
    <col min="5119" max="5119" width="14.85546875" bestFit="1" customWidth="1"/>
    <col min="5120" max="5120" width="16.140625" customWidth="1"/>
    <col min="5121" max="5121" width="17.28515625" customWidth="1"/>
    <col min="5122" max="5122" width="15.85546875" bestFit="1" customWidth="1"/>
    <col min="5123" max="5123" width="18.7109375" bestFit="1" customWidth="1"/>
    <col min="5284" max="5284" width="5.7109375" customWidth="1"/>
    <col min="5285" max="5285" width="29" customWidth="1"/>
    <col min="5286" max="5286" width="17.140625" customWidth="1"/>
    <col min="5287" max="5287" width="11.140625" customWidth="1"/>
    <col min="5288" max="5288" width="15.7109375" customWidth="1"/>
    <col min="5289" max="5289" width="16.28515625" customWidth="1"/>
    <col min="5290" max="5290" width="21.140625" customWidth="1"/>
    <col min="5291" max="5291" width="13" customWidth="1"/>
    <col min="5292" max="5292" width="15.28515625" customWidth="1"/>
    <col min="5293" max="5294" width="14.28515625" customWidth="1"/>
    <col min="5295" max="5296" width="15" customWidth="1"/>
    <col min="5297" max="5297" width="17.7109375" customWidth="1"/>
    <col min="5298" max="5298" width="15.7109375" customWidth="1"/>
    <col min="5299" max="5300" width="15" customWidth="1"/>
    <col min="5301" max="5301" width="15.85546875" customWidth="1"/>
    <col min="5302" max="5302" width="17.85546875" customWidth="1"/>
    <col min="5303" max="5303" width="15.85546875" bestFit="1" customWidth="1"/>
    <col min="5304" max="5304" width="18.7109375" bestFit="1" customWidth="1"/>
    <col min="5305" max="5305" width="5.7109375" customWidth="1"/>
    <col min="5306" max="5306" width="16.5703125" customWidth="1"/>
    <col min="5307" max="5307" width="18.7109375" bestFit="1" customWidth="1"/>
    <col min="5308" max="5309" width="15.85546875" bestFit="1" customWidth="1"/>
    <col min="5310" max="5310" width="14.85546875" bestFit="1" customWidth="1"/>
    <col min="5311" max="5311" width="14.28515625" bestFit="1" customWidth="1"/>
    <col min="5312" max="5312" width="15.28515625" customWidth="1"/>
    <col min="5313" max="5313" width="15.85546875" customWidth="1"/>
    <col min="5314" max="5314" width="14.28515625" customWidth="1"/>
    <col min="5315" max="5315" width="14.85546875" bestFit="1" customWidth="1"/>
    <col min="5316" max="5316" width="16.140625" customWidth="1"/>
    <col min="5317" max="5317" width="17.28515625" customWidth="1"/>
    <col min="5318" max="5318" width="15.85546875" bestFit="1" customWidth="1"/>
    <col min="5319" max="5319" width="18.7109375" bestFit="1" customWidth="1"/>
    <col min="5321" max="5321" width="14.28515625" bestFit="1" customWidth="1"/>
    <col min="5322" max="5322" width="18.7109375" bestFit="1" customWidth="1"/>
    <col min="5323" max="5324" width="15.85546875" bestFit="1" customWidth="1"/>
    <col min="5325" max="5325" width="14.85546875" bestFit="1" customWidth="1"/>
    <col min="5326" max="5326" width="16.85546875" customWidth="1"/>
    <col min="5327" max="5327" width="15.28515625" customWidth="1"/>
    <col min="5328" max="5328" width="15.85546875" customWidth="1"/>
    <col min="5329" max="5329" width="14.28515625" customWidth="1"/>
    <col min="5330" max="5330" width="14.85546875" bestFit="1" customWidth="1"/>
    <col min="5331" max="5331" width="16.140625" customWidth="1"/>
    <col min="5332" max="5332" width="17.28515625" customWidth="1"/>
    <col min="5333" max="5333" width="15.85546875" bestFit="1" customWidth="1"/>
    <col min="5334" max="5334" width="18.7109375" bestFit="1" customWidth="1"/>
    <col min="5336" max="5336" width="14.28515625" bestFit="1" customWidth="1"/>
    <col min="5337" max="5337" width="18.7109375" bestFit="1" customWidth="1"/>
    <col min="5338" max="5339" width="15.85546875" bestFit="1" customWidth="1"/>
    <col min="5340" max="5340" width="14.85546875" bestFit="1" customWidth="1"/>
    <col min="5341" max="5341" width="14.28515625" bestFit="1" customWidth="1"/>
    <col min="5342" max="5342" width="15.28515625" customWidth="1"/>
    <col min="5343" max="5343" width="15.85546875" customWidth="1"/>
    <col min="5344" max="5344" width="14.28515625" customWidth="1"/>
    <col min="5345" max="5345" width="14.85546875" bestFit="1" customWidth="1"/>
    <col min="5346" max="5346" width="16.140625" customWidth="1"/>
    <col min="5347" max="5347" width="17.28515625" customWidth="1"/>
    <col min="5348" max="5348" width="15.85546875" bestFit="1" customWidth="1"/>
    <col min="5349" max="5349" width="18.7109375" bestFit="1" customWidth="1"/>
    <col min="5351" max="5351" width="14.28515625" bestFit="1" customWidth="1"/>
    <col min="5352" max="5352" width="18.7109375" bestFit="1" customWidth="1"/>
    <col min="5353" max="5354" width="15.85546875" bestFit="1" customWidth="1"/>
    <col min="5355" max="5355" width="14.85546875" bestFit="1" customWidth="1"/>
    <col min="5356" max="5356" width="14.28515625" bestFit="1" customWidth="1"/>
    <col min="5357" max="5357" width="15.28515625" customWidth="1"/>
    <col min="5358" max="5358" width="15.85546875" customWidth="1"/>
    <col min="5359" max="5359" width="14.28515625" customWidth="1"/>
    <col min="5360" max="5360" width="14.85546875" bestFit="1" customWidth="1"/>
    <col min="5361" max="5361" width="16.140625" customWidth="1"/>
    <col min="5362" max="5362" width="17.28515625" customWidth="1"/>
    <col min="5363" max="5363" width="15.85546875" bestFit="1" customWidth="1"/>
    <col min="5364" max="5364" width="18.7109375" bestFit="1" customWidth="1"/>
    <col min="5366" max="5366" width="14.28515625" bestFit="1" customWidth="1"/>
    <col min="5367" max="5367" width="18.7109375" bestFit="1" customWidth="1"/>
    <col min="5368" max="5369" width="15.85546875" bestFit="1" customWidth="1"/>
    <col min="5370" max="5370" width="14.85546875" bestFit="1" customWidth="1"/>
    <col min="5371" max="5371" width="14.28515625" bestFit="1" customWidth="1"/>
    <col min="5372" max="5372" width="15.28515625" customWidth="1"/>
    <col min="5373" max="5373" width="15.85546875" customWidth="1"/>
    <col min="5374" max="5374" width="14.28515625" customWidth="1"/>
    <col min="5375" max="5375" width="14.85546875" bestFit="1" customWidth="1"/>
    <col min="5376" max="5376" width="16.140625" customWidth="1"/>
    <col min="5377" max="5377" width="17.28515625" customWidth="1"/>
    <col min="5378" max="5378" width="15.85546875" bestFit="1" customWidth="1"/>
    <col min="5379" max="5379" width="18.7109375" bestFit="1" customWidth="1"/>
    <col min="5540" max="5540" width="5.7109375" customWidth="1"/>
    <col min="5541" max="5541" width="29" customWidth="1"/>
    <col min="5542" max="5542" width="17.140625" customWidth="1"/>
    <col min="5543" max="5543" width="11.140625" customWidth="1"/>
    <col min="5544" max="5544" width="15.7109375" customWidth="1"/>
    <col min="5545" max="5545" width="16.28515625" customWidth="1"/>
    <col min="5546" max="5546" width="21.140625" customWidth="1"/>
    <col min="5547" max="5547" width="13" customWidth="1"/>
    <col min="5548" max="5548" width="15.28515625" customWidth="1"/>
    <col min="5549" max="5550" width="14.28515625" customWidth="1"/>
    <col min="5551" max="5552" width="15" customWidth="1"/>
    <col min="5553" max="5553" width="17.7109375" customWidth="1"/>
    <col min="5554" max="5554" width="15.7109375" customWidth="1"/>
    <col min="5555" max="5556" width="15" customWidth="1"/>
    <col min="5557" max="5557" width="15.85546875" customWidth="1"/>
    <col min="5558" max="5558" width="17.85546875" customWidth="1"/>
    <col min="5559" max="5559" width="15.85546875" bestFit="1" customWidth="1"/>
    <col min="5560" max="5560" width="18.7109375" bestFit="1" customWidth="1"/>
    <col min="5561" max="5561" width="5.7109375" customWidth="1"/>
    <col min="5562" max="5562" width="16.5703125" customWidth="1"/>
    <col min="5563" max="5563" width="18.7109375" bestFit="1" customWidth="1"/>
    <col min="5564" max="5565" width="15.85546875" bestFit="1" customWidth="1"/>
    <col min="5566" max="5566" width="14.85546875" bestFit="1" customWidth="1"/>
    <col min="5567" max="5567" width="14.28515625" bestFit="1" customWidth="1"/>
    <col min="5568" max="5568" width="15.28515625" customWidth="1"/>
    <col min="5569" max="5569" width="15.85546875" customWidth="1"/>
    <col min="5570" max="5570" width="14.28515625" customWidth="1"/>
    <col min="5571" max="5571" width="14.85546875" bestFit="1" customWidth="1"/>
    <col min="5572" max="5572" width="16.140625" customWidth="1"/>
    <col min="5573" max="5573" width="17.28515625" customWidth="1"/>
    <col min="5574" max="5574" width="15.85546875" bestFit="1" customWidth="1"/>
    <col min="5575" max="5575" width="18.7109375" bestFit="1" customWidth="1"/>
    <col min="5577" max="5577" width="14.28515625" bestFit="1" customWidth="1"/>
    <col min="5578" max="5578" width="18.7109375" bestFit="1" customWidth="1"/>
    <col min="5579" max="5580" width="15.85546875" bestFit="1" customWidth="1"/>
    <col min="5581" max="5581" width="14.85546875" bestFit="1" customWidth="1"/>
    <col min="5582" max="5582" width="16.85546875" customWidth="1"/>
    <col min="5583" max="5583" width="15.28515625" customWidth="1"/>
    <col min="5584" max="5584" width="15.85546875" customWidth="1"/>
    <col min="5585" max="5585" width="14.28515625" customWidth="1"/>
    <col min="5586" max="5586" width="14.85546875" bestFit="1" customWidth="1"/>
    <col min="5587" max="5587" width="16.140625" customWidth="1"/>
    <col min="5588" max="5588" width="17.28515625" customWidth="1"/>
    <col min="5589" max="5589" width="15.85546875" bestFit="1" customWidth="1"/>
    <col min="5590" max="5590" width="18.7109375" bestFit="1" customWidth="1"/>
    <col min="5592" max="5592" width="14.28515625" bestFit="1" customWidth="1"/>
    <col min="5593" max="5593" width="18.7109375" bestFit="1" customWidth="1"/>
    <col min="5594" max="5595" width="15.85546875" bestFit="1" customWidth="1"/>
    <col min="5596" max="5596" width="14.85546875" bestFit="1" customWidth="1"/>
    <col min="5597" max="5597" width="14.28515625" bestFit="1" customWidth="1"/>
    <col min="5598" max="5598" width="15.28515625" customWidth="1"/>
    <col min="5599" max="5599" width="15.85546875" customWidth="1"/>
    <col min="5600" max="5600" width="14.28515625" customWidth="1"/>
    <col min="5601" max="5601" width="14.85546875" bestFit="1" customWidth="1"/>
    <col min="5602" max="5602" width="16.140625" customWidth="1"/>
    <col min="5603" max="5603" width="17.28515625" customWidth="1"/>
    <col min="5604" max="5604" width="15.85546875" bestFit="1" customWidth="1"/>
    <col min="5605" max="5605" width="18.7109375" bestFit="1" customWidth="1"/>
    <col min="5607" max="5607" width="14.28515625" bestFit="1" customWidth="1"/>
    <col min="5608" max="5608" width="18.7109375" bestFit="1" customWidth="1"/>
    <col min="5609" max="5610" width="15.85546875" bestFit="1" customWidth="1"/>
    <col min="5611" max="5611" width="14.85546875" bestFit="1" customWidth="1"/>
    <col min="5612" max="5612" width="14.28515625" bestFit="1" customWidth="1"/>
    <col min="5613" max="5613" width="15.28515625" customWidth="1"/>
    <col min="5614" max="5614" width="15.85546875" customWidth="1"/>
    <col min="5615" max="5615" width="14.28515625" customWidth="1"/>
    <col min="5616" max="5616" width="14.85546875" bestFit="1" customWidth="1"/>
    <col min="5617" max="5617" width="16.140625" customWidth="1"/>
    <col min="5618" max="5618" width="17.28515625" customWidth="1"/>
    <col min="5619" max="5619" width="15.85546875" bestFit="1" customWidth="1"/>
    <col min="5620" max="5620" width="18.7109375" bestFit="1" customWidth="1"/>
    <col min="5622" max="5622" width="14.28515625" bestFit="1" customWidth="1"/>
    <col min="5623" max="5623" width="18.7109375" bestFit="1" customWidth="1"/>
    <col min="5624" max="5625" width="15.85546875" bestFit="1" customWidth="1"/>
    <col min="5626" max="5626" width="14.85546875" bestFit="1" customWidth="1"/>
    <col min="5627" max="5627" width="14.28515625" bestFit="1" customWidth="1"/>
    <col min="5628" max="5628" width="15.28515625" customWidth="1"/>
    <col min="5629" max="5629" width="15.85546875" customWidth="1"/>
    <col min="5630" max="5630" width="14.28515625" customWidth="1"/>
    <col min="5631" max="5631" width="14.85546875" bestFit="1" customWidth="1"/>
    <col min="5632" max="5632" width="16.140625" customWidth="1"/>
    <col min="5633" max="5633" width="17.28515625" customWidth="1"/>
    <col min="5634" max="5634" width="15.85546875" bestFit="1" customWidth="1"/>
    <col min="5635" max="5635" width="18.7109375" bestFit="1" customWidth="1"/>
    <col min="5796" max="5796" width="5.7109375" customWidth="1"/>
    <col min="5797" max="5797" width="29" customWidth="1"/>
    <col min="5798" max="5798" width="17.140625" customWidth="1"/>
    <col min="5799" max="5799" width="11.140625" customWidth="1"/>
    <col min="5800" max="5800" width="15.7109375" customWidth="1"/>
    <col min="5801" max="5801" width="16.28515625" customWidth="1"/>
    <col min="5802" max="5802" width="21.140625" customWidth="1"/>
    <col min="5803" max="5803" width="13" customWidth="1"/>
    <col min="5804" max="5804" width="15.28515625" customWidth="1"/>
    <col min="5805" max="5806" width="14.28515625" customWidth="1"/>
    <col min="5807" max="5808" width="15" customWidth="1"/>
    <col min="5809" max="5809" width="17.7109375" customWidth="1"/>
    <col min="5810" max="5810" width="15.7109375" customWidth="1"/>
    <col min="5811" max="5812" width="15" customWidth="1"/>
    <col min="5813" max="5813" width="15.85546875" customWidth="1"/>
    <col min="5814" max="5814" width="17.85546875" customWidth="1"/>
    <col min="5815" max="5815" width="15.85546875" bestFit="1" customWidth="1"/>
    <col min="5816" max="5816" width="18.7109375" bestFit="1" customWidth="1"/>
    <col min="5817" max="5817" width="5.7109375" customWidth="1"/>
    <col min="5818" max="5818" width="16.5703125" customWidth="1"/>
    <col min="5819" max="5819" width="18.7109375" bestFit="1" customWidth="1"/>
    <col min="5820" max="5821" width="15.85546875" bestFit="1" customWidth="1"/>
    <col min="5822" max="5822" width="14.85546875" bestFit="1" customWidth="1"/>
    <col min="5823" max="5823" width="14.28515625" bestFit="1" customWidth="1"/>
    <col min="5824" max="5824" width="15.28515625" customWidth="1"/>
    <col min="5825" max="5825" width="15.85546875" customWidth="1"/>
    <col min="5826" max="5826" width="14.28515625" customWidth="1"/>
    <col min="5827" max="5827" width="14.85546875" bestFit="1" customWidth="1"/>
    <col min="5828" max="5828" width="16.140625" customWidth="1"/>
    <col min="5829" max="5829" width="17.28515625" customWidth="1"/>
    <col min="5830" max="5830" width="15.85546875" bestFit="1" customWidth="1"/>
    <col min="5831" max="5831" width="18.7109375" bestFit="1" customWidth="1"/>
    <col min="5833" max="5833" width="14.28515625" bestFit="1" customWidth="1"/>
    <col min="5834" max="5834" width="18.7109375" bestFit="1" customWidth="1"/>
    <col min="5835" max="5836" width="15.85546875" bestFit="1" customWidth="1"/>
    <col min="5837" max="5837" width="14.85546875" bestFit="1" customWidth="1"/>
    <col min="5838" max="5838" width="16.85546875" customWidth="1"/>
    <col min="5839" max="5839" width="15.28515625" customWidth="1"/>
    <col min="5840" max="5840" width="15.85546875" customWidth="1"/>
    <col min="5841" max="5841" width="14.28515625" customWidth="1"/>
    <col min="5842" max="5842" width="14.85546875" bestFit="1" customWidth="1"/>
    <col min="5843" max="5843" width="16.140625" customWidth="1"/>
    <col min="5844" max="5844" width="17.28515625" customWidth="1"/>
    <col min="5845" max="5845" width="15.85546875" bestFit="1" customWidth="1"/>
    <col min="5846" max="5846" width="18.7109375" bestFit="1" customWidth="1"/>
    <col min="5848" max="5848" width="14.28515625" bestFit="1" customWidth="1"/>
    <col min="5849" max="5849" width="18.7109375" bestFit="1" customWidth="1"/>
    <col min="5850" max="5851" width="15.85546875" bestFit="1" customWidth="1"/>
    <col min="5852" max="5852" width="14.85546875" bestFit="1" customWidth="1"/>
    <col min="5853" max="5853" width="14.28515625" bestFit="1" customWidth="1"/>
    <col min="5854" max="5854" width="15.28515625" customWidth="1"/>
    <col min="5855" max="5855" width="15.85546875" customWidth="1"/>
    <col min="5856" max="5856" width="14.28515625" customWidth="1"/>
    <col min="5857" max="5857" width="14.85546875" bestFit="1" customWidth="1"/>
    <col min="5858" max="5858" width="16.140625" customWidth="1"/>
    <col min="5859" max="5859" width="17.28515625" customWidth="1"/>
    <col min="5860" max="5860" width="15.85546875" bestFit="1" customWidth="1"/>
    <col min="5861" max="5861" width="18.7109375" bestFit="1" customWidth="1"/>
    <col min="5863" max="5863" width="14.28515625" bestFit="1" customWidth="1"/>
    <col min="5864" max="5864" width="18.7109375" bestFit="1" customWidth="1"/>
    <col min="5865" max="5866" width="15.85546875" bestFit="1" customWidth="1"/>
    <col min="5867" max="5867" width="14.85546875" bestFit="1" customWidth="1"/>
    <col min="5868" max="5868" width="14.28515625" bestFit="1" customWidth="1"/>
    <col min="5869" max="5869" width="15.28515625" customWidth="1"/>
    <col min="5870" max="5870" width="15.85546875" customWidth="1"/>
    <col min="5871" max="5871" width="14.28515625" customWidth="1"/>
    <col min="5872" max="5872" width="14.85546875" bestFit="1" customWidth="1"/>
    <col min="5873" max="5873" width="16.140625" customWidth="1"/>
    <col min="5874" max="5874" width="17.28515625" customWidth="1"/>
    <col min="5875" max="5875" width="15.85546875" bestFit="1" customWidth="1"/>
    <col min="5876" max="5876" width="18.7109375" bestFit="1" customWidth="1"/>
    <col min="5878" max="5878" width="14.28515625" bestFit="1" customWidth="1"/>
    <col min="5879" max="5879" width="18.7109375" bestFit="1" customWidth="1"/>
    <col min="5880" max="5881" width="15.85546875" bestFit="1" customWidth="1"/>
    <col min="5882" max="5882" width="14.85546875" bestFit="1" customWidth="1"/>
    <col min="5883" max="5883" width="14.28515625" bestFit="1" customWidth="1"/>
    <col min="5884" max="5884" width="15.28515625" customWidth="1"/>
    <col min="5885" max="5885" width="15.85546875" customWidth="1"/>
    <col min="5886" max="5886" width="14.28515625" customWidth="1"/>
    <col min="5887" max="5887" width="14.85546875" bestFit="1" customWidth="1"/>
    <col min="5888" max="5888" width="16.140625" customWidth="1"/>
    <col min="5889" max="5889" width="17.28515625" customWidth="1"/>
    <col min="5890" max="5890" width="15.85546875" bestFit="1" customWidth="1"/>
    <col min="5891" max="5891" width="18.7109375" bestFit="1" customWidth="1"/>
    <col min="6052" max="6052" width="5.7109375" customWidth="1"/>
    <col min="6053" max="6053" width="29" customWidth="1"/>
    <col min="6054" max="6054" width="17.140625" customWidth="1"/>
    <col min="6055" max="6055" width="11.140625" customWidth="1"/>
    <col min="6056" max="6056" width="15.7109375" customWidth="1"/>
    <col min="6057" max="6057" width="16.28515625" customWidth="1"/>
    <col min="6058" max="6058" width="21.140625" customWidth="1"/>
    <col min="6059" max="6059" width="13" customWidth="1"/>
    <col min="6060" max="6060" width="15.28515625" customWidth="1"/>
    <col min="6061" max="6062" width="14.28515625" customWidth="1"/>
    <col min="6063" max="6064" width="15" customWidth="1"/>
    <col min="6065" max="6065" width="17.7109375" customWidth="1"/>
    <col min="6066" max="6066" width="15.7109375" customWidth="1"/>
    <col min="6067" max="6068" width="15" customWidth="1"/>
    <col min="6069" max="6069" width="15.85546875" customWidth="1"/>
    <col min="6070" max="6070" width="17.85546875" customWidth="1"/>
    <col min="6071" max="6071" width="15.85546875" bestFit="1" customWidth="1"/>
    <col min="6072" max="6072" width="18.7109375" bestFit="1" customWidth="1"/>
    <col min="6073" max="6073" width="5.7109375" customWidth="1"/>
    <col min="6074" max="6074" width="16.5703125" customWidth="1"/>
    <col min="6075" max="6075" width="18.7109375" bestFit="1" customWidth="1"/>
    <col min="6076" max="6077" width="15.85546875" bestFit="1" customWidth="1"/>
    <col min="6078" max="6078" width="14.85546875" bestFit="1" customWidth="1"/>
    <col min="6079" max="6079" width="14.28515625" bestFit="1" customWidth="1"/>
    <col min="6080" max="6080" width="15.28515625" customWidth="1"/>
    <col min="6081" max="6081" width="15.85546875" customWidth="1"/>
    <col min="6082" max="6082" width="14.28515625" customWidth="1"/>
    <col min="6083" max="6083" width="14.85546875" bestFit="1" customWidth="1"/>
    <col min="6084" max="6084" width="16.140625" customWidth="1"/>
    <col min="6085" max="6085" width="17.28515625" customWidth="1"/>
    <col min="6086" max="6086" width="15.85546875" bestFit="1" customWidth="1"/>
    <col min="6087" max="6087" width="18.7109375" bestFit="1" customWidth="1"/>
    <col min="6089" max="6089" width="14.28515625" bestFit="1" customWidth="1"/>
    <col min="6090" max="6090" width="18.7109375" bestFit="1" customWidth="1"/>
    <col min="6091" max="6092" width="15.85546875" bestFit="1" customWidth="1"/>
    <col min="6093" max="6093" width="14.85546875" bestFit="1" customWidth="1"/>
    <col min="6094" max="6094" width="16.85546875" customWidth="1"/>
    <col min="6095" max="6095" width="15.28515625" customWidth="1"/>
    <col min="6096" max="6096" width="15.85546875" customWidth="1"/>
    <col min="6097" max="6097" width="14.28515625" customWidth="1"/>
    <col min="6098" max="6098" width="14.85546875" bestFit="1" customWidth="1"/>
    <col min="6099" max="6099" width="16.140625" customWidth="1"/>
    <col min="6100" max="6100" width="17.28515625" customWidth="1"/>
    <col min="6101" max="6101" width="15.85546875" bestFit="1" customWidth="1"/>
    <col min="6102" max="6102" width="18.7109375" bestFit="1" customWidth="1"/>
    <col min="6104" max="6104" width="14.28515625" bestFit="1" customWidth="1"/>
    <col min="6105" max="6105" width="18.7109375" bestFit="1" customWidth="1"/>
    <col min="6106" max="6107" width="15.85546875" bestFit="1" customWidth="1"/>
    <col min="6108" max="6108" width="14.85546875" bestFit="1" customWidth="1"/>
    <col min="6109" max="6109" width="14.28515625" bestFit="1" customWidth="1"/>
    <col min="6110" max="6110" width="15.28515625" customWidth="1"/>
    <col min="6111" max="6111" width="15.85546875" customWidth="1"/>
    <col min="6112" max="6112" width="14.28515625" customWidth="1"/>
    <col min="6113" max="6113" width="14.85546875" bestFit="1" customWidth="1"/>
    <col min="6114" max="6114" width="16.140625" customWidth="1"/>
    <col min="6115" max="6115" width="17.28515625" customWidth="1"/>
    <col min="6116" max="6116" width="15.85546875" bestFit="1" customWidth="1"/>
    <col min="6117" max="6117" width="18.7109375" bestFit="1" customWidth="1"/>
    <col min="6119" max="6119" width="14.28515625" bestFit="1" customWidth="1"/>
    <col min="6120" max="6120" width="18.7109375" bestFit="1" customWidth="1"/>
    <col min="6121" max="6122" width="15.85546875" bestFit="1" customWidth="1"/>
    <col min="6123" max="6123" width="14.85546875" bestFit="1" customWidth="1"/>
    <col min="6124" max="6124" width="14.28515625" bestFit="1" customWidth="1"/>
    <col min="6125" max="6125" width="15.28515625" customWidth="1"/>
    <col min="6126" max="6126" width="15.85546875" customWidth="1"/>
    <col min="6127" max="6127" width="14.28515625" customWidth="1"/>
    <col min="6128" max="6128" width="14.85546875" bestFit="1" customWidth="1"/>
    <col min="6129" max="6129" width="16.140625" customWidth="1"/>
    <col min="6130" max="6130" width="17.28515625" customWidth="1"/>
    <col min="6131" max="6131" width="15.85546875" bestFit="1" customWidth="1"/>
    <col min="6132" max="6132" width="18.7109375" bestFit="1" customWidth="1"/>
    <col min="6134" max="6134" width="14.28515625" bestFit="1" customWidth="1"/>
    <col min="6135" max="6135" width="18.7109375" bestFit="1" customWidth="1"/>
    <col min="6136" max="6137" width="15.85546875" bestFit="1" customWidth="1"/>
    <col min="6138" max="6138" width="14.85546875" bestFit="1" customWidth="1"/>
    <col min="6139" max="6139" width="14.28515625" bestFit="1" customWidth="1"/>
    <col min="6140" max="6140" width="15.28515625" customWidth="1"/>
    <col min="6141" max="6141" width="15.85546875" customWidth="1"/>
    <col min="6142" max="6142" width="14.28515625" customWidth="1"/>
    <col min="6143" max="6143" width="14.85546875" bestFit="1" customWidth="1"/>
    <col min="6144" max="6144" width="16.140625" customWidth="1"/>
    <col min="6145" max="6145" width="17.28515625" customWidth="1"/>
    <col min="6146" max="6146" width="15.85546875" bestFit="1" customWidth="1"/>
    <col min="6147" max="6147" width="18.7109375" bestFit="1" customWidth="1"/>
    <col min="6308" max="6308" width="5.7109375" customWidth="1"/>
    <col min="6309" max="6309" width="29" customWidth="1"/>
    <col min="6310" max="6310" width="17.140625" customWidth="1"/>
    <col min="6311" max="6311" width="11.140625" customWidth="1"/>
    <col min="6312" max="6312" width="15.7109375" customWidth="1"/>
    <col min="6313" max="6313" width="16.28515625" customWidth="1"/>
    <col min="6314" max="6314" width="21.140625" customWidth="1"/>
    <col min="6315" max="6315" width="13" customWidth="1"/>
    <col min="6316" max="6316" width="15.28515625" customWidth="1"/>
    <col min="6317" max="6318" width="14.28515625" customWidth="1"/>
    <col min="6319" max="6320" width="15" customWidth="1"/>
    <col min="6321" max="6321" width="17.7109375" customWidth="1"/>
    <col min="6322" max="6322" width="15.7109375" customWidth="1"/>
    <col min="6323" max="6324" width="15" customWidth="1"/>
    <col min="6325" max="6325" width="15.85546875" customWidth="1"/>
    <col min="6326" max="6326" width="17.85546875" customWidth="1"/>
    <col min="6327" max="6327" width="15.85546875" bestFit="1" customWidth="1"/>
    <col min="6328" max="6328" width="18.7109375" bestFit="1" customWidth="1"/>
    <col min="6329" max="6329" width="5.7109375" customWidth="1"/>
    <col min="6330" max="6330" width="16.5703125" customWidth="1"/>
    <col min="6331" max="6331" width="18.7109375" bestFit="1" customWidth="1"/>
    <col min="6332" max="6333" width="15.85546875" bestFit="1" customWidth="1"/>
    <col min="6334" max="6334" width="14.85546875" bestFit="1" customWidth="1"/>
    <col min="6335" max="6335" width="14.28515625" bestFit="1" customWidth="1"/>
    <col min="6336" max="6336" width="15.28515625" customWidth="1"/>
    <col min="6337" max="6337" width="15.85546875" customWidth="1"/>
    <col min="6338" max="6338" width="14.28515625" customWidth="1"/>
    <col min="6339" max="6339" width="14.85546875" bestFit="1" customWidth="1"/>
    <col min="6340" max="6340" width="16.140625" customWidth="1"/>
    <col min="6341" max="6341" width="17.28515625" customWidth="1"/>
    <col min="6342" max="6342" width="15.85546875" bestFit="1" customWidth="1"/>
    <col min="6343" max="6343" width="18.7109375" bestFit="1" customWidth="1"/>
    <col min="6345" max="6345" width="14.28515625" bestFit="1" customWidth="1"/>
    <col min="6346" max="6346" width="18.7109375" bestFit="1" customWidth="1"/>
    <col min="6347" max="6348" width="15.85546875" bestFit="1" customWidth="1"/>
    <col min="6349" max="6349" width="14.85546875" bestFit="1" customWidth="1"/>
    <col min="6350" max="6350" width="16.85546875" customWidth="1"/>
    <col min="6351" max="6351" width="15.28515625" customWidth="1"/>
    <col min="6352" max="6352" width="15.85546875" customWidth="1"/>
    <col min="6353" max="6353" width="14.28515625" customWidth="1"/>
    <col min="6354" max="6354" width="14.85546875" bestFit="1" customWidth="1"/>
    <col min="6355" max="6355" width="16.140625" customWidth="1"/>
    <col min="6356" max="6356" width="17.28515625" customWidth="1"/>
    <col min="6357" max="6357" width="15.85546875" bestFit="1" customWidth="1"/>
    <col min="6358" max="6358" width="18.7109375" bestFit="1" customWidth="1"/>
    <col min="6360" max="6360" width="14.28515625" bestFit="1" customWidth="1"/>
    <col min="6361" max="6361" width="18.7109375" bestFit="1" customWidth="1"/>
    <col min="6362" max="6363" width="15.85546875" bestFit="1" customWidth="1"/>
    <col min="6364" max="6364" width="14.85546875" bestFit="1" customWidth="1"/>
    <col min="6365" max="6365" width="14.28515625" bestFit="1" customWidth="1"/>
    <col min="6366" max="6366" width="15.28515625" customWidth="1"/>
    <col min="6367" max="6367" width="15.85546875" customWidth="1"/>
    <col min="6368" max="6368" width="14.28515625" customWidth="1"/>
    <col min="6369" max="6369" width="14.85546875" bestFit="1" customWidth="1"/>
    <col min="6370" max="6370" width="16.140625" customWidth="1"/>
    <col min="6371" max="6371" width="17.28515625" customWidth="1"/>
    <col min="6372" max="6372" width="15.85546875" bestFit="1" customWidth="1"/>
    <col min="6373" max="6373" width="18.7109375" bestFit="1" customWidth="1"/>
    <col min="6375" max="6375" width="14.28515625" bestFit="1" customWidth="1"/>
    <col min="6376" max="6376" width="18.7109375" bestFit="1" customWidth="1"/>
    <col min="6377" max="6378" width="15.85546875" bestFit="1" customWidth="1"/>
    <col min="6379" max="6379" width="14.85546875" bestFit="1" customWidth="1"/>
    <col min="6380" max="6380" width="14.28515625" bestFit="1" customWidth="1"/>
    <col min="6381" max="6381" width="15.28515625" customWidth="1"/>
    <col min="6382" max="6382" width="15.85546875" customWidth="1"/>
    <col min="6383" max="6383" width="14.28515625" customWidth="1"/>
    <col min="6384" max="6384" width="14.85546875" bestFit="1" customWidth="1"/>
    <col min="6385" max="6385" width="16.140625" customWidth="1"/>
    <col min="6386" max="6386" width="17.28515625" customWidth="1"/>
    <col min="6387" max="6387" width="15.85546875" bestFit="1" customWidth="1"/>
    <col min="6388" max="6388" width="18.7109375" bestFit="1" customWidth="1"/>
    <col min="6390" max="6390" width="14.28515625" bestFit="1" customWidth="1"/>
    <col min="6391" max="6391" width="18.7109375" bestFit="1" customWidth="1"/>
    <col min="6392" max="6393" width="15.85546875" bestFit="1" customWidth="1"/>
    <col min="6394" max="6394" width="14.85546875" bestFit="1" customWidth="1"/>
    <col min="6395" max="6395" width="14.28515625" bestFit="1" customWidth="1"/>
    <col min="6396" max="6396" width="15.28515625" customWidth="1"/>
    <col min="6397" max="6397" width="15.85546875" customWidth="1"/>
    <col min="6398" max="6398" width="14.28515625" customWidth="1"/>
    <col min="6399" max="6399" width="14.85546875" bestFit="1" customWidth="1"/>
    <col min="6400" max="6400" width="16.140625" customWidth="1"/>
    <col min="6401" max="6401" width="17.28515625" customWidth="1"/>
    <col min="6402" max="6402" width="15.85546875" bestFit="1" customWidth="1"/>
    <col min="6403" max="6403" width="18.7109375" bestFit="1" customWidth="1"/>
    <col min="6564" max="6564" width="5.7109375" customWidth="1"/>
    <col min="6565" max="6565" width="29" customWidth="1"/>
    <col min="6566" max="6566" width="17.140625" customWidth="1"/>
    <col min="6567" max="6567" width="11.140625" customWidth="1"/>
    <col min="6568" max="6568" width="15.7109375" customWidth="1"/>
    <col min="6569" max="6569" width="16.28515625" customWidth="1"/>
    <col min="6570" max="6570" width="21.140625" customWidth="1"/>
    <col min="6571" max="6571" width="13" customWidth="1"/>
    <col min="6572" max="6572" width="15.28515625" customWidth="1"/>
    <col min="6573" max="6574" width="14.28515625" customWidth="1"/>
    <col min="6575" max="6576" width="15" customWidth="1"/>
    <col min="6577" max="6577" width="17.7109375" customWidth="1"/>
    <col min="6578" max="6578" width="15.7109375" customWidth="1"/>
    <col min="6579" max="6580" width="15" customWidth="1"/>
    <col min="6581" max="6581" width="15.85546875" customWidth="1"/>
    <col min="6582" max="6582" width="17.85546875" customWidth="1"/>
    <col min="6583" max="6583" width="15.85546875" bestFit="1" customWidth="1"/>
    <col min="6584" max="6584" width="18.7109375" bestFit="1" customWidth="1"/>
    <col min="6585" max="6585" width="5.7109375" customWidth="1"/>
    <col min="6586" max="6586" width="16.5703125" customWidth="1"/>
    <col min="6587" max="6587" width="18.7109375" bestFit="1" customWidth="1"/>
    <col min="6588" max="6589" width="15.85546875" bestFit="1" customWidth="1"/>
    <col min="6590" max="6590" width="14.85546875" bestFit="1" customWidth="1"/>
    <col min="6591" max="6591" width="14.28515625" bestFit="1" customWidth="1"/>
    <col min="6592" max="6592" width="15.28515625" customWidth="1"/>
    <col min="6593" max="6593" width="15.85546875" customWidth="1"/>
    <col min="6594" max="6594" width="14.28515625" customWidth="1"/>
    <col min="6595" max="6595" width="14.85546875" bestFit="1" customWidth="1"/>
    <col min="6596" max="6596" width="16.140625" customWidth="1"/>
    <col min="6597" max="6597" width="17.28515625" customWidth="1"/>
    <col min="6598" max="6598" width="15.85546875" bestFit="1" customWidth="1"/>
    <col min="6599" max="6599" width="18.7109375" bestFit="1" customWidth="1"/>
    <col min="6601" max="6601" width="14.28515625" bestFit="1" customWidth="1"/>
    <col min="6602" max="6602" width="18.7109375" bestFit="1" customWidth="1"/>
    <col min="6603" max="6604" width="15.85546875" bestFit="1" customWidth="1"/>
    <col min="6605" max="6605" width="14.85546875" bestFit="1" customWidth="1"/>
    <col min="6606" max="6606" width="16.85546875" customWidth="1"/>
    <col min="6607" max="6607" width="15.28515625" customWidth="1"/>
    <col min="6608" max="6608" width="15.85546875" customWidth="1"/>
    <col min="6609" max="6609" width="14.28515625" customWidth="1"/>
    <col min="6610" max="6610" width="14.85546875" bestFit="1" customWidth="1"/>
    <col min="6611" max="6611" width="16.140625" customWidth="1"/>
    <col min="6612" max="6612" width="17.28515625" customWidth="1"/>
    <col min="6613" max="6613" width="15.85546875" bestFit="1" customWidth="1"/>
    <col min="6614" max="6614" width="18.7109375" bestFit="1" customWidth="1"/>
    <col min="6616" max="6616" width="14.28515625" bestFit="1" customWidth="1"/>
    <col min="6617" max="6617" width="18.7109375" bestFit="1" customWidth="1"/>
    <col min="6618" max="6619" width="15.85546875" bestFit="1" customWidth="1"/>
    <col min="6620" max="6620" width="14.85546875" bestFit="1" customWidth="1"/>
    <col min="6621" max="6621" width="14.28515625" bestFit="1" customWidth="1"/>
    <col min="6622" max="6622" width="15.28515625" customWidth="1"/>
    <col min="6623" max="6623" width="15.85546875" customWidth="1"/>
    <col min="6624" max="6624" width="14.28515625" customWidth="1"/>
    <col min="6625" max="6625" width="14.85546875" bestFit="1" customWidth="1"/>
    <col min="6626" max="6626" width="16.140625" customWidth="1"/>
    <col min="6627" max="6627" width="17.28515625" customWidth="1"/>
    <col min="6628" max="6628" width="15.85546875" bestFit="1" customWidth="1"/>
    <col min="6629" max="6629" width="18.7109375" bestFit="1" customWidth="1"/>
    <col min="6631" max="6631" width="14.28515625" bestFit="1" customWidth="1"/>
    <col min="6632" max="6632" width="18.7109375" bestFit="1" customWidth="1"/>
    <col min="6633" max="6634" width="15.85546875" bestFit="1" customWidth="1"/>
    <col min="6635" max="6635" width="14.85546875" bestFit="1" customWidth="1"/>
    <col min="6636" max="6636" width="14.28515625" bestFit="1" customWidth="1"/>
    <col min="6637" max="6637" width="15.28515625" customWidth="1"/>
    <col min="6638" max="6638" width="15.85546875" customWidth="1"/>
    <col min="6639" max="6639" width="14.28515625" customWidth="1"/>
    <col min="6640" max="6640" width="14.85546875" bestFit="1" customWidth="1"/>
    <col min="6641" max="6641" width="16.140625" customWidth="1"/>
    <col min="6642" max="6642" width="17.28515625" customWidth="1"/>
    <col min="6643" max="6643" width="15.85546875" bestFit="1" customWidth="1"/>
    <col min="6644" max="6644" width="18.7109375" bestFit="1" customWidth="1"/>
    <col min="6646" max="6646" width="14.28515625" bestFit="1" customWidth="1"/>
    <col min="6647" max="6647" width="18.7109375" bestFit="1" customWidth="1"/>
    <col min="6648" max="6649" width="15.85546875" bestFit="1" customWidth="1"/>
    <col min="6650" max="6650" width="14.85546875" bestFit="1" customWidth="1"/>
    <col min="6651" max="6651" width="14.28515625" bestFit="1" customWidth="1"/>
    <col min="6652" max="6652" width="15.28515625" customWidth="1"/>
    <col min="6653" max="6653" width="15.85546875" customWidth="1"/>
    <col min="6654" max="6654" width="14.28515625" customWidth="1"/>
    <col min="6655" max="6655" width="14.85546875" bestFit="1" customWidth="1"/>
    <col min="6656" max="6656" width="16.140625" customWidth="1"/>
    <col min="6657" max="6657" width="17.28515625" customWidth="1"/>
    <col min="6658" max="6658" width="15.85546875" bestFit="1" customWidth="1"/>
    <col min="6659" max="6659" width="18.7109375" bestFit="1" customWidth="1"/>
    <col min="6820" max="6820" width="5.7109375" customWidth="1"/>
    <col min="6821" max="6821" width="29" customWidth="1"/>
    <col min="6822" max="6822" width="17.140625" customWidth="1"/>
    <col min="6823" max="6823" width="11.140625" customWidth="1"/>
    <col min="6824" max="6824" width="15.7109375" customWidth="1"/>
    <col min="6825" max="6825" width="16.28515625" customWidth="1"/>
    <col min="6826" max="6826" width="21.140625" customWidth="1"/>
    <col min="6827" max="6827" width="13" customWidth="1"/>
    <col min="6828" max="6828" width="15.28515625" customWidth="1"/>
    <col min="6829" max="6830" width="14.28515625" customWidth="1"/>
    <col min="6831" max="6832" width="15" customWidth="1"/>
    <col min="6833" max="6833" width="17.7109375" customWidth="1"/>
    <col min="6834" max="6834" width="15.7109375" customWidth="1"/>
    <col min="6835" max="6836" width="15" customWidth="1"/>
    <col min="6837" max="6837" width="15.85546875" customWidth="1"/>
    <col min="6838" max="6838" width="17.85546875" customWidth="1"/>
    <col min="6839" max="6839" width="15.85546875" bestFit="1" customWidth="1"/>
    <col min="6840" max="6840" width="18.7109375" bestFit="1" customWidth="1"/>
    <col min="6841" max="6841" width="5.7109375" customWidth="1"/>
    <col min="6842" max="6842" width="16.5703125" customWidth="1"/>
    <col min="6843" max="6843" width="18.7109375" bestFit="1" customWidth="1"/>
    <col min="6844" max="6845" width="15.85546875" bestFit="1" customWidth="1"/>
    <col min="6846" max="6846" width="14.85546875" bestFit="1" customWidth="1"/>
    <col min="6847" max="6847" width="14.28515625" bestFit="1" customWidth="1"/>
    <col min="6848" max="6848" width="15.28515625" customWidth="1"/>
    <col min="6849" max="6849" width="15.85546875" customWidth="1"/>
    <col min="6850" max="6850" width="14.28515625" customWidth="1"/>
    <col min="6851" max="6851" width="14.85546875" bestFit="1" customWidth="1"/>
    <col min="6852" max="6852" width="16.140625" customWidth="1"/>
    <col min="6853" max="6853" width="17.28515625" customWidth="1"/>
    <col min="6854" max="6854" width="15.85546875" bestFit="1" customWidth="1"/>
    <col min="6855" max="6855" width="18.7109375" bestFit="1" customWidth="1"/>
    <col min="6857" max="6857" width="14.28515625" bestFit="1" customWidth="1"/>
    <col min="6858" max="6858" width="18.7109375" bestFit="1" customWidth="1"/>
    <col min="6859" max="6860" width="15.85546875" bestFit="1" customWidth="1"/>
    <col min="6861" max="6861" width="14.85546875" bestFit="1" customWidth="1"/>
    <col min="6862" max="6862" width="16.85546875" customWidth="1"/>
    <col min="6863" max="6863" width="15.28515625" customWidth="1"/>
    <col min="6864" max="6864" width="15.85546875" customWidth="1"/>
    <col min="6865" max="6865" width="14.28515625" customWidth="1"/>
    <col min="6866" max="6866" width="14.85546875" bestFit="1" customWidth="1"/>
    <col min="6867" max="6867" width="16.140625" customWidth="1"/>
    <col min="6868" max="6868" width="17.28515625" customWidth="1"/>
    <col min="6869" max="6869" width="15.85546875" bestFit="1" customWidth="1"/>
    <col min="6870" max="6870" width="18.7109375" bestFit="1" customWidth="1"/>
    <col min="6872" max="6872" width="14.28515625" bestFit="1" customWidth="1"/>
    <col min="6873" max="6873" width="18.7109375" bestFit="1" customWidth="1"/>
    <col min="6874" max="6875" width="15.85546875" bestFit="1" customWidth="1"/>
    <col min="6876" max="6876" width="14.85546875" bestFit="1" customWidth="1"/>
    <col min="6877" max="6877" width="14.28515625" bestFit="1" customWidth="1"/>
    <col min="6878" max="6878" width="15.28515625" customWidth="1"/>
    <col min="6879" max="6879" width="15.85546875" customWidth="1"/>
    <col min="6880" max="6880" width="14.28515625" customWidth="1"/>
    <col min="6881" max="6881" width="14.85546875" bestFit="1" customWidth="1"/>
    <col min="6882" max="6882" width="16.140625" customWidth="1"/>
    <col min="6883" max="6883" width="17.28515625" customWidth="1"/>
    <col min="6884" max="6884" width="15.85546875" bestFit="1" customWidth="1"/>
    <col min="6885" max="6885" width="18.7109375" bestFit="1" customWidth="1"/>
    <col min="6887" max="6887" width="14.28515625" bestFit="1" customWidth="1"/>
    <col min="6888" max="6888" width="18.7109375" bestFit="1" customWidth="1"/>
    <col min="6889" max="6890" width="15.85546875" bestFit="1" customWidth="1"/>
    <col min="6891" max="6891" width="14.85546875" bestFit="1" customWidth="1"/>
    <col min="6892" max="6892" width="14.28515625" bestFit="1" customWidth="1"/>
    <col min="6893" max="6893" width="15.28515625" customWidth="1"/>
    <col min="6894" max="6894" width="15.85546875" customWidth="1"/>
    <col min="6895" max="6895" width="14.28515625" customWidth="1"/>
    <col min="6896" max="6896" width="14.85546875" bestFit="1" customWidth="1"/>
    <col min="6897" max="6897" width="16.140625" customWidth="1"/>
    <col min="6898" max="6898" width="17.28515625" customWidth="1"/>
    <col min="6899" max="6899" width="15.85546875" bestFit="1" customWidth="1"/>
    <col min="6900" max="6900" width="18.7109375" bestFit="1" customWidth="1"/>
    <col min="6902" max="6902" width="14.28515625" bestFit="1" customWidth="1"/>
    <col min="6903" max="6903" width="18.7109375" bestFit="1" customWidth="1"/>
    <col min="6904" max="6905" width="15.85546875" bestFit="1" customWidth="1"/>
    <col min="6906" max="6906" width="14.85546875" bestFit="1" customWidth="1"/>
    <col min="6907" max="6907" width="14.28515625" bestFit="1" customWidth="1"/>
    <col min="6908" max="6908" width="15.28515625" customWidth="1"/>
    <col min="6909" max="6909" width="15.85546875" customWidth="1"/>
    <col min="6910" max="6910" width="14.28515625" customWidth="1"/>
    <col min="6911" max="6911" width="14.85546875" bestFit="1" customWidth="1"/>
    <col min="6912" max="6912" width="16.140625" customWidth="1"/>
    <col min="6913" max="6913" width="17.28515625" customWidth="1"/>
    <col min="6914" max="6914" width="15.85546875" bestFit="1" customWidth="1"/>
    <col min="6915" max="6915" width="18.7109375" bestFit="1" customWidth="1"/>
    <col min="7076" max="7076" width="5.7109375" customWidth="1"/>
    <col min="7077" max="7077" width="29" customWidth="1"/>
    <col min="7078" max="7078" width="17.140625" customWidth="1"/>
    <col min="7079" max="7079" width="11.140625" customWidth="1"/>
    <col min="7080" max="7080" width="15.7109375" customWidth="1"/>
    <col min="7081" max="7081" width="16.28515625" customWidth="1"/>
    <col min="7082" max="7082" width="21.140625" customWidth="1"/>
    <col min="7083" max="7083" width="13" customWidth="1"/>
    <col min="7084" max="7084" width="15.28515625" customWidth="1"/>
    <col min="7085" max="7086" width="14.28515625" customWidth="1"/>
    <col min="7087" max="7088" width="15" customWidth="1"/>
    <col min="7089" max="7089" width="17.7109375" customWidth="1"/>
    <col min="7090" max="7090" width="15.7109375" customWidth="1"/>
    <col min="7091" max="7092" width="15" customWidth="1"/>
    <col min="7093" max="7093" width="15.85546875" customWidth="1"/>
    <col min="7094" max="7094" width="17.85546875" customWidth="1"/>
    <col min="7095" max="7095" width="15.85546875" bestFit="1" customWidth="1"/>
    <col min="7096" max="7096" width="18.7109375" bestFit="1" customWidth="1"/>
    <col min="7097" max="7097" width="5.7109375" customWidth="1"/>
    <col min="7098" max="7098" width="16.5703125" customWidth="1"/>
    <col min="7099" max="7099" width="18.7109375" bestFit="1" customWidth="1"/>
    <col min="7100" max="7101" width="15.85546875" bestFit="1" customWidth="1"/>
    <col min="7102" max="7102" width="14.85546875" bestFit="1" customWidth="1"/>
    <col min="7103" max="7103" width="14.28515625" bestFit="1" customWidth="1"/>
    <col min="7104" max="7104" width="15.28515625" customWidth="1"/>
    <col min="7105" max="7105" width="15.85546875" customWidth="1"/>
    <col min="7106" max="7106" width="14.28515625" customWidth="1"/>
    <col min="7107" max="7107" width="14.85546875" bestFit="1" customWidth="1"/>
    <col min="7108" max="7108" width="16.140625" customWidth="1"/>
    <col min="7109" max="7109" width="17.28515625" customWidth="1"/>
    <col min="7110" max="7110" width="15.85546875" bestFit="1" customWidth="1"/>
    <col min="7111" max="7111" width="18.7109375" bestFit="1" customWidth="1"/>
    <col min="7113" max="7113" width="14.28515625" bestFit="1" customWidth="1"/>
    <col min="7114" max="7114" width="18.7109375" bestFit="1" customWidth="1"/>
    <col min="7115" max="7116" width="15.85546875" bestFit="1" customWidth="1"/>
    <col min="7117" max="7117" width="14.85546875" bestFit="1" customWidth="1"/>
    <col min="7118" max="7118" width="16.85546875" customWidth="1"/>
    <col min="7119" max="7119" width="15.28515625" customWidth="1"/>
    <col min="7120" max="7120" width="15.85546875" customWidth="1"/>
    <col min="7121" max="7121" width="14.28515625" customWidth="1"/>
    <col min="7122" max="7122" width="14.85546875" bestFit="1" customWidth="1"/>
    <col min="7123" max="7123" width="16.140625" customWidth="1"/>
    <col min="7124" max="7124" width="17.28515625" customWidth="1"/>
    <col min="7125" max="7125" width="15.85546875" bestFit="1" customWidth="1"/>
    <col min="7126" max="7126" width="18.7109375" bestFit="1" customWidth="1"/>
    <col min="7128" max="7128" width="14.28515625" bestFit="1" customWidth="1"/>
    <col min="7129" max="7129" width="18.7109375" bestFit="1" customWidth="1"/>
    <col min="7130" max="7131" width="15.85546875" bestFit="1" customWidth="1"/>
    <col min="7132" max="7132" width="14.85546875" bestFit="1" customWidth="1"/>
    <col min="7133" max="7133" width="14.28515625" bestFit="1" customWidth="1"/>
    <col min="7134" max="7134" width="15.28515625" customWidth="1"/>
    <col min="7135" max="7135" width="15.85546875" customWidth="1"/>
    <col min="7136" max="7136" width="14.28515625" customWidth="1"/>
    <col min="7137" max="7137" width="14.85546875" bestFit="1" customWidth="1"/>
    <col min="7138" max="7138" width="16.140625" customWidth="1"/>
    <col min="7139" max="7139" width="17.28515625" customWidth="1"/>
    <col min="7140" max="7140" width="15.85546875" bestFit="1" customWidth="1"/>
    <col min="7141" max="7141" width="18.7109375" bestFit="1" customWidth="1"/>
    <col min="7143" max="7143" width="14.28515625" bestFit="1" customWidth="1"/>
    <col min="7144" max="7144" width="18.7109375" bestFit="1" customWidth="1"/>
    <col min="7145" max="7146" width="15.85546875" bestFit="1" customWidth="1"/>
    <col min="7147" max="7147" width="14.85546875" bestFit="1" customWidth="1"/>
    <col min="7148" max="7148" width="14.28515625" bestFit="1" customWidth="1"/>
    <col min="7149" max="7149" width="15.28515625" customWidth="1"/>
    <col min="7150" max="7150" width="15.85546875" customWidth="1"/>
    <col min="7151" max="7151" width="14.28515625" customWidth="1"/>
    <col min="7152" max="7152" width="14.85546875" bestFit="1" customWidth="1"/>
    <col min="7153" max="7153" width="16.140625" customWidth="1"/>
    <col min="7154" max="7154" width="17.28515625" customWidth="1"/>
    <col min="7155" max="7155" width="15.85546875" bestFit="1" customWidth="1"/>
    <col min="7156" max="7156" width="18.7109375" bestFit="1" customWidth="1"/>
    <col min="7158" max="7158" width="14.28515625" bestFit="1" customWidth="1"/>
    <col min="7159" max="7159" width="18.7109375" bestFit="1" customWidth="1"/>
    <col min="7160" max="7161" width="15.85546875" bestFit="1" customWidth="1"/>
    <col min="7162" max="7162" width="14.85546875" bestFit="1" customWidth="1"/>
    <col min="7163" max="7163" width="14.28515625" bestFit="1" customWidth="1"/>
    <col min="7164" max="7164" width="15.28515625" customWidth="1"/>
    <col min="7165" max="7165" width="15.85546875" customWidth="1"/>
    <col min="7166" max="7166" width="14.28515625" customWidth="1"/>
    <col min="7167" max="7167" width="14.85546875" bestFit="1" customWidth="1"/>
    <col min="7168" max="7168" width="16.140625" customWidth="1"/>
    <col min="7169" max="7169" width="17.28515625" customWidth="1"/>
    <col min="7170" max="7170" width="15.85546875" bestFit="1" customWidth="1"/>
    <col min="7171" max="7171" width="18.7109375" bestFit="1" customWidth="1"/>
    <col min="7332" max="7332" width="5.7109375" customWidth="1"/>
    <col min="7333" max="7333" width="29" customWidth="1"/>
    <col min="7334" max="7334" width="17.140625" customWidth="1"/>
    <col min="7335" max="7335" width="11.140625" customWidth="1"/>
    <col min="7336" max="7336" width="15.7109375" customWidth="1"/>
    <col min="7337" max="7337" width="16.28515625" customWidth="1"/>
    <col min="7338" max="7338" width="21.140625" customWidth="1"/>
    <col min="7339" max="7339" width="13" customWidth="1"/>
    <col min="7340" max="7340" width="15.28515625" customWidth="1"/>
    <col min="7341" max="7342" width="14.28515625" customWidth="1"/>
    <col min="7343" max="7344" width="15" customWidth="1"/>
    <col min="7345" max="7345" width="17.7109375" customWidth="1"/>
    <col min="7346" max="7346" width="15.7109375" customWidth="1"/>
    <col min="7347" max="7348" width="15" customWidth="1"/>
    <col min="7349" max="7349" width="15.85546875" customWidth="1"/>
    <col min="7350" max="7350" width="17.85546875" customWidth="1"/>
    <col min="7351" max="7351" width="15.85546875" bestFit="1" customWidth="1"/>
    <col min="7352" max="7352" width="18.7109375" bestFit="1" customWidth="1"/>
    <col min="7353" max="7353" width="5.7109375" customWidth="1"/>
    <col min="7354" max="7354" width="16.5703125" customWidth="1"/>
    <col min="7355" max="7355" width="18.7109375" bestFit="1" customWidth="1"/>
    <col min="7356" max="7357" width="15.85546875" bestFit="1" customWidth="1"/>
    <col min="7358" max="7358" width="14.85546875" bestFit="1" customWidth="1"/>
    <col min="7359" max="7359" width="14.28515625" bestFit="1" customWidth="1"/>
    <col min="7360" max="7360" width="15.28515625" customWidth="1"/>
    <col min="7361" max="7361" width="15.85546875" customWidth="1"/>
    <col min="7362" max="7362" width="14.28515625" customWidth="1"/>
    <col min="7363" max="7363" width="14.85546875" bestFit="1" customWidth="1"/>
    <col min="7364" max="7364" width="16.140625" customWidth="1"/>
    <col min="7365" max="7365" width="17.28515625" customWidth="1"/>
    <col min="7366" max="7366" width="15.85546875" bestFit="1" customWidth="1"/>
    <col min="7367" max="7367" width="18.7109375" bestFit="1" customWidth="1"/>
    <col min="7369" max="7369" width="14.28515625" bestFit="1" customWidth="1"/>
    <col min="7370" max="7370" width="18.7109375" bestFit="1" customWidth="1"/>
    <col min="7371" max="7372" width="15.85546875" bestFit="1" customWidth="1"/>
    <col min="7373" max="7373" width="14.85546875" bestFit="1" customWidth="1"/>
    <col min="7374" max="7374" width="16.85546875" customWidth="1"/>
    <col min="7375" max="7375" width="15.28515625" customWidth="1"/>
    <col min="7376" max="7376" width="15.85546875" customWidth="1"/>
    <col min="7377" max="7377" width="14.28515625" customWidth="1"/>
    <col min="7378" max="7378" width="14.85546875" bestFit="1" customWidth="1"/>
    <col min="7379" max="7379" width="16.140625" customWidth="1"/>
    <col min="7380" max="7380" width="17.28515625" customWidth="1"/>
    <col min="7381" max="7381" width="15.85546875" bestFit="1" customWidth="1"/>
    <col min="7382" max="7382" width="18.7109375" bestFit="1" customWidth="1"/>
    <col min="7384" max="7384" width="14.28515625" bestFit="1" customWidth="1"/>
    <col min="7385" max="7385" width="18.7109375" bestFit="1" customWidth="1"/>
    <col min="7386" max="7387" width="15.85546875" bestFit="1" customWidth="1"/>
    <col min="7388" max="7388" width="14.85546875" bestFit="1" customWidth="1"/>
    <col min="7389" max="7389" width="14.28515625" bestFit="1" customWidth="1"/>
    <col min="7390" max="7390" width="15.28515625" customWidth="1"/>
    <col min="7391" max="7391" width="15.85546875" customWidth="1"/>
    <col min="7392" max="7392" width="14.28515625" customWidth="1"/>
    <col min="7393" max="7393" width="14.85546875" bestFit="1" customWidth="1"/>
    <col min="7394" max="7394" width="16.140625" customWidth="1"/>
    <col min="7395" max="7395" width="17.28515625" customWidth="1"/>
    <col min="7396" max="7396" width="15.85546875" bestFit="1" customWidth="1"/>
    <col min="7397" max="7397" width="18.7109375" bestFit="1" customWidth="1"/>
    <col min="7399" max="7399" width="14.28515625" bestFit="1" customWidth="1"/>
    <col min="7400" max="7400" width="18.7109375" bestFit="1" customWidth="1"/>
    <col min="7401" max="7402" width="15.85546875" bestFit="1" customWidth="1"/>
    <col min="7403" max="7403" width="14.85546875" bestFit="1" customWidth="1"/>
    <col min="7404" max="7404" width="14.28515625" bestFit="1" customWidth="1"/>
    <col min="7405" max="7405" width="15.28515625" customWidth="1"/>
    <col min="7406" max="7406" width="15.85546875" customWidth="1"/>
    <col min="7407" max="7407" width="14.28515625" customWidth="1"/>
    <col min="7408" max="7408" width="14.85546875" bestFit="1" customWidth="1"/>
    <col min="7409" max="7409" width="16.140625" customWidth="1"/>
    <col min="7410" max="7410" width="17.28515625" customWidth="1"/>
    <col min="7411" max="7411" width="15.85546875" bestFit="1" customWidth="1"/>
    <col min="7412" max="7412" width="18.7109375" bestFit="1" customWidth="1"/>
    <col min="7414" max="7414" width="14.28515625" bestFit="1" customWidth="1"/>
    <col min="7415" max="7415" width="18.7109375" bestFit="1" customWidth="1"/>
    <col min="7416" max="7417" width="15.85546875" bestFit="1" customWidth="1"/>
    <col min="7418" max="7418" width="14.85546875" bestFit="1" customWidth="1"/>
    <col min="7419" max="7419" width="14.28515625" bestFit="1" customWidth="1"/>
    <col min="7420" max="7420" width="15.28515625" customWidth="1"/>
    <col min="7421" max="7421" width="15.85546875" customWidth="1"/>
    <col min="7422" max="7422" width="14.28515625" customWidth="1"/>
    <col min="7423" max="7423" width="14.85546875" bestFit="1" customWidth="1"/>
    <col min="7424" max="7424" width="16.140625" customWidth="1"/>
    <col min="7425" max="7425" width="17.28515625" customWidth="1"/>
    <col min="7426" max="7426" width="15.85546875" bestFit="1" customWidth="1"/>
    <col min="7427" max="7427" width="18.7109375" bestFit="1" customWidth="1"/>
    <col min="7588" max="7588" width="5.7109375" customWidth="1"/>
    <col min="7589" max="7589" width="29" customWidth="1"/>
    <col min="7590" max="7590" width="17.140625" customWidth="1"/>
    <col min="7591" max="7591" width="11.140625" customWidth="1"/>
    <col min="7592" max="7592" width="15.7109375" customWidth="1"/>
    <col min="7593" max="7593" width="16.28515625" customWidth="1"/>
    <col min="7594" max="7594" width="21.140625" customWidth="1"/>
    <col min="7595" max="7595" width="13" customWidth="1"/>
    <col min="7596" max="7596" width="15.28515625" customWidth="1"/>
    <col min="7597" max="7598" width="14.28515625" customWidth="1"/>
    <col min="7599" max="7600" width="15" customWidth="1"/>
    <col min="7601" max="7601" width="17.7109375" customWidth="1"/>
    <col min="7602" max="7602" width="15.7109375" customWidth="1"/>
    <col min="7603" max="7604" width="15" customWidth="1"/>
    <col min="7605" max="7605" width="15.85546875" customWidth="1"/>
    <col min="7606" max="7606" width="17.85546875" customWidth="1"/>
    <col min="7607" max="7607" width="15.85546875" bestFit="1" customWidth="1"/>
    <col min="7608" max="7608" width="18.7109375" bestFit="1" customWidth="1"/>
    <col min="7609" max="7609" width="5.7109375" customWidth="1"/>
    <col min="7610" max="7610" width="16.5703125" customWidth="1"/>
    <col min="7611" max="7611" width="18.7109375" bestFit="1" customWidth="1"/>
    <col min="7612" max="7613" width="15.85546875" bestFit="1" customWidth="1"/>
    <col min="7614" max="7614" width="14.85546875" bestFit="1" customWidth="1"/>
    <col min="7615" max="7615" width="14.28515625" bestFit="1" customWidth="1"/>
    <col min="7616" max="7616" width="15.28515625" customWidth="1"/>
    <col min="7617" max="7617" width="15.85546875" customWidth="1"/>
    <col min="7618" max="7618" width="14.28515625" customWidth="1"/>
    <col min="7619" max="7619" width="14.85546875" bestFit="1" customWidth="1"/>
    <col min="7620" max="7620" width="16.140625" customWidth="1"/>
    <col min="7621" max="7621" width="17.28515625" customWidth="1"/>
    <col min="7622" max="7622" width="15.85546875" bestFit="1" customWidth="1"/>
    <col min="7623" max="7623" width="18.7109375" bestFit="1" customWidth="1"/>
    <col min="7625" max="7625" width="14.28515625" bestFit="1" customWidth="1"/>
    <col min="7626" max="7626" width="18.7109375" bestFit="1" customWidth="1"/>
    <col min="7627" max="7628" width="15.85546875" bestFit="1" customWidth="1"/>
    <col min="7629" max="7629" width="14.85546875" bestFit="1" customWidth="1"/>
    <col min="7630" max="7630" width="16.85546875" customWidth="1"/>
    <col min="7631" max="7631" width="15.28515625" customWidth="1"/>
    <col min="7632" max="7632" width="15.85546875" customWidth="1"/>
    <col min="7633" max="7633" width="14.28515625" customWidth="1"/>
    <col min="7634" max="7634" width="14.85546875" bestFit="1" customWidth="1"/>
    <col min="7635" max="7635" width="16.140625" customWidth="1"/>
    <col min="7636" max="7636" width="17.28515625" customWidth="1"/>
    <col min="7637" max="7637" width="15.85546875" bestFit="1" customWidth="1"/>
    <col min="7638" max="7638" width="18.7109375" bestFit="1" customWidth="1"/>
    <col min="7640" max="7640" width="14.28515625" bestFit="1" customWidth="1"/>
    <col min="7641" max="7641" width="18.7109375" bestFit="1" customWidth="1"/>
    <col min="7642" max="7643" width="15.85546875" bestFit="1" customWidth="1"/>
    <col min="7644" max="7644" width="14.85546875" bestFit="1" customWidth="1"/>
    <col min="7645" max="7645" width="14.28515625" bestFit="1" customWidth="1"/>
    <col min="7646" max="7646" width="15.28515625" customWidth="1"/>
    <col min="7647" max="7647" width="15.85546875" customWidth="1"/>
    <col min="7648" max="7648" width="14.28515625" customWidth="1"/>
    <col min="7649" max="7649" width="14.85546875" bestFit="1" customWidth="1"/>
    <col min="7650" max="7650" width="16.140625" customWidth="1"/>
    <col min="7651" max="7651" width="17.28515625" customWidth="1"/>
    <col min="7652" max="7652" width="15.85546875" bestFit="1" customWidth="1"/>
    <col min="7653" max="7653" width="18.7109375" bestFit="1" customWidth="1"/>
    <col min="7655" max="7655" width="14.28515625" bestFit="1" customWidth="1"/>
    <col min="7656" max="7656" width="18.7109375" bestFit="1" customWidth="1"/>
    <col min="7657" max="7658" width="15.85546875" bestFit="1" customWidth="1"/>
    <col min="7659" max="7659" width="14.85546875" bestFit="1" customWidth="1"/>
    <col min="7660" max="7660" width="14.28515625" bestFit="1" customWidth="1"/>
    <col min="7661" max="7661" width="15.28515625" customWidth="1"/>
    <col min="7662" max="7662" width="15.85546875" customWidth="1"/>
    <col min="7663" max="7663" width="14.28515625" customWidth="1"/>
    <col min="7664" max="7664" width="14.85546875" bestFit="1" customWidth="1"/>
    <col min="7665" max="7665" width="16.140625" customWidth="1"/>
    <col min="7666" max="7666" width="17.28515625" customWidth="1"/>
    <col min="7667" max="7667" width="15.85546875" bestFit="1" customWidth="1"/>
    <col min="7668" max="7668" width="18.7109375" bestFit="1" customWidth="1"/>
    <col min="7670" max="7670" width="14.28515625" bestFit="1" customWidth="1"/>
    <col min="7671" max="7671" width="18.7109375" bestFit="1" customWidth="1"/>
    <col min="7672" max="7673" width="15.85546875" bestFit="1" customWidth="1"/>
    <col min="7674" max="7674" width="14.85546875" bestFit="1" customWidth="1"/>
    <col min="7675" max="7675" width="14.28515625" bestFit="1" customWidth="1"/>
    <col min="7676" max="7676" width="15.28515625" customWidth="1"/>
    <col min="7677" max="7677" width="15.85546875" customWidth="1"/>
    <col min="7678" max="7678" width="14.28515625" customWidth="1"/>
    <col min="7679" max="7679" width="14.85546875" bestFit="1" customWidth="1"/>
    <col min="7680" max="7680" width="16.140625" customWidth="1"/>
    <col min="7681" max="7681" width="17.28515625" customWidth="1"/>
    <col min="7682" max="7682" width="15.85546875" bestFit="1" customWidth="1"/>
    <col min="7683" max="7683" width="18.7109375" bestFit="1" customWidth="1"/>
    <col min="7844" max="7844" width="5.7109375" customWidth="1"/>
    <col min="7845" max="7845" width="29" customWidth="1"/>
    <col min="7846" max="7846" width="17.140625" customWidth="1"/>
    <col min="7847" max="7847" width="11.140625" customWidth="1"/>
    <col min="7848" max="7848" width="15.7109375" customWidth="1"/>
    <col min="7849" max="7849" width="16.28515625" customWidth="1"/>
    <col min="7850" max="7850" width="21.140625" customWidth="1"/>
    <col min="7851" max="7851" width="13" customWidth="1"/>
    <col min="7852" max="7852" width="15.28515625" customWidth="1"/>
    <col min="7853" max="7854" width="14.28515625" customWidth="1"/>
    <col min="7855" max="7856" width="15" customWidth="1"/>
    <col min="7857" max="7857" width="17.7109375" customWidth="1"/>
    <col min="7858" max="7858" width="15.7109375" customWidth="1"/>
    <col min="7859" max="7860" width="15" customWidth="1"/>
    <col min="7861" max="7861" width="15.85546875" customWidth="1"/>
    <col min="7862" max="7862" width="17.85546875" customWidth="1"/>
    <col min="7863" max="7863" width="15.85546875" bestFit="1" customWidth="1"/>
    <col min="7864" max="7864" width="18.7109375" bestFit="1" customWidth="1"/>
    <col min="7865" max="7865" width="5.7109375" customWidth="1"/>
    <col min="7866" max="7866" width="16.5703125" customWidth="1"/>
    <col min="7867" max="7867" width="18.7109375" bestFit="1" customWidth="1"/>
    <col min="7868" max="7869" width="15.85546875" bestFit="1" customWidth="1"/>
    <col min="7870" max="7870" width="14.85546875" bestFit="1" customWidth="1"/>
    <col min="7871" max="7871" width="14.28515625" bestFit="1" customWidth="1"/>
    <col min="7872" max="7872" width="15.28515625" customWidth="1"/>
    <col min="7873" max="7873" width="15.85546875" customWidth="1"/>
    <col min="7874" max="7874" width="14.28515625" customWidth="1"/>
    <col min="7875" max="7875" width="14.85546875" bestFit="1" customWidth="1"/>
    <col min="7876" max="7876" width="16.140625" customWidth="1"/>
    <col min="7877" max="7877" width="17.28515625" customWidth="1"/>
    <col min="7878" max="7878" width="15.85546875" bestFit="1" customWidth="1"/>
    <col min="7879" max="7879" width="18.7109375" bestFit="1" customWidth="1"/>
    <col min="7881" max="7881" width="14.28515625" bestFit="1" customWidth="1"/>
    <col min="7882" max="7882" width="18.7109375" bestFit="1" customWidth="1"/>
    <col min="7883" max="7884" width="15.85546875" bestFit="1" customWidth="1"/>
    <col min="7885" max="7885" width="14.85546875" bestFit="1" customWidth="1"/>
    <col min="7886" max="7886" width="16.85546875" customWidth="1"/>
    <col min="7887" max="7887" width="15.28515625" customWidth="1"/>
    <col min="7888" max="7888" width="15.85546875" customWidth="1"/>
    <col min="7889" max="7889" width="14.28515625" customWidth="1"/>
    <col min="7890" max="7890" width="14.85546875" bestFit="1" customWidth="1"/>
    <col min="7891" max="7891" width="16.140625" customWidth="1"/>
    <col min="7892" max="7892" width="17.28515625" customWidth="1"/>
    <col min="7893" max="7893" width="15.85546875" bestFit="1" customWidth="1"/>
    <col min="7894" max="7894" width="18.7109375" bestFit="1" customWidth="1"/>
    <col min="7896" max="7896" width="14.28515625" bestFit="1" customWidth="1"/>
    <col min="7897" max="7897" width="18.7109375" bestFit="1" customWidth="1"/>
    <col min="7898" max="7899" width="15.85546875" bestFit="1" customWidth="1"/>
    <col min="7900" max="7900" width="14.85546875" bestFit="1" customWidth="1"/>
    <col min="7901" max="7901" width="14.28515625" bestFit="1" customWidth="1"/>
    <col min="7902" max="7902" width="15.28515625" customWidth="1"/>
    <col min="7903" max="7903" width="15.85546875" customWidth="1"/>
    <col min="7904" max="7904" width="14.28515625" customWidth="1"/>
    <col min="7905" max="7905" width="14.85546875" bestFit="1" customWidth="1"/>
    <col min="7906" max="7906" width="16.140625" customWidth="1"/>
    <col min="7907" max="7907" width="17.28515625" customWidth="1"/>
    <col min="7908" max="7908" width="15.85546875" bestFit="1" customWidth="1"/>
    <col min="7909" max="7909" width="18.7109375" bestFit="1" customWidth="1"/>
    <col min="7911" max="7911" width="14.28515625" bestFit="1" customWidth="1"/>
    <col min="7912" max="7912" width="18.7109375" bestFit="1" customWidth="1"/>
    <col min="7913" max="7914" width="15.85546875" bestFit="1" customWidth="1"/>
    <col min="7915" max="7915" width="14.85546875" bestFit="1" customWidth="1"/>
    <col min="7916" max="7916" width="14.28515625" bestFit="1" customWidth="1"/>
    <col min="7917" max="7917" width="15.28515625" customWidth="1"/>
    <col min="7918" max="7918" width="15.85546875" customWidth="1"/>
    <col min="7919" max="7919" width="14.28515625" customWidth="1"/>
    <col min="7920" max="7920" width="14.85546875" bestFit="1" customWidth="1"/>
    <col min="7921" max="7921" width="16.140625" customWidth="1"/>
    <col min="7922" max="7922" width="17.28515625" customWidth="1"/>
    <col min="7923" max="7923" width="15.85546875" bestFit="1" customWidth="1"/>
    <col min="7924" max="7924" width="18.7109375" bestFit="1" customWidth="1"/>
    <col min="7926" max="7926" width="14.28515625" bestFit="1" customWidth="1"/>
    <col min="7927" max="7927" width="18.7109375" bestFit="1" customWidth="1"/>
    <col min="7928" max="7929" width="15.85546875" bestFit="1" customWidth="1"/>
    <col min="7930" max="7930" width="14.85546875" bestFit="1" customWidth="1"/>
    <col min="7931" max="7931" width="14.28515625" bestFit="1" customWidth="1"/>
    <col min="7932" max="7932" width="15.28515625" customWidth="1"/>
    <col min="7933" max="7933" width="15.85546875" customWidth="1"/>
    <col min="7934" max="7934" width="14.28515625" customWidth="1"/>
    <col min="7935" max="7935" width="14.85546875" bestFit="1" customWidth="1"/>
    <col min="7936" max="7936" width="16.140625" customWidth="1"/>
    <col min="7937" max="7937" width="17.28515625" customWidth="1"/>
    <col min="7938" max="7938" width="15.85546875" bestFit="1" customWidth="1"/>
    <col min="7939" max="7939" width="18.7109375" bestFit="1" customWidth="1"/>
    <col min="8100" max="8100" width="5.7109375" customWidth="1"/>
    <col min="8101" max="8101" width="29" customWidth="1"/>
    <col min="8102" max="8102" width="17.140625" customWidth="1"/>
    <col min="8103" max="8103" width="11.140625" customWidth="1"/>
    <col min="8104" max="8104" width="15.7109375" customWidth="1"/>
    <col min="8105" max="8105" width="16.28515625" customWidth="1"/>
    <col min="8106" max="8106" width="21.140625" customWidth="1"/>
    <col min="8107" max="8107" width="13" customWidth="1"/>
    <col min="8108" max="8108" width="15.28515625" customWidth="1"/>
    <col min="8109" max="8110" width="14.28515625" customWidth="1"/>
    <col min="8111" max="8112" width="15" customWidth="1"/>
    <col min="8113" max="8113" width="17.7109375" customWidth="1"/>
    <col min="8114" max="8114" width="15.7109375" customWidth="1"/>
    <col min="8115" max="8116" width="15" customWidth="1"/>
    <col min="8117" max="8117" width="15.85546875" customWidth="1"/>
    <col min="8118" max="8118" width="17.85546875" customWidth="1"/>
    <col min="8119" max="8119" width="15.85546875" bestFit="1" customWidth="1"/>
    <col min="8120" max="8120" width="18.7109375" bestFit="1" customWidth="1"/>
    <col min="8121" max="8121" width="5.7109375" customWidth="1"/>
    <col min="8122" max="8122" width="16.5703125" customWidth="1"/>
    <col min="8123" max="8123" width="18.7109375" bestFit="1" customWidth="1"/>
    <col min="8124" max="8125" width="15.85546875" bestFit="1" customWidth="1"/>
    <col min="8126" max="8126" width="14.85546875" bestFit="1" customWidth="1"/>
    <col min="8127" max="8127" width="14.28515625" bestFit="1" customWidth="1"/>
    <col min="8128" max="8128" width="15.28515625" customWidth="1"/>
    <col min="8129" max="8129" width="15.85546875" customWidth="1"/>
    <col min="8130" max="8130" width="14.28515625" customWidth="1"/>
    <col min="8131" max="8131" width="14.85546875" bestFit="1" customWidth="1"/>
    <col min="8132" max="8132" width="16.140625" customWidth="1"/>
    <col min="8133" max="8133" width="17.28515625" customWidth="1"/>
    <col min="8134" max="8134" width="15.85546875" bestFit="1" customWidth="1"/>
    <col min="8135" max="8135" width="18.7109375" bestFit="1" customWidth="1"/>
    <col min="8137" max="8137" width="14.28515625" bestFit="1" customWidth="1"/>
    <col min="8138" max="8138" width="18.7109375" bestFit="1" customWidth="1"/>
    <col min="8139" max="8140" width="15.85546875" bestFit="1" customWidth="1"/>
    <col min="8141" max="8141" width="14.85546875" bestFit="1" customWidth="1"/>
    <col min="8142" max="8142" width="16.85546875" customWidth="1"/>
    <col min="8143" max="8143" width="15.28515625" customWidth="1"/>
    <col min="8144" max="8144" width="15.85546875" customWidth="1"/>
    <col min="8145" max="8145" width="14.28515625" customWidth="1"/>
    <col min="8146" max="8146" width="14.85546875" bestFit="1" customWidth="1"/>
    <col min="8147" max="8147" width="16.140625" customWidth="1"/>
    <col min="8148" max="8148" width="17.28515625" customWidth="1"/>
    <col min="8149" max="8149" width="15.85546875" bestFit="1" customWidth="1"/>
    <col min="8150" max="8150" width="18.7109375" bestFit="1" customWidth="1"/>
    <col min="8152" max="8152" width="14.28515625" bestFit="1" customWidth="1"/>
    <col min="8153" max="8153" width="18.7109375" bestFit="1" customWidth="1"/>
    <col min="8154" max="8155" width="15.85546875" bestFit="1" customWidth="1"/>
    <col min="8156" max="8156" width="14.85546875" bestFit="1" customWidth="1"/>
    <col min="8157" max="8157" width="14.28515625" bestFit="1" customWidth="1"/>
    <col min="8158" max="8158" width="15.28515625" customWidth="1"/>
    <col min="8159" max="8159" width="15.85546875" customWidth="1"/>
    <col min="8160" max="8160" width="14.28515625" customWidth="1"/>
    <col min="8161" max="8161" width="14.85546875" bestFit="1" customWidth="1"/>
    <col min="8162" max="8162" width="16.140625" customWidth="1"/>
    <col min="8163" max="8163" width="17.28515625" customWidth="1"/>
    <col min="8164" max="8164" width="15.85546875" bestFit="1" customWidth="1"/>
    <col min="8165" max="8165" width="18.7109375" bestFit="1" customWidth="1"/>
    <col min="8167" max="8167" width="14.28515625" bestFit="1" customWidth="1"/>
    <col min="8168" max="8168" width="18.7109375" bestFit="1" customWidth="1"/>
    <col min="8169" max="8170" width="15.85546875" bestFit="1" customWidth="1"/>
    <col min="8171" max="8171" width="14.85546875" bestFit="1" customWidth="1"/>
    <col min="8172" max="8172" width="14.28515625" bestFit="1" customWidth="1"/>
    <col min="8173" max="8173" width="15.28515625" customWidth="1"/>
    <col min="8174" max="8174" width="15.85546875" customWidth="1"/>
    <col min="8175" max="8175" width="14.28515625" customWidth="1"/>
    <col min="8176" max="8176" width="14.85546875" bestFit="1" customWidth="1"/>
    <col min="8177" max="8177" width="16.140625" customWidth="1"/>
    <col min="8178" max="8178" width="17.28515625" customWidth="1"/>
    <col min="8179" max="8179" width="15.85546875" bestFit="1" customWidth="1"/>
    <col min="8180" max="8180" width="18.7109375" bestFit="1" customWidth="1"/>
    <col min="8182" max="8182" width="14.28515625" bestFit="1" customWidth="1"/>
    <col min="8183" max="8183" width="18.7109375" bestFit="1" customWidth="1"/>
    <col min="8184" max="8185" width="15.85546875" bestFit="1" customWidth="1"/>
    <col min="8186" max="8186" width="14.85546875" bestFit="1" customWidth="1"/>
    <col min="8187" max="8187" width="14.28515625" bestFit="1" customWidth="1"/>
    <col min="8188" max="8188" width="15.28515625" customWidth="1"/>
    <col min="8189" max="8189" width="15.85546875" customWidth="1"/>
    <col min="8190" max="8190" width="14.28515625" customWidth="1"/>
    <col min="8191" max="8191" width="14.85546875" bestFit="1" customWidth="1"/>
    <col min="8192" max="8192" width="16.140625" customWidth="1"/>
    <col min="8193" max="8193" width="17.28515625" customWidth="1"/>
    <col min="8194" max="8194" width="15.85546875" bestFit="1" customWidth="1"/>
    <col min="8195" max="8195" width="18.7109375" bestFit="1" customWidth="1"/>
    <col min="8356" max="8356" width="5.7109375" customWidth="1"/>
    <col min="8357" max="8357" width="29" customWidth="1"/>
    <col min="8358" max="8358" width="17.140625" customWidth="1"/>
    <col min="8359" max="8359" width="11.140625" customWidth="1"/>
    <col min="8360" max="8360" width="15.7109375" customWidth="1"/>
    <col min="8361" max="8361" width="16.28515625" customWidth="1"/>
    <col min="8362" max="8362" width="21.140625" customWidth="1"/>
    <col min="8363" max="8363" width="13" customWidth="1"/>
    <col min="8364" max="8364" width="15.28515625" customWidth="1"/>
    <col min="8365" max="8366" width="14.28515625" customWidth="1"/>
    <col min="8367" max="8368" width="15" customWidth="1"/>
    <col min="8369" max="8369" width="17.7109375" customWidth="1"/>
    <col min="8370" max="8370" width="15.7109375" customWidth="1"/>
    <col min="8371" max="8372" width="15" customWidth="1"/>
    <col min="8373" max="8373" width="15.85546875" customWidth="1"/>
    <col min="8374" max="8374" width="17.85546875" customWidth="1"/>
    <col min="8375" max="8375" width="15.85546875" bestFit="1" customWidth="1"/>
    <col min="8376" max="8376" width="18.7109375" bestFit="1" customWidth="1"/>
    <col min="8377" max="8377" width="5.7109375" customWidth="1"/>
    <col min="8378" max="8378" width="16.5703125" customWidth="1"/>
    <col min="8379" max="8379" width="18.7109375" bestFit="1" customWidth="1"/>
    <col min="8380" max="8381" width="15.85546875" bestFit="1" customWidth="1"/>
    <col min="8382" max="8382" width="14.85546875" bestFit="1" customWidth="1"/>
    <col min="8383" max="8383" width="14.28515625" bestFit="1" customWidth="1"/>
    <col min="8384" max="8384" width="15.28515625" customWidth="1"/>
    <col min="8385" max="8385" width="15.85546875" customWidth="1"/>
    <col min="8386" max="8386" width="14.28515625" customWidth="1"/>
    <col min="8387" max="8387" width="14.85546875" bestFit="1" customWidth="1"/>
    <col min="8388" max="8388" width="16.140625" customWidth="1"/>
    <col min="8389" max="8389" width="17.28515625" customWidth="1"/>
    <col min="8390" max="8390" width="15.85546875" bestFit="1" customWidth="1"/>
    <col min="8391" max="8391" width="18.7109375" bestFit="1" customWidth="1"/>
    <col min="8393" max="8393" width="14.28515625" bestFit="1" customWidth="1"/>
    <col min="8394" max="8394" width="18.7109375" bestFit="1" customWidth="1"/>
    <col min="8395" max="8396" width="15.85546875" bestFit="1" customWidth="1"/>
    <col min="8397" max="8397" width="14.85546875" bestFit="1" customWidth="1"/>
    <col min="8398" max="8398" width="16.85546875" customWidth="1"/>
    <col min="8399" max="8399" width="15.28515625" customWidth="1"/>
    <col min="8400" max="8400" width="15.85546875" customWidth="1"/>
    <col min="8401" max="8401" width="14.28515625" customWidth="1"/>
    <col min="8402" max="8402" width="14.85546875" bestFit="1" customWidth="1"/>
    <col min="8403" max="8403" width="16.140625" customWidth="1"/>
    <col min="8404" max="8404" width="17.28515625" customWidth="1"/>
    <col min="8405" max="8405" width="15.85546875" bestFit="1" customWidth="1"/>
    <col min="8406" max="8406" width="18.7109375" bestFit="1" customWidth="1"/>
    <col min="8408" max="8408" width="14.28515625" bestFit="1" customWidth="1"/>
    <col min="8409" max="8409" width="18.7109375" bestFit="1" customWidth="1"/>
    <col min="8410" max="8411" width="15.85546875" bestFit="1" customWidth="1"/>
    <col min="8412" max="8412" width="14.85546875" bestFit="1" customWidth="1"/>
    <col min="8413" max="8413" width="14.28515625" bestFit="1" customWidth="1"/>
    <col min="8414" max="8414" width="15.28515625" customWidth="1"/>
    <col min="8415" max="8415" width="15.85546875" customWidth="1"/>
    <col min="8416" max="8416" width="14.28515625" customWidth="1"/>
    <col min="8417" max="8417" width="14.85546875" bestFit="1" customWidth="1"/>
    <col min="8418" max="8418" width="16.140625" customWidth="1"/>
    <col min="8419" max="8419" width="17.28515625" customWidth="1"/>
    <col min="8420" max="8420" width="15.85546875" bestFit="1" customWidth="1"/>
    <col min="8421" max="8421" width="18.7109375" bestFit="1" customWidth="1"/>
    <col min="8423" max="8423" width="14.28515625" bestFit="1" customWidth="1"/>
    <col min="8424" max="8424" width="18.7109375" bestFit="1" customWidth="1"/>
    <col min="8425" max="8426" width="15.85546875" bestFit="1" customWidth="1"/>
    <col min="8427" max="8427" width="14.85546875" bestFit="1" customWidth="1"/>
    <col min="8428" max="8428" width="14.28515625" bestFit="1" customWidth="1"/>
    <col min="8429" max="8429" width="15.28515625" customWidth="1"/>
    <col min="8430" max="8430" width="15.85546875" customWidth="1"/>
    <col min="8431" max="8431" width="14.28515625" customWidth="1"/>
    <col min="8432" max="8432" width="14.85546875" bestFit="1" customWidth="1"/>
    <col min="8433" max="8433" width="16.140625" customWidth="1"/>
    <col min="8434" max="8434" width="17.28515625" customWidth="1"/>
    <col min="8435" max="8435" width="15.85546875" bestFit="1" customWidth="1"/>
    <col min="8436" max="8436" width="18.7109375" bestFit="1" customWidth="1"/>
    <col min="8438" max="8438" width="14.28515625" bestFit="1" customWidth="1"/>
    <col min="8439" max="8439" width="18.7109375" bestFit="1" customWidth="1"/>
    <col min="8440" max="8441" width="15.85546875" bestFit="1" customWidth="1"/>
    <col min="8442" max="8442" width="14.85546875" bestFit="1" customWidth="1"/>
    <col min="8443" max="8443" width="14.28515625" bestFit="1" customWidth="1"/>
    <col min="8444" max="8444" width="15.28515625" customWidth="1"/>
    <col min="8445" max="8445" width="15.85546875" customWidth="1"/>
    <col min="8446" max="8446" width="14.28515625" customWidth="1"/>
    <col min="8447" max="8447" width="14.85546875" bestFit="1" customWidth="1"/>
    <col min="8448" max="8448" width="16.140625" customWidth="1"/>
    <col min="8449" max="8449" width="17.28515625" customWidth="1"/>
    <col min="8450" max="8450" width="15.85546875" bestFit="1" customWidth="1"/>
    <col min="8451" max="8451" width="18.7109375" bestFit="1" customWidth="1"/>
    <col min="8612" max="8612" width="5.7109375" customWidth="1"/>
    <col min="8613" max="8613" width="29" customWidth="1"/>
    <col min="8614" max="8614" width="17.140625" customWidth="1"/>
    <col min="8615" max="8615" width="11.140625" customWidth="1"/>
    <col min="8616" max="8616" width="15.7109375" customWidth="1"/>
    <col min="8617" max="8617" width="16.28515625" customWidth="1"/>
    <col min="8618" max="8618" width="21.140625" customWidth="1"/>
    <col min="8619" max="8619" width="13" customWidth="1"/>
    <col min="8620" max="8620" width="15.28515625" customWidth="1"/>
    <col min="8621" max="8622" width="14.28515625" customWidth="1"/>
    <col min="8623" max="8624" width="15" customWidth="1"/>
    <col min="8625" max="8625" width="17.7109375" customWidth="1"/>
    <col min="8626" max="8626" width="15.7109375" customWidth="1"/>
    <col min="8627" max="8628" width="15" customWidth="1"/>
    <col min="8629" max="8629" width="15.85546875" customWidth="1"/>
    <col min="8630" max="8630" width="17.85546875" customWidth="1"/>
    <col min="8631" max="8631" width="15.85546875" bestFit="1" customWidth="1"/>
    <col min="8632" max="8632" width="18.7109375" bestFit="1" customWidth="1"/>
    <col min="8633" max="8633" width="5.7109375" customWidth="1"/>
    <col min="8634" max="8634" width="16.5703125" customWidth="1"/>
    <col min="8635" max="8635" width="18.7109375" bestFit="1" customWidth="1"/>
    <col min="8636" max="8637" width="15.85546875" bestFit="1" customWidth="1"/>
    <col min="8638" max="8638" width="14.85546875" bestFit="1" customWidth="1"/>
    <col min="8639" max="8639" width="14.28515625" bestFit="1" customWidth="1"/>
    <col min="8640" max="8640" width="15.28515625" customWidth="1"/>
    <col min="8641" max="8641" width="15.85546875" customWidth="1"/>
    <col min="8642" max="8642" width="14.28515625" customWidth="1"/>
    <col min="8643" max="8643" width="14.85546875" bestFit="1" customWidth="1"/>
    <col min="8644" max="8644" width="16.140625" customWidth="1"/>
    <col min="8645" max="8645" width="17.28515625" customWidth="1"/>
    <col min="8646" max="8646" width="15.85546875" bestFit="1" customWidth="1"/>
    <col min="8647" max="8647" width="18.7109375" bestFit="1" customWidth="1"/>
    <col min="8649" max="8649" width="14.28515625" bestFit="1" customWidth="1"/>
    <col min="8650" max="8650" width="18.7109375" bestFit="1" customWidth="1"/>
    <col min="8651" max="8652" width="15.85546875" bestFit="1" customWidth="1"/>
    <col min="8653" max="8653" width="14.85546875" bestFit="1" customWidth="1"/>
    <col min="8654" max="8654" width="16.85546875" customWidth="1"/>
    <col min="8655" max="8655" width="15.28515625" customWidth="1"/>
    <col min="8656" max="8656" width="15.85546875" customWidth="1"/>
    <col min="8657" max="8657" width="14.28515625" customWidth="1"/>
    <col min="8658" max="8658" width="14.85546875" bestFit="1" customWidth="1"/>
    <col min="8659" max="8659" width="16.140625" customWidth="1"/>
    <col min="8660" max="8660" width="17.28515625" customWidth="1"/>
    <col min="8661" max="8661" width="15.85546875" bestFit="1" customWidth="1"/>
    <col min="8662" max="8662" width="18.7109375" bestFit="1" customWidth="1"/>
    <col min="8664" max="8664" width="14.28515625" bestFit="1" customWidth="1"/>
    <col min="8665" max="8665" width="18.7109375" bestFit="1" customWidth="1"/>
    <col min="8666" max="8667" width="15.85546875" bestFit="1" customWidth="1"/>
    <col min="8668" max="8668" width="14.85546875" bestFit="1" customWidth="1"/>
    <col min="8669" max="8669" width="14.28515625" bestFit="1" customWidth="1"/>
    <col min="8670" max="8670" width="15.28515625" customWidth="1"/>
    <col min="8671" max="8671" width="15.85546875" customWidth="1"/>
    <col min="8672" max="8672" width="14.28515625" customWidth="1"/>
    <col min="8673" max="8673" width="14.85546875" bestFit="1" customWidth="1"/>
    <col min="8674" max="8674" width="16.140625" customWidth="1"/>
    <col min="8675" max="8675" width="17.28515625" customWidth="1"/>
    <col min="8676" max="8676" width="15.85546875" bestFit="1" customWidth="1"/>
    <col min="8677" max="8677" width="18.7109375" bestFit="1" customWidth="1"/>
    <col min="8679" max="8679" width="14.28515625" bestFit="1" customWidth="1"/>
    <col min="8680" max="8680" width="18.7109375" bestFit="1" customWidth="1"/>
    <col min="8681" max="8682" width="15.85546875" bestFit="1" customWidth="1"/>
    <col min="8683" max="8683" width="14.85546875" bestFit="1" customWidth="1"/>
    <col min="8684" max="8684" width="14.28515625" bestFit="1" customWidth="1"/>
    <col min="8685" max="8685" width="15.28515625" customWidth="1"/>
    <col min="8686" max="8686" width="15.85546875" customWidth="1"/>
    <col min="8687" max="8687" width="14.28515625" customWidth="1"/>
    <col min="8688" max="8688" width="14.85546875" bestFit="1" customWidth="1"/>
    <col min="8689" max="8689" width="16.140625" customWidth="1"/>
    <col min="8690" max="8690" width="17.28515625" customWidth="1"/>
    <col min="8691" max="8691" width="15.85546875" bestFit="1" customWidth="1"/>
    <col min="8692" max="8692" width="18.7109375" bestFit="1" customWidth="1"/>
    <col min="8694" max="8694" width="14.28515625" bestFit="1" customWidth="1"/>
    <col min="8695" max="8695" width="18.7109375" bestFit="1" customWidth="1"/>
    <col min="8696" max="8697" width="15.85546875" bestFit="1" customWidth="1"/>
    <col min="8698" max="8698" width="14.85546875" bestFit="1" customWidth="1"/>
    <col min="8699" max="8699" width="14.28515625" bestFit="1" customWidth="1"/>
    <col min="8700" max="8700" width="15.28515625" customWidth="1"/>
    <col min="8701" max="8701" width="15.85546875" customWidth="1"/>
    <col min="8702" max="8702" width="14.28515625" customWidth="1"/>
    <col min="8703" max="8703" width="14.85546875" bestFit="1" customWidth="1"/>
    <col min="8704" max="8704" width="16.140625" customWidth="1"/>
    <col min="8705" max="8705" width="17.28515625" customWidth="1"/>
    <col min="8706" max="8706" width="15.85546875" bestFit="1" customWidth="1"/>
    <col min="8707" max="8707" width="18.7109375" bestFit="1" customWidth="1"/>
    <col min="8868" max="8868" width="5.7109375" customWidth="1"/>
    <col min="8869" max="8869" width="29" customWidth="1"/>
    <col min="8870" max="8870" width="17.140625" customWidth="1"/>
    <col min="8871" max="8871" width="11.140625" customWidth="1"/>
    <col min="8872" max="8872" width="15.7109375" customWidth="1"/>
    <col min="8873" max="8873" width="16.28515625" customWidth="1"/>
    <col min="8874" max="8874" width="21.140625" customWidth="1"/>
    <col min="8875" max="8875" width="13" customWidth="1"/>
    <col min="8876" max="8876" width="15.28515625" customWidth="1"/>
    <col min="8877" max="8878" width="14.28515625" customWidth="1"/>
    <col min="8879" max="8880" width="15" customWidth="1"/>
    <col min="8881" max="8881" width="17.7109375" customWidth="1"/>
    <col min="8882" max="8882" width="15.7109375" customWidth="1"/>
    <col min="8883" max="8884" width="15" customWidth="1"/>
    <col min="8885" max="8885" width="15.85546875" customWidth="1"/>
    <col min="8886" max="8886" width="17.85546875" customWidth="1"/>
    <col min="8887" max="8887" width="15.85546875" bestFit="1" customWidth="1"/>
    <col min="8888" max="8888" width="18.7109375" bestFit="1" customWidth="1"/>
    <col min="8889" max="8889" width="5.7109375" customWidth="1"/>
    <col min="8890" max="8890" width="16.5703125" customWidth="1"/>
    <col min="8891" max="8891" width="18.7109375" bestFit="1" customWidth="1"/>
    <col min="8892" max="8893" width="15.85546875" bestFit="1" customWidth="1"/>
    <col min="8894" max="8894" width="14.85546875" bestFit="1" customWidth="1"/>
    <col min="8895" max="8895" width="14.28515625" bestFit="1" customWidth="1"/>
    <col min="8896" max="8896" width="15.28515625" customWidth="1"/>
    <col min="8897" max="8897" width="15.85546875" customWidth="1"/>
    <col min="8898" max="8898" width="14.28515625" customWidth="1"/>
    <col min="8899" max="8899" width="14.85546875" bestFit="1" customWidth="1"/>
    <col min="8900" max="8900" width="16.140625" customWidth="1"/>
    <col min="8901" max="8901" width="17.28515625" customWidth="1"/>
    <col min="8902" max="8902" width="15.85546875" bestFit="1" customWidth="1"/>
    <col min="8903" max="8903" width="18.7109375" bestFit="1" customWidth="1"/>
    <col min="8905" max="8905" width="14.28515625" bestFit="1" customWidth="1"/>
    <col min="8906" max="8906" width="18.7109375" bestFit="1" customWidth="1"/>
    <col min="8907" max="8908" width="15.85546875" bestFit="1" customWidth="1"/>
    <col min="8909" max="8909" width="14.85546875" bestFit="1" customWidth="1"/>
    <col min="8910" max="8910" width="16.85546875" customWidth="1"/>
    <col min="8911" max="8911" width="15.28515625" customWidth="1"/>
    <col min="8912" max="8912" width="15.85546875" customWidth="1"/>
    <col min="8913" max="8913" width="14.28515625" customWidth="1"/>
    <col min="8914" max="8914" width="14.85546875" bestFit="1" customWidth="1"/>
    <col min="8915" max="8915" width="16.140625" customWidth="1"/>
    <col min="8916" max="8916" width="17.28515625" customWidth="1"/>
    <col min="8917" max="8917" width="15.85546875" bestFit="1" customWidth="1"/>
    <col min="8918" max="8918" width="18.7109375" bestFit="1" customWidth="1"/>
    <col min="8920" max="8920" width="14.28515625" bestFit="1" customWidth="1"/>
    <col min="8921" max="8921" width="18.7109375" bestFit="1" customWidth="1"/>
    <col min="8922" max="8923" width="15.85546875" bestFit="1" customWidth="1"/>
    <col min="8924" max="8924" width="14.85546875" bestFit="1" customWidth="1"/>
    <col min="8925" max="8925" width="14.28515625" bestFit="1" customWidth="1"/>
    <col min="8926" max="8926" width="15.28515625" customWidth="1"/>
    <col min="8927" max="8927" width="15.85546875" customWidth="1"/>
    <col min="8928" max="8928" width="14.28515625" customWidth="1"/>
    <col min="8929" max="8929" width="14.85546875" bestFit="1" customWidth="1"/>
    <col min="8930" max="8930" width="16.140625" customWidth="1"/>
    <col min="8931" max="8931" width="17.28515625" customWidth="1"/>
    <col min="8932" max="8932" width="15.85546875" bestFit="1" customWidth="1"/>
    <col min="8933" max="8933" width="18.7109375" bestFit="1" customWidth="1"/>
    <col min="8935" max="8935" width="14.28515625" bestFit="1" customWidth="1"/>
    <col min="8936" max="8936" width="18.7109375" bestFit="1" customWidth="1"/>
    <col min="8937" max="8938" width="15.85546875" bestFit="1" customWidth="1"/>
    <col min="8939" max="8939" width="14.85546875" bestFit="1" customWidth="1"/>
    <col min="8940" max="8940" width="14.28515625" bestFit="1" customWidth="1"/>
    <col min="8941" max="8941" width="15.28515625" customWidth="1"/>
    <col min="8942" max="8942" width="15.85546875" customWidth="1"/>
    <col min="8943" max="8943" width="14.28515625" customWidth="1"/>
    <col min="8944" max="8944" width="14.85546875" bestFit="1" customWidth="1"/>
    <col min="8945" max="8945" width="16.140625" customWidth="1"/>
    <col min="8946" max="8946" width="17.28515625" customWidth="1"/>
    <col min="8947" max="8947" width="15.85546875" bestFit="1" customWidth="1"/>
    <col min="8948" max="8948" width="18.7109375" bestFit="1" customWidth="1"/>
    <col min="8950" max="8950" width="14.28515625" bestFit="1" customWidth="1"/>
    <col min="8951" max="8951" width="18.7109375" bestFit="1" customWidth="1"/>
    <col min="8952" max="8953" width="15.85546875" bestFit="1" customWidth="1"/>
    <col min="8954" max="8954" width="14.85546875" bestFit="1" customWidth="1"/>
    <col min="8955" max="8955" width="14.28515625" bestFit="1" customWidth="1"/>
    <col min="8956" max="8956" width="15.28515625" customWidth="1"/>
    <col min="8957" max="8957" width="15.85546875" customWidth="1"/>
    <col min="8958" max="8958" width="14.28515625" customWidth="1"/>
    <col min="8959" max="8959" width="14.85546875" bestFit="1" customWidth="1"/>
    <col min="8960" max="8960" width="16.140625" customWidth="1"/>
    <col min="8961" max="8961" width="17.28515625" customWidth="1"/>
    <col min="8962" max="8962" width="15.85546875" bestFit="1" customWidth="1"/>
    <col min="8963" max="8963" width="18.7109375" bestFit="1" customWidth="1"/>
    <col min="9124" max="9124" width="5.7109375" customWidth="1"/>
    <col min="9125" max="9125" width="29" customWidth="1"/>
    <col min="9126" max="9126" width="17.140625" customWidth="1"/>
    <col min="9127" max="9127" width="11.140625" customWidth="1"/>
    <col min="9128" max="9128" width="15.7109375" customWidth="1"/>
    <col min="9129" max="9129" width="16.28515625" customWidth="1"/>
    <col min="9130" max="9130" width="21.140625" customWidth="1"/>
    <col min="9131" max="9131" width="13" customWidth="1"/>
    <col min="9132" max="9132" width="15.28515625" customWidth="1"/>
    <col min="9133" max="9134" width="14.28515625" customWidth="1"/>
    <col min="9135" max="9136" width="15" customWidth="1"/>
    <col min="9137" max="9137" width="17.7109375" customWidth="1"/>
    <col min="9138" max="9138" width="15.7109375" customWidth="1"/>
    <col min="9139" max="9140" width="15" customWidth="1"/>
    <col min="9141" max="9141" width="15.85546875" customWidth="1"/>
    <col min="9142" max="9142" width="17.85546875" customWidth="1"/>
    <col min="9143" max="9143" width="15.85546875" bestFit="1" customWidth="1"/>
    <col min="9144" max="9144" width="18.7109375" bestFit="1" customWidth="1"/>
    <col min="9145" max="9145" width="5.7109375" customWidth="1"/>
    <col min="9146" max="9146" width="16.5703125" customWidth="1"/>
    <col min="9147" max="9147" width="18.7109375" bestFit="1" customWidth="1"/>
    <col min="9148" max="9149" width="15.85546875" bestFit="1" customWidth="1"/>
    <col min="9150" max="9150" width="14.85546875" bestFit="1" customWidth="1"/>
    <col min="9151" max="9151" width="14.28515625" bestFit="1" customWidth="1"/>
    <col min="9152" max="9152" width="15.28515625" customWidth="1"/>
    <col min="9153" max="9153" width="15.85546875" customWidth="1"/>
    <col min="9154" max="9154" width="14.28515625" customWidth="1"/>
    <col min="9155" max="9155" width="14.85546875" bestFit="1" customWidth="1"/>
    <col min="9156" max="9156" width="16.140625" customWidth="1"/>
    <col min="9157" max="9157" width="17.28515625" customWidth="1"/>
    <col min="9158" max="9158" width="15.85546875" bestFit="1" customWidth="1"/>
    <col min="9159" max="9159" width="18.7109375" bestFit="1" customWidth="1"/>
    <col min="9161" max="9161" width="14.28515625" bestFit="1" customWidth="1"/>
    <col min="9162" max="9162" width="18.7109375" bestFit="1" customWidth="1"/>
    <col min="9163" max="9164" width="15.85546875" bestFit="1" customWidth="1"/>
    <col min="9165" max="9165" width="14.85546875" bestFit="1" customWidth="1"/>
    <col min="9166" max="9166" width="16.85546875" customWidth="1"/>
    <col min="9167" max="9167" width="15.28515625" customWidth="1"/>
    <col min="9168" max="9168" width="15.85546875" customWidth="1"/>
    <col min="9169" max="9169" width="14.28515625" customWidth="1"/>
    <col min="9170" max="9170" width="14.85546875" bestFit="1" customWidth="1"/>
    <col min="9171" max="9171" width="16.140625" customWidth="1"/>
    <col min="9172" max="9172" width="17.28515625" customWidth="1"/>
    <col min="9173" max="9173" width="15.85546875" bestFit="1" customWidth="1"/>
    <col min="9174" max="9174" width="18.7109375" bestFit="1" customWidth="1"/>
    <col min="9176" max="9176" width="14.28515625" bestFit="1" customWidth="1"/>
    <col min="9177" max="9177" width="18.7109375" bestFit="1" customWidth="1"/>
    <col min="9178" max="9179" width="15.85546875" bestFit="1" customWidth="1"/>
    <col min="9180" max="9180" width="14.85546875" bestFit="1" customWidth="1"/>
    <col min="9181" max="9181" width="14.28515625" bestFit="1" customWidth="1"/>
    <col min="9182" max="9182" width="15.28515625" customWidth="1"/>
    <col min="9183" max="9183" width="15.85546875" customWidth="1"/>
    <col min="9184" max="9184" width="14.28515625" customWidth="1"/>
    <col min="9185" max="9185" width="14.85546875" bestFit="1" customWidth="1"/>
    <col min="9186" max="9186" width="16.140625" customWidth="1"/>
    <col min="9187" max="9187" width="17.28515625" customWidth="1"/>
    <col min="9188" max="9188" width="15.85546875" bestFit="1" customWidth="1"/>
    <col min="9189" max="9189" width="18.7109375" bestFit="1" customWidth="1"/>
    <col min="9191" max="9191" width="14.28515625" bestFit="1" customWidth="1"/>
    <col min="9192" max="9192" width="18.7109375" bestFit="1" customWidth="1"/>
    <col min="9193" max="9194" width="15.85546875" bestFit="1" customWidth="1"/>
    <col min="9195" max="9195" width="14.85546875" bestFit="1" customWidth="1"/>
    <col min="9196" max="9196" width="14.28515625" bestFit="1" customWidth="1"/>
    <col min="9197" max="9197" width="15.28515625" customWidth="1"/>
    <col min="9198" max="9198" width="15.85546875" customWidth="1"/>
    <col min="9199" max="9199" width="14.28515625" customWidth="1"/>
    <col min="9200" max="9200" width="14.85546875" bestFit="1" customWidth="1"/>
    <col min="9201" max="9201" width="16.140625" customWidth="1"/>
    <col min="9202" max="9202" width="17.28515625" customWidth="1"/>
    <col min="9203" max="9203" width="15.85546875" bestFit="1" customWidth="1"/>
    <col min="9204" max="9204" width="18.7109375" bestFit="1" customWidth="1"/>
    <col min="9206" max="9206" width="14.28515625" bestFit="1" customWidth="1"/>
    <col min="9207" max="9207" width="18.7109375" bestFit="1" customWidth="1"/>
    <col min="9208" max="9209" width="15.85546875" bestFit="1" customWidth="1"/>
    <col min="9210" max="9210" width="14.85546875" bestFit="1" customWidth="1"/>
    <col min="9211" max="9211" width="14.28515625" bestFit="1" customWidth="1"/>
    <col min="9212" max="9212" width="15.28515625" customWidth="1"/>
    <col min="9213" max="9213" width="15.85546875" customWidth="1"/>
    <col min="9214" max="9214" width="14.28515625" customWidth="1"/>
    <col min="9215" max="9215" width="14.85546875" bestFit="1" customWidth="1"/>
    <col min="9216" max="9216" width="16.140625" customWidth="1"/>
    <col min="9217" max="9217" width="17.28515625" customWidth="1"/>
    <col min="9218" max="9218" width="15.85546875" bestFit="1" customWidth="1"/>
    <col min="9219" max="9219" width="18.7109375" bestFit="1" customWidth="1"/>
    <col min="9380" max="9380" width="5.7109375" customWidth="1"/>
    <col min="9381" max="9381" width="29" customWidth="1"/>
    <col min="9382" max="9382" width="17.140625" customWidth="1"/>
    <col min="9383" max="9383" width="11.140625" customWidth="1"/>
    <col min="9384" max="9384" width="15.7109375" customWidth="1"/>
    <col min="9385" max="9385" width="16.28515625" customWidth="1"/>
    <col min="9386" max="9386" width="21.140625" customWidth="1"/>
    <col min="9387" max="9387" width="13" customWidth="1"/>
    <col min="9388" max="9388" width="15.28515625" customWidth="1"/>
    <col min="9389" max="9390" width="14.28515625" customWidth="1"/>
    <col min="9391" max="9392" width="15" customWidth="1"/>
    <col min="9393" max="9393" width="17.7109375" customWidth="1"/>
    <col min="9394" max="9394" width="15.7109375" customWidth="1"/>
    <col min="9395" max="9396" width="15" customWidth="1"/>
    <col min="9397" max="9397" width="15.85546875" customWidth="1"/>
    <col min="9398" max="9398" width="17.85546875" customWidth="1"/>
    <col min="9399" max="9399" width="15.85546875" bestFit="1" customWidth="1"/>
    <col min="9400" max="9400" width="18.7109375" bestFit="1" customWidth="1"/>
    <col min="9401" max="9401" width="5.7109375" customWidth="1"/>
    <col min="9402" max="9402" width="16.5703125" customWidth="1"/>
    <col min="9403" max="9403" width="18.7109375" bestFit="1" customWidth="1"/>
    <col min="9404" max="9405" width="15.85546875" bestFit="1" customWidth="1"/>
    <col min="9406" max="9406" width="14.85546875" bestFit="1" customWidth="1"/>
    <col min="9407" max="9407" width="14.28515625" bestFit="1" customWidth="1"/>
    <col min="9408" max="9408" width="15.28515625" customWidth="1"/>
    <col min="9409" max="9409" width="15.85546875" customWidth="1"/>
    <col min="9410" max="9410" width="14.28515625" customWidth="1"/>
    <col min="9411" max="9411" width="14.85546875" bestFit="1" customWidth="1"/>
    <col min="9412" max="9412" width="16.140625" customWidth="1"/>
    <col min="9413" max="9413" width="17.28515625" customWidth="1"/>
    <col min="9414" max="9414" width="15.85546875" bestFit="1" customWidth="1"/>
    <col min="9415" max="9415" width="18.7109375" bestFit="1" customWidth="1"/>
    <col min="9417" max="9417" width="14.28515625" bestFit="1" customWidth="1"/>
    <col min="9418" max="9418" width="18.7109375" bestFit="1" customWidth="1"/>
    <col min="9419" max="9420" width="15.85546875" bestFit="1" customWidth="1"/>
    <col min="9421" max="9421" width="14.85546875" bestFit="1" customWidth="1"/>
    <col min="9422" max="9422" width="16.85546875" customWidth="1"/>
    <col min="9423" max="9423" width="15.28515625" customWidth="1"/>
    <col min="9424" max="9424" width="15.85546875" customWidth="1"/>
    <col min="9425" max="9425" width="14.28515625" customWidth="1"/>
    <col min="9426" max="9426" width="14.85546875" bestFit="1" customWidth="1"/>
    <col min="9427" max="9427" width="16.140625" customWidth="1"/>
    <col min="9428" max="9428" width="17.28515625" customWidth="1"/>
    <col min="9429" max="9429" width="15.85546875" bestFit="1" customWidth="1"/>
    <col min="9430" max="9430" width="18.7109375" bestFit="1" customWidth="1"/>
    <col min="9432" max="9432" width="14.28515625" bestFit="1" customWidth="1"/>
    <col min="9433" max="9433" width="18.7109375" bestFit="1" customWidth="1"/>
    <col min="9434" max="9435" width="15.85546875" bestFit="1" customWidth="1"/>
    <col min="9436" max="9436" width="14.85546875" bestFit="1" customWidth="1"/>
    <col min="9437" max="9437" width="14.28515625" bestFit="1" customWidth="1"/>
    <col min="9438" max="9438" width="15.28515625" customWidth="1"/>
    <col min="9439" max="9439" width="15.85546875" customWidth="1"/>
    <col min="9440" max="9440" width="14.28515625" customWidth="1"/>
    <col min="9441" max="9441" width="14.85546875" bestFit="1" customWidth="1"/>
    <col min="9442" max="9442" width="16.140625" customWidth="1"/>
    <col min="9443" max="9443" width="17.28515625" customWidth="1"/>
    <col min="9444" max="9444" width="15.85546875" bestFit="1" customWidth="1"/>
    <col min="9445" max="9445" width="18.7109375" bestFit="1" customWidth="1"/>
    <col min="9447" max="9447" width="14.28515625" bestFit="1" customWidth="1"/>
    <col min="9448" max="9448" width="18.7109375" bestFit="1" customWidth="1"/>
    <col min="9449" max="9450" width="15.85546875" bestFit="1" customWidth="1"/>
    <col min="9451" max="9451" width="14.85546875" bestFit="1" customWidth="1"/>
    <col min="9452" max="9452" width="14.28515625" bestFit="1" customWidth="1"/>
    <col min="9453" max="9453" width="15.28515625" customWidth="1"/>
    <col min="9454" max="9454" width="15.85546875" customWidth="1"/>
    <col min="9455" max="9455" width="14.28515625" customWidth="1"/>
    <col min="9456" max="9456" width="14.85546875" bestFit="1" customWidth="1"/>
    <col min="9457" max="9457" width="16.140625" customWidth="1"/>
    <col min="9458" max="9458" width="17.28515625" customWidth="1"/>
    <col min="9459" max="9459" width="15.85546875" bestFit="1" customWidth="1"/>
    <col min="9460" max="9460" width="18.7109375" bestFit="1" customWidth="1"/>
    <col min="9462" max="9462" width="14.28515625" bestFit="1" customWidth="1"/>
    <col min="9463" max="9463" width="18.7109375" bestFit="1" customWidth="1"/>
    <col min="9464" max="9465" width="15.85546875" bestFit="1" customWidth="1"/>
    <col min="9466" max="9466" width="14.85546875" bestFit="1" customWidth="1"/>
    <col min="9467" max="9467" width="14.28515625" bestFit="1" customWidth="1"/>
    <col min="9468" max="9468" width="15.28515625" customWidth="1"/>
    <col min="9469" max="9469" width="15.85546875" customWidth="1"/>
    <col min="9470" max="9470" width="14.28515625" customWidth="1"/>
    <col min="9471" max="9471" width="14.85546875" bestFit="1" customWidth="1"/>
    <col min="9472" max="9472" width="16.140625" customWidth="1"/>
    <col min="9473" max="9473" width="17.28515625" customWidth="1"/>
    <col min="9474" max="9474" width="15.85546875" bestFit="1" customWidth="1"/>
    <col min="9475" max="9475" width="18.7109375" bestFit="1" customWidth="1"/>
    <col min="9636" max="9636" width="5.7109375" customWidth="1"/>
    <col min="9637" max="9637" width="29" customWidth="1"/>
    <col min="9638" max="9638" width="17.140625" customWidth="1"/>
    <col min="9639" max="9639" width="11.140625" customWidth="1"/>
    <col min="9640" max="9640" width="15.7109375" customWidth="1"/>
    <col min="9641" max="9641" width="16.28515625" customWidth="1"/>
    <col min="9642" max="9642" width="21.140625" customWidth="1"/>
    <col min="9643" max="9643" width="13" customWidth="1"/>
    <col min="9644" max="9644" width="15.28515625" customWidth="1"/>
    <col min="9645" max="9646" width="14.28515625" customWidth="1"/>
    <col min="9647" max="9648" width="15" customWidth="1"/>
    <col min="9649" max="9649" width="17.7109375" customWidth="1"/>
    <col min="9650" max="9650" width="15.7109375" customWidth="1"/>
    <col min="9651" max="9652" width="15" customWidth="1"/>
    <col min="9653" max="9653" width="15.85546875" customWidth="1"/>
    <col min="9654" max="9654" width="17.85546875" customWidth="1"/>
    <col min="9655" max="9655" width="15.85546875" bestFit="1" customWidth="1"/>
    <col min="9656" max="9656" width="18.7109375" bestFit="1" customWidth="1"/>
    <col min="9657" max="9657" width="5.7109375" customWidth="1"/>
    <col min="9658" max="9658" width="16.5703125" customWidth="1"/>
    <col min="9659" max="9659" width="18.7109375" bestFit="1" customWidth="1"/>
    <col min="9660" max="9661" width="15.85546875" bestFit="1" customWidth="1"/>
    <col min="9662" max="9662" width="14.85546875" bestFit="1" customWidth="1"/>
    <col min="9663" max="9663" width="14.28515625" bestFit="1" customWidth="1"/>
    <col min="9664" max="9664" width="15.28515625" customWidth="1"/>
    <col min="9665" max="9665" width="15.85546875" customWidth="1"/>
    <col min="9666" max="9666" width="14.28515625" customWidth="1"/>
    <col min="9667" max="9667" width="14.85546875" bestFit="1" customWidth="1"/>
    <col min="9668" max="9668" width="16.140625" customWidth="1"/>
    <col min="9669" max="9669" width="17.28515625" customWidth="1"/>
    <col min="9670" max="9670" width="15.85546875" bestFit="1" customWidth="1"/>
    <col min="9671" max="9671" width="18.7109375" bestFit="1" customWidth="1"/>
    <col min="9673" max="9673" width="14.28515625" bestFit="1" customWidth="1"/>
    <col min="9674" max="9674" width="18.7109375" bestFit="1" customWidth="1"/>
    <col min="9675" max="9676" width="15.85546875" bestFit="1" customWidth="1"/>
    <col min="9677" max="9677" width="14.85546875" bestFit="1" customWidth="1"/>
    <col min="9678" max="9678" width="16.85546875" customWidth="1"/>
    <col min="9679" max="9679" width="15.28515625" customWidth="1"/>
    <col min="9680" max="9680" width="15.85546875" customWidth="1"/>
    <col min="9681" max="9681" width="14.28515625" customWidth="1"/>
    <col min="9682" max="9682" width="14.85546875" bestFit="1" customWidth="1"/>
    <col min="9683" max="9683" width="16.140625" customWidth="1"/>
    <col min="9684" max="9684" width="17.28515625" customWidth="1"/>
    <col min="9685" max="9685" width="15.85546875" bestFit="1" customWidth="1"/>
    <col min="9686" max="9686" width="18.7109375" bestFit="1" customWidth="1"/>
    <col min="9688" max="9688" width="14.28515625" bestFit="1" customWidth="1"/>
    <col min="9689" max="9689" width="18.7109375" bestFit="1" customWidth="1"/>
    <col min="9690" max="9691" width="15.85546875" bestFit="1" customWidth="1"/>
    <col min="9692" max="9692" width="14.85546875" bestFit="1" customWidth="1"/>
    <col min="9693" max="9693" width="14.28515625" bestFit="1" customWidth="1"/>
    <col min="9694" max="9694" width="15.28515625" customWidth="1"/>
    <col min="9695" max="9695" width="15.85546875" customWidth="1"/>
    <col min="9696" max="9696" width="14.28515625" customWidth="1"/>
    <col min="9697" max="9697" width="14.85546875" bestFit="1" customWidth="1"/>
    <col min="9698" max="9698" width="16.140625" customWidth="1"/>
    <col min="9699" max="9699" width="17.28515625" customWidth="1"/>
    <col min="9700" max="9700" width="15.85546875" bestFit="1" customWidth="1"/>
    <col min="9701" max="9701" width="18.7109375" bestFit="1" customWidth="1"/>
    <col min="9703" max="9703" width="14.28515625" bestFit="1" customWidth="1"/>
    <col min="9704" max="9704" width="18.7109375" bestFit="1" customWidth="1"/>
    <col min="9705" max="9706" width="15.85546875" bestFit="1" customWidth="1"/>
    <col min="9707" max="9707" width="14.85546875" bestFit="1" customWidth="1"/>
    <col min="9708" max="9708" width="14.28515625" bestFit="1" customWidth="1"/>
    <col min="9709" max="9709" width="15.28515625" customWidth="1"/>
    <col min="9710" max="9710" width="15.85546875" customWidth="1"/>
    <col min="9711" max="9711" width="14.28515625" customWidth="1"/>
    <col min="9712" max="9712" width="14.85546875" bestFit="1" customWidth="1"/>
    <col min="9713" max="9713" width="16.140625" customWidth="1"/>
    <col min="9714" max="9714" width="17.28515625" customWidth="1"/>
    <col min="9715" max="9715" width="15.85546875" bestFit="1" customWidth="1"/>
    <col min="9716" max="9716" width="18.7109375" bestFit="1" customWidth="1"/>
    <col min="9718" max="9718" width="14.28515625" bestFit="1" customWidth="1"/>
    <col min="9719" max="9719" width="18.7109375" bestFit="1" customWidth="1"/>
    <col min="9720" max="9721" width="15.85546875" bestFit="1" customWidth="1"/>
    <col min="9722" max="9722" width="14.85546875" bestFit="1" customWidth="1"/>
    <col min="9723" max="9723" width="14.28515625" bestFit="1" customWidth="1"/>
    <col min="9724" max="9724" width="15.28515625" customWidth="1"/>
    <col min="9725" max="9725" width="15.85546875" customWidth="1"/>
    <col min="9726" max="9726" width="14.28515625" customWidth="1"/>
    <col min="9727" max="9727" width="14.85546875" bestFit="1" customWidth="1"/>
    <col min="9728" max="9728" width="16.140625" customWidth="1"/>
    <col min="9729" max="9729" width="17.28515625" customWidth="1"/>
    <col min="9730" max="9730" width="15.85546875" bestFit="1" customWidth="1"/>
    <col min="9731" max="9731" width="18.7109375" bestFit="1" customWidth="1"/>
    <col min="9892" max="9892" width="5.7109375" customWidth="1"/>
    <col min="9893" max="9893" width="29" customWidth="1"/>
    <col min="9894" max="9894" width="17.140625" customWidth="1"/>
    <col min="9895" max="9895" width="11.140625" customWidth="1"/>
    <col min="9896" max="9896" width="15.7109375" customWidth="1"/>
    <col min="9897" max="9897" width="16.28515625" customWidth="1"/>
    <col min="9898" max="9898" width="21.140625" customWidth="1"/>
    <col min="9899" max="9899" width="13" customWidth="1"/>
    <col min="9900" max="9900" width="15.28515625" customWidth="1"/>
    <col min="9901" max="9902" width="14.28515625" customWidth="1"/>
    <col min="9903" max="9904" width="15" customWidth="1"/>
    <col min="9905" max="9905" width="17.7109375" customWidth="1"/>
    <col min="9906" max="9906" width="15.7109375" customWidth="1"/>
    <col min="9907" max="9908" width="15" customWidth="1"/>
    <col min="9909" max="9909" width="15.85546875" customWidth="1"/>
    <col min="9910" max="9910" width="17.85546875" customWidth="1"/>
    <col min="9911" max="9911" width="15.85546875" bestFit="1" customWidth="1"/>
    <col min="9912" max="9912" width="18.7109375" bestFit="1" customWidth="1"/>
    <col min="9913" max="9913" width="5.7109375" customWidth="1"/>
    <col min="9914" max="9914" width="16.5703125" customWidth="1"/>
    <col min="9915" max="9915" width="18.7109375" bestFit="1" customWidth="1"/>
    <col min="9916" max="9917" width="15.85546875" bestFit="1" customWidth="1"/>
    <col min="9918" max="9918" width="14.85546875" bestFit="1" customWidth="1"/>
    <col min="9919" max="9919" width="14.28515625" bestFit="1" customWidth="1"/>
    <col min="9920" max="9920" width="15.28515625" customWidth="1"/>
    <col min="9921" max="9921" width="15.85546875" customWidth="1"/>
    <col min="9922" max="9922" width="14.28515625" customWidth="1"/>
    <col min="9923" max="9923" width="14.85546875" bestFit="1" customWidth="1"/>
    <col min="9924" max="9924" width="16.140625" customWidth="1"/>
    <col min="9925" max="9925" width="17.28515625" customWidth="1"/>
    <col min="9926" max="9926" width="15.85546875" bestFit="1" customWidth="1"/>
    <col min="9927" max="9927" width="18.7109375" bestFit="1" customWidth="1"/>
    <col min="9929" max="9929" width="14.28515625" bestFit="1" customWidth="1"/>
    <col min="9930" max="9930" width="18.7109375" bestFit="1" customWidth="1"/>
    <col min="9931" max="9932" width="15.85546875" bestFit="1" customWidth="1"/>
    <col min="9933" max="9933" width="14.85546875" bestFit="1" customWidth="1"/>
    <col min="9934" max="9934" width="16.85546875" customWidth="1"/>
    <col min="9935" max="9935" width="15.28515625" customWidth="1"/>
    <col min="9936" max="9936" width="15.85546875" customWidth="1"/>
    <col min="9937" max="9937" width="14.28515625" customWidth="1"/>
    <col min="9938" max="9938" width="14.85546875" bestFit="1" customWidth="1"/>
    <col min="9939" max="9939" width="16.140625" customWidth="1"/>
    <col min="9940" max="9940" width="17.28515625" customWidth="1"/>
    <col min="9941" max="9941" width="15.85546875" bestFit="1" customWidth="1"/>
    <col min="9942" max="9942" width="18.7109375" bestFit="1" customWidth="1"/>
    <col min="9944" max="9944" width="14.28515625" bestFit="1" customWidth="1"/>
    <col min="9945" max="9945" width="18.7109375" bestFit="1" customWidth="1"/>
    <col min="9946" max="9947" width="15.85546875" bestFit="1" customWidth="1"/>
    <col min="9948" max="9948" width="14.85546875" bestFit="1" customWidth="1"/>
    <col min="9949" max="9949" width="14.28515625" bestFit="1" customWidth="1"/>
    <col min="9950" max="9950" width="15.28515625" customWidth="1"/>
    <col min="9951" max="9951" width="15.85546875" customWidth="1"/>
    <col min="9952" max="9952" width="14.28515625" customWidth="1"/>
    <col min="9953" max="9953" width="14.85546875" bestFit="1" customWidth="1"/>
    <col min="9954" max="9954" width="16.140625" customWidth="1"/>
    <col min="9955" max="9955" width="17.28515625" customWidth="1"/>
    <col min="9956" max="9956" width="15.85546875" bestFit="1" customWidth="1"/>
    <col min="9957" max="9957" width="18.7109375" bestFit="1" customWidth="1"/>
    <col min="9959" max="9959" width="14.28515625" bestFit="1" customWidth="1"/>
    <col min="9960" max="9960" width="18.7109375" bestFit="1" customWidth="1"/>
    <col min="9961" max="9962" width="15.85546875" bestFit="1" customWidth="1"/>
    <col min="9963" max="9963" width="14.85546875" bestFit="1" customWidth="1"/>
    <col min="9964" max="9964" width="14.28515625" bestFit="1" customWidth="1"/>
    <col min="9965" max="9965" width="15.28515625" customWidth="1"/>
    <col min="9966" max="9966" width="15.85546875" customWidth="1"/>
    <col min="9967" max="9967" width="14.28515625" customWidth="1"/>
    <col min="9968" max="9968" width="14.85546875" bestFit="1" customWidth="1"/>
    <col min="9969" max="9969" width="16.140625" customWidth="1"/>
    <col min="9970" max="9970" width="17.28515625" customWidth="1"/>
    <col min="9971" max="9971" width="15.85546875" bestFit="1" customWidth="1"/>
    <col min="9972" max="9972" width="18.7109375" bestFit="1" customWidth="1"/>
    <col min="9974" max="9974" width="14.28515625" bestFit="1" customWidth="1"/>
    <col min="9975" max="9975" width="18.7109375" bestFit="1" customWidth="1"/>
    <col min="9976" max="9977" width="15.85546875" bestFit="1" customWidth="1"/>
    <col min="9978" max="9978" width="14.85546875" bestFit="1" customWidth="1"/>
    <col min="9979" max="9979" width="14.28515625" bestFit="1" customWidth="1"/>
    <col min="9980" max="9980" width="15.28515625" customWidth="1"/>
    <col min="9981" max="9981" width="15.85546875" customWidth="1"/>
    <col min="9982" max="9982" width="14.28515625" customWidth="1"/>
    <col min="9983" max="9983" width="14.85546875" bestFit="1" customWidth="1"/>
    <col min="9984" max="9984" width="16.140625" customWidth="1"/>
    <col min="9985" max="9985" width="17.28515625" customWidth="1"/>
    <col min="9986" max="9986" width="15.85546875" bestFit="1" customWidth="1"/>
    <col min="9987" max="9987" width="18.7109375" bestFit="1" customWidth="1"/>
    <col min="10148" max="10148" width="5.7109375" customWidth="1"/>
    <col min="10149" max="10149" width="29" customWidth="1"/>
    <col min="10150" max="10150" width="17.140625" customWidth="1"/>
    <col min="10151" max="10151" width="11.140625" customWidth="1"/>
    <col min="10152" max="10152" width="15.7109375" customWidth="1"/>
    <col min="10153" max="10153" width="16.28515625" customWidth="1"/>
    <col min="10154" max="10154" width="21.140625" customWidth="1"/>
    <col min="10155" max="10155" width="13" customWidth="1"/>
    <col min="10156" max="10156" width="15.28515625" customWidth="1"/>
    <col min="10157" max="10158" width="14.28515625" customWidth="1"/>
    <col min="10159" max="10160" width="15" customWidth="1"/>
    <col min="10161" max="10161" width="17.7109375" customWidth="1"/>
    <col min="10162" max="10162" width="15.7109375" customWidth="1"/>
    <col min="10163" max="10164" width="15" customWidth="1"/>
    <col min="10165" max="10165" width="15.85546875" customWidth="1"/>
    <col min="10166" max="10166" width="17.85546875" customWidth="1"/>
    <col min="10167" max="10167" width="15.85546875" bestFit="1" customWidth="1"/>
    <col min="10168" max="10168" width="18.7109375" bestFit="1" customWidth="1"/>
    <col min="10169" max="10169" width="5.7109375" customWidth="1"/>
    <col min="10170" max="10170" width="16.5703125" customWidth="1"/>
    <col min="10171" max="10171" width="18.7109375" bestFit="1" customWidth="1"/>
    <col min="10172" max="10173" width="15.85546875" bestFit="1" customWidth="1"/>
    <col min="10174" max="10174" width="14.85546875" bestFit="1" customWidth="1"/>
    <col min="10175" max="10175" width="14.28515625" bestFit="1" customWidth="1"/>
    <col min="10176" max="10176" width="15.28515625" customWidth="1"/>
    <col min="10177" max="10177" width="15.85546875" customWidth="1"/>
    <col min="10178" max="10178" width="14.28515625" customWidth="1"/>
    <col min="10179" max="10179" width="14.85546875" bestFit="1" customWidth="1"/>
    <col min="10180" max="10180" width="16.140625" customWidth="1"/>
    <col min="10181" max="10181" width="17.28515625" customWidth="1"/>
    <col min="10182" max="10182" width="15.85546875" bestFit="1" customWidth="1"/>
    <col min="10183" max="10183" width="18.7109375" bestFit="1" customWidth="1"/>
    <col min="10185" max="10185" width="14.28515625" bestFit="1" customWidth="1"/>
    <col min="10186" max="10186" width="18.7109375" bestFit="1" customWidth="1"/>
    <col min="10187" max="10188" width="15.85546875" bestFit="1" customWidth="1"/>
    <col min="10189" max="10189" width="14.85546875" bestFit="1" customWidth="1"/>
    <col min="10190" max="10190" width="16.85546875" customWidth="1"/>
    <col min="10191" max="10191" width="15.28515625" customWidth="1"/>
    <col min="10192" max="10192" width="15.85546875" customWidth="1"/>
    <col min="10193" max="10193" width="14.28515625" customWidth="1"/>
    <col min="10194" max="10194" width="14.85546875" bestFit="1" customWidth="1"/>
    <col min="10195" max="10195" width="16.140625" customWidth="1"/>
    <col min="10196" max="10196" width="17.28515625" customWidth="1"/>
    <col min="10197" max="10197" width="15.85546875" bestFit="1" customWidth="1"/>
    <col min="10198" max="10198" width="18.7109375" bestFit="1" customWidth="1"/>
    <col min="10200" max="10200" width="14.28515625" bestFit="1" customWidth="1"/>
    <col min="10201" max="10201" width="18.7109375" bestFit="1" customWidth="1"/>
    <col min="10202" max="10203" width="15.85546875" bestFit="1" customWidth="1"/>
    <col min="10204" max="10204" width="14.85546875" bestFit="1" customWidth="1"/>
    <col min="10205" max="10205" width="14.28515625" bestFit="1" customWidth="1"/>
    <col min="10206" max="10206" width="15.28515625" customWidth="1"/>
    <col min="10207" max="10207" width="15.85546875" customWidth="1"/>
    <col min="10208" max="10208" width="14.28515625" customWidth="1"/>
    <col min="10209" max="10209" width="14.85546875" bestFit="1" customWidth="1"/>
    <col min="10210" max="10210" width="16.140625" customWidth="1"/>
    <col min="10211" max="10211" width="17.28515625" customWidth="1"/>
    <col min="10212" max="10212" width="15.85546875" bestFit="1" customWidth="1"/>
    <col min="10213" max="10213" width="18.7109375" bestFit="1" customWidth="1"/>
    <col min="10215" max="10215" width="14.28515625" bestFit="1" customWidth="1"/>
    <col min="10216" max="10216" width="18.7109375" bestFit="1" customWidth="1"/>
    <col min="10217" max="10218" width="15.85546875" bestFit="1" customWidth="1"/>
    <col min="10219" max="10219" width="14.85546875" bestFit="1" customWidth="1"/>
    <col min="10220" max="10220" width="14.28515625" bestFit="1" customWidth="1"/>
    <col min="10221" max="10221" width="15.28515625" customWidth="1"/>
    <col min="10222" max="10222" width="15.85546875" customWidth="1"/>
    <col min="10223" max="10223" width="14.28515625" customWidth="1"/>
    <col min="10224" max="10224" width="14.85546875" bestFit="1" customWidth="1"/>
    <col min="10225" max="10225" width="16.140625" customWidth="1"/>
    <col min="10226" max="10226" width="17.28515625" customWidth="1"/>
    <col min="10227" max="10227" width="15.85546875" bestFit="1" customWidth="1"/>
    <col min="10228" max="10228" width="18.7109375" bestFit="1" customWidth="1"/>
    <col min="10230" max="10230" width="14.28515625" bestFit="1" customWidth="1"/>
    <col min="10231" max="10231" width="18.7109375" bestFit="1" customWidth="1"/>
    <col min="10232" max="10233" width="15.85546875" bestFit="1" customWidth="1"/>
    <col min="10234" max="10234" width="14.85546875" bestFit="1" customWidth="1"/>
    <col min="10235" max="10235" width="14.28515625" bestFit="1" customWidth="1"/>
    <col min="10236" max="10236" width="15.28515625" customWidth="1"/>
    <col min="10237" max="10237" width="15.85546875" customWidth="1"/>
    <col min="10238" max="10238" width="14.28515625" customWidth="1"/>
    <col min="10239" max="10239" width="14.85546875" bestFit="1" customWidth="1"/>
    <col min="10240" max="10240" width="16.140625" customWidth="1"/>
    <col min="10241" max="10241" width="17.28515625" customWidth="1"/>
    <col min="10242" max="10242" width="15.85546875" bestFit="1" customWidth="1"/>
    <col min="10243" max="10243" width="18.7109375" bestFit="1" customWidth="1"/>
    <col min="10404" max="10404" width="5.7109375" customWidth="1"/>
    <col min="10405" max="10405" width="29" customWidth="1"/>
    <col min="10406" max="10406" width="17.140625" customWidth="1"/>
    <col min="10407" max="10407" width="11.140625" customWidth="1"/>
    <col min="10408" max="10408" width="15.7109375" customWidth="1"/>
    <col min="10409" max="10409" width="16.28515625" customWidth="1"/>
    <col min="10410" max="10410" width="21.140625" customWidth="1"/>
    <col min="10411" max="10411" width="13" customWidth="1"/>
    <col min="10412" max="10412" width="15.28515625" customWidth="1"/>
    <col min="10413" max="10414" width="14.28515625" customWidth="1"/>
    <col min="10415" max="10416" width="15" customWidth="1"/>
    <col min="10417" max="10417" width="17.7109375" customWidth="1"/>
    <col min="10418" max="10418" width="15.7109375" customWidth="1"/>
    <col min="10419" max="10420" width="15" customWidth="1"/>
    <col min="10421" max="10421" width="15.85546875" customWidth="1"/>
    <col min="10422" max="10422" width="17.85546875" customWidth="1"/>
    <col min="10423" max="10423" width="15.85546875" bestFit="1" customWidth="1"/>
    <col min="10424" max="10424" width="18.7109375" bestFit="1" customWidth="1"/>
    <col min="10425" max="10425" width="5.7109375" customWidth="1"/>
    <col min="10426" max="10426" width="16.5703125" customWidth="1"/>
    <col min="10427" max="10427" width="18.7109375" bestFit="1" customWidth="1"/>
    <col min="10428" max="10429" width="15.85546875" bestFit="1" customWidth="1"/>
    <col min="10430" max="10430" width="14.85546875" bestFit="1" customWidth="1"/>
    <col min="10431" max="10431" width="14.28515625" bestFit="1" customWidth="1"/>
    <col min="10432" max="10432" width="15.28515625" customWidth="1"/>
    <col min="10433" max="10433" width="15.85546875" customWidth="1"/>
    <col min="10434" max="10434" width="14.28515625" customWidth="1"/>
    <col min="10435" max="10435" width="14.85546875" bestFit="1" customWidth="1"/>
    <col min="10436" max="10436" width="16.140625" customWidth="1"/>
    <col min="10437" max="10437" width="17.28515625" customWidth="1"/>
    <col min="10438" max="10438" width="15.85546875" bestFit="1" customWidth="1"/>
    <col min="10439" max="10439" width="18.7109375" bestFit="1" customWidth="1"/>
    <col min="10441" max="10441" width="14.28515625" bestFit="1" customWidth="1"/>
    <col min="10442" max="10442" width="18.7109375" bestFit="1" customWidth="1"/>
    <col min="10443" max="10444" width="15.85546875" bestFit="1" customWidth="1"/>
    <col min="10445" max="10445" width="14.85546875" bestFit="1" customWidth="1"/>
    <col min="10446" max="10446" width="16.85546875" customWidth="1"/>
    <col min="10447" max="10447" width="15.28515625" customWidth="1"/>
    <col min="10448" max="10448" width="15.85546875" customWidth="1"/>
    <col min="10449" max="10449" width="14.28515625" customWidth="1"/>
    <col min="10450" max="10450" width="14.85546875" bestFit="1" customWidth="1"/>
    <col min="10451" max="10451" width="16.140625" customWidth="1"/>
    <col min="10452" max="10452" width="17.28515625" customWidth="1"/>
    <col min="10453" max="10453" width="15.85546875" bestFit="1" customWidth="1"/>
    <col min="10454" max="10454" width="18.7109375" bestFit="1" customWidth="1"/>
    <col min="10456" max="10456" width="14.28515625" bestFit="1" customWidth="1"/>
    <col min="10457" max="10457" width="18.7109375" bestFit="1" customWidth="1"/>
    <col min="10458" max="10459" width="15.85546875" bestFit="1" customWidth="1"/>
    <col min="10460" max="10460" width="14.85546875" bestFit="1" customWidth="1"/>
    <col min="10461" max="10461" width="14.28515625" bestFit="1" customWidth="1"/>
    <col min="10462" max="10462" width="15.28515625" customWidth="1"/>
    <col min="10463" max="10463" width="15.85546875" customWidth="1"/>
    <col min="10464" max="10464" width="14.28515625" customWidth="1"/>
    <col min="10465" max="10465" width="14.85546875" bestFit="1" customWidth="1"/>
    <col min="10466" max="10466" width="16.140625" customWidth="1"/>
    <col min="10467" max="10467" width="17.28515625" customWidth="1"/>
    <col min="10468" max="10468" width="15.85546875" bestFit="1" customWidth="1"/>
    <col min="10469" max="10469" width="18.7109375" bestFit="1" customWidth="1"/>
    <col min="10471" max="10471" width="14.28515625" bestFit="1" customWidth="1"/>
    <col min="10472" max="10472" width="18.7109375" bestFit="1" customWidth="1"/>
    <col min="10473" max="10474" width="15.85546875" bestFit="1" customWidth="1"/>
    <col min="10475" max="10475" width="14.85546875" bestFit="1" customWidth="1"/>
    <col min="10476" max="10476" width="14.28515625" bestFit="1" customWidth="1"/>
    <col min="10477" max="10477" width="15.28515625" customWidth="1"/>
    <col min="10478" max="10478" width="15.85546875" customWidth="1"/>
    <col min="10479" max="10479" width="14.28515625" customWidth="1"/>
    <col min="10480" max="10480" width="14.85546875" bestFit="1" customWidth="1"/>
    <col min="10481" max="10481" width="16.140625" customWidth="1"/>
    <col min="10482" max="10482" width="17.28515625" customWidth="1"/>
    <col min="10483" max="10483" width="15.85546875" bestFit="1" customWidth="1"/>
    <col min="10484" max="10484" width="18.7109375" bestFit="1" customWidth="1"/>
    <col min="10486" max="10486" width="14.28515625" bestFit="1" customWidth="1"/>
    <col min="10487" max="10487" width="18.7109375" bestFit="1" customWidth="1"/>
    <col min="10488" max="10489" width="15.85546875" bestFit="1" customWidth="1"/>
    <col min="10490" max="10490" width="14.85546875" bestFit="1" customWidth="1"/>
    <col min="10491" max="10491" width="14.28515625" bestFit="1" customWidth="1"/>
    <col min="10492" max="10492" width="15.28515625" customWidth="1"/>
    <col min="10493" max="10493" width="15.85546875" customWidth="1"/>
    <col min="10494" max="10494" width="14.28515625" customWidth="1"/>
    <col min="10495" max="10495" width="14.85546875" bestFit="1" customWidth="1"/>
    <col min="10496" max="10496" width="16.140625" customWidth="1"/>
    <col min="10497" max="10497" width="17.28515625" customWidth="1"/>
    <col min="10498" max="10498" width="15.85546875" bestFit="1" customWidth="1"/>
    <col min="10499" max="10499" width="18.7109375" bestFit="1" customWidth="1"/>
    <col min="10660" max="10660" width="5.7109375" customWidth="1"/>
    <col min="10661" max="10661" width="29" customWidth="1"/>
    <col min="10662" max="10662" width="17.140625" customWidth="1"/>
    <col min="10663" max="10663" width="11.140625" customWidth="1"/>
    <col min="10664" max="10664" width="15.7109375" customWidth="1"/>
    <col min="10665" max="10665" width="16.28515625" customWidth="1"/>
    <col min="10666" max="10666" width="21.140625" customWidth="1"/>
    <col min="10667" max="10667" width="13" customWidth="1"/>
    <col min="10668" max="10668" width="15.28515625" customWidth="1"/>
    <col min="10669" max="10670" width="14.28515625" customWidth="1"/>
    <col min="10671" max="10672" width="15" customWidth="1"/>
    <col min="10673" max="10673" width="17.7109375" customWidth="1"/>
    <col min="10674" max="10674" width="15.7109375" customWidth="1"/>
    <col min="10675" max="10676" width="15" customWidth="1"/>
    <col min="10677" max="10677" width="15.85546875" customWidth="1"/>
    <col min="10678" max="10678" width="17.85546875" customWidth="1"/>
    <col min="10679" max="10679" width="15.85546875" bestFit="1" customWidth="1"/>
    <col min="10680" max="10680" width="18.7109375" bestFit="1" customWidth="1"/>
    <col min="10681" max="10681" width="5.7109375" customWidth="1"/>
    <col min="10682" max="10682" width="16.5703125" customWidth="1"/>
    <col min="10683" max="10683" width="18.7109375" bestFit="1" customWidth="1"/>
    <col min="10684" max="10685" width="15.85546875" bestFit="1" customWidth="1"/>
    <col min="10686" max="10686" width="14.85546875" bestFit="1" customWidth="1"/>
    <col min="10687" max="10687" width="14.28515625" bestFit="1" customWidth="1"/>
    <col min="10688" max="10688" width="15.28515625" customWidth="1"/>
    <col min="10689" max="10689" width="15.85546875" customWidth="1"/>
    <col min="10690" max="10690" width="14.28515625" customWidth="1"/>
    <col min="10691" max="10691" width="14.85546875" bestFit="1" customWidth="1"/>
    <col min="10692" max="10692" width="16.140625" customWidth="1"/>
    <col min="10693" max="10693" width="17.28515625" customWidth="1"/>
    <col min="10694" max="10694" width="15.85546875" bestFit="1" customWidth="1"/>
    <col min="10695" max="10695" width="18.7109375" bestFit="1" customWidth="1"/>
    <col min="10697" max="10697" width="14.28515625" bestFit="1" customWidth="1"/>
    <col min="10698" max="10698" width="18.7109375" bestFit="1" customWidth="1"/>
    <col min="10699" max="10700" width="15.85546875" bestFit="1" customWidth="1"/>
    <col min="10701" max="10701" width="14.85546875" bestFit="1" customWidth="1"/>
    <col min="10702" max="10702" width="16.85546875" customWidth="1"/>
    <col min="10703" max="10703" width="15.28515625" customWidth="1"/>
    <col min="10704" max="10704" width="15.85546875" customWidth="1"/>
    <col min="10705" max="10705" width="14.28515625" customWidth="1"/>
    <col min="10706" max="10706" width="14.85546875" bestFit="1" customWidth="1"/>
    <col min="10707" max="10707" width="16.140625" customWidth="1"/>
    <col min="10708" max="10708" width="17.28515625" customWidth="1"/>
    <col min="10709" max="10709" width="15.85546875" bestFit="1" customWidth="1"/>
    <col min="10710" max="10710" width="18.7109375" bestFit="1" customWidth="1"/>
    <col min="10712" max="10712" width="14.28515625" bestFit="1" customWidth="1"/>
    <col min="10713" max="10713" width="18.7109375" bestFit="1" customWidth="1"/>
    <col min="10714" max="10715" width="15.85546875" bestFit="1" customWidth="1"/>
    <col min="10716" max="10716" width="14.85546875" bestFit="1" customWidth="1"/>
    <col min="10717" max="10717" width="14.28515625" bestFit="1" customWidth="1"/>
    <col min="10718" max="10718" width="15.28515625" customWidth="1"/>
    <col min="10719" max="10719" width="15.85546875" customWidth="1"/>
    <col min="10720" max="10720" width="14.28515625" customWidth="1"/>
    <col min="10721" max="10721" width="14.85546875" bestFit="1" customWidth="1"/>
    <col min="10722" max="10722" width="16.140625" customWidth="1"/>
    <col min="10723" max="10723" width="17.28515625" customWidth="1"/>
    <col min="10724" max="10724" width="15.85546875" bestFit="1" customWidth="1"/>
    <col min="10725" max="10725" width="18.7109375" bestFit="1" customWidth="1"/>
    <col min="10727" max="10727" width="14.28515625" bestFit="1" customWidth="1"/>
    <col min="10728" max="10728" width="18.7109375" bestFit="1" customWidth="1"/>
    <col min="10729" max="10730" width="15.85546875" bestFit="1" customWidth="1"/>
    <col min="10731" max="10731" width="14.85546875" bestFit="1" customWidth="1"/>
    <col min="10732" max="10732" width="14.28515625" bestFit="1" customWidth="1"/>
    <col min="10733" max="10733" width="15.28515625" customWidth="1"/>
    <col min="10734" max="10734" width="15.85546875" customWidth="1"/>
    <col min="10735" max="10735" width="14.28515625" customWidth="1"/>
    <col min="10736" max="10736" width="14.85546875" bestFit="1" customWidth="1"/>
    <col min="10737" max="10737" width="16.140625" customWidth="1"/>
    <col min="10738" max="10738" width="17.28515625" customWidth="1"/>
    <col min="10739" max="10739" width="15.85546875" bestFit="1" customWidth="1"/>
    <col min="10740" max="10740" width="18.7109375" bestFit="1" customWidth="1"/>
    <col min="10742" max="10742" width="14.28515625" bestFit="1" customWidth="1"/>
    <col min="10743" max="10743" width="18.7109375" bestFit="1" customWidth="1"/>
    <col min="10744" max="10745" width="15.85546875" bestFit="1" customWidth="1"/>
    <col min="10746" max="10746" width="14.85546875" bestFit="1" customWidth="1"/>
    <col min="10747" max="10747" width="14.28515625" bestFit="1" customWidth="1"/>
    <col min="10748" max="10748" width="15.28515625" customWidth="1"/>
    <col min="10749" max="10749" width="15.85546875" customWidth="1"/>
    <col min="10750" max="10750" width="14.28515625" customWidth="1"/>
    <col min="10751" max="10751" width="14.85546875" bestFit="1" customWidth="1"/>
    <col min="10752" max="10752" width="16.140625" customWidth="1"/>
    <col min="10753" max="10753" width="17.28515625" customWidth="1"/>
    <col min="10754" max="10754" width="15.85546875" bestFit="1" customWidth="1"/>
    <col min="10755" max="10755" width="18.7109375" bestFit="1" customWidth="1"/>
    <col min="10916" max="10916" width="5.7109375" customWidth="1"/>
    <col min="10917" max="10917" width="29" customWidth="1"/>
    <col min="10918" max="10918" width="17.140625" customWidth="1"/>
    <col min="10919" max="10919" width="11.140625" customWidth="1"/>
    <col min="10920" max="10920" width="15.7109375" customWidth="1"/>
    <col min="10921" max="10921" width="16.28515625" customWidth="1"/>
    <col min="10922" max="10922" width="21.140625" customWidth="1"/>
    <col min="10923" max="10923" width="13" customWidth="1"/>
    <col min="10924" max="10924" width="15.28515625" customWidth="1"/>
    <col min="10925" max="10926" width="14.28515625" customWidth="1"/>
    <col min="10927" max="10928" width="15" customWidth="1"/>
    <col min="10929" max="10929" width="17.7109375" customWidth="1"/>
    <col min="10930" max="10930" width="15.7109375" customWidth="1"/>
    <col min="10931" max="10932" width="15" customWidth="1"/>
    <col min="10933" max="10933" width="15.85546875" customWidth="1"/>
    <col min="10934" max="10934" width="17.85546875" customWidth="1"/>
    <col min="10935" max="10935" width="15.85546875" bestFit="1" customWidth="1"/>
    <col min="10936" max="10936" width="18.7109375" bestFit="1" customWidth="1"/>
    <col min="10937" max="10937" width="5.7109375" customWidth="1"/>
    <col min="10938" max="10938" width="16.5703125" customWidth="1"/>
    <col min="10939" max="10939" width="18.7109375" bestFit="1" customWidth="1"/>
    <col min="10940" max="10941" width="15.85546875" bestFit="1" customWidth="1"/>
    <col min="10942" max="10942" width="14.85546875" bestFit="1" customWidth="1"/>
    <col min="10943" max="10943" width="14.28515625" bestFit="1" customWidth="1"/>
    <col min="10944" max="10944" width="15.28515625" customWidth="1"/>
    <col min="10945" max="10945" width="15.85546875" customWidth="1"/>
    <col min="10946" max="10946" width="14.28515625" customWidth="1"/>
    <col min="10947" max="10947" width="14.85546875" bestFit="1" customWidth="1"/>
    <col min="10948" max="10948" width="16.140625" customWidth="1"/>
    <col min="10949" max="10949" width="17.28515625" customWidth="1"/>
    <col min="10950" max="10950" width="15.85546875" bestFit="1" customWidth="1"/>
    <col min="10951" max="10951" width="18.7109375" bestFit="1" customWidth="1"/>
    <col min="10953" max="10953" width="14.28515625" bestFit="1" customWidth="1"/>
    <col min="10954" max="10954" width="18.7109375" bestFit="1" customWidth="1"/>
    <col min="10955" max="10956" width="15.85546875" bestFit="1" customWidth="1"/>
    <col min="10957" max="10957" width="14.85546875" bestFit="1" customWidth="1"/>
    <col min="10958" max="10958" width="16.85546875" customWidth="1"/>
    <col min="10959" max="10959" width="15.28515625" customWidth="1"/>
    <col min="10960" max="10960" width="15.85546875" customWidth="1"/>
    <col min="10961" max="10961" width="14.28515625" customWidth="1"/>
    <col min="10962" max="10962" width="14.85546875" bestFit="1" customWidth="1"/>
    <col min="10963" max="10963" width="16.140625" customWidth="1"/>
    <col min="10964" max="10964" width="17.28515625" customWidth="1"/>
    <col min="10965" max="10965" width="15.85546875" bestFit="1" customWidth="1"/>
    <col min="10966" max="10966" width="18.7109375" bestFit="1" customWidth="1"/>
    <col min="10968" max="10968" width="14.28515625" bestFit="1" customWidth="1"/>
    <col min="10969" max="10969" width="18.7109375" bestFit="1" customWidth="1"/>
    <col min="10970" max="10971" width="15.85546875" bestFit="1" customWidth="1"/>
    <col min="10972" max="10972" width="14.85546875" bestFit="1" customWidth="1"/>
    <col min="10973" max="10973" width="14.28515625" bestFit="1" customWidth="1"/>
    <col min="10974" max="10974" width="15.28515625" customWidth="1"/>
    <col min="10975" max="10975" width="15.85546875" customWidth="1"/>
    <col min="10976" max="10976" width="14.28515625" customWidth="1"/>
    <col min="10977" max="10977" width="14.85546875" bestFit="1" customWidth="1"/>
    <col min="10978" max="10978" width="16.140625" customWidth="1"/>
    <col min="10979" max="10979" width="17.28515625" customWidth="1"/>
    <col min="10980" max="10980" width="15.85546875" bestFit="1" customWidth="1"/>
    <col min="10981" max="10981" width="18.7109375" bestFit="1" customWidth="1"/>
    <col min="10983" max="10983" width="14.28515625" bestFit="1" customWidth="1"/>
    <col min="10984" max="10984" width="18.7109375" bestFit="1" customWidth="1"/>
    <col min="10985" max="10986" width="15.85546875" bestFit="1" customWidth="1"/>
    <col min="10987" max="10987" width="14.85546875" bestFit="1" customWidth="1"/>
    <col min="10988" max="10988" width="14.28515625" bestFit="1" customWidth="1"/>
    <col min="10989" max="10989" width="15.28515625" customWidth="1"/>
    <col min="10990" max="10990" width="15.85546875" customWidth="1"/>
    <col min="10991" max="10991" width="14.28515625" customWidth="1"/>
    <col min="10992" max="10992" width="14.85546875" bestFit="1" customWidth="1"/>
    <col min="10993" max="10993" width="16.140625" customWidth="1"/>
    <col min="10994" max="10994" width="17.28515625" customWidth="1"/>
    <col min="10995" max="10995" width="15.85546875" bestFit="1" customWidth="1"/>
    <col min="10996" max="10996" width="18.7109375" bestFit="1" customWidth="1"/>
    <col min="10998" max="10998" width="14.28515625" bestFit="1" customWidth="1"/>
    <col min="10999" max="10999" width="18.7109375" bestFit="1" customWidth="1"/>
    <col min="11000" max="11001" width="15.85546875" bestFit="1" customWidth="1"/>
    <col min="11002" max="11002" width="14.85546875" bestFit="1" customWidth="1"/>
    <col min="11003" max="11003" width="14.28515625" bestFit="1" customWidth="1"/>
    <col min="11004" max="11004" width="15.28515625" customWidth="1"/>
    <col min="11005" max="11005" width="15.85546875" customWidth="1"/>
    <col min="11006" max="11006" width="14.28515625" customWidth="1"/>
    <col min="11007" max="11007" width="14.85546875" bestFit="1" customWidth="1"/>
    <col min="11008" max="11008" width="16.140625" customWidth="1"/>
    <col min="11009" max="11009" width="17.28515625" customWidth="1"/>
    <col min="11010" max="11010" width="15.85546875" bestFit="1" customWidth="1"/>
    <col min="11011" max="11011" width="18.7109375" bestFit="1" customWidth="1"/>
    <col min="11172" max="11172" width="5.7109375" customWidth="1"/>
    <col min="11173" max="11173" width="29" customWidth="1"/>
    <col min="11174" max="11174" width="17.140625" customWidth="1"/>
    <col min="11175" max="11175" width="11.140625" customWidth="1"/>
    <col min="11176" max="11176" width="15.7109375" customWidth="1"/>
    <col min="11177" max="11177" width="16.28515625" customWidth="1"/>
    <col min="11178" max="11178" width="21.140625" customWidth="1"/>
    <col min="11179" max="11179" width="13" customWidth="1"/>
    <col min="11180" max="11180" width="15.28515625" customWidth="1"/>
    <col min="11181" max="11182" width="14.28515625" customWidth="1"/>
    <col min="11183" max="11184" width="15" customWidth="1"/>
    <col min="11185" max="11185" width="17.7109375" customWidth="1"/>
    <col min="11186" max="11186" width="15.7109375" customWidth="1"/>
    <col min="11187" max="11188" width="15" customWidth="1"/>
    <col min="11189" max="11189" width="15.85546875" customWidth="1"/>
    <col min="11190" max="11190" width="17.85546875" customWidth="1"/>
    <col min="11191" max="11191" width="15.85546875" bestFit="1" customWidth="1"/>
    <col min="11192" max="11192" width="18.7109375" bestFit="1" customWidth="1"/>
    <col min="11193" max="11193" width="5.7109375" customWidth="1"/>
    <col min="11194" max="11194" width="16.5703125" customWidth="1"/>
    <col min="11195" max="11195" width="18.7109375" bestFit="1" customWidth="1"/>
    <col min="11196" max="11197" width="15.85546875" bestFit="1" customWidth="1"/>
    <col min="11198" max="11198" width="14.85546875" bestFit="1" customWidth="1"/>
    <col min="11199" max="11199" width="14.28515625" bestFit="1" customWidth="1"/>
    <col min="11200" max="11200" width="15.28515625" customWidth="1"/>
    <col min="11201" max="11201" width="15.85546875" customWidth="1"/>
    <col min="11202" max="11202" width="14.28515625" customWidth="1"/>
    <col min="11203" max="11203" width="14.85546875" bestFit="1" customWidth="1"/>
    <col min="11204" max="11204" width="16.140625" customWidth="1"/>
    <col min="11205" max="11205" width="17.28515625" customWidth="1"/>
    <col min="11206" max="11206" width="15.85546875" bestFit="1" customWidth="1"/>
    <col min="11207" max="11207" width="18.7109375" bestFit="1" customWidth="1"/>
    <col min="11209" max="11209" width="14.28515625" bestFit="1" customWidth="1"/>
    <col min="11210" max="11210" width="18.7109375" bestFit="1" customWidth="1"/>
    <col min="11211" max="11212" width="15.85546875" bestFit="1" customWidth="1"/>
    <col min="11213" max="11213" width="14.85546875" bestFit="1" customWidth="1"/>
    <col min="11214" max="11214" width="16.85546875" customWidth="1"/>
    <col min="11215" max="11215" width="15.28515625" customWidth="1"/>
    <col min="11216" max="11216" width="15.85546875" customWidth="1"/>
    <col min="11217" max="11217" width="14.28515625" customWidth="1"/>
    <col min="11218" max="11218" width="14.85546875" bestFit="1" customWidth="1"/>
    <col min="11219" max="11219" width="16.140625" customWidth="1"/>
    <col min="11220" max="11220" width="17.28515625" customWidth="1"/>
    <col min="11221" max="11221" width="15.85546875" bestFit="1" customWidth="1"/>
    <col min="11222" max="11222" width="18.7109375" bestFit="1" customWidth="1"/>
    <col min="11224" max="11224" width="14.28515625" bestFit="1" customWidth="1"/>
    <col min="11225" max="11225" width="18.7109375" bestFit="1" customWidth="1"/>
    <col min="11226" max="11227" width="15.85546875" bestFit="1" customWidth="1"/>
    <col min="11228" max="11228" width="14.85546875" bestFit="1" customWidth="1"/>
    <col min="11229" max="11229" width="14.28515625" bestFit="1" customWidth="1"/>
    <col min="11230" max="11230" width="15.28515625" customWidth="1"/>
    <col min="11231" max="11231" width="15.85546875" customWidth="1"/>
    <col min="11232" max="11232" width="14.28515625" customWidth="1"/>
    <col min="11233" max="11233" width="14.85546875" bestFit="1" customWidth="1"/>
    <col min="11234" max="11234" width="16.140625" customWidth="1"/>
    <col min="11235" max="11235" width="17.28515625" customWidth="1"/>
    <col min="11236" max="11236" width="15.85546875" bestFit="1" customWidth="1"/>
    <col min="11237" max="11237" width="18.7109375" bestFit="1" customWidth="1"/>
    <col min="11239" max="11239" width="14.28515625" bestFit="1" customWidth="1"/>
    <col min="11240" max="11240" width="18.7109375" bestFit="1" customWidth="1"/>
    <col min="11241" max="11242" width="15.85546875" bestFit="1" customWidth="1"/>
    <col min="11243" max="11243" width="14.85546875" bestFit="1" customWidth="1"/>
    <col min="11244" max="11244" width="14.28515625" bestFit="1" customWidth="1"/>
    <col min="11245" max="11245" width="15.28515625" customWidth="1"/>
    <col min="11246" max="11246" width="15.85546875" customWidth="1"/>
    <col min="11247" max="11247" width="14.28515625" customWidth="1"/>
    <col min="11248" max="11248" width="14.85546875" bestFit="1" customWidth="1"/>
    <col min="11249" max="11249" width="16.140625" customWidth="1"/>
    <col min="11250" max="11250" width="17.28515625" customWidth="1"/>
    <col min="11251" max="11251" width="15.85546875" bestFit="1" customWidth="1"/>
    <col min="11252" max="11252" width="18.7109375" bestFit="1" customWidth="1"/>
    <col min="11254" max="11254" width="14.28515625" bestFit="1" customWidth="1"/>
    <col min="11255" max="11255" width="18.7109375" bestFit="1" customWidth="1"/>
    <col min="11256" max="11257" width="15.85546875" bestFit="1" customWidth="1"/>
    <col min="11258" max="11258" width="14.85546875" bestFit="1" customWidth="1"/>
    <col min="11259" max="11259" width="14.28515625" bestFit="1" customWidth="1"/>
    <col min="11260" max="11260" width="15.28515625" customWidth="1"/>
    <col min="11261" max="11261" width="15.85546875" customWidth="1"/>
    <col min="11262" max="11262" width="14.28515625" customWidth="1"/>
    <col min="11263" max="11263" width="14.85546875" bestFit="1" customWidth="1"/>
    <col min="11264" max="11264" width="16.140625" customWidth="1"/>
    <col min="11265" max="11265" width="17.28515625" customWidth="1"/>
    <col min="11266" max="11266" width="15.85546875" bestFit="1" customWidth="1"/>
    <col min="11267" max="11267" width="18.7109375" bestFit="1" customWidth="1"/>
    <col min="11428" max="11428" width="5.7109375" customWidth="1"/>
    <col min="11429" max="11429" width="29" customWidth="1"/>
    <col min="11430" max="11430" width="17.140625" customWidth="1"/>
    <col min="11431" max="11431" width="11.140625" customWidth="1"/>
    <col min="11432" max="11432" width="15.7109375" customWidth="1"/>
    <col min="11433" max="11433" width="16.28515625" customWidth="1"/>
    <col min="11434" max="11434" width="21.140625" customWidth="1"/>
    <col min="11435" max="11435" width="13" customWidth="1"/>
    <col min="11436" max="11436" width="15.28515625" customWidth="1"/>
    <col min="11437" max="11438" width="14.28515625" customWidth="1"/>
    <col min="11439" max="11440" width="15" customWidth="1"/>
    <col min="11441" max="11441" width="17.7109375" customWidth="1"/>
    <col min="11442" max="11442" width="15.7109375" customWidth="1"/>
    <col min="11443" max="11444" width="15" customWidth="1"/>
    <col min="11445" max="11445" width="15.85546875" customWidth="1"/>
    <col min="11446" max="11446" width="17.85546875" customWidth="1"/>
    <col min="11447" max="11447" width="15.85546875" bestFit="1" customWidth="1"/>
    <col min="11448" max="11448" width="18.7109375" bestFit="1" customWidth="1"/>
    <col min="11449" max="11449" width="5.7109375" customWidth="1"/>
    <col min="11450" max="11450" width="16.5703125" customWidth="1"/>
    <col min="11451" max="11451" width="18.7109375" bestFit="1" customWidth="1"/>
    <col min="11452" max="11453" width="15.85546875" bestFit="1" customWidth="1"/>
    <col min="11454" max="11454" width="14.85546875" bestFit="1" customWidth="1"/>
    <col min="11455" max="11455" width="14.28515625" bestFit="1" customWidth="1"/>
    <col min="11456" max="11456" width="15.28515625" customWidth="1"/>
    <col min="11457" max="11457" width="15.85546875" customWidth="1"/>
    <col min="11458" max="11458" width="14.28515625" customWidth="1"/>
    <col min="11459" max="11459" width="14.85546875" bestFit="1" customWidth="1"/>
    <col min="11460" max="11460" width="16.140625" customWidth="1"/>
    <col min="11461" max="11461" width="17.28515625" customWidth="1"/>
    <col min="11462" max="11462" width="15.85546875" bestFit="1" customWidth="1"/>
    <col min="11463" max="11463" width="18.7109375" bestFit="1" customWidth="1"/>
    <col min="11465" max="11465" width="14.28515625" bestFit="1" customWidth="1"/>
    <col min="11466" max="11466" width="18.7109375" bestFit="1" customWidth="1"/>
    <col min="11467" max="11468" width="15.85546875" bestFit="1" customWidth="1"/>
    <col min="11469" max="11469" width="14.85546875" bestFit="1" customWidth="1"/>
    <col min="11470" max="11470" width="16.85546875" customWidth="1"/>
    <col min="11471" max="11471" width="15.28515625" customWidth="1"/>
    <col min="11472" max="11472" width="15.85546875" customWidth="1"/>
    <col min="11473" max="11473" width="14.28515625" customWidth="1"/>
    <col min="11474" max="11474" width="14.85546875" bestFit="1" customWidth="1"/>
    <col min="11475" max="11475" width="16.140625" customWidth="1"/>
    <col min="11476" max="11476" width="17.28515625" customWidth="1"/>
    <col min="11477" max="11477" width="15.85546875" bestFit="1" customWidth="1"/>
    <col min="11478" max="11478" width="18.7109375" bestFit="1" customWidth="1"/>
    <col min="11480" max="11480" width="14.28515625" bestFit="1" customWidth="1"/>
    <col min="11481" max="11481" width="18.7109375" bestFit="1" customWidth="1"/>
    <col min="11482" max="11483" width="15.85546875" bestFit="1" customWidth="1"/>
    <col min="11484" max="11484" width="14.85546875" bestFit="1" customWidth="1"/>
    <col min="11485" max="11485" width="14.28515625" bestFit="1" customWidth="1"/>
    <col min="11486" max="11486" width="15.28515625" customWidth="1"/>
    <col min="11487" max="11487" width="15.85546875" customWidth="1"/>
    <col min="11488" max="11488" width="14.28515625" customWidth="1"/>
    <col min="11489" max="11489" width="14.85546875" bestFit="1" customWidth="1"/>
    <col min="11490" max="11490" width="16.140625" customWidth="1"/>
    <col min="11491" max="11491" width="17.28515625" customWidth="1"/>
    <col min="11492" max="11492" width="15.85546875" bestFit="1" customWidth="1"/>
    <col min="11493" max="11493" width="18.7109375" bestFit="1" customWidth="1"/>
    <col min="11495" max="11495" width="14.28515625" bestFit="1" customWidth="1"/>
    <col min="11496" max="11496" width="18.7109375" bestFit="1" customWidth="1"/>
    <col min="11497" max="11498" width="15.85546875" bestFit="1" customWidth="1"/>
    <col min="11499" max="11499" width="14.85546875" bestFit="1" customWidth="1"/>
    <col min="11500" max="11500" width="14.28515625" bestFit="1" customWidth="1"/>
    <col min="11501" max="11501" width="15.28515625" customWidth="1"/>
    <col min="11502" max="11502" width="15.85546875" customWidth="1"/>
    <col min="11503" max="11503" width="14.28515625" customWidth="1"/>
    <col min="11504" max="11504" width="14.85546875" bestFit="1" customWidth="1"/>
    <col min="11505" max="11505" width="16.140625" customWidth="1"/>
    <col min="11506" max="11506" width="17.28515625" customWidth="1"/>
    <col min="11507" max="11507" width="15.85546875" bestFit="1" customWidth="1"/>
    <col min="11508" max="11508" width="18.7109375" bestFit="1" customWidth="1"/>
    <col min="11510" max="11510" width="14.28515625" bestFit="1" customWidth="1"/>
    <col min="11511" max="11511" width="18.7109375" bestFit="1" customWidth="1"/>
    <col min="11512" max="11513" width="15.85546875" bestFit="1" customWidth="1"/>
    <col min="11514" max="11514" width="14.85546875" bestFit="1" customWidth="1"/>
    <col min="11515" max="11515" width="14.28515625" bestFit="1" customWidth="1"/>
    <col min="11516" max="11516" width="15.28515625" customWidth="1"/>
    <col min="11517" max="11517" width="15.85546875" customWidth="1"/>
    <col min="11518" max="11518" width="14.28515625" customWidth="1"/>
    <col min="11519" max="11519" width="14.85546875" bestFit="1" customWidth="1"/>
    <col min="11520" max="11520" width="16.140625" customWidth="1"/>
    <col min="11521" max="11521" width="17.28515625" customWidth="1"/>
    <col min="11522" max="11522" width="15.85546875" bestFit="1" customWidth="1"/>
    <col min="11523" max="11523" width="18.7109375" bestFit="1" customWidth="1"/>
    <col min="11684" max="11684" width="5.7109375" customWidth="1"/>
    <col min="11685" max="11685" width="29" customWidth="1"/>
    <col min="11686" max="11686" width="17.140625" customWidth="1"/>
    <col min="11687" max="11687" width="11.140625" customWidth="1"/>
    <col min="11688" max="11688" width="15.7109375" customWidth="1"/>
    <col min="11689" max="11689" width="16.28515625" customWidth="1"/>
    <col min="11690" max="11690" width="21.140625" customWidth="1"/>
    <col min="11691" max="11691" width="13" customWidth="1"/>
    <col min="11692" max="11692" width="15.28515625" customWidth="1"/>
    <col min="11693" max="11694" width="14.28515625" customWidth="1"/>
    <col min="11695" max="11696" width="15" customWidth="1"/>
    <col min="11697" max="11697" width="17.7109375" customWidth="1"/>
    <col min="11698" max="11698" width="15.7109375" customWidth="1"/>
    <col min="11699" max="11700" width="15" customWidth="1"/>
    <col min="11701" max="11701" width="15.85546875" customWidth="1"/>
    <col min="11702" max="11702" width="17.85546875" customWidth="1"/>
    <col min="11703" max="11703" width="15.85546875" bestFit="1" customWidth="1"/>
    <col min="11704" max="11704" width="18.7109375" bestFit="1" customWidth="1"/>
    <col min="11705" max="11705" width="5.7109375" customWidth="1"/>
    <col min="11706" max="11706" width="16.5703125" customWidth="1"/>
    <col min="11707" max="11707" width="18.7109375" bestFit="1" customWidth="1"/>
    <col min="11708" max="11709" width="15.85546875" bestFit="1" customWidth="1"/>
    <col min="11710" max="11710" width="14.85546875" bestFit="1" customWidth="1"/>
    <col min="11711" max="11711" width="14.28515625" bestFit="1" customWidth="1"/>
    <col min="11712" max="11712" width="15.28515625" customWidth="1"/>
    <col min="11713" max="11713" width="15.85546875" customWidth="1"/>
    <col min="11714" max="11714" width="14.28515625" customWidth="1"/>
    <col min="11715" max="11715" width="14.85546875" bestFit="1" customWidth="1"/>
    <col min="11716" max="11716" width="16.140625" customWidth="1"/>
    <col min="11717" max="11717" width="17.28515625" customWidth="1"/>
    <col min="11718" max="11718" width="15.85546875" bestFit="1" customWidth="1"/>
    <col min="11719" max="11719" width="18.7109375" bestFit="1" customWidth="1"/>
    <col min="11721" max="11721" width="14.28515625" bestFit="1" customWidth="1"/>
    <col min="11722" max="11722" width="18.7109375" bestFit="1" customWidth="1"/>
    <col min="11723" max="11724" width="15.85546875" bestFit="1" customWidth="1"/>
    <col min="11725" max="11725" width="14.85546875" bestFit="1" customWidth="1"/>
    <col min="11726" max="11726" width="16.85546875" customWidth="1"/>
    <col min="11727" max="11727" width="15.28515625" customWidth="1"/>
    <col min="11728" max="11728" width="15.85546875" customWidth="1"/>
    <col min="11729" max="11729" width="14.28515625" customWidth="1"/>
    <col min="11730" max="11730" width="14.85546875" bestFit="1" customWidth="1"/>
    <col min="11731" max="11731" width="16.140625" customWidth="1"/>
    <col min="11732" max="11732" width="17.28515625" customWidth="1"/>
    <col min="11733" max="11733" width="15.85546875" bestFit="1" customWidth="1"/>
    <col min="11734" max="11734" width="18.7109375" bestFit="1" customWidth="1"/>
    <col min="11736" max="11736" width="14.28515625" bestFit="1" customWidth="1"/>
    <col min="11737" max="11737" width="18.7109375" bestFit="1" customWidth="1"/>
    <col min="11738" max="11739" width="15.85546875" bestFit="1" customWidth="1"/>
    <col min="11740" max="11740" width="14.85546875" bestFit="1" customWidth="1"/>
    <col min="11741" max="11741" width="14.28515625" bestFit="1" customWidth="1"/>
    <col min="11742" max="11742" width="15.28515625" customWidth="1"/>
    <col min="11743" max="11743" width="15.85546875" customWidth="1"/>
    <col min="11744" max="11744" width="14.28515625" customWidth="1"/>
    <col min="11745" max="11745" width="14.85546875" bestFit="1" customWidth="1"/>
    <col min="11746" max="11746" width="16.140625" customWidth="1"/>
    <col min="11747" max="11747" width="17.28515625" customWidth="1"/>
    <col min="11748" max="11748" width="15.85546875" bestFit="1" customWidth="1"/>
    <col min="11749" max="11749" width="18.7109375" bestFit="1" customWidth="1"/>
    <col min="11751" max="11751" width="14.28515625" bestFit="1" customWidth="1"/>
    <col min="11752" max="11752" width="18.7109375" bestFit="1" customWidth="1"/>
    <col min="11753" max="11754" width="15.85546875" bestFit="1" customWidth="1"/>
    <col min="11755" max="11755" width="14.85546875" bestFit="1" customWidth="1"/>
    <col min="11756" max="11756" width="14.28515625" bestFit="1" customWidth="1"/>
    <col min="11757" max="11757" width="15.28515625" customWidth="1"/>
    <col min="11758" max="11758" width="15.85546875" customWidth="1"/>
    <col min="11759" max="11759" width="14.28515625" customWidth="1"/>
    <col min="11760" max="11760" width="14.85546875" bestFit="1" customWidth="1"/>
    <col min="11761" max="11761" width="16.140625" customWidth="1"/>
    <col min="11762" max="11762" width="17.28515625" customWidth="1"/>
    <col min="11763" max="11763" width="15.85546875" bestFit="1" customWidth="1"/>
    <col min="11764" max="11764" width="18.7109375" bestFit="1" customWidth="1"/>
    <col min="11766" max="11766" width="14.28515625" bestFit="1" customWidth="1"/>
    <col min="11767" max="11767" width="18.7109375" bestFit="1" customWidth="1"/>
    <col min="11768" max="11769" width="15.85546875" bestFit="1" customWidth="1"/>
    <col min="11770" max="11770" width="14.85546875" bestFit="1" customWidth="1"/>
    <col min="11771" max="11771" width="14.28515625" bestFit="1" customWidth="1"/>
    <col min="11772" max="11772" width="15.28515625" customWidth="1"/>
    <col min="11773" max="11773" width="15.85546875" customWidth="1"/>
    <col min="11774" max="11774" width="14.28515625" customWidth="1"/>
    <col min="11775" max="11775" width="14.85546875" bestFit="1" customWidth="1"/>
    <col min="11776" max="11776" width="16.140625" customWidth="1"/>
    <col min="11777" max="11777" width="17.28515625" customWidth="1"/>
    <col min="11778" max="11778" width="15.85546875" bestFit="1" customWidth="1"/>
    <col min="11779" max="11779" width="18.7109375" bestFit="1" customWidth="1"/>
    <col min="11940" max="11940" width="5.7109375" customWidth="1"/>
    <col min="11941" max="11941" width="29" customWidth="1"/>
    <col min="11942" max="11942" width="17.140625" customWidth="1"/>
    <col min="11943" max="11943" width="11.140625" customWidth="1"/>
    <col min="11944" max="11944" width="15.7109375" customWidth="1"/>
    <col min="11945" max="11945" width="16.28515625" customWidth="1"/>
    <col min="11946" max="11946" width="21.140625" customWidth="1"/>
    <col min="11947" max="11947" width="13" customWidth="1"/>
    <col min="11948" max="11948" width="15.28515625" customWidth="1"/>
    <col min="11949" max="11950" width="14.28515625" customWidth="1"/>
    <col min="11951" max="11952" width="15" customWidth="1"/>
    <col min="11953" max="11953" width="17.7109375" customWidth="1"/>
    <col min="11954" max="11954" width="15.7109375" customWidth="1"/>
    <col min="11955" max="11956" width="15" customWidth="1"/>
    <col min="11957" max="11957" width="15.85546875" customWidth="1"/>
    <col min="11958" max="11958" width="17.85546875" customWidth="1"/>
    <col min="11959" max="11959" width="15.85546875" bestFit="1" customWidth="1"/>
    <col min="11960" max="11960" width="18.7109375" bestFit="1" customWidth="1"/>
    <col min="11961" max="11961" width="5.7109375" customWidth="1"/>
    <col min="11962" max="11962" width="16.5703125" customWidth="1"/>
    <col min="11963" max="11963" width="18.7109375" bestFit="1" customWidth="1"/>
    <col min="11964" max="11965" width="15.85546875" bestFit="1" customWidth="1"/>
    <col min="11966" max="11966" width="14.85546875" bestFit="1" customWidth="1"/>
    <col min="11967" max="11967" width="14.28515625" bestFit="1" customWidth="1"/>
    <col min="11968" max="11968" width="15.28515625" customWidth="1"/>
    <col min="11969" max="11969" width="15.85546875" customWidth="1"/>
    <col min="11970" max="11970" width="14.28515625" customWidth="1"/>
    <col min="11971" max="11971" width="14.85546875" bestFit="1" customWidth="1"/>
    <col min="11972" max="11972" width="16.140625" customWidth="1"/>
    <col min="11973" max="11973" width="17.28515625" customWidth="1"/>
    <col min="11974" max="11974" width="15.85546875" bestFit="1" customWidth="1"/>
    <col min="11975" max="11975" width="18.7109375" bestFit="1" customWidth="1"/>
    <col min="11977" max="11977" width="14.28515625" bestFit="1" customWidth="1"/>
    <col min="11978" max="11978" width="18.7109375" bestFit="1" customWidth="1"/>
    <col min="11979" max="11980" width="15.85546875" bestFit="1" customWidth="1"/>
    <col min="11981" max="11981" width="14.85546875" bestFit="1" customWidth="1"/>
    <col min="11982" max="11982" width="16.85546875" customWidth="1"/>
    <col min="11983" max="11983" width="15.28515625" customWidth="1"/>
    <col min="11984" max="11984" width="15.85546875" customWidth="1"/>
    <col min="11985" max="11985" width="14.28515625" customWidth="1"/>
    <col min="11986" max="11986" width="14.85546875" bestFit="1" customWidth="1"/>
    <col min="11987" max="11987" width="16.140625" customWidth="1"/>
    <col min="11988" max="11988" width="17.28515625" customWidth="1"/>
    <col min="11989" max="11989" width="15.85546875" bestFit="1" customWidth="1"/>
    <col min="11990" max="11990" width="18.7109375" bestFit="1" customWidth="1"/>
    <col min="11992" max="11992" width="14.28515625" bestFit="1" customWidth="1"/>
    <col min="11993" max="11993" width="18.7109375" bestFit="1" customWidth="1"/>
    <col min="11994" max="11995" width="15.85546875" bestFit="1" customWidth="1"/>
    <col min="11996" max="11996" width="14.85546875" bestFit="1" customWidth="1"/>
    <col min="11997" max="11997" width="14.28515625" bestFit="1" customWidth="1"/>
    <col min="11998" max="11998" width="15.28515625" customWidth="1"/>
    <col min="11999" max="11999" width="15.85546875" customWidth="1"/>
    <col min="12000" max="12000" width="14.28515625" customWidth="1"/>
    <col min="12001" max="12001" width="14.85546875" bestFit="1" customWidth="1"/>
    <col min="12002" max="12002" width="16.140625" customWidth="1"/>
    <col min="12003" max="12003" width="17.28515625" customWidth="1"/>
    <col min="12004" max="12004" width="15.85546875" bestFit="1" customWidth="1"/>
    <col min="12005" max="12005" width="18.7109375" bestFit="1" customWidth="1"/>
    <col min="12007" max="12007" width="14.28515625" bestFit="1" customWidth="1"/>
    <col min="12008" max="12008" width="18.7109375" bestFit="1" customWidth="1"/>
    <col min="12009" max="12010" width="15.85546875" bestFit="1" customWidth="1"/>
    <col min="12011" max="12011" width="14.85546875" bestFit="1" customWidth="1"/>
    <col min="12012" max="12012" width="14.28515625" bestFit="1" customWidth="1"/>
    <col min="12013" max="12013" width="15.28515625" customWidth="1"/>
    <col min="12014" max="12014" width="15.85546875" customWidth="1"/>
    <col min="12015" max="12015" width="14.28515625" customWidth="1"/>
    <col min="12016" max="12016" width="14.85546875" bestFit="1" customWidth="1"/>
    <col min="12017" max="12017" width="16.140625" customWidth="1"/>
    <col min="12018" max="12018" width="17.28515625" customWidth="1"/>
    <col min="12019" max="12019" width="15.85546875" bestFit="1" customWidth="1"/>
    <col min="12020" max="12020" width="18.7109375" bestFit="1" customWidth="1"/>
    <col min="12022" max="12022" width="14.28515625" bestFit="1" customWidth="1"/>
    <col min="12023" max="12023" width="18.7109375" bestFit="1" customWidth="1"/>
    <col min="12024" max="12025" width="15.85546875" bestFit="1" customWidth="1"/>
    <col min="12026" max="12026" width="14.85546875" bestFit="1" customWidth="1"/>
    <col min="12027" max="12027" width="14.28515625" bestFit="1" customWidth="1"/>
    <col min="12028" max="12028" width="15.28515625" customWidth="1"/>
    <col min="12029" max="12029" width="15.85546875" customWidth="1"/>
    <col min="12030" max="12030" width="14.28515625" customWidth="1"/>
    <col min="12031" max="12031" width="14.85546875" bestFit="1" customWidth="1"/>
    <col min="12032" max="12032" width="16.140625" customWidth="1"/>
    <col min="12033" max="12033" width="17.28515625" customWidth="1"/>
    <col min="12034" max="12034" width="15.85546875" bestFit="1" customWidth="1"/>
    <col min="12035" max="12035" width="18.7109375" bestFit="1" customWidth="1"/>
    <col min="12196" max="12196" width="5.7109375" customWidth="1"/>
    <col min="12197" max="12197" width="29" customWidth="1"/>
    <col min="12198" max="12198" width="17.140625" customWidth="1"/>
    <col min="12199" max="12199" width="11.140625" customWidth="1"/>
    <col min="12200" max="12200" width="15.7109375" customWidth="1"/>
    <col min="12201" max="12201" width="16.28515625" customWidth="1"/>
    <col min="12202" max="12202" width="21.140625" customWidth="1"/>
    <col min="12203" max="12203" width="13" customWidth="1"/>
    <col min="12204" max="12204" width="15.28515625" customWidth="1"/>
    <col min="12205" max="12206" width="14.28515625" customWidth="1"/>
    <col min="12207" max="12208" width="15" customWidth="1"/>
    <col min="12209" max="12209" width="17.7109375" customWidth="1"/>
    <col min="12210" max="12210" width="15.7109375" customWidth="1"/>
    <col min="12211" max="12212" width="15" customWidth="1"/>
    <col min="12213" max="12213" width="15.85546875" customWidth="1"/>
    <col min="12214" max="12214" width="17.85546875" customWidth="1"/>
    <col min="12215" max="12215" width="15.85546875" bestFit="1" customWidth="1"/>
    <col min="12216" max="12216" width="18.7109375" bestFit="1" customWidth="1"/>
    <col min="12217" max="12217" width="5.7109375" customWidth="1"/>
    <col min="12218" max="12218" width="16.5703125" customWidth="1"/>
    <col min="12219" max="12219" width="18.7109375" bestFit="1" customWidth="1"/>
    <col min="12220" max="12221" width="15.85546875" bestFit="1" customWidth="1"/>
    <col min="12222" max="12222" width="14.85546875" bestFit="1" customWidth="1"/>
    <col min="12223" max="12223" width="14.28515625" bestFit="1" customWidth="1"/>
    <col min="12224" max="12224" width="15.28515625" customWidth="1"/>
    <col min="12225" max="12225" width="15.85546875" customWidth="1"/>
    <col min="12226" max="12226" width="14.28515625" customWidth="1"/>
    <col min="12227" max="12227" width="14.85546875" bestFit="1" customWidth="1"/>
    <col min="12228" max="12228" width="16.140625" customWidth="1"/>
    <col min="12229" max="12229" width="17.28515625" customWidth="1"/>
    <col min="12230" max="12230" width="15.85546875" bestFit="1" customWidth="1"/>
    <col min="12231" max="12231" width="18.7109375" bestFit="1" customWidth="1"/>
    <col min="12233" max="12233" width="14.28515625" bestFit="1" customWidth="1"/>
    <col min="12234" max="12234" width="18.7109375" bestFit="1" customWidth="1"/>
    <col min="12235" max="12236" width="15.85546875" bestFit="1" customWidth="1"/>
    <col min="12237" max="12237" width="14.85546875" bestFit="1" customWidth="1"/>
    <col min="12238" max="12238" width="16.85546875" customWidth="1"/>
    <col min="12239" max="12239" width="15.28515625" customWidth="1"/>
    <col min="12240" max="12240" width="15.85546875" customWidth="1"/>
    <col min="12241" max="12241" width="14.28515625" customWidth="1"/>
    <col min="12242" max="12242" width="14.85546875" bestFit="1" customWidth="1"/>
    <col min="12243" max="12243" width="16.140625" customWidth="1"/>
    <col min="12244" max="12244" width="17.28515625" customWidth="1"/>
    <col min="12245" max="12245" width="15.85546875" bestFit="1" customWidth="1"/>
    <col min="12246" max="12246" width="18.7109375" bestFit="1" customWidth="1"/>
    <col min="12248" max="12248" width="14.28515625" bestFit="1" customWidth="1"/>
    <col min="12249" max="12249" width="18.7109375" bestFit="1" customWidth="1"/>
    <col min="12250" max="12251" width="15.85546875" bestFit="1" customWidth="1"/>
    <col min="12252" max="12252" width="14.85546875" bestFit="1" customWidth="1"/>
    <col min="12253" max="12253" width="14.28515625" bestFit="1" customWidth="1"/>
    <col min="12254" max="12254" width="15.28515625" customWidth="1"/>
    <col min="12255" max="12255" width="15.85546875" customWidth="1"/>
    <col min="12256" max="12256" width="14.28515625" customWidth="1"/>
    <col min="12257" max="12257" width="14.85546875" bestFit="1" customWidth="1"/>
    <col min="12258" max="12258" width="16.140625" customWidth="1"/>
    <col min="12259" max="12259" width="17.28515625" customWidth="1"/>
    <col min="12260" max="12260" width="15.85546875" bestFit="1" customWidth="1"/>
    <col min="12261" max="12261" width="18.7109375" bestFit="1" customWidth="1"/>
    <col min="12263" max="12263" width="14.28515625" bestFit="1" customWidth="1"/>
    <col min="12264" max="12264" width="18.7109375" bestFit="1" customWidth="1"/>
    <col min="12265" max="12266" width="15.85546875" bestFit="1" customWidth="1"/>
    <col min="12267" max="12267" width="14.85546875" bestFit="1" customWidth="1"/>
    <col min="12268" max="12268" width="14.28515625" bestFit="1" customWidth="1"/>
    <col min="12269" max="12269" width="15.28515625" customWidth="1"/>
    <col min="12270" max="12270" width="15.85546875" customWidth="1"/>
    <col min="12271" max="12271" width="14.28515625" customWidth="1"/>
    <col min="12272" max="12272" width="14.85546875" bestFit="1" customWidth="1"/>
    <col min="12273" max="12273" width="16.140625" customWidth="1"/>
    <col min="12274" max="12274" width="17.28515625" customWidth="1"/>
    <col min="12275" max="12275" width="15.85546875" bestFit="1" customWidth="1"/>
    <col min="12276" max="12276" width="18.7109375" bestFit="1" customWidth="1"/>
    <col min="12278" max="12278" width="14.28515625" bestFit="1" customWidth="1"/>
    <col min="12279" max="12279" width="18.7109375" bestFit="1" customWidth="1"/>
    <col min="12280" max="12281" width="15.85546875" bestFit="1" customWidth="1"/>
    <col min="12282" max="12282" width="14.85546875" bestFit="1" customWidth="1"/>
    <col min="12283" max="12283" width="14.28515625" bestFit="1" customWidth="1"/>
    <col min="12284" max="12284" width="15.28515625" customWidth="1"/>
    <col min="12285" max="12285" width="15.85546875" customWidth="1"/>
    <col min="12286" max="12286" width="14.28515625" customWidth="1"/>
    <col min="12287" max="12287" width="14.85546875" bestFit="1" customWidth="1"/>
    <col min="12288" max="12288" width="16.140625" customWidth="1"/>
    <col min="12289" max="12289" width="17.28515625" customWidth="1"/>
    <col min="12290" max="12290" width="15.85546875" bestFit="1" customWidth="1"/>
    <col min="12291" max="12291" width="18.7109375" bestFit="1" customWidth="1"/>
    <col min="12452" max="12452" width="5.7109375" customWidth="1"/>
    <col min="12453" max="12453" width="29" customWidth="1"/>
    <col min="12454" max="12454" width="17.140625" customWidth="1"/>
    <col min="12455" max="12455" width="11.140625" customWidth="1"/>
    <col min="12456" max="12456" width="15.7109375" customWidth="1"/>
    <col min="12457" max="12457" width="16.28515625" customWidth="1"/>
    <col min="12458" max="12458" width="21.140625" customWidth="1"/>
    <col min="12459" max="12459" width="13" customWidth="1"/>
    <col min="12460" max="12460" width="15.28515625" customWidth="1"/>
    <col min="12461" max="12462" width="14.28515625" customWidth="1"/>
    <col min="12463" max="12464" width="15" customWidth="1"/>
    <col min="12465" max="12465" width="17.7109375" customWidth="1"/>
    <col min="12466" max="12466" width="15.7109375" customWidth="1"/>
    <col min="12467" max="12468" width="15" customWidth="1"/>
    <col min="12469" max="12469" width="15.85546875" customWidth="1"/>
    <col min="12470" max="12470" width="17.85546875" customWidth="1"/>
    <col min="12471" max="12471" width="15.85546875" bestFit="1" customWidth="1"/>
    <col min="12472" max="12472" width="18.7109375" bestFit="1" customWidth="1"/>
    <col min="12473" max="12473" width="5.7109375" customWidth="1"/>
    <col min="12474" max="12474" width="16.5703125" customWidth="1"/>
    <col min="12475" max="12475" width="18.7109375" bestFit="1" customWidth="1"/>
    <col min="12476" max="12477" width="15.85546875" bestFit="1" customWidth="1"/>
    <col min="12478" max="12478" width="14.85546875" bestFit="1" customWidth="1"/>
    <col min="12479" max="12479" width="14.28515625" bestFit="1" customWidth="1"/>
    <col min="12480" max="12480" width="15.28515625" customWidth="1"/>
    <col min="12481" max="12481" width="15.85546875" customWidth="1"/>
    <col min="12482" max="12482" width="14.28515625" customWidth="1"/>
    <col min="12483" max="12483" width="14.85546875" bestFit="1" customWidth="1"/>
    <col min="12484" max="12484" width="16.140625" customWidth="1"/>
    <col min="12485" max="12485" width="17.28515625" customWidth="1"/>
    <col min="12486" max="12486" width="15.85546875" bestFit="1" customWidth="1"/>
    <col min="12487" max="12487" width="18.7109375" bestFit="1" customWidth="1"/>
    <col min="12489" max="12489" width="14.28515625" bestFit="1" customWidth="1"/>
    <col min="12490" max="12490" width="18.7109375" bestFit="1" customWidth="1"/>
    <col min="12491" max="12492" width="15.85546875" bestFit="1" customWidth="1"/>
    <col min="12493" max="12493" width="14.85546875" bestFit="1" customWidth="1"/>
    <col min="12494" max="12494" width="16.85546875" customWidth="1"/>
    <col min="12495" max="12495" width="15.28515625" customWidth="1"/>
    <col min="12496" max="12496" width="15.85546875" customWidth="1"/>
    <col min="12497" max="12497" width="14.28515625" customWidth="1"/>
    <col min="12498" max="12498" width="14.85546875" bestFit="1" customWidth="1"/>
    <col min="12499" max="12499" width="16.140625" customWidth="1"/>
    <col min="12500" max="12500" width="17.28515625" customWidth="1"/>
    <col min="12501" max="12501" width="15.85546875" bestFit="1" customWidth="1"/>
    <col min="12502" max="12502" width="18.7109375" bestFit="1" customWidth="1"/>
    <col min="12504" max="12504" width="14.28515625" bestFit="1" customWidth="1"/>
    <col min="12505" max="12505" width="18.7109375" bestFit="1" customWidth="1"/>
    <col min="12506" max="12507" width="15.85546875" bestFit="1" customWidth="1"/>
    <col min="12508" max="12508" width="14.85546875" bestFit="1" customWidth="1"/>
    <col min="12509" max="12509" width="14.28515625" bestFit="1" customWidth="1"/>
    <col min="12510" max="12510" width="15.28515625" customWidth="1"/>
    <col min="12511" max="12511" width="15.85546875" customWidth="1"/>
    <col min="12512" max="12512" width="14.28515625" customWidth="1"/>
    <col min="12513" max="12513" width="14.85546875" bestFit="1" customWidth="1"/>
    <col min="12514" max="12514" width="16.140625" customWidth="1"/>
    <col min="12515" max="12515" width="17.28515625" customWidth="1"/>
    <col min="12516" max="12516" width="15.85546875" bestFit="1" customWidth="1"/>
    <col min="12517" max="12517" width="18.7109375" bestFit="1" customWidth="1"/>
    <col min="12519" max="12519" width="14.28515625" bestFit="1" customWidth="1"/>
    <col min="12520" max="12520" width="18.7109375" bestFit="1" customWidth="1"/>
    <col min="12521" max="12522" width="15.85546875" bestFit="1" customWidth="1"/>
    <col min="12523" max="12523" width="14.85546875" bestFit="1" customWidth="1"/>
    <col min="12524" max="12524" width="14.28515625" bestFit="1" customWidth="1"/>
    <col min="12525" max="12525" width="15.28515625" customWidth="1"/>
    <col min="12526" max="12526" width="15.85546875" customWidth="1"/>
    <col min="12527" max="12527" width="14.28515625" customWidth="1"/>
    <col min="12528" max="12528" width="14.85546875" bestFit="1" customWidth="1"/>
    <col min="12529" max="12529" width="16.140625" customWidth="1"/>
    <col min="12530" max="12530" width="17.28515625" customWidth="1"/>
    <col min="12531" max="12531" width="15.85546875" bestFit="1" customWidth="1"/>
    <col min="12532" max="12532" width="18.7109375" bestFit="1" customWidth="1"/>
    <col min="12534" max="12534" width="14.28515625" bestFit="1" customWidth="1"/>
    <col min="12535" max="12535" width="18.7109375" bestFit="1" customWidth="1"/>
    <col min="12536" max="12537" width="15.85546875" bestFit="1" customWidth="1"/>
    <col min="12538" max="12538" width="14.85546875" bestFit="1" customWidth="1"/>
    <col min="12539" max="12539" width="14.28515625" bestFit="1" customWidth="1"/>
    <col min="12540" max="12540" width="15.28515625" customWidth="1"/>
    <col min="12541" max="12541" width="15.85546875" customWidth="1"/>
    <col min="12542" max="12542" width="14.28515625" customWidth="1"/>
    <col min="12543" max="12543" width="14.85546875" bestFit="1" customWidth="1"/>
    <col min="12544" max="12544" width="16.140625" customWidth="1"/>
    <col min="12545" max="12545" width="17.28515625" customWidth="1"/>
    <col min="12546" max="12546" width="15.85546875" bestFit="1" customWidth="1"/>
    <col min="12547" max="12547" width="18.7109375" bestFit="1" customWidth="1"/>
    <col min="12708" max="12708" width="5.7109375" customWidth="1"/>
    <col min="12709" max="12709" width="29" customWidth="1"/>
    <col min="12710" max="12710" width="17.140625" customWidth="1"/>
    <col min="12711" max="12711" width="11.140625" customWidth="1"/>
    <col min="12712" max="12712" width="15.7109375" customWidth="1"/>
    <col min="12713" max="12713" width="16.28515625" customWidth="1"/>
    <col min="12714" max="12714" width="21.140625" customWidth="1"/>
    <col min="12715" max="12715" width="13" customWidth="1"/>
    <col min="12716" max="12716" width="15.28515625" customWidth="1"/>
    <col min="12717" max="12718" width="14.28515625" customWidth="1"/>
    <col min="12719" max="12720" width="15" customWidth="1"/>
    <col min="12721" max="12721" width="17.7109375" customWidth="1"/>
    <col min="12722" max="12722" width="15.7109375" customWidth="1"/>
    <col min="12723" max="12724" width="15" customWidth="1"/>
    <col min="12725" max="12725" width="15.85546875" customWidth="1"/>
    <col min="12726" max="12726" width="17.85546875" customWidth="1"/>
    <col min="12727" max="12727" width="15.85546875" bestFit="1" customWidth="1"/>
    <col min="12728" max="12728" width="18.7109375" bestFit="1" customWidth="1"/>
    <col min="12729" max="12729" width="5.7109375" customWidth="1"/>
    <col min="12730" max="12730" width="16.5703125" customWidth="1"/>
    <col min="12731" max="12731" width="18.7109375" bestFit="1" customWidth="1"/>
    <col min="12732" max="12733" width="15.85546875" bestFit="1" customWidth="1"/>
    <col min="12734" max="12734" width="14.85546875" bestFit="1" customWidth="1"/>
    <col min="12735" max="12735" width="14.28515625" bestFit="1" customWidth="1"/>
    <col min="12736" max="12736" width="15.28515625" customWidth="1"/>
    <col min="12737" max="12737" width="15.85546875" customWidth="1"/>
    <col min="12738" max="12738" width="14.28515625" customWidth="1"/>
    <col min="12739" max="12739" width="14.85546875" bestFit="1" customWidth="1"/>
    <col min="12740" max="12740" width="16.140625" customWidth="1"/>
    <col min="12741" max="12741" width="17.28515625" customWidth="1"/>
    <col min="12742" max="12742" width="15.85546875" bestFit="1" customWidth="1"/>
    <col min="12743" max="12743" width="18.7109375" bestFit="1" customWidth="1"/>
    <col min="12745" max="12745" width="14.28515625" bestFit="1" customWidth="1"/>
    <col min="12746" max="12746" width="18.7109375" bestFit="1" customWidth="1"/>
    <col min="12747" max="12748" width="15.85546875" bestFit="1" customWidth="1"/>
    <col min="12749" max="12749" width="14.85546875" bestFit="1" customWidth="1"/>
    <col min="12750" max="12750" width="16.85546875" customWidth="1"/>
    <col min="12751" max="12751" width="15.28515625" customWidth="1"/>
    <col min="12752" max="12752" width="15.85546875" customWidth="1"/>
    <col min="12753" max="12753" width="14.28515625" customWidth="1"/>
    <col min="12754" max="12754" width="14.85546875" bestFit="1" customWidth="1"/>
    <col min="12755" max="12755" width="16.140625" customWidth="1"/>
    <col min="12756" max="12756" width="17.28515625" customWidth="1"/>
    <col min="12757" max="12757" width="15.85546875" bestFit="1" customWidth="1"/>
    <col min="12758" max="12758" width="18.7109375" bestFit="1" customWidth="1"/>
    <col min="12760" max="12760" width="14.28515625" bestFit="1" customWidth="1"/>
    <col min="12761" max="12761" width="18.7109375" bestFit="1" customWidth="1"/>
    <col min="12762" max="12763" width="15.85546875" bestFit="1" customWidth="1"/>
    <col min="12764" max="12764" width="14.85546875" bestFit="1" customWidth="1"/>
    <col min="12765" max="12765" width="14.28515625" bestFit="1" customWidth="1"/>
    <col min="12766" max="12766" width="15.28515625" customWidth="1"/>
    <col min="12767" max="12767" width="15.85546875" customWidth="1"/>
    <col min="12768" max="12768" width="14.28515625" customWidth="1"/>
    <col min="12769" max="12769" width="14.85546875" bestFit="1" customWidth="1"/>
    <col min="12770" max="12770" width="16.140625" customWidth="1"/>
    <col min="12771" max="12771" width="17.28515625" customWidth="1"/>
    <col min="12772" max="12772" width="15.85546875" bestFit="1" customWidth="1"/>
    <col min="12773" max="12773" width="18.7109375" bestFit="1" customWidth="1"/>
    <col min="12775" max="12775" width="14.28515625" bestFit="1" customWidth="1"/>
    <col min="12776" max="12776" width="18.7109375" bestFit="1" customWidth="1"/>
    <col min="12777" max="12778" width="15.85546875" bestFit="1" customWidth="1"/>
    <col min="12779" max="12779" width="14.85546875" bestFit="1" customWidth="1"/>
    <col min="12780" max="12780" width="14.28515625" bestFit="1" customWidth="1"/>
    <col min="12781" max="12781" width="15.28515625" customWidth="1"/>
    <col min="12782" max="12782" width="15.85546875" customWidth="1"/>
    <col min="12783" max="12783" width="14.28515625" customWidth="1"/>
    <col min="12784" max="12784" width="14.85546875" bestFit="1" customWidth="1"/>
    <col min="12785" max="12785" width="16.140625" customWidth="1"/>
    <col min="12786" max="12786" width="17.28515625" customWidth="1"/>
    <col min="12787" max="12787" width="15.85546875" bestFit="1" customWidth="1"/>
    <col min="12788" max="12788" width="18.7109375" bestFit="1" customWidth="1"/>
    <col min="12790" max="12790" width="14.28515625" bestFit="1" customWidth="1"/>
    <col min="12791" max="12791" width="18.7109375" bestFit="1" customWidth="1"/>
    <col min="12792" max="12793" width="15.85546875" bestFit="1" customWidth="1"/>
    <col min="12794" max="12794" width="14.85546875" bestFit="1" customWidth="1"/>
    <col min="12795" max="12795" width="14.28515625" bestFit="1" customWidth="1"/>
    <col min="12796" max="12796" width="15.28515625" customWidth="1"/>
    <col min="12797" max="12797" width="15.85546875" customWidth="1"/>
    <col min="12798" max="12798" width="14.28515625" customWidth="1"/>
    <col min="12799" max="12799" width="14.85546875" bestFit="1" customWidth="1"/>
    <col min="12800" max="12800" width="16.140625" customWidth="1"/>
    <col min="12801" max="12801" width="17.28515625" customWidth="1"/>
    <col min="12802" max="12802" width="15.85546875" bestFit="1" customWidth="1"/>
    <col min="12803" max="12803" width="18.7109375" bestFit="1" customWidth="1"/>
    <col min="12964" max="12964" width="5.7109375" customWidth="1"/>
    <col min="12965" max="12965" width="29" customWidth="1"/>
    <col min="12966" max="12966" width="17.140625" customWidth="1"/>
    <col min="12967" max="12967" width="11.140625" customWidth="1"/>
    <col min="12968" max="12968" width="15.7109375" customWidth="1"/>
    <col min="12969" max="12969" width="16.28515625" customWidth="1"/>
    <col min="12970" max="12970" width="21.140625" customWidth="1"/>
    <col min="12971" max="12971" width="13" customWidth="1"/>
    <col min="12972" max="12972" width="15.28515625" customWidth="1"/>
    <col min="12973" max="12974" width="14.28515625" customWidth="1"/>
    <col min="12975" max="12976" width="15" customWidth="1"/>
    <col min="12977" max="12977" width="17.7109375" customWidth="1"/>
    <col min="12978" max="12978" width="15.7109375" customWidth="1"/>
    <col min="12979" max="12980" width="15" customWidth="1"/>
    <col min="12981" max="12981" width="15.85546875" customWidth="1"/>
    <col min="12982" max="12982" width="17.85546875" customWidth="1"/>
    <col min="12983" max="12983" width="15.85546875" bestFit="1" customWidth="1"/>
    <col min="12984" max="12984" width="18.7109375" bestFit="1" customWidth="1"/>
    <col min="12985" max="12985" width="5.7109375" customWidth="1"/>
    <col min="12986" max="12986" width="16.5703125" customWidth="1"/>
    <col min="12987" max="12987" width="18.7109375" bestFit="1" customWidth="1"/>
    <col min="12988" max="12989" width="15.85546875" bestFit="1" customWidth="1"/>
    <col min="12990" max="12990" width="14.85546875" bestFit="1" customWidth="1"/>
    <col min="12991" max="12991" width="14.28515625" bestFit="1" customWidth="1"/>
    <col min="12992" max="12992" width="15.28515625" customWidth="1"/>
    <col min="12993" max="12993" width="15.85546875" customWidth="1"/>
    <col min="12994" max="12994" width="14.28515625" customWidth="1"/>
    <col min="12995" max="12995" width="14.85546875" bestFit="1" customWidth="1"/>
    <col min="12996" max="12996" width="16.140625" customWidth="1"/>
    <col min="12997" max="12997" width="17.28515625" customWidth="1"/>
    <col min="12998" max="12998" width="15.85546875" bestFit="1" customWidth="1"/>
    <col min="12999" max="12999" width="18.7109375" bestFit="1" customWidth="1"/>
    <col min="13001" max="13001" width="14.28515625" bestFit="1" customWidth="1"/>
    <col min="13002" max="13002" width="18.7109375" bestFit="1" customWidth="1"/>
    <col min="13003" max="13004" width="15.85546875" bestFit="1" customWidth="1"/>
    <col min="13005" max="13005" width="14.85546875" bestFit="1" customWidth="1"/>
    <col min="13006" max="13006" width="16.85546875" customWidth="1"/>
    <col min="13007" max="13007" width="15.28515625" customWidth="1"/>
    <col min="13008" max="13008" width="15.85546875" customWidth="1"/>
    <col min="13009" max="13009" width="14.28515625" customWidth="1"/>
    <col min="13010" max="13010" width="14.85546875" bestFit="1" customWidth="1"/>
    <col min="13011" max="13011" width="16.140625" customWidth="1"/>
    <col min="13012" max="13012" width="17.28515625" customWidth="1"/>
    <col min="13013" max="13013" width="15.85546875" bestFit="1" customWidth="1"/>
    <col min="13014" max="13014" width="18.7109375" bestFit="1" customWidth="1"/>
    <col min="13016" max="13016" width="14.28515625" bestFit="1" customWidth="1"/>
    <col min="13017" max="13017" width="18.7109375" bestFit="1" customWidth="1"/>
    <col min="13018" max="13019" width="15.85546875" bestFit="1" customWidth="1"/>
    <col min="13020" max="13020" width="14.85546875" bestFit="1" customWidth="1"/>
    <col min="13021" max="13021" width="14.28515625" bestFit="1" customWidth="1"/>
    <col min="13022" max="13022" width="15.28515625" customWidth="1"/>
    <col min="13023" max="13023" width="15.85546875" customWidth="1"/>
    <col min="13024" max="13024" width="14.28515625" customWidth="1"/>
    <col min="13025" max="13025" width="14.85546875" bestFit="1" customWidth="1"/>
    <col min="13026" max="13026" width="16.140625" customWidth="1"/>
    <col min="13027" max="13027" width="17.28515625" customWidth="1"/>
    <col min="13028" max="13028" width="15.85546875" bestFit="1" customWidth="1"/>
    <col min="13029" max="13029" width="18.7109375" bestFit="1" customWidth="1"/>
    <col min="13031" max="13031" width="14.28515625" bestFit="1" customWidth="1"/>
    <col min="13032" max="13032" width="18.7109375" bestFit="1" customWidth="1"/>
    <col min="13033" max="13034" width="15.85546875" bestFit="1" customWidth="1"/>
    <col min="13035" max="13035" width="14.85546875" bestFit="1" customWidth="1"/>
    <col min="13036" max="13036" width="14.28515625" bestFit="1" customWidth="1"/>
    <col min="13037" max="13037" width="15.28515625" customWidth="1"/>
    <col min="13038" max="13038" width="15.85546875" customWidth="1"/>
    <col min="13039" max="13039" width="14.28515625" customWidth="1"/>
    <col min="13040" max="13040" width="14.85546875" bestFit="1" customWidth="1"/>
    <col min="13041" max="13041" width="16.140625" customWidth="1"/>
    <col min="13042" max="13042" width="17.28515625" customWidth="1"/>
    <col min="13043" max="13043" width="15.85546875" bestFit="1" customWidth="1"/>
    <col min="13044" max="13044" width="18.7109375" bestFit="1" customWidth="1"/>
    <col min="13046" max="13046" width="14.28515625" bestFit="1" customWidth="1"/>
    <col min="13047" max="13047" width="18.7109375" bestFit="1" customWidth="1"/>
    <col min="13048" max="13049" width="15.85546875" bestFit="1" customWidth="1"/>
    <col min="13050" max="13050" width="14.85546875" bestFit="1" customWidth="1"/>
    <col min="13051" max="13051" width="14.28515625" bestFit="1" customWidth="1"/>
    <col min="13052" max="13052" width="15.28515625" customWidth="1"/>
    <col min="13053" max="13053" width="15.85546875" customWidth="1"/>
    <col min="13054" max="13054" width="14.28515625" customWidth="1"/>
    <col min="13055" max="13055" width="14.85546875" bestFit="1" customWidth="1"/>
    <col min="13056" max="13056" width="16.140625" customWidth="1"/>
    <col min="13057" max="13057" width="17.28515625" customWidth="1"/>
    <col min="13058" max="13058" width="15.85546875" bestFit="1" customWidth="1"/>
    <col min="13059" max="13059" width="18.7109375" bestFit="1" customWidth="1"/>
    <col min="13220" max="13220" width="5.7109375" customWidth="1"/>
    <col min="13221" max="13221" width="29" customWidth="1"/>
    <col min="13222" max="13222" width="17.140625" customWidth="1"/>
    <col min="13223" max="13223" width="11.140625" customWidth="1"/>
    <col min="13224" max="13224" width="15.7109375" customWidth="1"/>
    <col min="13225" max="13225" width="16.28515625" customWidth="1"/>
    <col min="13226" max="13226" width="21.140625" customWidth="1"/>
    <col min="13227" max="13227" width="13" customWidth="1"/>
    <col min="13228" max="13228" width="15.28515625" customWidth="1"/>
    <col min="13229" max="13230" width="14.28515625" customWidth="1"/>
    <col min="13231" max="13232" width="15" customWidth="1"/>
    <col min="13233" max="13233" width="17.7109375" customWidth="1"/>
    <col min="13234" max="13234" width="15.7109375" customWidth="1"/>
    <col min="13235" max="13236" width="15" customWidth="1"/>
    <col min="13237" max="13237" width="15.85546875" customWidth="1"/>
    <col min="13238" max="13238" width="17.85546875" customWidth="1"/>
    <col min="13239" max="13239" width="15.85546875" bestFit="1" customWidth="1"/>
    <col min="13240" max="13240" width="18.7109375" bestFit="1" customWidth="1"/>
    <col min="13241" max="13241" width="5.7109375" customWidth="1"/>
    <col min="13242" max="13242" width="16.5703125" customWidth="1"/>
    <col min="13243" max="13243" width="18.7109375" bestFit="1" customWidth="1"/>
    <col min="13244" max="13245" width="15.85546875" bestFit="1" customWidth="1"/>
    <col min="13246" max="13246" width="14.85546875" bestFit="1" customWidth="1"/>
    <col min="13247" max="13247" width="14.28515625" bestFit="1" customWidth="1"/>
    <col min="13248" max="13248" width="15.28515625" customWidth="1"/>
    <col min="13249" max="13249" width="15.85546875" customWidth="1"/>
    <col min="13250" max="13250" width="14.28515625" customWidth="1"/>
    <col min="13251" max="13251" width="14.85546875" bestFit="1" customWidth="1"/>
    <col min="13252" max="13252" width="16.140625" customWidth="1"/>
    <col min="13253" max="13253" width="17.28515625" customWidth="1"/>
    <col min="13254" max="13254" width="15.85546875" bestFit="1" customWidth="1"/>
    <col min="13255" max="13255" width="18.7109375" bestFit="1" customWidth="1"/>
    <col min="13257" max="13257" width="14.28515625" bestFit="1" customWidth="1"/>
    <col min="13258" max="13258" width="18.7109375" bestFit="1" customWidth="1"/>
    <col min="13259" max="13260" width="15.85546875" bestFit="1" customWidth="1"/>
    <col min="13261" max="13261" width="14.85546875" bestFit="1" customWidth="1"/>
    <col min="13262" max="13262" width="16.85546875" customWidth="1"/>
    <col min="13263" max="13263" width="15.28515625" customWidth="1"/>
    <col min="13264" max="13264" width="15.85546875" customWidth="1"/>
    <col min="13265" max="13265" width="14.28515625" customWidth="1"/>
    <col min="13266" max="13266" width="14.85546875" bestFit="1" customWidth="1"/>
    <col min="13267" max="13267" width="16.140625" customWidth="1"/>
    <col min="13268" max="13268" width="17.28515625" customWidth="1"/>
    <col min="13269" max="13269" width="15.85546875" bestFit="1" customWidth="1"/>
    <col min="13270" max="13270" width="18.7109375" bestFit="1" customWidth="1"/>
    <col min="13272" max="13272" width="14.28515625" bestFit="1" customWidth="1"/>
    <col min="13273" max="13273" width="18.7109375" bestFit="1" customWidth="1"/>
    <col min="13274" max="13275" width="15.85546875" bestFit="1" customWidth="1"/>
    <col min="13276" max="13276" width="14.85546875" bestFit="1" customWidth="1"/>
    <col min="13277" max="13277" width="14.28515625" bestFit="1" customWidth="1"/>
    <col min="13278" max="13278" width="15.28515625" customWidth="1"/>
    <col min="13279" max="13279" width="15.85546875" customWidth="1"/>
    <col min="13280" max="13280" width="14.28515625" customWidth="1"/>
    <col min="13281" max="13281" width="14.85546875" bestFit="1" customWidth="1"/>
    <col min="13282" max="13282" width="16.140625" customWidth="1"/>
    <col min="13283" max="13283" width="17.28515625" customWidth="1"/>
    <col min="13284" max="13284" width="15.85546875" bestFit="1" customWidth="1"/>
    <col min="13285" max="13285" width="18.7109375" bestFit="1" customWidth="1"/>
    <col min="13287" max="13287" width="14.28515625" bestFit="1" customWidth="1"/>
    <col min="13288" max="13288" width="18.7109375" bestFit="1" customWidth="1"/>
    <col min="13289" max="13290" width="15.85546875" bestFit="1" customWidth="1"/>
    <col min="13291" max="13291" width="14.85546875" bestFit="1" customWidth="1"/>
    <col min="13292" max="13292" width="14.28515625" bestFit="1" customWidth="1"/>
    <col min="13293" max="13293" width="15.28515625" customWidth="1"/>
    <col min="13294" max="13294" width="15.85546875" customWidth="1"/>
    <col min="13295" max="13295" width="14.28515625" customWidth="1"/>
    <col min="13296" max="13296" width="14.85546875" bestFit="1" customWidth="1"/>
    <col min="13297" max="13297" width="16.140625" customWidth="1"/>
    <col min="13298" max="13298" width="17.28515625" customWidth="1"/>
    <col min="13299" max="13299" width="15.85546875" bestFit="1" customWidth="1"/>
    <col min="13300" max="13300" width="18.7109375" bestFit="1" customWidth="1"/>
    <col min="13302" max="13302" width="14.28515625" bestFit="1" customWidth="1"/>
    <col min="13303" max="13303" width="18.7109375" bestFit="1" customWidth="1"/>
    <col min="13304" max="13305" width="15.85546875" bestFit="1" customWidth="1"/>
    <col min="13306" max="13306" width="14.85546875" bestFit="1" customWidth="1"/>
    <col min="13307" max="13307" width="14.28515625" bestFit="1" customWidth="1"/>
    <col min="13308" max="13308" width="15.28515625" customWidth="1"/>
    <col min="13309" max="13309" width="15.85546875" customWidth="1"/>
    <col min="13310" max="13310" width="14.28515625" customWidth="1"/>
    <col min="13311" max="13311" width="14.85546875" bestFit="1" customWidth="1"/>
    <col min="13312" max="13312" width="16.140625" customWidth="1"/>
    <col min="13313" max="13313" width="17.28515625" customWidth="1"/>
    <col min="13314" max="13314" width="15.85546875" bestFit="1" customWidth="1"/>
    <col min="13315" max="13315" width="18.7109375" bestFit="1" customWidth="1"/>
    <col min="13476" max="13476" width="5.7109375" customWidth="1"/>
    <col min="13477" max="13477" width="29" customWidth="1"/>
    <col min="13478" max="13478" width="17.140625" customWidth="1"/>
    <col min="13479" max="13479" width="11.140625" customWidth="1"/>
    <col min="13480" max="13480" width="15.7109375" customWidth="1"/>
    <col min="13481" max="13481" width="16.28515625" customWidth="1"/>
    <col min="13482" max="13482" width="21.140625" customWidth="1"/>
    <col min="13483" max="13483" width="13" customWidth="1"/>
    <col min="13484" max="13484" width="15.28515625" customWidth="1"/>
    <col min="13485" max="13486" width="14.28515625" customWidth="1"/>
    <col min="13487" max="13488" width="15" customWidth="1"/>
    <col min="13489" max="13489" width="17.7109375" customWidth="1"/>
    <col min="13490" max="13490" width="15.7109375" customWidth="1"/>
    <col min="13491" max="13492" width="15" customWidth="1"/>
    <col min="13493" max="13493" width="15.85546875" customWidth="1"/>
    <col min="13494" max="13494" width="17.85546875" customWidth="1"/>
    <col min="13495" max="13495" width="15.85546875" bestFit="1" customWidth="1"/>
    <col min="13496" max="13496" width="18.7109375" bestFit="1" customWidth="1"/>
    <col min="13497" max="13497" width="5.7109375" customWidth="1"/>
    <col min="13498" max="13498" width="16.5703125" customWidth="1"/>
    <col min="13499" max="13499" width="18.7109375" bestFit="1" customWidth="1"/>
    <col min="13500" max="13501" width="15.85546875" bestFit="1" customWidth="1"/>
    <col min="13502" max="13502" width="14.85546875" bestFit="1" customWidth="1"/>
    <col min="13503" max="13503" width="14.28515625" bestFit="1" customWidth="1"/>
    <col min="13504" max="13504" width="15.28515625" customWidth="1"/>
    <col min="13505" max="13505" width="15.85546875" customWidth="1"/>
    <col min="13506" max="13506" width="14.28515625" customWidth="1"/>
    <col min="13507" max="13507" width="14.85546875" bestFit="1" customWidth="1"/>
    <col min="13508" max="13508" width="16.140625" customWidth="1"/>
    <col min="13509" max="13509" width="17.28515625" customWidth="1"/>
    <col min="13510" max="13510" width="15.85546875" bestFit="1" customWidth="1"/>
    <col min="13511" max="13511" width="18.7109375" bestFit="1" customWidth="1"/>
    <col min="13513" max="13513" width="14.28515625" bestFit="1" customWidth="1"/>
    <col min="13514" max="13514" width="18.7109375" bestFit="1" customWidth="1"/>
    <col min="13515" max="13516" width="15.85546875" bestFit="1" customWidth="1"/>
    <col min="13517" max="13517" width="14.85546875" bestFit="1" customWidth="1"/>
    <col min="13518" max="13518" width="16.85546875" customWidth="1"/>
    <col min="13519" max="13519" width="15.28515625" customWidth="1"/>
    <col min="13520" max="13520" width="15.85546875" customWidth="1"/>
    <col min="13521" max="13521" width="14.28515625" customWidth="1"/>
    <col min="13522" max="13522" width="14.85546875" bestFit="1" customWidth="1"/>
    <col min="13523" max="13523" width="16.140625" customWidth="1"/>
    <col min="13524" max="13524" width="17.28515625" customWidth="1"/>
    <col min="13525" max="13525" width="15.85546875" bestFit="1" customWidth="1"/>
    <col min="13526" max="13526" width="18.7109375" bestFit="1" customWidth="1"/>
    <col min="13528" max="13528" width="14.28515625" bestFit="1" customWidth="1"/>
    <col min="13529" max="13529" width="18.7109375" bestFit="1" customWidth="1"/>
    <col min="13530" max="13531" width="15.85546875" bestFit="1" customWidth="1"/>
    <col min="13532" max="13532" width="14.85546875" bestFit="1" customWidth="1"/>
    <col min="13533" max="13533" width="14.28515625" bestFit="1" customWidth="1"/>
    <col min="13534" max="13534" width="15.28515625" customWidth="1"/>
    <col min="13535" max="13535" width="15.85546875" customWidth="1"/>
    <col min="13536" max="13536" width="14.28515625" customWidth="1"/>
    <col min="13537" max="13537" width="14.85546875" bestFit="1" customWidth="1"/>
    <col min="13538" max="13538" width="16.140625" customWidth="1"/>
    <col min="13539" max="13539" width="17.28515625" customWidth="1"/>
    <col min="13540" max="13540" width="15.85546875" bestFit="1" customWidth="1"/>
    <col min="13541" max="13541" width="18.7109375" bestFit="1" customWidth="1"/>
    <col min="13543" max="13543" width="14.28515625" bestFit="1" customWidth="1"/>
    <col min="13544" max="13544" width="18.7109375" bestFit="1" customWidth="1"/>
    <col min="13545" max="13546" width="15.85546875" bestFit="1" customWidth="1"/>
    <col min="13547" max="13547" width="14.85546875" bestFit="1" customWidth="1"/>
    <col min="13548" max="13548" width="14.28515625" bestFit="1" customWidth="1"/>
    <col min="13549" max="13549" width="15.28515625" customWidth="1"/>
    <col min="13550" max="13550" width="15.85546875" customWidth="1"/>
    <col min="13551" max="13551" width="14.28515625" customWidth="1"/>
    <col min="13552" max="13552" width="14.85546875" bestFit="1" customWidth="1"/>
    <col min="13553" max="13553" width="16.140625" customWidth="1"/>
    <col min="13554" max="13554" width="17.28515625" customWidth="1"/>
    <col min="13555" max="13555" width="15.85546875" bestFit="1" customWidth="1"/>
    <col min="13556" max="13556" width="18.7109375" bestFit="1" customWidth="1"/>
    <col min="13558" max="13558" width="14.28515625" bestFit="1" customWidth="1"/>
    <col min="13559" max="13559" width="18.7109375" bestFit="1" customWidth="1"/>
    <col min="13560" max="13561" width="15.85546875" bestFit="1" customWidth="1"/>
    <col min="13562" max="13562" width="14.85546875" bestFit="1" customWidth="1"/>
    <col min="13563" max="13563" width="14.28515625" bestFit="1" customWidth="1"/>
    <col min="13564" max="13564" width="15.28515625" customWidth="1"/>
    <col min="13565" max="13565" width="15.85546875" customWidth="1"/>
    <col min="13566" max="13566" width="14.28515625" customWidth="1"/>
    <col min="13567" max="13567" width="14.85546875" bestFit="1" customWidth="1"/>
    <col min="13568" max="13568" width="16.140625" customWidth="1"/>
    <col min="13569" max="13569" width="17.28515625" customWidth="1"/>
    <col min="13570" max="13570" width="15.85546875" bestFit="1" customWidth="1"/>
    <col min="13571" max="13571" width="18.7109375" bestFit="1" customWidth="1"/>
    <col min="13732" max="13732" width="5.7109375" customWidth="1"/>
    <col min="13733" max="13733" width="29" customWidth="1"/>
    <col min="13734" max="13734" width="17.140625" customWidth="1"/>
    <col min="13735" max="13735" width="11.140625" customWidth="1"/>
    <col min="13736" max="13736" width="15.7109375" customWidth="1"/>
    <col min="13737" max="13737" width="16.28515625" customWidth="1"/>
    <col min="13738" max="13738" width="21.140625" customWidth="1"/>
    <col min="13739" max="13739" width="13" customWidth="1"/>
    <col min="13740" max="13740" width="15.28515625" customWidth="1"/>
    <col min="13741" max="13742" width="14.28515625" customWidth="1"/>
    <col min="13743" max="13744" width="15" customWidth="1"/>
    <col min="13745" max="13745" width="17.7109375" customWidth="1"/>
    <col min="13746" max="13746" width="15.7109375" customWidth="1"/>
    <col min="13747" max="13748" width="15" customWidth="1"/>
    <col min="13749" max="13749" width="15.85546875" customWidth="1"/>
    <col min="13750" max="13750" width="17.85546875" customWidth="1"/>
    <col min="13751" max="13751" width="15.85546875" bestFit="1" customWidth="1"/>
    <col min="13752" max="13752" width="18.7109375" bestFit="1" customWidth="1"/>
    <col min="13753" max="13753" width="5.7109375" customWidth="1"/>
    <col min="13754" max="13754" width="16.5703125" customWidth="1"/>
    <col min="13755" max="13755" width="18.7109375" bestFit="1" customWidth="1"/>
    <col min="13756" max="13757" width="15.85546875" bestFit="1" customWidth="1"/>
    <col min="13758" max="13758" width="14.85546875" bestFit="1" customWidth="1"/>
    <col min="13759" max="13759" width="14.28515625" bestFit="1" customWidth="1"/>
    <col min="13760" max="13760" width="15.28515625" customWidth="1"/>
    <col min="13761" max="13761" width="15.85546875" customWidth="1"/>
    <col min="13762" max="13762" width="14.28515625" customWidth="1"/>
    <col min="13763" max="13763" width="14.85546875" bestFit="1" customWidth="1"/>
    <col min="13764" max="13764" width="16.140625" customWidth="1"/>
    <col min="13765" max="13765" width="17.28515625" customWidth="1"/>
    <col min="13766" max="13766" width="15.85546875" bestFit="1" customWidth="1"/>
    <col min="13767" max="13767" width="18.7109375" bestFit="1" customWidth="1"/>
    <col min="13769" max="13769" width="14.28515625" bestFit="1" customWidth="1"/>
    <col min="13770" max="13770" width="18.7109375" bestFit="1" customWidth="1"/>
    <col min="13771" max="13772" width="15.85546875" bestFit="1" customWidth="1"/>
    <col min="13773" max="13773" width="14.85546875" bestFit="1" customWidth="1"/>
    <col min="13774" max="13774" width="16.85546875" customWidth="1"/>
    <col min="13775" max="13775" width="15.28515625" customWidth="1"/>
    <col min="13776" max="13776" width="15.85546875" customWidth="1"/>
    <col min="13777" max="13777" width="14.28515625" customWidth="1"/>
    <col min="13778" max="13778" width="14.85546875" bestFit="1" customWidth="1"/>
    <col min="13779" max="13779" width="16.140625" customWidth="1"/>
    <col min="13780" max="13780" width="17.28515625" customWidth="1"/>
    <col min="13781" max="13781" width="15.85546875" bestFit="1" customWidth="1"/>
    <col min="13782" max="13782" width="18.7109375" bestFit="1" customWidth="1"/>
    <col min="13784" max="13784" width="14.28515625" bestFit="1" customWidth="1"/>
    <col min="13785" max="13785" width="18.7109375" bestFit="1" customWidth="1"/>
    <col min="13786" max="13787" width="15.85546875" bestFit="1" customWidth="1"/>
    <col min="13788" max="13788" width="14.85546875" bestFit="1" customWidth="1"/>
    <col min="13789" max="13789" width="14.28515625" bestFit="1" customWidth="1"/>
    <col min="13790" max="13790" width="15.28515625" customWidth="1"/>
    <col min="13791" max="13791" width="15.85546875" customWidth="1"/>
    <col min="13792" max="13792" width="14.28515625" customWidth="1"/>
    <col min="13793" max="13793" width="14.85546875" bestFit="1" customWidth="1"/>
    <col min="13794" max="13794" width="16.140625" customWidth="1"/>
    <col min="13795" max="13795" width="17.28515625" customWidth="1"/>
    <col min="13796" max="13796" width="15.85546875" bestFit="1" customWidth="1"/>
    <col min="13797" max="13797" width="18.7109375" bestFit="1" customWidth="1"/>
    <col min="13799" max="13799" width="14.28515625" bestFit="1" customWidth="1"/>
    <col min="13800" max="13800" width="18.7109375" bestFit="1" customWidth="1"/>
    <col min="13801" max="13802" width="15.85546875" bestFit="1" customWidth="1"/>
    <col min="13803" max="13803" width="14.85546875" bestFit="1" customWidth="1"/>
    <col min="13804" max="13804" width="14.28515625" bestFit="1" customWidth="1"/>
    <col min="13805" max="13805" width="15.28515625" customWidth="1"/>
    <col min="13806" max="13806" width="15.85546875" customWidth="1"/>
    <col min="13807" max="13807" width="14.28515625" customWidth="1"/>
    <col min="13808" max="13808" width="14.85546875" bestFit="1" customWidth="1"/>
    <col min="13809" max="13809" width="16.140625" customWidth="1"/>
    <col min="13810" max="13810" width="17.28515625" customWidth="1"/>
    <col min="13811" max="13811" width="15.85546875" bestFit="1" customWidth="1"/>
    <col min="13812" max="13812" width="18.7109375" bestFit="1" customWidth="1"/>
    <col min="13814" max="13814" width="14.28515625" bestFit="1" customWidth="1"/>
    <col min="13815" max="13815" width="18.7109375" bestFit="1" customWidth="1"/>
    <col min="13816" max="13817" width="15.85546875" bestFit="1" customWidth="1"/>
    <col min="13818" max="13818" width="14.85546875" bestFit="1" customWidth="1"/>
    <col min="13819" max="13819" width="14.28515625" bestFit="1" customWidth="1"/>
    <col min="13820" max="13820" width="15.28515625" customWidth="1"/>
    <col min="13821" max="13821" width="15.85546875" customWidth="1"/>
    <col min="13822" max="13822" width="14.28515625" customWidth="1"/>
    <col min="13823" max="13823" width="14.85546875" bestFit="1" customWidth="1"/>
    <col min="13824" max="13824" width="16.140625" customWidth="1"/>
    <col min="13825" max="13825" width="17.28515625" customWidth="1"/>
    <col min="13826" max="13826" width="15.85546875" bestFit="1" customWidth="1"/>
    <col min="13827" max="13827" width="18.7109375" bestFit="1" customWidth="1"/>
    <col min="13988" max="13988" width="5.7109375" customWidth="1"/>
    <col min="13989" max="13989" width="29" customWidth="1"/>
    <col min="13990" max="13990" width="17.140625" customWidth="1"/>
    <col min="13991" max="13991" width="11.140625" customWidth="1"/>
    <col min="13992" max="13992" width="15.7109375" customWidth="1"/>
    <col min="13993" max="13993" width="16.28515625" customWidth="1"/>
    <col min="13994" max="13994" width="21.140625" customWidth="1"/>
    <col min="13995" max="13995" width="13" customWidth="1"/>
    <col min="13996" max="13996" width="15.28515625" customWidth="1"/>
    <col min="13997" max="13998" width="14.28515625" customWidth="1"/>
    <col min="13999" max="14000" width="15" customWidth="1"/>
    <col min="14001" max="14001" width="17.7109375" customWidth="1"/>
    <col min="14002" max="14002" width="15.7109375" customWidth="1"/>
    <col min="14003" max="14004" width="15" customWidth="1"/>
    <col min="14005" max="14005" width="15.85546875" customWidth="1"/>
    <col min="14006" max="14006" width="17.85546875" customWidth="1"/>
    <col min="14007" max="14007" width="15.85546875" bestFit="1" customWidth="1"/>
    <col min="14008" max="14008" width="18.7109375" bestFit="1" customWidth="1"/>
    <col min="14009" max="14009" width="5.7109375" customWidth="1"/>
    <col min="14010" max="14010" width="16.5703125" customWidth="1"/>
    <col min="14011" max="14011" width="18.7109375" bestFit="1" customWidth="1"/>
    <col min="14012" max="14013" width="15.85546875" bestFit="1" customWidth="1"/>
    <col min="14014" max="14014" width="14.85546875" bestFit="1" customWidth="1"/>
    <col min="14015" max="14015" width="14.28515625" bestFit="1" customWidth="1"/>
    <col min="14016" max="14016" width="15.28515625" customWidth="1"/>
    <col min="14017" max="14017" width="15.85546875" customWidth="1"/>
    <col min="14018" max="14018" width="14.28515625" customWidth="1"/>
    <col min="14019" max="14019" width="14.85546875" bestFit="1" customWidth="1"/>
    <col min="14020" max="14020" width="16.140625" customWidth="1"/>
    <col min="14021" max="14021" width="17.28515625" customWidth="1"/>
    <col min="14022" max="14022" width="15.85546875" bestFit="1" customWidth="1"/>
    <col min="14023" max="14023" width="18.7109375" bestFit="1" customWidth="1"/>
    <col min="14025" max="14025" width="14.28515625" bestFit="1" customWidth="1"/>
    <col min="14026" max="14026" width="18.7109375" bestFit="1" customWidth="1"/>
    <col min="14027" max="14028" width="15.85546875" bestFit="1" customWidth="1"/>
    <col min="14029" max="14029" width="14.85546875" bestFit="1" customWidth="1"/>
    <col min="14030" max="14030" width="16.85546875" customWidth="1"/>
    <col min="14031" max="14031" width="15.28515625" customWidth="1"/>
    <col min="14032" max="14032" width="15.85546875" customWidth="1"/>
    <col min="14033" max="14033" width="14.28515625" customWidth="1"/>
    <col min="14034" max="14034" width="14.85546875" bestFit="1" customWidth="1"/>
    <col min="14035" max="14035" width="16.140625" customWidth="1"/>
    <col min="14036" max="14036" width="17.28515625" customWidth="1"/>
    <col min="14037" max="14037" width="15.85546875" bestFit="1" customWidth="1"/>
    <col min="14038" max="14038" width="18.7109375" bestFit="1" customWidth="1"/>
    <col min="14040" max="14040" width="14.28515625" bestFit="1" customWidth="1"/>
    <col min="14041" max="14041" width="18.7109375" bestFit="1" customWidth="1"/>
    <col min="14042" max="14043" width="15.85546875" bestFit="1" customWidth="1"/>
    <col min="14044" max="14044" width="14.85546875" bestFit="1" customWidth="1"/>
    <col min="14045" max="14045" width="14.28515625" bestFit="1" customWidth="1"/>
    <col min="14046" max="14046" width="15.28515625" customWidth="1"/>
    <col min="14047" max="14047" width="15.85546875" customWidth="1"/>
    <col min="14048" max="14048" width="14.28515625" customWidth="1"/>
    <col min="14049" max="14049" width="14.85546875" bestFit="1" customWidth="1"/>
    <col min="14050" max="14050" width="16.140625" customWidth="1"/>
    <col min="14051" max="14051" width="17.28515625" customWidth="1"/>
    <col min="14052" max="14052" width="15.85546875" bestFit="1" customWidth="1"/>
    <col min="14053" max="14053" width="18.7109375" bestFit="1" customWidth="1"/>
    <col min="14055" max="14055" width="14.28515625" bestFit="1" customWidth="1"/>
    <col min="14056" max="14056" width="18.7109375" bestFit="1" customWidth="1"/>
    <col min="14057" max="14058" width="15.85546875" bestFit="1" customWidth="1"/>
    <col min="14059" max="14059" width="14.85546875" bestFit="1" customWidth="1"/>
    <col min="14060" max="14060" width="14.28515625" bestFit="1" customWidth="1"/>
    <col min="14061" max="14061" width="15.28515625" customWidth="1"/>
    <col min="14062" max="14062" width="15.85546875" customWidth="1"/>
    <col min="14063" max="14063" width="14.28515625" customWidth="1"/>
    <col min="14064" max="14064" width="14.85546875" bestFit="1" customWidth="1"/>
    <col min="14065" max="14065" width="16.140625" customWidth="1"/>
    <col min="14066" max="14066" width="17.28515625" customWidth="1"/>
    <col min="14067" max="14067" width="15.85546875" bestFit="1" customWidth="1"/>
    <col min="14068" max="14068" width="18.7109375" bestFit="1" customWidth="1"/>
    <col min="14070" max="14070" width="14.28515625" bestFit="1" customWidth="1"/>
    <col min="14071" max="14071" width="18.7109375" bestFit="1" customWidth="1"/>
    <col min="14072" max="14073" width="15.85546875" bestFit="1" customWidth="1"/>
    <col min="14074" max="14074" width="14.85546875" bestFit="1" customWidth="1"/>
    <col min="14075" max="14075" width="14.28515625" bestFit="1" customWidth="1"/>
    <col min="14076" max="14076" width="15.28515625" customWidth="1"/>
    <col min="14077" max="14077" width="15.85546875" customWidth="1"/>
    <col min="14078" max="14078" width="14.28515625" customWidth="1"/>
    <col min="14079" max="14079" width="14.85546875" bestFit="1" customWidth="1"/>
    <col min="14080" max="14080" width="16.140625" customWidth="1"/>
    <col min="14081" max="14081" width="17.28515625" customWidth="1"/>
    <col min="14082" max="14082" width="15.85546875" bestFit="1" customWidth="1"/>
    <col min="14083" max="14083" width="18.7109375" bestFit="1" customWidth="1"/>
    <col min="14244" max="14244" width="5.7109375" customWidth="1"/>
    <col min="14245" max="14245" width="29" customWidth="1"/>
    <col min="14246" max="14246" width="17.140625" customWidth="1"/>
    <col min="14247" max="14247" width="11.140625" customWidth="1"/>
    <col min="14248" max="14248" width="15.7109375" customWidth="1"/>
    <col min="14249" max="14249" width="16.28515625" customWidth="1"/>
    <col min="14250" max="14250" width="21.140625" customWidth="1"/>
    <col min="14251" max="14251" width="13" customWidth="1"/>
    <col min="14252" max="14252" width="15.28515625" customWidth="1"/>
    <col min="14253" max="14254" width="14.28515625" customWidth="1"/>
    <col min="14255" max="14256" width="15" customWidth="1"/>
    <col min="14257" max="14257" width="17.7109375" customWidth="1"/>
    <col min="14258" max="14258" width="15.7109375" customWidth="1"/>
    <col min="14259" max="14260" width="15" customWidth="1"/>
    <col min="14261" max="14261" width="15.85546875" customWidth="1"/>
    <col min="14262" max="14262" width="17.85546875" customWidth="1"/>
    <col min="14263" max="14263" width="15.85546875" bestFit="1" customWidth="1"/>
    <col min="14264" max="14264" width="18.7109375" bestFit="1" customWidth="1"/>
    <col min="14265" max="14265" width="5.7109375" customWidth="1"/>
    <col min="14266" max="14266" width="16.5703125" customWidth="1"/>
    <col min="14267" max="14267" width="18.7109375" bestFit="1" customWidth="1"/>
    <col min="14268" max="14269" width="15.85546875" bestFit="1" customWidth="1"/>
    <col min="14270" max="14270" width="14.85546875" bestFit="1" customWidth="1"/>
    <col min="14271" max="14271" width="14.28515625" bestFit="1" customWidth="1"/>
    <col min="14272" max="14272" width="15.28515625" customWidth="1"/>
    <col min="14273" max="14273" width="15.85546875" customWidth="1"/>
    <col min="14274" max="14274" width="14.28515625" customWidth="1"/>
    <col min="14275" max="14275" width="14.85546875" bestFit="1" customWidth="1"/>
    <col min="14276" max="14276" width="16.140625" customWidth="1"/>
    <col min="14277" max="14277" width="17.28515625" customWidth="1"/>
    <col min="14278" max="14278" width="15.85546875" bestFit="1" customWidth="1"/>
    <col min="14279" max="14279" width="18.7109375" bestFit="1" customWidth="1"/>
    <col min="14281" max="14281" width="14.28515625" bestFit="1" customWidth="1"/>
    <col min="14282" max="14282" width="18.7109375" bestFit="1" customWidth="1"/>
    <col min="14283" max="14284" width="15.85546875" bestFit="1" customWidth="1"/>
    <col min="14285" max="14285" width="14.85546875" bestFit="1" customWidth="1"/>
    <col min="14286" max="14286" width="16.85546875" customWidth="1"/>
    <col min="14287" max="14287" width="15.28515625" customWidth="1"/>
    <col min="14288" max="14288" width="15.85546875" customWidth="1"/>
    <col min="14289" max="14289" width="14.28515625" customWidth="1"/>
    <col min="14290" max="14290" width="14.85546875" bestFit="1" customWidth="1"/>
    <col min="14291" max="14291" width="16.140625" customWidth="1"/>
    <col min="14292" max="14292" width="17.28515625" customWidth="1"/>
    <col min="14293" max="14293" width="15.85546875" bestFit="1" customWidth="1"/>
    <col min="14294" max="14294" width="18.7109375" bestFit="1" customWidth="1"/>
    <col min="14296" max="14296" width="14.28515625" bestFit="1" customWidth="1"/>
    <col min="14297" max="14297" width="18.7109375" bestFit="1" customWidth="1"/>
    <col min="14298" max="14299" width="15.85546875" bestFit="1" customWidth="1"/>
    <col min="14300" max="14300" width="14.85546875" bestFit="1" customWidth="1"/>
    <col min="14301" max="14301" width="14.28515625" bestFit="1" customWidth="1"/>
    <col min="14302" max="14302" width="15.28515625" customWidth="1"/>
    <col min="14303" max="14303" width="15.85546875" customWidth="1"/>
    <col min="14304" max="14304" width="14.28515625" customWidth="1"/>
    <col min="14305" max="14305" width="14.85546875" bestFit="1" customWidth="1"/>
    <col min="14306" max="14306" width="16.140625" customWidth="1"/>
    <col min="14307" max="14307" width="17.28515625" customWidth="1"/>
    <col min="14308" max="14308" width="15.85546875" bestFit="1" customWidth="1"/>
    <col min="14309" max="14309" width="18.7109375" bestFit="1" customWidth="1"/>
    <col min="14311" max="14311" width="14.28515625" bestFit="1" customWidth="1"/>
    <col min="14312" max="14312" width="18.7109375" bestFit="1" customWidth="1"/>
    <col min="14313" max="14314" width="15.85546875" bestFit="1" customWidth="1"/>
    <col min="14315" max="14315" width="14.85546875" bestFit="1" customWidth="1"/>
    <col min="14316" max="14316" width="14.28515625" bestFit="1" customWidth="1"/>
    <col min="14317" max="14317" width="15.28515625" customWidth="1"/>
    <col min="14318" max="14318" width="15.85546875" customWidth="1"/>
    <col min="14319" max="14319" width="14.28515625" customWidth="1"/>
    <col min="14320" max="14320" width="14.85546875" bestFit="1" customWidth="1"/>
    <col min="14321" max="14321" width="16.140625" customWidth="1"/>
    <col min="14322" max="14322" width="17.28515625" customWidth="1"/>
    <col min="14323" max="14323" width="15.85546875" bestFit="1" customWidth="1"/>
    <col min="14324" max="14324" width="18.7109375" bestFit="1" customWidth="1"/>
    <col min="14326" max="14326" width="14.28515625" bestFit="1" customWidth="1"/>
    <col min="14327" max="14327" width="18.7109375" bestFit="1" customWidth="1"/>
    <col min="14328" max="14329" width="15.85546875" bestFit="1" customWidth="1"/>
    <col min="14330" max="14330" width="14.85546875" bestFit="1" customWidth="1"/>
    <col min="14331" max="14331" width="14.28515625" bestFit="1" customWidth="1"/>
    <col min="14332" max="14332" width="15.28515625" customWidth="1"/>
    <col min="14333" max="14333" width="15.85546875" customWidth="1"/>
    <col min="14334" max="14334" width="14.28515625" customWidth="1"/>
    <col min="14335" max="14335" width="14.85546875" bestFit="1" customWidth="1"/>
    <col min="14336" max="14336" width="16.140625" customWidth="1"/>
    <col min="14337" max="14337" width="17.28515625" customWidth="1"/>
    <col min="14338" max="14338" width="15.85546875" bestFit="1" customWidth="1"/>
    <col min="14339" max="14339" width="18.7109375" bestFit="1" customWidth="1"/>
    <col min="14500" max="14500" width="5.7109375" customWidth="1"/>
    <col min="14501" max="14501" width="29" customWidth="1"/>
    <col min="14502" max="14502" width="17.140625" customWidth="1"/>
    <col min="14503" max="14503" width="11.140625" customWidth="1"/>
    <col min="14504" max="14504" width="15.7109375" customWidth="1"/>
    <col min="14505" max="14505" width="16.28515625" customWidth="1"/>
    <col min="14506" max="14506" width="21.140625" customWidth="1"/>
    <col min="14507" max="14507" width="13" customWidth="1"/>
    <col min="14508" max="14508" width="15.28515625" customWidth="1"/>
    <col min="14509" max="14510" width="14.28515625" customWidth="1"/>
    <col min="14511" max="14512" width="15" customWidth="1"/>
    <col min="14513" max="14513" width="17.7109375" customWidth="1"/>
    <col min="14514" max="14514" width="15.7109375" customWidth="1"/>
    <col min="14515" max="14516" width="15" customWidth="1"/>
    <col min="14517" max="14517" width="15.85546875" customWidth="1"/>
    <col min="14518" max="14518" width="17.85546875" customWidth="1"/>
    <col min="14519" max="14519" width="15.85546875" bestFit="1" customWidth="1"/>
    <col min="14520" max="14520" width="18.7109375" bestFit="1" customWidth="1"/>
    <col min="14521" max="14521" width="5.7109375" customWidth="1"/>
    <col min="14522" max="14522" width="16.5703125" customWidth="1"/>
    <col min="14523" max="14523" width="18.7109375" bestFit="1" customWidth="1"/>
    <col min="14524" max="14525" width="15.85546875" bestFit="1" customWidth="1"/>
    <col min="14526" max="14526" width="14.85546875" bestFit="1" customWidth="1"/>
    <col min="14527" max="14527" width="14.28515625" bestFit="1" customWidth="1"/>
    <col min="14528" max="14528" width="15.28515625" customWidth="1"/>
    <col min="14529" max="14529" width="15.85546875" customWidth="1"/>
    <col min="14530" max="14530" width="14.28515625" customWidth="1"/>
    <col min="14531" max="14531" width="14.85546875" bestFit="1" customWidth="1"/>
    <col min="14532" max="14532" width="16.140625" customWidth="1"/>
    <col min="14533" max="14533" width="17.28515625" customWidth="1"/>
    <col min="14534" max="14534" width="15.85546875" bestFit="1" customWidth="1"/>
    <col min="14535" max="14535" width="18.7109375" bestFit="1" customWidth="1"/>
    <col min="14537" max="14537" width="14.28515625" bestFit="1" customWidth="1"/>
    <col min="14538" max="14538" width="18.7109375" bestFit="1" customWidth="1"/>
    <col min="14539" max="14540" width="15.85546875" bestFit="1" customWidth="1"/>
    <col min="14541" max="14541" width="14.85546875" bestFit="1" customWidth="1"/>
    <col min="14542" max="14542" width="16.85546875" customWidth="1"/>
    <col min="14543" max="14543" width="15.28515625" customWidth="1"/>
    <col min="14544" max="14544" width="15.85546875" customWidth="1"/>
    <col min="14545" max="14545" width="14.28515625" customWidth="1"/>
    <col min="14546" max="14546" width="14.85546875" bestFit="1" customWidth="1"/>
    <col min="14547" max="14547" width="16.140625" customWidth="1"/>
    <col min="14548" max="14548" width="17.28515625" customWidth="1"/>
    <col min="14549" max="14549" width="15.85546875" bestFit="1" customWidth="1"/>
    <col min="14550" max="14550" width="18.7109375" bestFit="1" customWidth="1"/>
    <col min="14552" max="14552" width="14.28515625" bestFit="1" customWidth="1"/>
    <col min="14553" max="14553" width="18.7109375" bestFit="1" customWidth="1"/>
    <col min="14554" max="14555" width="15.85546875" bestFit="1" customWidth="1"/>
    <col min="14556" max="14556" width="14.85546875" bestFit="1" customWidth="1"/>
    <col min="14557" max="14557" width="14.28515625" bestFit="1" customWidth="1"/>
    <col min="14558" max="14558" width="15.28515625" customWidth="1"/>
    <col min="14559" max="14559" width="15.85546875" customWidth="1"/>
    <col min="14560" max="14560" width="14.28515625" customWidth="1"/>
    <col min="14561" max="14561" width="14.85546875" bestFit="1" customWidth="1"/>
    <col min="14562" max="14562" width="16.140625" customWidth="1"/>
    <col min="14563" max="14563" width="17.28515625" customWidth="1"/>
    <col min="14564" max="14564" width="15.85546875" bestFit="1" customWidth="1"/>
    <col min="14565" max="14565" width="18.7109375" bestFit="1" customWidth="1"/>
    <col min="14567" max="14567" width="14.28515625" bestFit="1" customWidth="1"/>
    <col min="14568" max="14568" width="18.7109375" bestFit="1" customWidth="1"/>
    <col min="14569" max="14570" width="15.85546875" bestFit="1" customWidth="1"/>
    <col min="14571" max="14571" width="14.85546875" bestFit="1" customWidth="1"/>
    <col min="14572" max="14572" width="14.28515625" bestFit="1" customWidth="1"/>
    <col min="14573" max="14573" width="15.28515625" customWidth="1"/>
    <col min="14574" max="14574" width="15.85546875" customWidth="1"/>
    <col min="14575" max="14575" width="14.28515625" customWidth="1"/>
    <col min="14576" max="14576" width="14.85546875" bestFit="1" customWidth="1"/>
    <col min="14577" max="14577" width="16.140625" customWidth="1"/>
    <col min="14578" max="14578" width="17.28515625" customWidth="1"/>
    <col min="14579" max="14579" width="15.85546875" bestFit="1" customWidth="1"/>
    <col min="14580" max="14580" width="18.7109375" bestFit="1" customWidth="1"/>
    <col min="14582" max="14582" width="14.28515625" bestFit="1" customWidth="1"/>
    <col min="14583" max="14583" width="18.7109375" bestFit="1" customWidth="1"/>
    <col min="14584" max="14585" width="15.85546875" bestFit="1" customWidth="1"/>
    <col min="14586" max="14586" width="14.85546875" bestFit="1" customWidth="1"/>
    <col min="14587" max="14587" width="14.28515625" bestFit="1" customWidth="1"/>
    <col min="14588" max="14588" width="15.28515625" customWidth="1"/>
    <col min="14589" max="14589" width="15.85546875" customWidth="1"/>
    <col min="14590" max="14590" width="14.28515625" customWidth="1"/>
    <col min="14591" max="14591" width="14.85546875" bestFit="1" customWidth="1"/>
    <col min="14592" max="14592" width="16.140625" customWidth="1"/>
    <col min="14593" max="14593" width="17.28515625" customWidth="1"/>
    <col min="14594" max="14594" width="15.85546875" bestFit="1" customWidth="1"/>
    <col min="14595" max="14595" width="18.7109375" bestFit="1" customWidth="1"/>
    <col min="14756" max="14756" width="5.7109375" customWidth="1"/>
    <col min="14757" max="14757" width="29" customWidth="1"/>
    <col min="14758" max="14758" width="17.140625" customWidth="1"/>
    <col min="14759" max="14759" width="11.140625" customWidth="1"/>
    <col min="14760" max="14760" width="15.7109375" customWidth="1"/>
    <col min="14761" max="14761" width="16.28515625" customWidth="1"/>
    <col min="14762" max="14762" width="21.140625" customWidth="1"/>
    <col min="14763" max="14763" width="13" customWidth="1"/>
    <col min="14764" max="14764" width="15.28515625" customWidth="1"/>
    <col min="14765" max="14766" width="14.28515625" customWidth="1"/>
    <col min="14767" max="14768" width="15" customWidth="1"/>
    <col min="14769" max="14769" width="17.7109375" customWidth="1"/>
    <col min="14770" max="14770" width="15.7109375" customWidth="1"/>
    <col min="14771" max="14772" width="15" customWidth="1"/>
    <col min="14773" max="14773" width="15.85546875" customWidth="1"/>
    <col min="14774" max="14774" width="17.85546875" customWidth="1"/>
    <col min="14775" max="14775" width="15.85546875" bestFit="1" customWidth="1"/>
    <col min="14776" max="14776" width="18.7109375" bestFit="1" customWidth="1"/>
    <col min="14777" max="14777" width="5.7109375" customWidth="1"/>
    <col min="14778" max="14778" width="16.5703125" customWidth="1"/>
    <col min="14779" max="14779" width="18.7109375" bestFit="1" customWidth="1"/>
    <col min="14780" max="14781" width="15.85546875" bestFit="1" customWidth="1"/>
    <col min="14782" max="14782" width="14.85546875" bestFit="1" customWidth="1"/>
    <col min="14783" max="14783" width="14.28515625" bestFit="1" customWidth="1"/>
    <col min="14784" max="14784" width="15.28515625" customWidth="1"/>
    <col min="14785" max="14785" width="15.85546875" customWidth="1"/>
    <col min="14786" max="14786" width="14.28515625" customWidth="1"/>
    <col min="14787" max="14787" width="14.85546875" bestFit="1" customWidth="1"/>
    <col min="14788" max="14788" width="16.140625" customWidth="1"/>
    <col min="14789" max="14789" width="17.28515625" customWidth="1"/>
    <col min="14790" max="14790" width="15.85546875" bestFit="1" customWidth="1"/>
    <col min="14791" max="14791" width="18.7109375" bestFit="1" customWidth="1"/>
    <col min="14793" max="14793" width="14.28515625" bestFit="1" customWidth="1"/>
    <col min="14794" max="14794" width="18.7109375" bestFit="1" customWidth="1"/>
    <col min="14795" max="14796" width="15.85546875" bestFit="1" customWidth="1"/>
    <col min="14797" max="14797" width="14.85546875" bestFit="1" customWidth="1"/>
    <col min="14798" max="14798" width="16.85546875" customWidth="1"/>
    <col min="14799" max="14799" width="15.28515625" customWidth="1"/>
    <col min="14800" max="14800" width="15.85546875" customWidth="1"/>
    <col min="14801" max="14801" width="14.28515625" customWidth="1"/>
    <col min="14802" max="14802" width="14.85546875" bestFit="1" customWidth="1"/>
    <col min="14803" max="14803" width="16.140625" customWidth="1"/>
    <col min="14804" max="14804" width="17.28515625" customWidth="1"/>
    <col min="14805" max="14805" width="15.85546875" bestFit="1" customWidth="1"/>
    <col min="14806" max="14806" width="18.7109375" bestFit="1" customWidth="1"/>
    <col min="14808" max="14808" width="14.28515625" bestFit="1" customWidth="1"/>
    <col min="14809" max="14809" width="18.7109375" bestFit="1" customWidth="1"/>
    <col min="14810" max="14811" width="15.85546875" bestFit="1" customWidth="1"/>
    <col min="14812" max="14812" width="14.85546875" bestFit="1" customWidth="1"/>
    <col min="14813" max="14813" width="14.28515625" bestFit="1" customWidth="1"/>
    <col min="14814" max="14814" width="15.28515625" customWidth="1"/>
    <col min="14815" max="14815" width="15.85546875" customWidth="1"/>
    <col min="14816" max="14816" width="14.28515625" customWidth="1"/>
    <col min="14817" max="14817" width="14.85546875" bestFit="1" customWidth="1"/>
    <col min="14818" max="14818" width="16.140625" customWidth="1"/>
    <col min="14819" max="14819" width="17.28515625" customWidth="1"/>
    <col min="14820" max="14820" width="15.85546875" bestFit="1" customWidth="1"/>
    <col min="14821" max="14821" width="18.7109375" bestFit="1" customWidth="1"/>
    <col min="14823" max="14823" width="14.28515625" bestFit="1" customWidth="1"/>
    <col min="14824" max="14824" width="18.7109375" bestFit="1" customWidth="1"/>
    <col min="14825" max="14826" width="15.85546875" bestFit="1" customWidth="1"/>
    <col min="14827" max="14827" width="14.85546875" bestFit="1" customWidth="1"/>
    <col min="14828" max="14828" width="14.28515625" bestFit="1" customWidth="1"/>
    <col min="14829" max="14829" width="15.28515625" customWidth="1"/>
    <col min="14830" max="14830" width="15.85546875" customWidth="1"/>
    <col min="14831" max="14831" width="14.28515625" customWidth="1"/>
    <col min="14832" max="14832" width="14.85546875" bestFit="1" customWidth="1"/>
    <col min="14833" max="14833" width="16.140625" customWidth="1"/>
    <col min="14834" max="14834" width="17.28515625" customWidth="1"/>
    <col min="14835" max="14835" width="15.85546875" bestFit="1" customWidth="1"/>
    <col min="14836" max="14836" width="18.7109375" bestFit="1" customWidth="1"/>
    <col min="14838" max="14838" width="14.28515625" bestFit="1" customWidth="1"/>
    <col min="14839" max="14839" width="18.7109375" bestFit="1" customWidth="1"/>
    <col min="14840" max="14841" width="15.85546875" bestFit="1" customWidth="1"/>
    <col min="14842" max="14842" width="14.85546875" bestFit="1" customWidth="1"/>
    <col min="14843" max="14843" width="14.28515625" bestFit="1" customWidth="1"/>
    <col min="14844" max="14844" width="15.28515625" customWidth="1"/>
    <col min="14845" max="14845" width="15.85546875" customWidth="1"/>
    <col min="14846" max="14846" width="14.28515625" customWidth="1"/>
    <col min="14847" max="14847" width="14.85546875" bestFit="1" customWidth="1"/>
    <col min="14848" max="14848" width="16.140625" customWidth="1"/>
    <col min="14849" max="14849" width="17.28515625" customWidth="1"/>
    <col min="14850" max="14850" width="15.85546875" bestFit="1" customWidth="1"/>
    <col min="14851" max="14851" width="18.7109375" bestFit="1" customWidth="1"/>
    <col min="15012" max="15012" width="5.7109375" customWidth="1"/>
    <col min="15013" max="15013" width="29" customWidth="1"/>
    <col min="15014" max="15014" width="17.140625" customWidth="1"/>
    <col min="15015" max="15015" width="11.140625" customWidth="1"/>
    <col min="15016" max="15016" width="15.7109375" customWidth="1"/>
    <col min="15017" max="15017" width="16.28515625" customWidth="1"/>
    <col min="15018" max="15018" width="21.140625" customWidth="1"/>
    <col min="15019" max="15019" width="13" customWidth="1"/>
    <col min="15020" max="15020" width="15.28515625" customWidth="1"/>
    <col min="15021" max="15022" width="14.28515625" customWidth="1"/>
    <col min="15023" max="15024" width="15" customWidth="1"/>
    <col min="15025" max="15025" width="17.7109375" customWidth="1"/>
    <col min="15026" max="15026" width="15.7109375" customWidth="1"/>
    <col min="15027" max="15028" width="15" customWidth="1"/>
    <col min="15029" max="15029" width="15.85546875" customWidth="1"/>
    <col min="15030" max="15030" width="17.85546875" customWidth="1"/>
    <col min="15031" max="15031" width="15.85546875" bestFit="1" customWidth="1"/>
    <col min="15032" max="15032" width="18.7109375" bestFit="1" customWidth="1"/>
    <col min="15033" max="15033" width="5.7109375" customWidth="1"/>
    <col min="15034" max="15034" width="16.5703125" customWidth="1"/>
    <col min="15035" max="15035" width="18.7109375" bestFit="1" customWidth="1"/>
    <col min="15036" max="15037" width="15.85546875" bestFit="1" customWidth="1"/>
    <col min="15038" max="15038" width="14.85546875" bestFit="1" customWidth="1"/>
    <col min="15039" max="15039" width="14.28515625" bestFit="1" customWidth="1"/>
    <col min="15040" max="15040" width="15.28515625" customWidth="1"/>
    <col min="15041" max="15041" width="15.85546875" customWidth="1"/>
    <col min="15042" max="15042" width="14.28515625" customWidth="1"/>
    <col min="15043" max="15043" width="14.85546875" bestFit="1" customWidth="1"/>
    <col min="15044" max="15044" width="16.140625" customWidth="1"/>
    <col min="15045" max="15045" width="17.28515625" customWidth="1"/>
    <col min="15046" max="15046" width="15.85546875" bestFit="1" customWidth="1"/>
    <col min="15047" max="15047" width="18.7109375" bestFit="1" customWidth="1"/>
    <col min="15049" max="15049" width="14.28515625" bestFit="1" customWidth="1"/>
    <col min="15050" max="15050" width="18.7109375" bestFit="1" customWidth="1"/>
    <col min="15051" max="15052" width="15.85546875" bestFit="1" customWidth="1"/>
    <col min="15053" max="15053" width="14.85546875" bestFit="1" customWidth="1"/>
    <col min="15054" max="15054" width="16.85546875" customWidth="1"/>
    <col min="15055" max="15055" width="15.28515625" customWidth="1"/>
    <col min="15056" max="15056" width="15.85546875" customWidth="1"/>
    <col min="15057" max="15057" width="14.28515625" customWidth="1"/>
    <col min="15058" max="15058" width="14.85546875" bestFit="1" customWidth="1"/>
    <col min="15059" max="15059" width="16.140625" customWidth="1"/>
    <col min="15060" max="15060" width="17.28515625" customWidth="1"/>
    <col min="15061" max="15061" width="15.85546875" bestFit="1" customWidth="1"/>
    <col min="15062" max="15062" width="18.7109375" bestFit="1" customWidth="1"/>
    <col min="15064" max="15064" width="14.28515625" bestFit="1" customWidth="1"/>
    <col min="15065" max="15065" width="18.7109375" bestFit="1" customWidth="1"/>
    <col min="15066" max="15067" width="15.85546875" bestFit="1" customWidth="1"/>
    <col min="15068" max="15068" width="14.85546875" bestFit="1" customWidth="1"/>
    <col min="15069" max="15069" width="14.28515625" bestFit="1" customWidth="1"/>
    <col min="15070" max="15070" width="15.28515625" customWidth="1"/>
    <col min="15071" max="15071" width="15.85546875" customWidth="1"/>
    <col min="15072" max="15072" width="14.28515625" customWidth="1"/>
    <col min="15073" max="15073" width="14.85546875" bestFit="1" customWidth="1"/>
    <col min="15074" max="15074" width="16.140625" customWidth="1"/>
    <col min="15075" max="15075" width="17.28515625" customWidth="1"/>
    <col min="15076" max="15076" width="15.85546875" bestFit="1" customWidth="1"/>
    <col min="15077" max="15077" width="18.7109375" bestFit="1" customWidth="1"/>
    <col min="15079" max="15079" width="14.28515625" bestFit="1" customWidth="1"/>
    <col min="15080" max="15080" width="18.7109375" bestFit="1" customWidth="1"/>
    <col min="15081" max="15082" width="15.85546875" bestFit="1" customWidth="1"/>
    <col min="15083" max="15083" width="14.85546875" bestFit="1" customWidth="1"/>
    <col min="15084" max="15084" width="14.28515625" bestFit="1" customWidth="1"/>
    <col min="15085" max="15085" width="15.28515625" customWidth="1"/>
    <col min="15086" max="15086" width="15.85546875" customWidth="1"/>
    <col min="15087" max="15087" width="14.28515625" customWidth="1"/>
    <col min="15088" max="15088" width="14.85546875" bestFit="1" customWidth="1"/>
    <col min="15089" max="15089" width="16.140625" customWidth="1"/>
    <col min="15090" max="15090" width="17.28515625" customWidth="1"/>
    <col min="15091" max="15091" width="15.85546875" bestFit="1" customWidth="1"/>
    <col min="15092" max="15092" width="18.7109375" bestFit="1" customWidth="1"/>
    <col min="15094" max="15094" width="14.28515625" bestFit="1" customWidth="1"/>
    <col min="15095" max="15095" width="18.7109375" bestFit="1" customWidth="1"/>
    <col min="15096" max="15097" width="15.85546875" bestFit="1" customWidth="1"/>
    <col min="15098" max="15098" width="14.85546875" bestFit="1" customWidth="1"/>
    <col min="15099" max="15099" width="14.28515625" bestFit="1" customWidth="1"/>
    <col min="15100" max="15100" width="15.28515625" customWidth="1"/>
    <col min="15101" max="15101" width="15.85546875" customWidth="1"/>
    <col min="15102" max="15102" width="14.28515625" customWidth="1"/>
    <col min="15103" max="15103" width="14.85546875" bestFit="1" customWidth="1"/>
    <col min="15104" max="15104" width="16.140625" customWidth="1"/>
    <col min="15105" max="15105" width="17.28515625" customWidth="1"/>
    <col min="15106" max="15106" width="15.85546875" bestFit="1" customWidth="1"/>
    <col min="15107" max="15107" width="18.7109375" bestFit="1" customWidth="1"/>
    <col min="15268" max="15268" width="5.7109375" customWidth="1"/>
    <col min="15269" max="15269" width="29" customWidth="1"/>
    <col min="15270" max="15270" width="17.140625" customWidth="1"/>
    <col min="15271" max="15271" width="11.140625" customWidth="1"/>
    <col min="15272" max="15272" width="15.7109375" customWidth="1"/>
    <col min="15273" max="15273" width="16.28515625" customWidth="1"/>
    <col min="15274" max="15274" width="21.140625" customWidth="1"/>
    <col min="15275" max="15275" width="13" customWidth="1"/>
    <col min="15276" max="15276" width="15.28515625" customWidth="1"/>
    <col min="15277" max="15278" width="14.28515625" customWidth="1"/>
    <col min="15279" max="15280" width="15" customWidth="1"/>
    <col min="15281" max="15281" width="17.7109375" customWidth="1"/>
    <col min="15282" max="15282" width="15.7109375" customWidth="1"/>
    <col min="15283" max="15284" width="15" customWidth="1"/>
    <col min="15285" max="15285" width="15.85546875" customWidth="1"/>
    <col min="15286" max="15286" width="17.85546875" customWidth="1"/>
    <col min="15287" max="15287" width="15.85546875" bestFit="1" customWidth="1"/>
    <col min="15288" max="15288" width="18.7109375" bestFit="1" customWidth="1"/>
    <col min="15289" max="15289" width="5.7109375" customWidth="1"/>
    <col min="15290" max="15290" width="16.5703125" customWidth="1"/>
    <col min="15291" max="15291" width="18.7109375" bestFit="1" customWidth="1"/>
    <col min="15292" max="15293" width="15.85546875" bestFit="1" customWidth="1"/>
    <col min="15294" max="15294" width="14.85546875" bestFit="1" customWidth="1"/>
    <col min="15295" max="15295" width="14.28515625" bestFit="1" customWidth="1"/>
    <col min="15296" max="15296" width="15.28515625" customWidth="1"/>
    <col min="15297" max="15297" width="15.85546875" customWidth="1"/>
    <col min="15298" max="15298" width="14.28515625" customWidth="1"/>
    <col min="15299" max="15299" width="14.85546875" bestFit="1" customWidth="1"/>
    <col min="15300" max="15300" width="16.140625" customWidth="1"/>
    <col min="15301" max="15301" width="17.28515625" customWidth="1"/>
    <col min="15302" max="15302" width="15.85546875" bestFit="1" customWidth="1"/>
    <col min="15303" max="15303" width="18.7109375" bestFit="1" customWidth="1"/>
    <col min="15305" max="15305" width="14.28515625" bestFit="1" customWidth="1"/>
    <col min="15306" max="15306" width="18.7109375" bestFit="1" customWidth="1"/>
    <col min="15307" max="15308" width="15.85546875" bestFit="1" customWidth="1"/>
    <col min="15309" max="15309" width="14.85546875" bestFit="1" customWidth="1"/>
    <col min="15310" max="15310" width="16.85546875" customWidth="1"/>
    <col min="15311" max="15311" width="15.28515625" customWidth="1"/>
    <col min="15312" max="15312" width="15.85546875" customWidth="1"/>
    <col min="15313" max="15313" width="14.28515625" customWidth="1"/>
    <col min="15314" max="15314" width="14.85546875" bestFit="1" customWidth="1"/>
    <col min="15315" max="15315" width="16.140625" customWidth="1"/>
    <col min="15316" max="15316" width="17.28515625" customWidth="1"/>
    <col min="15317" max="15317" width="15.85546875" bestFit="1" customWidth="1"/>
    <col min="15318" max="15318" width="18.7109375" bestFit="1" customWidth="1"/>
    <col min="15320" max="15320" width="14.28515625" bestFit="1" customWidth="1"/>
    <col min="15321" max="15321" width="18.7109375" bestFit="1" customWidth="1"/>
    <col min="15322" max="15323" width="15.85546875" bestFit="1" customWidth="1"/>
    <col min="15324" max="15324" width="14.85546875" bestFit="1" customWidth="1"/>
    <col min="15325" max="15325" width="14.28515625" bestFit="1" customWidth="1"/>
    <col min="15326" max="15326" width="15.28515625" customWidth="1"/>
    <col min="15327" max="15327" width="15.85546875" customWidth="1"/>
    <col min="15328" max="15328" width="14.28515625" customWidth="1"/>
    <col min="15329" max="15329" width="14.85546875" bestFit="1" customWidth="1"/>
    <col min="15330" max="15330" width="16.140625" customWidth="1"/>
    <col min="15331" max="15331" width="17.28515625" customWidth="1"/>
    <col min="15332" max="15332" width="15.85546875" bestFit="1" customWidth="1"/>
    <col min="15333" max="15333" width="18.7109375" bestFit="1" customWidth="1"/>
    <col min="15335" max="15335" width="14.28515625" bestFit="1" customWidth="1"/>
    <col min="15336" max="15336" width="18.7109375" bestFit="1" customWidth="1"/>
    <col min="15337" max="15338" width="15.85546875" bestFit="1" customWidth="1"/>
    <col min="15339" max="15339" width="14.85546875" bestFit="1" customWidth="1"/>
    <col min="15340" max="15340" width="14.28515625" bestFit="1" customWidth="1"/>
    <col min="15341" max="15341" width="15.28515625" customWidth="1"/>
    <col min="15342" max="15342" width="15.85546875" customWidth="1"/>
    <col min="15343" max="15343" width="14.28515625" customWidth="1"/>
    <col min="15344" max="15344" width="14.85546875" bestFit="1" customWidth="1"/>
    <col min="15345" max="15345" width="16.140625" customWidth="1"/>
    <col min="15346" max="15346" width="17.28515625" customWidth="1"/>
    <col min="15347" max="15347" width="15.85546875" bestFit="1" customWidth="1"/>
    <col min="15348" max="15348" width="18.7109375" bestFit="1" customWidth="1"/>
    <col min="15350" max="15350" width="14.28515625" bestFit="1" customWidth="1"/>
    <col min="15351" max="15351" width="18.7109375" bestFit="1" customWidth="1"/>
    <col min="15352" max="15353" width="15.85546875" bestFit="1" customWidth="1"/>
    <col min="15354" max="15354" width="14.85546875" bestFit="1" customWidth="1"/>
    <col min="15355" max="15355" width="14.28515625" bestFit="1" customWidth="1"/>
    <col min="15356" max="15356" width="15.28515625" customWidth="1"/>
    <col min="15357" max="15357" width="15.85546875" customWidth="1"/>
    <col min="15358" max="15358" width="14.28515625" customWidth="1"/>
    <col min="15359" max="15359" width="14.85546875" bestFit="1" customWidth="1"/>
    <col min="15360" max="15360" width="16.140625" customWidth="1"/>
    <col min="15361" max="15361" width="17.28515625" customWidth="1"/>
    <col min="15362" max="15362" width="15.85546875" bestFit="1" customWidth="1"/>
    <col min="15363" max="15363" width="18.7109375" bestFit="1" customWidth="1"/>
    <col min="15524" max="15524" width="5.7109375" customWidth="1"/>
    <col min="15525" max="15525" width="29" customWidth="1"/>
    <col min="15526" max="15526" width="17.140625" customWidth="1"/>
    <col min="15527" max="15527" width="11.140625" customWidth="1"/>
    <col min="15528" max="15528" width="15.7109375" customWidth="1"/>
    <col min="15529" max="15529" width="16.28515625" customWidth="1"/>
    <col min="15530" max="15530" width="21.140625" customWidth="1"/>
    <col min="15531" max="15531" width="13" customWidth="1"/>
    <col min="15532" max="15532" width="15.28515625" customWidth="1"/>
    <col min="15533" max="15534" width="14.28515625" customWidth="1"/>
    <col min="15535" max="15536" width="15" customWidth="1"/>
    <col min="15537" max="15537" width="17.7109375" customWidth="1"/>
    <col min="15538" max="15538" width="15.7109375" customWidth="1"/>
    <col min="15539" max="15540" width="15" customWidth="1"/>
    <col min="15541" max="15541" width="15.85546875" customWidth="1"/>
    <col min="15542" max="15542" width="17.85546875" customWidth="1"/>
    <col min="15543" max="15543" width="15.85546875" bestFit="1" customWidth="1"/>
    <col min="15544" max="15544" width="18.7109375" bestFit="1" customWidth="1"/>
    <col min="15545" max="15545" width="5.7109375" customWidth="1"/>
    <col min="15546" max="15546" width="16.5703125" customWidth="1"/>
    <col min="15547" max="15547" width="18.7109375" bestFit="1" customWidth="1"/>
    <col min="15548" max="15549" width="15.85546875" bestFit="1" customWidth="1"/>
    <col min="15550" max="15550" width="14.85546875" bestFit="1" customWidth="1"/>
    <col min="15551" max="15551" width="14.28515625" bestFit="1" customWidth="1"/>
    <col min="15552" max="15552" width="15.28515625" customWidth="1"/>
    <col min="15553" max="15553" width="15.85546875" customWidth="1"/>
    <col min="15554" max="15554" width="14.28515625" customWidth="1"/>
    <col min="15555" max="15555" width="14.85546875" bestFit="1" customWidth="1"/>
    <col min="15556" max="15556" width="16.140625" customWidth="1"/>
    <col min="15557" max="15557" width="17.28515625" customWidth="1"/>
    <col min="15558" max="15558" width="15.85546875" bestFit="1" customWidth="1"/>
    <col min="15559" max="15559" width="18.7109375" bestFit="1" customWidth="1"/>
    <col min="15561" max="15561" width="14.28515625" bestFit="1" customWidth="1"/>
    <col min="15562" max="15562" width="18.7109375" bestFit="1" customWidth="1"/>
    <col min="15563" max="15564" width="15.85546875" bestFit="1" customWidth="1"/>
    <col min="15565" max="15565" width="14.85546875" bestFit="1" customWidth="1"/>
    <col min="15566" max="15566" width="16.85546875" customWidth="1"/>
    <col min="15567" max="15567" width="15.28515625" customWidth="1"/>
    <col min="15568" max="15568" width="15.85546875" customWidth="1"/>
    <col min="15569" max="15569" width="14.28515625" customWidth="1"/>
    <col min="15570" max="15570" width="14.85546875" bestFit="1" customWidth="1"/>
    <col min="15571" max="15571" width="16.140625" customWidth="1"/>
    <col min="15572" max="15572" width="17.28515625" customWidth="1"/>
    <col min="15573" max="15573" width="15.85546875" bestFit="1" customWidth="1"/>
    <col min="15574" max="15574" width="18.7109375" bestFit="1" customWidth="1"/>
    <col min="15576" max="15576" width="14.28515625" bestFit="1" customWidth="1"/>
    <col min="15577" max="15577" width="18.7109375" bestFit="1" customWidth="1"/>
    <col min="15578" max="15579" width="15.85546875" bestFit="1" customWidth="1"/>
    <col min="15580" max="15580" width="14.85546875" bestFit="1" customWidth="1"/>
    <col min="15581" max="15581" width="14.28515625" bestFit="1" customWidth="1"/>
    <col min="15582" max="15582" width="15.28515625" customWidth="1"/>
    <col min="15583" max="15583" width="15.85546875" customWidth="1"/>
    <col min="15584" max="15584" width="14.28515625" customWidth="1"/>
    <col min="15585" max="15585" width="14.85546875" bestFit="1" customWidth="1"/>
    <col min="15586" max="15586" width="16.140625" customWidth="1"/>
    <col min="15587" max="15587" width="17.28515625" customWidth="1"/>
    <col min="15588" max="15588" width="15.85546875" bestFit="1" customWidth="1"/>
    <col min="15589" max="15589" width="18.7109375" bestFit="1" customWidth="1"/>
    <col min="15591" max="15591" width="14.28515625" bestFit="1" customWidth="1"/>
    <col min="15592" max="15592" width="18.7109375" bestFit="1" customWidth="1"/>
    <col min="15593" max="15594" width="15.85546875" bestFit="1" customWidth="1"/>
    <col min="15595" max="15595" width="14.85546875" bestFit="1" customWidth="1"/>
    <col min="15596" max="15596" width="14.28515625" bestFit="1" customWidth="1"/>
    <col min="15597" max="15597" width="15.28515625" customWidth="1"/>
    <col min="15598" max="15598" width="15.85546875" customWidth="1"/>
    <col min="15599" max="15599" width="14.28515625" customWidth="1"/>
    <col min="15600" max="15600" width="14.85546875" bestFit="1" customWidth="1"/>
    <col min="15601" max="15601" width="16.140625" customWidth="1"/>
    <col min="15602" max="15602" width="17.28515625" customWidth="1"/>
    <col min="15603" max="15603" width="15.85546875" bestFit="1" customWidth="1"/>
    <col min="15604" max="15604" width="18.7109375" bestFit="1" customWidth="1"/>
    <col min="15606" max="15606" width="14.28515625" bestFit="1" customWidth="1"/>
    <col min="15607" max="15607" width="18.7109375" bestFit="1" customWidth="1"/>
    <col min="15608" max="15609" width="15.85546875" bestFit="1" customWidth="1"/>
    <col min="15610" max="15610" width="14.85546875" bestFit="1" customWidth="1"/>
    <col min="15611" max="15611" width="14.28515625" bestFit="1" customWidth="1"/>
    <col min="15612" max="15612" width="15.28515625" customWidth="1"/>
    <col min="15613" max="15613" width="15.85546875" customWidth="1"/>
    <col min="15614" max="15614" width="14.28515625" customWidth="1"/>
    <col min="15615" max="15615" width="14.85546875" bestFit="1" customWidth="1"/>
    <col min="15616" max="15616" width="16.140625" customWidth="1"/>
    <col min="15617" max="15617" width="17.28515625" customWidth="1"/>
    <col min="15618" max="15618" width="15.85546875" bestFit="1" customWidth="1"/>
    <col min="15619" max="15619" width="18.7109375" bestFit="1" customWidth="1"/>
    <col min="15780" max="15780" width="5.7109375" customWidth="1"/>
    <col min="15781" max="15781" width="29" customWidth="1"/>
    <col min="15782" max="15782" width="17.140625" customWidth="1"/>
    <col min="15783" max="15783" width="11.140625" customWidth="1"/>
    <col min="15784" max="15784" width="15.7109375" customWidth="1"/>
    <col min="15785" max="15785" width="16.28515625" customWidth="1"/>
    <col min="15786" max="15786" width="21.140625" customWidth="1"/>
    <col min="15787" max="15787" width="13" customWidth="1"/>
    <col min="15788" max="15788" width="15.28515625" customWidth="1"/>
    <col min="15789" max="15790" width="14.28515625" customWidth="1"/>
    <col min="15791" max="15792" width="15" customWidth="1"/>
    <col min="15793" max="15793" width="17.7109375" customWidth="1"/>
    <col min="15794" max="15794" width="15.7109375" customWidth="1"/>
    <col min="15795" max="15796" width="15" customWidth="1"/>
    <col min="15797" max="15797" width="15.85546875" customWidth="1"/>
    <col min="15798" max="15798" width="17.85546875" customWidth="1"/>
    <col min="15799" max="15799" width="15.85546875" bestFit="1" customWidth="1"/>
    <col min="15800" max="15800" width="18.7109375" bestFit="1" customWidth="1"/>
    <col min="15801" max="15801" width="5.7109375" customWidth="1"/>
    <col min="15802" max="15802" width="16.5703125" customWidth="1"/>
    <col min="15803" max="15803" width="18.7109375" bestFit="1" customWidth="1"/>
    <col min="15804" max="15805" width="15.85546875" bestFit="1" customWidth="1"/>
    <col min="15806" max="15806" width="14.85546875" bestFit="1" customWidth="1"/>
    <col min="15807" max="15807" width="14.28515625" bestFit="1" customWidth="1"/>
    <col min="15808" max="15808" width="15.28515625" customWidth="1"/>
    <col min="15809" max="15809" width="15.85546875" customWidth="1"/>
    <col min="15810" max="15810" width="14.28515625" customWidth="1"/>
    <col min="15811" max="15811" width="14.85546875" bestFit="1" customWidth="1"/>
    <col min="15812" max="15812" width="16.140625" customWidth="1"/>
    <col min="15813" max="15813" width="17.28515625" customWidth="1"/>
    <col min="15814" max="15814" width="15.85546875" bestFit="1" customWidth="1"/>
    <col min="15815" max="15815" width="18.7109375" bestFit="1" customWidth="1"/>
    <col min="15817" max="15817" width="14.28515625" bestFit="1" customWidth="1"/>
    <col min="15818" max="15818" width="18.7109375" bestFit="1" customWidth="1"/>
    <col min="15819" max="15820" width="15.85546875" bestFit="1" customWidth="1"/>
    <col min="15821" max="15821" width="14.85546875" bestFit="1" customWidth="1"/>
    <col min="15822" max="15822" width="16.85546875" customWidth="1"/>
    <col min="15823" max="15823" width="15.28515625" customWidth="1"/>
    <col min="15824" max="15824" width="15.85546875" customWidth="1"/>
    <col min="15825" max="15825" width="14.28515625" customWidth="1"/>
    <col min="15826" max="15826" width="14.85546875" bestFit="1" customWidth="1"/>
    <col min="15827" max="15827" width="16.140625" customWidth="1"/>
    <col min="15828" max="15828" width="17.28515625" customWidth="1"/>
    <col min="15829" max="15829" width="15.85546875" bestFit="1" customWidth="1"/>
    <col min="15830" max="15830" width="18.7109375" bestFit="1" customWidth="1"/>
    <col min="15832" max="15832" width="14.28515625" bestFit="1" customWidth="1"/>
    <col min="15833" max="15833" width="18.7109375" bestFit="1" customWidth="1"/>
    <col min="15834" max="15835" width="15.85546875" bestFit="1" customWidth="1"/>
    <col min="15836" max="15836" width="14.85546875" bestFit="1" customWidth="1"/>
    <col min="15837" max="15837" width="14.28515625" bestFit="1" customWidth="1"/>
    <col min="15838" max="15838" width="15.28515625" customWidth="1"/>
    <col min="15839" max="15839" width="15.85546875" customWidth="1"/>
    <col min="15840" max="15840" width="14.28515625" customWidth="1"/>
    <col min="15841" max="15841" width="14.85546875" bestFit="1" customWidth="1"/>
    <col min="15842" max="15842" width="16.140625" customWidth="1"/>
    <col min="15843" max="15843" width="17.28515625" customWidth="1"/>
    <col min="15844" max="15844" width="15.85546875" bestFit="1" customWidth="1"/>
    <col min="15845" max="15845" width="18.7109375" bestFit="1" customWidth="1"/>
    <col min="15847" max="15847" width="14.28515625" bestFit="1" customWidth="1"/>
    <col min="15848" max="15848" width="18.7109375" bestFit="1" customWidth="1"/>
    <col min="15849" max="15850" width="15.85546875" bestFit="1" customWidth="1"/>
    <col min="15851" max="15851" width="14.85546875" bestFit="1" customWidth="1"/>
    <col min="15852" max="15852" width="14.28515625" bestFit="1" customWidth="1"/>
    <col min="15853" max="15853" width="15.28515625" customWidth="1"/>
    <col min="15854" max="15854" width="15.85546875" customWidth="1"/>
    <col min="15855" max="15855" width="14.28515625" customWidth="1"/>
    <col min="15856" max="15856" width="14.85546875" bestFit="1" customWidth="1"/>
    <col min="15857" max="15857" width="16.140625" customWidth="1"/>
    <col min="15858" max="15858" width="17.28515625" customWidth="1"/>
    <col min="15859" max="15859" width="15.85546875" bestFit="1" customWidth="1"/>
    <col min="15860" max="15860" width="18.7109375" bestFit="1" customWidth="1"/>
    <col min="15862" max="15862" width="14.28515625" bestFit="1" customWidth="1"/>
    <col min="15863" max="15863" width="18.7109375" bestFit="1" customWidth="1"/>
    <col min="15864" max="15865" width="15.85546875" bestFit="1" customWidth="1"/>
    <col min="15866" max="15866" width="14.85546875" bestFit="1" customWidth="1"/>
    <col min="15867" max="15867" width="14.28515625" bestFit="1" customWidth="1"/>
    <col min="15868" max="15868" width="15.28515625" customWidth="1"/>
    <col min="15869" max="15869" width="15.85546875" customWidth="1"/>
    <col min="15870" max="15870" width="14.28515625" customWidth="1"/>
    <col min="15871" max="15871" width="14.85546875" bestFit="1" customWidth="1"/>
    <col min="15872" max="15872" width="16.140625" customWidth="1"/>
    <col min="15873" max="15873" width="17.28515625" customWidth="1"/>
    <col min="15874" max="15874" width="15.85546875" bestFit="1" customWidth="1"/>
    <col min="15875" max="15875" width="18.7109375" bestFit="1" customWidth="1"/>
    <col min="16036" max="16036" width="5.7109375" customWidth="1"/>
    <col min="16037" max="16037" width="29" customWidth="1"/>
    <col min="16038" max="16038" width="17.140625" customWidth="1"/>
    <col min="16039" max="16039" width="11.140625" customWidth="1"/>
    <col min="16040" max="16040" width="15.7109375" customWidth="1"/>
    <col min="16041" max="16041" width="16.28515625" customWidth="1"/>
    <col min="16042" max="16042" width="21.140625" customWidth="1"/>
    <col min="16043" max="16043" width="13" customWidth="1"/>
    <col min="16044" max="16044" width="15.28515625" customWidth="1"/>
    <col min="16045" max="16046" width="14.28515625" customWidth="1"/>
    <col min="16047" max="16048" width="15" customWidth="1"/>
    <col min="16049" max="16049" width="17.7109375" customWidth="1"/>
    <col min="16050" max="16050" width="15.7109375" customWidth="1"/>
    <col min="16051" max="16052" width="15" customWidth="1"/>
    <col min="16053" max="16053" width="15.85546875" customWidth="1"/>
    <col min="16054" max="16054" width="17.85546875" customWidth="1"/>
    <col min="16055" max="16055" width="15.85546875" bestFit="1" customWidth="1"/>
    <col min="16056" max="16056" width="18.7109375" bestFit="1" customWidth="1"/>
    <col min="16057" max="16057" width="5.7109375" customWidth="1"/>
    <col min="16058" max="16058" width="16.5703125" customWidth="1"/>
    <col min="16059" max="16059" width="18.7109375" bestFit="1" customWidth="1"/>
    <col min="16060" max="16061" width="15.85546875" bestFit="1" customWidth="1"/>
    <col min="16062" max="16062" width="14.85546875" bestFit="1" customWidth="1"/>
    <col min="16063" max="16063" width="14.28515625" bestFit="1" customWidth="1"/>
    <col min="16064" max="16064" width="15.28515625" customWidth="1"/>
    <col min="16065" max="16065" width="15.85546875" customWidth="1"/>
    <col min="16066" max="16066" width="14.28515625" customWidth="1"/>
    <col min="16067" max="16067" width="14.85546875" bestFit="1" customWidth="1"/>
    <col min="16068" max="16068" width="16.140625" customWidth="1"/>
    <col min="16069" max="16069" width="17.28515625" customWidth="1"/>
    <col min="16070" max="16070" width="15.85546875" bestFit="1" customWidth="1"/>
    <col min="16071" max="16071" width="18.7109375" bestFit="1" customWidth="1"/>
    <col min="16073" max="16073" width="14.28515625" bestFit="1" customWidth="1"/>
    <col min="16074" max="16074" width="18.7109375" bestFit="1" customWidth="1"/>
    <col min="16075" max="16076" width="15.85546875" bestFit="1" customWidth="1"/>
    <col min="16077" max="16077" width="14.85546875" bestFit="1" customWidth="1"/>
    <col min="16078" max="16078" width="16.85546875" customWidth="1"/>
    <col min="16079" max="16079" width="15.28515625" customWidth="1"/>
    <col min="16080" max="16080" width="15.85546875" customWidth="1"/>
    <col min="16081" max="16081" width="14.28515625" customWidth="1"/>
    <col min="16082" max="16082" width="14.85546875" bestFit="1" customWidth="1"/>
    <col min="16083" max="16083" width="16.140625" customWidth="1"/>
    <col min="16084" max="16084" width="17.28515625" customWidth="1"/>
    <col min="16085" max="16085" width="15.85546875" bestFit="1" customWidth="1"/>
    <col min="16086" max="16086" width="18.7109375" bestFit="1" customWidth="1"/>
    <col min="16088" max="16088" width="14.28515625" bestFit="1" customWidth="1"/>
    <col min="16089" max="16089" width="18.7109375" bestFit="1" customWidth="1"/>
    <col min="16090" max="16091" width="15.85546875" bestFit="1" customWidth="1"/>
    <col min="16092" max="16092" width="14.85546875" bestFit="1" customWidth="1"/>
    <col min="16093" max="16093" width="14.28515625" bestFit="1" customWidth="1"/>
    <col min="16094" max="16094" width="15.28515625" customWidth="1"/>
    <col min="16095" max="16095" width="15.85546875" customWidth="1"/>
    <col min="16096" max="16096" width="14.28515625" customWidth="1"/>
    <col min="16097" max="16097" width="14.85546875" bestFit="1" customWidth="1"/>
    <col min="16098" max="16098" width="16.140625" customWidth="1"/>
    <col min="16099" max="16099" width="17.28515625" customWidth="1"/>
    <col min="16100" max="16100" width="15.85546875" bestFit="1" customWidth="1"/>
    <col min="16101" max="16101" width="18.7109375" bestFit="1" customWidth="1"/>
    <col min="16103" max="16103" width="14.28515625" bestFit="1" customWidth="1"/>
    <col min="16104" max="16104" width="18.7109375" bestFit="1" customWidth="1"/>
    <col min="16105" max="16106" width="15.85546875" bestFit="1" customWidth="1"/>
    <col min="16107" max="16107" width="14.85546875" bestFit="1" customWidth="1"/>
    <col min="16108" max="16108" width="14.28515625" bestFit="1" customWidth="1"/>
    <col min="16109" max="16109" width="15.28515625" customWidth="1"/>
    <col min="16110" max="16110" width="15.85546875" customWidth="1"/>
    <col min="16111" max="16111" width="14.28515625" customWidth="1"/>
    <col min="16112" max="16112" width="14.85546875" bestFit="1" customWidth="1"/>
    <col min="16113" max="16113" width="16.140625" customWidth="1"/>
    <col min="16114" max="16114" width="17.28515625" customWidth="1"/>
    <col min="16115" max="16115" width="15.85546875" bestFit="1" customWidth="1"/>
    <col min="16116" max="16116" width="18.7109375" bestFit="1" customWidth="1"/>
    <col min="16118" max="16118" width="14.28515625" bestFit="1" customWidth="1"/>
    <col min="16119" max="16119" width="18.7109375" bestFit="1" customWidth="1"/>
    <col min="16120" max="16121" width="15.85546875" bestFit="1" customWidth="1"/>
    <col min="16122" max="16122" width="14.85546875" bestFit="1" customWidth="1"/>
    <col min="16123" max="16123" width="14.28515625" bestFit="1" customWidth="1"/>
    <col min="16124" max="16124" width="15.28515625" customWidth="1"/>
    <col min="16125" max="16125" width="15.85546875" customWidth="1"/>
    <col min="16126" max="16126" width="14.28515625" customWidth="1"/>
    <col min="16127" max="16127" width="14.85546875" bestFit="1" customWidth="1"/>
    <col min="16128" max="16128" width="16.140625" customWidth="1"/>
    <col min="16129" max="16129" width="17.28515625" customWidth="1"/>
    <col min="16130" max="16130" width="15.85546875" bestFit="1" customWidth="1"/>
    <col min="16131" max="16131" width="18.7109375" bestFit="1" customWidth="1"/>
  </cols>
  <sheetData>
    <row r="2" spans="1:6" ht="18" x14ac:dyDescent="0.25">
      <c r="A2" s="1" t="s">
        <v>255</v>
      </c>
      <c r="B2" s="2"/>
      <c r="C2" s="2"/>
      <c r="D2" s="2"/>
      <c r="E2" s="2"/>
      <c r="F2" s="2"/>
    </row>
    <row r="3" spans="1:6" ht="17.25" x14ac:dyDescent="0.3">
      <c r="A3" s="3" t="s">
        <v>0</v>
      </c>
      <c r="B3" s="2"/>
      <c r="C3" s="2"/>
      <c r="D3" s="2"/>
      <c r="E3" s="2"/>
      <c r="F3" s="2"/>
    </row>
    <row r="4" spans="1:6" x14ac:dyDescent="0.25">
      <c r="A4" s="4" t="s">
        <v>1</v>
      </c>
      <c r="B4" s="2"/>
      <c r="C4" s="2"/>
      <c r="D4" s="2"/>
      <c r="E4" s="2"/>
      <c r="F4" s="2"/>
    </row>
    <row r="5" spans="1:6" x14ac:dyDescent="0.25">
      <c r="A5" s="5">
        <v>1</v>
      </c>
      <c r="B5" s="6" t="s">
        <v>2</v>
      </c>
      <c r="C5" s="2">
        <f>SUM(C6,C7,C8,C10,C12,C14)</f>
        <v>34879.58</v>
      </c>
      <c r="D5" s="2" t="s">
        <v>3</v>
      </c>
      <c r="E5" s="2"/>
      <c r="F5" s="2"/>
    </row>
    <row r="6" spans="1:6" x14ac:dyDescent="0.25">
      <c r="A6" s="5">
        <v>2</v>
      </c>
      <c r="B6" s="6" t="s">
        <v>4</v>
      </c>
      <c r="C6" s="2">
        <f>'Luas Lahan'!B66</f>
        <v>15228.9</v>
      </c>
      <c r="D6" s="2" t="s">
        <v>3</v>
      </c>
      <c r="E6" s="7">
        <f>SUM(C6:C7)</f>
        <v>17028.900000000001</v>
      </c>
      <c r="F6" s="24">
        <f>C6/E6</f>
        <v>0.89429734157814056</v>
      </c>
    </row>
    <row r="7" spans="1:6" x14ac:dyDescent="0.25">
      <c r="A7" s="5">
        <v>3</v>
      </c>
      <c r="B7" s="6" t="s">
        <v>34</v>
      </c>
      <c r="C7" s="2">
        <f>'Luas Lahan'!B69</f>
        <v>1800</v>
      </c>
      <c r="D7" s="2" t="s">
        <v>3</v>
      </c>
      <c r="E7" s="7"/>
      <c r="F7" s="24">
        <f>C7/C6</f>
        <v>0.11819632409432067</v>
      </c>
    </row>
    <row r="8" spans="1:6" x14ac:dyDescent="0.25">
      <c r="A8" s="5">
        <v>4</v>
      </c>
      <c r="B8" s="6" t="s">
        <v>5</v>
      </c>
      <c r="C8" s="8">
        <f>'Luas Lahan'!B71</f>
        <v>7703.95</v>
      </c>
      <c r="D8" s="2" t="s">
        <v>3</v>
      </c>
      <c r="E8" s="2"/>
      <c r="F8" s="2"/>
    </row>
    <row r="9" spans="1:6" x14ac:dyDescent="0.25">
      <c r="A9" s="5"/>
      <c r="B9" s="2" t="s">
        <v>6</v>
      </c>
      <c r="C9" s="9">
        <f>C8/$C$5</f>
        <v>0.22087278573881908</v>
      </c>
      <c r="D9" s="2"/>
      <c r="E9" s="2"/>
      <c r="F9" s="2"/>
    </row>
    <row r="10" spans="1:6" x14ac:dyDescent="0.25">
      <c r="A10" s="5"/>
      <c r="B10" s="6" t="s">
        <v>7</v>
      </c>
      <c r="C10" s="8">
        <f>'Luas Lahan'!B67</f>
        <v>6619.14</v>
      </c>
      <c r="D10" s="2" t="s">
        <v>3</v>
      </c>
      <c r="E10" s="2"/>
      <c r="F10" s="2"/>
    </row>
    <row r="11" spans="1:6" x14ac:dyDescent="0.25">
      <c r="A11" s="5"/>
      <c r="B11" s="2" t="s">
        <v>6</v>
      </c>
      <c r="C11" s="9">
        <f>C10/$C$5</f>
        <v>0.18977120710742504</v>
      </c>
      <c r="D11" s="2"/>
      <c r="E11" s="2"/>
      <c r="F11" s="7"/>
    </row>
    <row r="12" spans="1:6" x14ac:dyDescent="0.25">
      <c r="A12" s="2"/>
      <c r="B12" s="6" t="s">
        <v>8</v>
      </c>
      <c r="C12" s="2">
        <f>'Luas Lahan'!B68</f>
        <v>2858.39</v>
      </c>
      <c r="D12" s="6" t="s">
        <v>3</v>
      </c>
      <c r="E12" s="2"/>
      <c r="F12" s="2"/>
    </row>
    <row r="13" spans="1:6" x14ac:dyDescent="0.25">
      <c r="A13" s="2"/>
      <c r="B13" s="2" t="s">
        <v>6</v>
      </c>
      <c r="C13" s="9">
        <f>C12/$C$5</f>
        <v>8.1950241373319285E-2</v>
      </c>
      <c r="D13" s="6"/>
      <c r="E13" s="2"/>
      <c r="F13" s="2"/>
    </row>
    <row r="14" spans="1:6" x14ac:dyDescent="0.25">
      <c r="A14" s="2"/>
      <c r="B14" s="6" t="s">
        <v>38</v>
      </c>
      <c r="C14" s="2">
        <f>'Luas Lahan'!B70</f>
        <v>669.2</v>
      </c>
      <c r="D14" s="6" t="s">
        <v>3</v>
      </c>
      <c r="E14" s="2"/>
      <c r="F14" s="2"/>
    </row>
    <row r="15" spans="1:6" x14ac:dyDescent="0.25">
      <c r="A15" s="2"/>
      <c r="B15" s="2" t="s">
        <v>6</v>
      </c>
      <c r="C15" s="9">
        <f>C14/$C$5</f>
        <v>1.9186010840726866E-2</v>
      </c>
      <c r="D15" s="6"/>
      <c r="E15" s="2"/>
      <c r="F15" s="2"/>
    </row>
    <row r="16" spans="1:6" x14ac:dyDescent="0.25">
      <c r="A16" s="2"/>
      <c r="B16" s="6" t="s">
        <v>39</v>
      </c>
      <c r="C16" s="2">
        <f>SUM('Jumlah Unit'!N49:N51)</f>
        <v>101</v>
      </c>
      <c r="D16" s="6" t="s">
        <v>9</v>
      </c>
      <c r="E16" s="2"/>
      <c r="F16" s="2"/>
    </row>
    <row r="17" spans="1:9" x14ac:dyDescent="0.25">
      <c r="A17" s="2"/>
      <c r="B17" s="6" t="s">
        <v>40</v>
      </c>
      <c r="C17" s="2">
        <f>'Jumlah Unit'!N52</f>
        <v>26</v>
      </c>
      <c r="D17" s="6" t="s">
        <v>9</v>
      </c>
      <c r="E17" s="2"/>
      <c r="F17" s="2"/>
    </row>
    <row r="18" spans="1:9" x14ac:dyDescent="0.25">
      <c r="A18" s="2"/>
      <c r="B18" s="6"/>
      <c r="C18" s="2"/>
      <c r="D18" s="6"/>
      <c r="E18" s="2"/>
      <c r="F18" s="2"/>
    </row>
    <row r="19" spans="1:9" x14ac:dyDescent="0.25">
      <c r="A19" s="2"/>
      <c r="B19" s="6" t="s">
        <v>36</v>
      </c>
      <c r="C19" s="2"/>
      <c r="D19" s="6"/>
      <c r="E19" s="2"/>
      <c r="F19" s="2"/>
    </row>
    <row r="20" spans="1:9" x14ac:dyDescent="0.25">
      <c r="A20" s="382" t="s">
        <v>10</v>
      </c>
      <c r="B20" s="383"/>
      <c r="C20" s="386" t="s">
        <v>11</v>
      </c>
      <c r="D20" s="386" t="s">
        <v>12</v>
      </c>
      <c r="E20" s="386" t="s">
        <v>13</v>
      </c>
      <c r="F20" s="386" t="s">
        <v>14</v>
      </c>
    </row>
    <row r="21" spans="1:9" x14ac:dyDescent="0.25">
      <c r="A21" s="384"/>
      <c r="B21" s="385"/>
      <c r="C21" s="387"/>
      <c r="D21" s="387"/>
      <c r="E21" s="387"/>
      <c r="F21" s="387"/>
    </row>
    <row r="22" spans="1:9" x14ac:dyDescent="0.25">
      <c r="A22" s="18">
        <v>1</v>
      </c>
      <c r="B22" s="11" t="s">
        <v>15</v>
      </c>
      <c r="C22" s="12">
        <v>1</v>
      </c>
      <c r="D22" s="11" t="s">
        <v>49</v>
      </c>
      <c r="E22" s="10">
        <f>PBB!E26</f>
        <v>88257234.44650127</v>
      </c>
      <c r="F22" s="10">
        <f>C22*E22</f>
        <v>88257234.44650127</v>
      </c>
      <c r="I22" s="25"/>
    </row>
    <row r="23" spans="1:9" x14ac:dyDescent="0.25">
      <c r="A23" s="18">
        <v>2</v>
      </c>
      <c r="B23" s="10" t="s">
        <v>17</v>
      </c>
      <c r="C23" s="10">
        <v>300</v>
      </c>
      <c r="D23" s="10" t="s">
        <v>18</v>
      </c>
      <c r="E23" s="10">
        <v>340000</v>
      </c>
      <c r="F23" s="10">
        <f>C23*E23</f>
        <v>102000000</v>
      </c>
      <c r="I23" s="25"/>
    </row>
    <row r="24" spans="1:9" x14ac:dyDescent="0.25">
      <c r="A24" s="18">
        <v>3</v>
      </c>
      <c r="B24" s="10" t="s">
        <v>19</v>
      </c>
      <c r="C24" s="10">
        <v>200</v>
      </c>
      <c r="D24" s="10" t="s">
        <v>18</v>
      </c>
      <c r="E24" s="10">
        <v>1200000</v>
      </c>
      <c r="F24" s="10">
        <f>C24*E24</f>
        <v>240000000</v>
      </c>
      <c r="I24" s="25"/>
    </row>
    <row r="25" spans="1:9" x14ac:dyDescent="0.25">
      <c r="A25" s="18">
        <v>4</v>
      </c>
      <c r="B25" s="11" t="s">
        <v>20</v>
      </c>
      <c r="C25" s="10">
        <v>5</v>
      </c>
      <c r="D25" s="11" t="s">
        <v>16</v>
      </c>
      <c r="E25" s="10">
        <v>20000000</v>
      </c>
      <c r="F25" s="10">
        <f>C25*E25</f>
        <v>100000000</v>
      </c>
      <c r="I25" s="25"/>
    </row>
    <row r="26" spans="1:9" x14ac:dyDescent="0.25">
      <c r="A26" s="19"/>
      <c r="B26" s="14" t="s">
        <v>21</v>
      </c>
      <c r="C26" s="14">
        <f>F26/C6</f>
        <v>34819.142186664911</v>
      </c>
      <c r="D26" s="14" t="s">
        <v>22</v>
      </c>
      <c r="E26" s="14"/>
      <c r="F26" s="14">
        <f>SUM(F22:F25)</f>
        <v>530257234.44650126</v>
      </c>
      <c r="I26" s="25"/>
    </row>
    <row r="27" spans="1:9" x14ac:dyDescent="0.25">
      <c r="A27" s="18">
        <v>5</v>
      </c>
      <c r="B27" s="10" t="s">
        <v>23</v>
      </c>
      <c r="C27" s="10">
        <f>C6+C8+C10+C12</f>
        <v>32410.379999999997</v>
      </c>
      <c r="D27" s="10" t="s">
        <v>3</v>
      </c>
      <c r="E27" s="10">
        <v>1500</v>
      </c>
      <c r="F27" s="10">
        <f>C27*E27</f>
        <v>48615569.999999993</v>
      </c>
      <c r="I27" s="25"/>
    </row>
    <row r="28" spans="1:9" x14ac:dyDescent="0.25">
      <c r="A28" s="18">
        <v>6</v>
      </c>
      <c r="B28" s="10" t="s">
        <v>256</v>
      </c>
      <c r="C28" s="12">
        <f>Galian!F44</f>
        <v>36556.005757755724</v>
      </c>
      <c r="D28" s="10" t="s">
        <v>24</v>
      </c>
      <c r="E28" s="10">
        <v>18000</v>
      </c>
      <c r="F28" s="10">
        <f t="shared" ref="F28:F41" si="0">C28*E28</f>
        <v>658008103.63960302</v>
      </c>
      <c r="I28" s="25"/>
    </row>
    <row r="29" spans="1:9" x14ac:dyDescent="0.25">
      <c r="A29" s="18">
        <v>7</v>
      </c>
      <c r="B29" s="10" t="s">
        <v>257</v>
      </c>
      <c r="C29" s="12">
        <f>Galian!F45</f>
        <v>9614.4478953225407</v>
      </c>
      <c r="D29" s="10" t="s">
        <v>24</v>
      </c>
      <c r="E29" s="10">
        <v>120000</v>
      </c>
      <c r="F29" s="10">
        <f t="shared" si="0"/>
        <v>1153733747.438705</v>
      </c>
      <c r="I29" s="25"/>
    </row>
    <row r="30" spans="1:9" x14ac:dyDescent="0.25">
      <c r="A30" s="18">
        <v>8</v>
      </c>
      <c r="B30" s="10" t="s">
        <v>25</v>
      </c>
      <c r="C30" s="10">
        <f>C8</f>
        <v>7703.95</v>
      </c>
      <c r="D30" s="10" t="s">
        <v>3</v>
      </c>
      <c r="E30" s="10">
        <v>320000</v>
      </c>
      <c r="F30" s="10">
        <f t="shared" si="0"/>
        <v>2465264000</v>
      </c>
      <c r="I30" s="25"/>
    </row>
    <row r="31" spans="1:9" x14ac:dyDescent="0.25">
      <c r="A31" s="18">
        <v>9</v>
      </c>
      <c r="B31" s="10" t="s">
        <v>26</v>
      </c>
      <c r="C31" s="10">
        <f>C16</f>
        <v>101</v>
      </c>
      <c r="D31" s="10" t="s">
        <v>12</v>
      </c>
      <c r="E31" s="10">
        <f>'[2]Blok A CG2'!E27</f>
        <v>13000000</v>
      </c>
      <c r="F31" s="10">
        <f t="shared" si="0"/>
        <v>1313000000</v>
      </c>
      <c r="I31" s="25"/>
    </row>
    <row r="32" spans="1:9" x14ac:dyDescent="0.25">
      <c r="A32" s="18">
        <v>10</v>
      </c>
      <c r="B32" s="10" t="s">
        <v>27</v>
      </c>
      <c r="C32" s="209">
        <v>0.5</v>
      </c>
      <c r="D32" s="10" t="s">
        <v>12</v>
      </c>
      <c r="E32" s="10">
        <v>35000000</v>
      </c>
      <c r="F32" s="10">
        <f t="shared" si="0"/>
        <v>17500000</v>
      </c>
      <c r="I32" s="25"/>
    </row>
    <row r="33" spans="1:9" x14ac:dyDescent="0.25">
      <c r="A33" s="18">
        <v>11</v>
      </c>
      <c r="B33" s="10" t="s">
        <v>28</v>
      </c>
      <c r="C33" s="10">
        <f>ROUNDUP((C8/11)*2/60,0)</f>
        <v>24</v>
      </c>
      <c r="D33" s="10" t="s">
        <v>12</v>
      </c>
      <c r="E33" s="10">
        <v>17290006</v>
      </c>
      <c r="F33" s="10">
        <f t="shared" si="0"/>
        <v>414960144</v>
      </c>
      <c r="I33" s="25"/>
    </row>
    <row r="34" spans="1:9" x14ac:dyDescent="0.25">
      <c r="A34" s="18">
        <v>12</v>
      </c>
      <c r="B34" s="10" t="s">
        <v>29</v>
      </c>
      <c r="C34" s="10">
        <f>C31</f>
        <v>101</v>
      </c>
      <c r="D34" s="10" t="s">
        <v>12</v>
      </c>
      <c r="E34" s="10">
        <v>2300000</v>
      </c>
      <c r="F34" s="10">
        <f t="shared" si="0"/>
        <v>232300000</v>
      </c>
      <c r="I34" s="25"/>
    </row>
    <row r="35" spans="1:9" x14ac:dyDescent="0.25">
      <c r="A35" s="18">
        <v>13</v>
      </c>
      <c r="B35" s="16" t="s">
        <v>30</v>
      </c>
      <c r="C35" s="16">
        <f>C31</f>
        <v>101</v>
      </c>
      <c r="D35" s="16" t="s">
        <v>12</v>
      </c>
      <c r="E35" s="16">
        <v>0</v>
      </c>
      <c r="F35" s="10">
        <f t="shared" si="0"/>
        <v>0</v>
      </c>
      <c r="I35" s="25"/>
    </row>
    <row r="36" spans="1:9" s="196" customFormat="1" x14ac:dyDescent="0.25">
      <c r="A36" s="18">
        <v>14</v>
      </c>
      <c r="B36" s="16" t="s">
        <v>56</v>
      </c>
      <c r="C36" s="16">
        <v>1</v>
      </c>
      <c r="D36" s="16" t="s">
        <v>12</v>
      </c>
      <c r="E36" s="16">
        <f>556430144.6</f>
        <v>556430144.60000002</v>
      </c>
      <c r="F36" s="10">
        <f>C36*E36</f>
        <v>556430144.60000002</v>
      </c>
      <c r="I36" s="25"/>
    </row>
    <row r="37" spans="1:9" x14ac:dyDescent="0.25">
      <c r="A37" s="18">
        <v>15</v>
      </c>
      <c r="B37" s="16" t="s">
        <v>35</v>
      </c>
      <c r="C37" s="16">
        <f>C10</f>
        <v>6619.14</v>
      </c>
      <c r="D37" s="16" t="s">
        <v>3</v>
      </c>
      <c r="E37" s="16">
        <v>250000</v>
      </c>
      <c r="F37" s="10">
        <f t="shared" si="0"/>
        <v>1654785000</v>
      </c>
      <c r="I37" s="25"/>
    </row>
    <row r="38" spans="1:9" x14ac:dyDescent="0.25">
      <c r="A38" s="18">
        <v>16</v>
      </c>
      <c r="B38" s="16" t="s">
        <v>48</v>
      </c>
      <c r="C38" s="16">
        <v>1</v>
      </c>
      <c r="D38" s="16" t="s">
        <v>49</v>
      </c>
      <c r="E38" s="16">
        <f>850000000/7</f>
        <v>121428571.42857143</v>
      </c>
      <c r="F38" s="10">
        <f t="shared" si="0"/>
        <v>121428571.42857143</v>
      </c>
      <c r="I38" s="25"/>
    </row>
    <row r="39" spans="1:9" x14ac:dyDescent="0.25">
      <c r="A39" s="18">
        <v>17</v>
      </c>
      <c r="B39" s="16" t="s">
        <v>55</v>
      </c>
      <c r="C39" s="16">
        <v>1</v>
      </c>
      <c r="D39" s="16" t="s">
        <v>49</v>
      </c>
      <c r="E39" s="16">
        <v>1000000000</v>
      </c>
      <c r="F39" s="10">
        <f t="shared" si="0"/>
        <v>1000000000</v>
      </c>
      <c r="I39" s="25"/>
    </row>
    <row r="40" spans="1:9" x14ac:dyDescent="0.25">
      <c r="A40" s="18">
        <v>18</v>
      </c>
      <c r="B40" s="16" t="s">
        <v>32</v>
      </c>
      <c r="C40" s="16">
        <v>1</v>
      </c>
      <c r="D40" s="16" t="s">
        <v>31</v>
      </c>
      <c r="E40" s="16">
        <v>800000000</v>
      </c>
      <c r="F40" s="10">
        <f t="shared" si="0"/>
        <v>800000000</v>
      </c>
      <c r="I40" s="25"/>
    </row>
    <row r="41" spans="1:9" x14ac:dyDescent="0.25">
      <c r="A41" s="18">
        <v>19</v>
      </c>
      <c r="B41" s="16" t="s">
        <v>33</v>
      </c>
      <c r="C41" s="16">
        <f>C6</f>
        <v>15228.9</v>
      </c>
      <c r="D41" s="16" t="s">
        <v>3</v>
      </c>
      <c r="E41" s="16">
        <f>'Cluster F'!E39</f>
        <v>434476.0244259506</v>
      </c>
      <c r="F41" s="10">
        <f t="shared" si="0"/>
        <v>6616591928.3803587</v>
      </c>
    </row>
    <row r="42" spans="1:9" x14ac:dyDescent="0.25">
      <c r="A42" s="13"/>
      <c r="B42" s="14" t="s">
        <v>21</v>
      </c>
      <c r="C42" s="14">
        <f>F42/C6</f>
        <v>1119753.7057494132</v>
      </c>
      <c r="D42" s="14" t="s">
        <v>22</v>
      </c>
      <c r="E42" s="14"/>
      <c r="F42" s="14">
        <f>SUM(F27:F41)</f>
        <v>17052617209.48724</v>
      </c>
    </row>
    <row r="43" spans="1:9" x14ac:dyDescent="0.25">
      <c r="A43" s="17"/>
      <c r="B43" s="17"/>
      <c r="C43" s="17">
        <f>C26+C42</f>
        <v>1154572.8479360782</v>
      </c>
      <c r="D43" s="380"/>
      <c r="E43" s="381"/>
      <c r="F43" s="17">
        <f>F26+F42</f>
        <v>17582874443.933743</v>
      </c>
    </row>
    <row r="45" spans="1:9" x14ac:dyDescent="0.25">
      <c r="B45" t="s">
        <v>37</v>
      </c>
    </row>
    <row r="46" spans="1:9" x14ac:dyDescent="0.25">
      <c r="A46" s="382" t="s">
        <v>10</v>
      </c>
      <c r="B46" s="383"/>
      <c r="C46" s="386" t="s">
        <v>11</v>
      </c>
      <c r="D46" s="386" t="s">
        <v>12</v>
      </c>
      <c r="E46" s="386" t="s">
        <v>13</v>
      </c>
      <c r="F46" s="386" t="s">
        <v>14</v>
      </c>
    </row>
    <row r="47" spans="1:9" x14ac:dyDescent="0.25">
      <c r="A47" s="384"/>
      <c r="B47" s="385"/>
      <c r="C47" s="387"/>
      <c r="D47" s="387"/>
      <c r="E47" s="387"/>
      <c r="F47" s="387"/>
    </row>
    <row r="48" spans="1:9" x14ac:dyDescent="0.25">
      <c r="A48" s="18">
        <v>1</v>
      </c>
      <c r="B48" s="11" t="s">
        <v>15</v>
      </c>
      <c r="C48" s="12">
        <v>1</v>
      </c>
      <c r="D48" s="11" t="s">
        <v>49</v>
      </c>
      <c r="E48" s="10">
        <f>PBB!E15</f>
        <v>12444946.53351083</v>
      </c>
      <c r="F48" s="10">
        <f>C48*E48</f>
        <v>12444946.53351083</v>
      </c>
      <c r="I48" s="25"/>
    </row>
    <row r="49" spans="1:12" x14ac:dyDescent="0.25">
      <c r="A49" s="18">
        <v>2</v>
      </c>
      <c r="B49" s="10" t="s">
        <v>17</v>
      </c>
      <c r="C49" s="10">
        <v>0</v>
      </c>
      <c r="D49" s="10" t="s">
        <v>18</v>
      </c>
      <c r="E49" s="10">
        <f>275000+30000+15000</f>
        <v>320000</v>
      </c>
      <c r="F49" s="10">
        <f>C49*E49</f>
        <v>0</v>
      </c>
      <c r="I49" s="25"/>
    </row>
    <row r="50" spans="1:12" x14ac:dyDescent="0.25">
      <c r="A50" s="18">
        <v>3</v>
      </c>
      <c r="B50" s="10" t="s">
        <v>19</v>
      </c>
      <c r="C50" s="10">
        <v>0</v>
      </c>
      <c r="D50" s="10" t="s">
        <v>18</v>
      </c>
      <c r="E50" s="10">
        <v>950000</v>
      </c>
      <c r="F50" s="10">
        <f>C50*E50</f>
        <v>0</v>
      </c>
      <c r="I50" s="25"/>
    </row>
    <row r="51" spans="1:12" x14ac:dyDescent="0.25">
      <c r="A51" s="18">
        <v>4</v>
      </c>
      <c r="B51" s="11" t="s">
        <v>20</v>
      </c>
      <c r="C51" s="10">
        <v>5</v>
      </c>
      <c r="D51" s="11" t="s">
        <v>16</v>
      </c>
      <c r="E51" s="10">
        <v>20000000</v>
      </c>
      <c r="F51" s="10">
        <f>C51*E51</f>
        <v>100000000</v>
      </c>
      <c r="I51" s="25"/>
    </row>
    <row r="52" spans="1:12" x14ac:dyDescent="0.25">
      <c r="A52" s="19"/>
      <c r="B52" s="14" t="s">
        <v>21</v>
      </c>
      <c r="C52" s="14">
        <f>F52/C7</f>
        <v>62469.414740839355</v>
      </c>
      <c r="D52" s="14" t="s">
        <v>22</v>
      </c>
      <c r="E52" s="14"/>
      <c r="F52" s="14">
        <f>SUM(F48:F51)</f>
        <v>112444946.53351083</v>
      </c>
      <c r="I52" s="25"/>
    </row>
    <row r="53" spans="1:12" x14ac:dyDescent="0.25">
      <c r="A53" s="18">
        <v>5</v>
      </c>
      <c r="B53" s="10" t="s">
        <v>23</v>
      </c>
      <c r="C53" s="10">
        <f>C7+C14</f>
        <v>2469.1999999999998</v>
      </c>
      <c r="D53" s="10" t="s">
        <v>3</v>
      </c>
      <c r="E53" s="10">
        <v>1500</v>
      </c>
      <c r="F53" s="10">
        <f t="shared" ref="F53:F65" si="1">C53*E53</f>
        <v>3703799.9999999995</v>
      </c>
      <c r="I53" s="25"/>
    </row>
    <row r="54" spans="1:12" x14ac:dyDescent="0.25">
      <c r="A54" s="18">
        <v>6</v>
      </c>
      <c r="B54" s="10" t="s">
        <v>256</v>
      </c>
      <c r="C54" s="15">
        <f>Galian!F25</f>
        <v>5154.6770073534626</v>
      </c>
      <c r="D54" s="10" t="s">
        <v>24</v>
      </c>
      <c r="E54" s="10">
        <v>18000</v>
      </c>
      <c r="F54" s="10">
        <f t="shared" si="1"/>
        <v>92784186.132362321</v>
      </c>
      <c r="I54" s="25"/>
    </row>
    <row r="55" spans="1:12" x14ac:dyDescent="0.25">
      <c r="A55" s="18">
        <v>7</v>
      </c>
      <c r="B55" s="10" t="s">
        <v>257</v>
      </c>
      <c r="C55" s="15">
        <f>Galian!F26</f>
        <v>1355.7108463334366</v>
      </c>
      <c r="D55" s="10" t="s">
        <v>24</v>
      </c>
      <c r="E55" s="10">
        <v>120000</v>
      </c>
      <c r="F55" s="10">
        <f t="shared" si="1"/>
        <v>162685301.5600124</v>
      </c>
      <c r="I55" s="25"/>
    </row>
    <row r="56" spans="1:12" x14ac:dyDescent="0.25">
      <c r="A56" s="18">
        <v>8</v>
      </c>
      <c r="B56" s="10" t="s">
        <v>25</v>
      </c>
      <c r="C56" s="10">
        <f>C14</f>
        <v>669.2</v>
      </c>
      <c r="D56" s="10" t="s">
        <v>3</v>
      </c>
      <c r="E56" s="10">
        <f>E30</f>
        <v>320000</v>
      </c>
      <c r="F56" s="10">
        <f t="shared" si="1"/>
        <v>214144000</v>
      </c>
      <c r="I56" s="25"/>
    </row>
    <row r="57" spans="1:12" x14ac:dyDescent="0.25">
      <c r="A57" s="18">
        <v>9</v>
      </c>
      <c r="B57" s="10" t="s">
        <v>26</v>
      </c>
      <c r="C57" s="10">
        <f>C17</f>
        <v>26</v>
      </c>
      <c r="D57" s="10" t="s">
        <v>12</v>
      </c>
      <c r="E57" s="10">
        <f>'Cluster F'!E55</f>
        <v>13000000</v>
      </c>
      <c r="F57" s="10">
        <f t="shared" si="1"/>
        <v>338000000</v>
      </c>
      <c r="I57" s="25"/>
    </row>
    <row r="58" spans="1:12" x14ac:dyDescent="0.25">
      <c r="A58" s="18">
        <v>10</v>
      </c>
      <c r="B58" s="10" t="s">
        <v>27</v>
      </c>
      <c r="C58" s="209">
        <v>0.5</v>
      </c>
      <c r="D58" s="10" t="s">
        <v>12</v>
      </c>
      <c r="E58" s="10">
        <v>35000000</v>
      </c>
      <c r="F58" s="10">
        <f t="shared" si="1"/>
        <v>17500000</v>
      </c>
      <c r="I58" s="25"/>
    </row>
    <row r="59" spans="1:12" x14ac:dyDescent="0.25">
      <c r="A59" s="18">
        <v>11</v>
      </c>
      <c r="B59" s="10" t="s">
        <v>28</v>
      </c>
      <c r="C59" s="10">
        <f>ROUNDUP((C14/15)*2/30,0)</f>
        <v>3</v>
      </c>
      <c r="D59" s="10" t="s">
        <v>12</v>
      </c>
      <c r="E59" s="10">
        <v>17290006</v>
      </c>
      <c r="F59" s="10">
        <f t="shared" si="1"/>
        <v>51870018</v>
      </c>
      <c r="I59" s="25"/>
    </row>
    <row r="60" spans="1:12" x14ac:dyDescent="0.25">
      <c r="A60" s="18">
        <v>12</v>
      </c>
      <c r="B60" s="10" t="s">
        <v>29</v>
      </c>
      <c r="C60" s="10">
        <f>C57</f>
        <v>26</v>
      </c>
      <c r="D60" s="10" t="s">
        <v>12</v>
      </c>
      <c r="E60" s="10">
        <v>2300000</v>
      </c>
      <c r="F60" s="10">
        <f t="shared" si="1"/>
        <v>59800000</v>
      </c>
      <c r="I60" s="25"/>
    </row>
    <row r="61" spans="1:12" x14ac:dyDescent="0.25">
      <c r="A61" s="18">
        <v>13</v>
      </c>
      <c r="B61" s="16" t="s">
        <v>30</v>
      </c>
      <c r="C61" s="16">
        <f>C57</f>
        <v>26</v>
      </c>
      <c r="D61" s="16" t="s">
        <v>12</v>
      </c>
      <c r="E61" s="16">
        <v>0</v>
      </c>
      <c r="F61" s="10">
        <f t="shared" si="1"/>
        <v>0</v>
      </c>
      <c r="I61" s="25"/>
    </row>
    <row r="62" spans="1:12" x14ac:dyDescent="0.25">
      <c r="A62" s="18">
        <v>14</v>
      </c>
      <c r="B62" s="16" t="s">
        <v>35</v>
      </c>
      <c r="C62" s="16">
        <f>Overall!T230</f>
        <v>0</v>
      </c>
      <c r="D62" s="16" t="s">
        <v>3</v>
      </c>
      <c r="E62" s="16">
        <v>175000</v>
      </c>
      <c r="F62" s="10">
        <f t="shared" si="1"/>
        <v>0</v>
      </c>
    </row>
    <row r="63" spans="1:12" s="196" customFormat="1" x14ac:dyDescent="0.25">
      <c r="A63" s="18">
        <v>15</v>
      </c>
      <c r="B63" s="10" t="s">
        <v>48</v>
      </c>
      <c r="C63" s="16">
        <v>1</v>
      </c>
      <c r="D63" s="10" t="s">
        <v>31</v>
      </c>
      <c r="E63" s="16">
        <f>'Cluster F'!E61</f>
        <v>170000000</v>
      </c>
      <c r="F63" s="10">
        <f t="shared" si="1"/>
        <v>170000000</v>
      </c>
      <c r="L63" s="25"/>
    </row>
    <row r="64" spans="1:12" x14ac:dyDescent="0.25">
      <c r="A64" s="18">
        <v>16</v>
      </c>
      <c r="B64" s="16" t="s">
        <v>32</v>
      </c>
      <c r="C64" s="16">
        <v>0</v>
      </c>
      <c r="D64" s="16" t="s">
        <v>31</v>
      </c>
      <c r="E64" s="16">
        <v>800000000</v>
      </c>
      <c r="F64" s="10">
        <f t="shared" si="1"/>
        <v>0</v>
      </c>
    </row>
    <row r="65" spans="1:6" x14ac:dyDescent="0.25">
      <c r="A65" s="18">
        <v>17</v>
      </c>
      <c r="B65" s="16" t="s">
        <v>33</v>
      </c>
      <c r="C65" s="16">
        <f>C7</f>
        <v>1800</v>
      </c>
      <c r="D65" s="16" t="s">
        <v>3</v>
      </c>
      <c r="E65" s="16">
        <f>'Cluster F'!E63</f>
        <v>766451.75515656883</v>
      </c>
      <c r="F65" s="10">
        <f t="shared" si="1"/>
        <v>1379613159.2818239</v>
      </c>
    </row>
    <row r="66" spans="1:6" x14ac:dyDescent="0.25">
      <c r="A66" s="13"/>
      <c r="B66" s="14" t="s">
        <v>21</v>
      </c>
      <c r="C66" s="14">
        <f>F66/C7</f>
        <v>1383389.1472078881</v>
      </c>
      <c r="D66" s="14" t="s">
        <v>22</v>
      </c>
      <c r="E66" s="14"/>
      <c r="F66" s="14">
        <f>SUM(F53:F65)</f>
        <v>2490100464.9741983</v>
      </c>
    </row>
    <row r="67" spans="1:6" x14ac:dyDescent="0.25">
      <c r="A67" s="17"/>
      <c r="B67" s="17"/>
      <c r="C67" s="17">
        <f>C52+C66</f>
        <v>1445858.5619487274</v>
      </c>
      <c r="D67" s="380"/>
      <c r="E67" s="381"/>
      <c r="F67" s="17">
        <f>F52+F66</f>
        <v>2602545411.507709</v>
      </c>
    </row>
  </sheetData>
  <mergeCells count="12">
    <mergeCell ref="F20:F21"/>
    <mergeCell ref="D43:E43"/>
    <mergeCell ref="D67:E67"/>
    <mergeCell ref="A20:B21"/>
    <mergeCell ref="C20:C21"/>
    <mergeCell ref="D20:D21"/>
    <mergeCell ref="E20:E21"/>
    <mergeCell ref="A46:B47"/>
    <mergeCell ref="C46:C47"/>
    <mergeCell ref="D46:D47"/>
    <mergeCell ref="E46:E47"/>
    <mergeCell ref="F46:F47"/>
  </mergeCells>
  <pageMargins left="0.7" right="0.7" top="0.75" bottom="0.75" header="0.3" footer="0.3"/>
  <ignoredErrors>
    <ignoredError sqref="C10 C12 C14 F26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E11" sqref="E11"/>
    </sheetView>
  </sheetViews>
  <sheetFormatPr defaultRowHeight="15" x14ac:dyDescent="0.25"/>
  <cols>
    <col min="1" max="1" width="5.7109375" style="196" customWidth="1"/>
    <col min="2" max="2" width="30.140625" style="196" customWidth="1"/>
    <col min="3" max="3" width="17.140625" style="196" customWidth="1"/>
    <col min="4" max="4" width="11.140625" style="196" customWidth="1"/>
    <col min="5" max="5" width="15.7109375" style="196" customWidth="1"/>
    <col min="6" max="6" width="17.7109375" style="196" bestFit="1" customWidth="1"/>
    <col min="7" max="8" width="9.140625" style="196"/>
    <col min="9" max="9" width="35.42578125" style="196" bestFit="1" customWidth="1"/>
    <col min="10" max="11" width="9.140625" style="196"/>
    <col min="12" max="12" width="17.7109375" style="25" bestFit="1" customWidth="1"/>
    <col min="13" max="163" width="9.140625" style="196"/>
    <col min="164" max="164" width="5.7109375" style="196" customWidth="1"/>
    <col min="165" max="165" width="29" style="196" customWidth="1"/>
    <col min="166" max="166" width="17.140625" style="196" customWidth="1"/>
    <col min="167" max="167" width="11.140625" style="196" customWidth="1"/>
    <col min="168" max="168" width="15.7109375" style="196" customWidth="1"/>
    <col min="169" max="169" width="16.28515625" style="196" customWidth="1"/>
    <col min="170" max="170" width="21.140625" style="196" customWidth="1"/>
    <col min="171" max="171" width="13" style="196" customWidth="1"/>
    <col min="172" max="172" width="15.28515625" style="196" customWidth="1"/>
    <col min="173" max="174" width="14.28515625" style="196" customWidth="1"/>
    <col min="175" max="176" width="15" style="196" customWidth="1"/>
    <col min="177" max="177" width="17.7109375" style="196" customWidth="1"/>
    <col min="178" max="178" width="15.7109375" style="196" customWidth="1"/>
    <col min="179" max="180" width="15" style="196" customWidth="1"/>
    <col min="181" max="181" width="15.85546875" style="196" customWidth="1"/>
    <col min="182" max="182" width="17.85546875" style="196" customWidth="1"/>
    <col min="183" max="183" width="15.85546875" style="196" bestFit="1" customWidth="1"/>
    <col min="184" max="184" width="18.7109375" style="196" bestFit="1" customWidth="1"/>
    <col min="185" max="185" width="5.7109375" style="196" customWidth="1"/>
    <col min="186" max="186" width="16.5703125" style="196" customWidth="1"/>
    <col min="187" max="187" width="18.7109375" style="196" bestFit="1" customWidth="1"/>
    <col min="188" max="189" width="15.85546875" style="196" bestFit="1" customWidth="1"/>
    <col min="190" max="190" width="14.85546875" style="196" bestFit="1" customWidth="1"/>
    <col min="191" max="191" width="14.28515625" style="196" bestFit="1" customWidth="1"/>
    <col min="192" max="192" width="15.28515625" style="196" customWidth="1"/>
    <col min="193" max="193" width="15.85546875" style="196" customWidth="1"/>
    <col min="194" max="194" width="14.28515625" style="196" customWidth="1"/>
    <col min="195" max="195" width="14.85546875" style="196" bestFit="1" customWidth="1"/>
    <col min="196" max="196" width="16.140625" style="196" customWidth="1"/>
    <col min="197" max="197" width="17.28515625" style="196" customWidth="1"/>
    <col min="198" max="198" width="15.85546875" style="196" bestFit="1" customWidth="1"/>
    <col min="199" max="199" width="18.7109375" style="196" bestFit="1" customWidth="1"/>
    <col min="200" max="200" width="9.140625" style="196"/>
    <col min="201" max="201" width="14.28515625" style="196" bestFit="1" customWidth="1"/>
    <col min="202" max="202" width="18.7109375" style="196" bestFit="1" customWidth="1"/>
    <col min="203" max="204" width="15.85546875" style="196" bestFit="1" customWidth="1"/>
    <col min="205" max="205" width="14.85546875" style="196" bestFit="1" customWidth="1"/>
    <col min="206" max="206" width="16.85546875" style="196" customWidth="1"/>
    <col min="207" max="207" width="15.28515625" style="196" customWidth="1"/>
    <col min="208" max="208" width="15.85546875" style="196" customWidth="1"/>
    <col min="209" max="209" width="14.28515625" style="196" customWidth="1"/>
    <col min="210" max="210" width="14.85546875" style="196" bestFit="1" customWidth="1"/>
    <col min="211" max="211" width="16.140625" style="196" customWidth="1"/>
    <col min="212" max="212" width="17.28515625" style="196" customWidth="1"/>
    <col min="213" max="213" width="15.85546875" style="196" bestFit="1" customWidth="1"/>
    <col min="214" max="214" width="18.7109375" style="196" bestFit="1" customWidth="1"/>
    <col min="215" max="215" width="9.140625" style="196"/>
    <col min="216" max="216" width="14.28515625" style="196" bestFit="1" customWidth="1"/>
    <col min="217" max="217" width="18.7109375" style="196" bestFit="1" customWidth="1"/>
    <col min="218" max="219" width="15.85546875" style="196" bestFit="1" customWidth="1"/>
    <col min="220" max="220" width="14.85546875" style="196" bestFit="1" customWidth="1"/>
    <col min="221" max="221" width="14.28515625" style="196" bestFit="1" customWidth="1"/>
    <col min="222" max="222" width="15.28515625" style="196" customWidth="1"/>
    <col min="223" max="223" width="15.85546875" style="196" customWidth="1"/>
    <col min="224" max="224" width="14.28515625" style="196" customWidth="1"/>
    <col min="225" max="225" width="14.85546875" style="196" bestFit="1" customWidth="1"/>
    <col min="226" max="226" width="16.140625" style="196" customWidth="1"/>
    <col min="227" max="227" width="17.28515625" style="196" customWidth="1"/>
    <col min="228" max="228" width="15.85546875" style="196" bestFit="1" customWidth="1"/>
    <col min="229" max="229" width="18.7109375" style="196" bestFit="1" customWidth="1"/>
    <col min="230" max="230" width="9.140625" style="196"/>
    <col min="231" max="231" width="14.28515625" style="196" bestFit="1" customWidth="1"/>
    <col min="232" max="232" width="18.7109375" style="196" bestFit="1" customWidth="1"/>
    <col min="233" max="234" width="15.85546875" style="196" bestFit="1" customWidth="1"/>
    <col min="235" max="235" width="14.85546875" style="196" bestFit="1" customWidth="1"/>
    <col min="236" max="236" width="14.28515625" style="196" bestFit="1" customWidth="1"/>
    <col min="237" max="237" width="15.28515625" style="196" customWidth="1"/>
    <col min="238" max="238" width="15.85546875" style="196" customWidth="1"/>
    <col min="239" max="239" width="14.28515625" style="196" customWidth="1"/>
    <col min="240" max="240" width="14.85546875" style="196" bestFit="1" customWidth="1"/>
    <col min="241" max="241" width="16.140625" style="196" customWidth="1"/>
    <col min="242" max="242" width="17.28515625" style="196" customWidth="1"/>
    <col min="243" max="243" width="15.85546875" style="196" bestFit="1" customWidth="1"/>
    <col min="244" max="244" width="18.7109375" style="196" bestFit="1" customWidth="1"/>
    <col min="245" max="245" width="9.140625" style="196"/>
    <col min="246" max="246" width="14.28515625" style="196" bestFit="1" customWidth="1"/>
    <col min="247" max="247" width="18.7109375" style="196" bestFit="1" customWidth="1"/>
    <col min="248" max="249" width="15.85546875" style="196" bestFit="1" customWidth="1"/>
    <col min="250" max="250" width="14.85546875" style="196" bestFit="1" customWidth="1"/>
    <col min="251" max="251" width="14.28515625" style="196" bestFit="1" customWidth="1"/>
    <col min="252" max="252" width="15.28515625" style="196" customWidth="1"/>
    <col min="253" max="253" width="15.85546875" style="196" customWidth="1"/>
    <col min="254" max="254" width="14.28515625" style="196" customWidth="1"/>
    <col min="255" max="255" width="14.85546875" style="196" bestFit="1" customWidth="1"/>
    <col min="256" max="256" width="16.140625" style="196" customWidth="1"/>
    <col min="257" max="257" width="17.28515625" style="196" customWidth="1"/>
    <col min="258" max="258" width="15.85546875" style="196" bestFit="1" customWidth="1"/>
    <col min="259" max="259" width="18.7109375" style="196" bestFit="1" customWidth="1"/>
    <col min="260" max="419" width="9.140625" style="196"/>
    <col min="420" max="420" width="5.7109375" style="196" customWidth="1"/>
    <col min="421" max="421" width="29" style="196" customWidth="1"/>
    <col min="422" max="422" width="17.140625" style="196" customWidth="1"/>
    <col min="423" max="423" width="11.140625" style="196" customWidth="1"/>
    <col min="424" max="424" width="15.7109375" style="196" customWidth="1"/>
    <col min="425" max="425" width="16.28515625" style="196" customWidth="1"/>
    <col min="426" max="426" width="21.140625" style="196" customWidth="1"/>
    <col min="427" max="427" width="13" style="196" customWidth="1"/>
    <col min="428" max="428" width="15.28515625" style="196" customWidth="1"/>
    <col min="429" max="430" width="14.28515625" style="196" customWidth="1"/>
    <col min="431" max="432" width="15" style="196" customWidth="1"/>
    <col min="433" max="433" width="17.7109375" style="196" customWidth="1"/>
    <col min="434" max="434" width="15.7109375" style="196" customWidth="1"/>
    <col min="435" max="436" width="15" style="196" customWidth="1"/>
    <col min="437" max="437" width="15.85546875" style="196" customWidth="1"/>
    <col min="438" max="438" width="17.85546875" style="196" customWidth="1"/>
    <col min="439" max="439" width="15.85546875" style="196" bestFit="1" customWidth="1"/>
    <col min="440" max="440" width="18.7109375" style="196" bestFit="1" customWidth="1"/>
    <col min="441" max="441" width="5.7109375" style="196" customWidth="1"/>
    <col min="442" max="442" width="16.5703125" style="196" customWidth="1"/>
    <col min="443" max="443" width="18.7109375" style="196" bestFit="1" customWidth="1"/>
    <col min="444" max="445" width="15.85546875" style="196" bestFit="1" customWidth="1"/>
    <col min="446" max="446" width="14.85546875" style="196" bestFit="1" customWidth="1"/>
    <col min="447" max="447" width="14.28515625" style="196" bestFit="1" customWidth="1"/>
    <col min="448" max="448" width="15.28515625" style="196" customWidth="1"/>
    <col min="449" max="449" width="15.85546875" style="196" customWidth="1"/>
    <col min="450" max="450" width="14.28515625" style="196" customWidth="1"/>
    <col min="451" max="451" width="14.85546875" style="196" bestFit="1" customWidth="1"/>
    <col min="452" max="452" width="16.140625" style="196" customWidth="1"/>
    <col min="453" max="453" width="17.28515625" style="196" customWidth="1"/>
    <col min="454" max="454" width="15.85546875" style="196" bestFit="1" customWidth="1"/>
    <col min="455" max="455" width="18.7109375" style="196" bestFit="1" customWidth="1"/>
    <col min="456" max="456" width="9.140625" style="196"/>
    <col min="457" max="457" width="14.28515625" style="196" bestFit="1" customWidth="1"/>
    <col min="458" max="458" width="18.7109375" style="196" bestFit="1" customWidth="1"/>
    <col min="459" max="460" width="15.85546875" style="196" bestFit="1" customWidth="1"/>
    <col min="461" max="461" width="14.85546875" style="196" bestFit="1" customWidth="1"/>
    <col min="462" max="462" width="16.85546875" style="196" customWidth="1"/>
    <col min="463" max="463" width="15.28515625" style="196" customWidth="1"/>
    <col min="464" max="464" width="15.85546875" style="196" customWidth="1"/>
    <col min="465" max="465" width="14.28515625" style="196" customWidth="1"/>
    <col min="466" max="466" width="14.85546875" style="196" bestFit="1" customWidth="1"/>
    <col min="467" max="467" width="16.140625" style="196" customWidth="1"/>
    <col min="468" max="468" width="17.28515625" style="196" customWidth="1"/>
    <col min="469" max="469" width="15.85546875" style="196" bestFit="1" customWidth="1"/>
    <col min="470" max="470" width="18.7109375" style="196" bestFit="1" customWidth="1"/>
    <col min="471" max="471" width="9.140625" style="196"/>
    <col min="472" max="472" width="14.28515625" style="196" bestFit="1" customWidth="1"/>
    <col min="473" max="473" width="18.7109375" style="196" bestFit="1" customWidth="1"/>
    <col min="474" max="475" width="15.85546875" style="196" bestFit="1" customWidth="1"/>
    <col min="476" max="476" width="14.85546875" style="196" bestFit="1" customWidth="1"/>
    <col min="477" max="477" width="14.28515625" style="196" bestFit="1" customWidth="1"/>
    <col min="478" max="478" width="15.28515625" style="196" customWidth="1"/>
    <col min="479" max="479" width="15.85546875" style="196" customWidth="1"/>
    <col min="480" max="480" width="14.28515625" style="196" customWidth="1"/>
    <col min="481" max="481" width="14.85546875" style="196" bestFit="1" customWidth="1"/>
    <col min="482" max="482" width="16.140625" style="196" customWidth="1"/>
    <col min="483" max="483" width="17.28515625" style="196" customWidth="1"/>
    <col min="484" max="484" width="15.85546875" style="196" bestFit="1" customWidth="1"/>
    <col min="485" max="485" width="18.7109375" style="196" bestFit="1" customWidth="1"/>
    <col min="486" max="486" width="9.140625" style="196"/>
    <col min="487" max="487" width="14.28515625" style="196" bestFit="1" customWidth="1"/>
    <col min="488" max="488" width="18.7109375" style="196" bestFit="1" customWidth="1"/>
    <col min="489" max="490" width="15.85546875" style="196" bestFit="1" customWidth="1"/>
    <col min="491" max="491" width="14.85546875" style="196" bestFit="1" customWidth="1"/>
    <col min="492" max="492" width="14.28515625" style="196" bestFit="1" customWidth="1"/>
    <col min="493" max="493" width="15.28515625" style="196" customWidth="1"/>
    <col min="494" max="494" width="15.85546875" style="196" customWidth="1"/>
    <col min="495" max="495" width="14.28515625" style="196" customWidth="1"/>
    <col min="496" max="496" width="14.85546875" style="196" bestFit="1" customWidth="1"/>
    <col min="497" max="497" width="16.140625" style="196" customWidth="1"/>
    <col min="498" max="498" width="17.28515625" style="196" customWidth="1"/>
    <col min="499" max="499" width="15.85546875" style="196" bestFit="1" customWidth="1"/>
    <col min="500" max="500" width="18.7109375" style="196" bestFit="1" customWidth="1"/>
    <col min="501" max="501" width="9.140625" style="196"/>
    <col min="502" max="502" width="14.28515625" style="196" bestFit="1" customWidth="1"/>
    <col min="503" max="503" width="18.7109375" style="196" bestFit="1" customWidth="1"/>
    <col min="504" max="505" width="15.85546875" style="196" bestFit="1" customWidth="1"/>
    <col min="506" max="506" width="14.85546875" style="196" bestFit="1" customWidth="1"/>
    <col min="507" max="507" width="14.28515625" style="196" bestFit="1" customWidth="1"/>
    <col min="508" max="508" width="15.28515625" style="196" customWidth="1"/>
    <col min="509" max="509" width="15.85546875" style="196" customWidth="1"/>
    <col min="510" max="510" width="14.28515625" style="196" customWidth="1"/>
    <col min="511" max="511" width="14.85546875" style="196" bestFit="1" customWidth="1"/>
    <col min="512" max="512" width="16.140625" style="196" customWidth="1"/>
    <col min="513" max="513" width="17.28515625" style="196" customWidth="1"/>
    <col min="514" max="514" width="15.85546875" style="196" bestFit="1" customWidth="1"/>
    <col min="515" max="515" width="18.7109375" style="196" bestFit="1" customWidth="1"/>
    <col min="516" max="675" width="9.140625" style="196"/>
    <col min="676" max="676" width="5.7109375" style="196" customWidth="1"/>
    <col min="677" max="677" width="29" style="196" customWidth="1"/>
    <col min="678" max="678" width="17.140625" style="196" customWidth="1"/>
    <col min="679" max="679" width="11.140625" style="196" customWidth="1"/>
    <col min="680" max="680" width="15.7109375" style="196" customWidth="1"/>
    <col min="681" max="681" width="16.28515625" style="196" customWidth="1"/>
    <col min="682" max="682" width="21.140625" style="196" customWidth="1"/>
    <col min="683" max="683" width="13" style="196" customWidth="1"/>
    <col min="684" max="684" width="15.28515625" style="196" customWidth="1"/>
    <col min="685" max="686" width="14.28515625" style="196" customWidth="1"/>
    <col min="687" max="688" width="15" style="196" customWidth="1"/>
    <col min="689" max="689" width="17.7109375" style="196" customWidth="1"/>
    <col min="690" max="690" width="15.7109375" style="196" customWidth="1"/>
    <col min="691" max="692" width="15" style="196" customWidth="1"/>
    <col min="693" max="693" width="15.85546875" style="196" customWidth="1"/>
    <col min="694" max="694" width="17.85546875" style="196" customWidth="1"/>
    <col min="695" max="695" width="15.85546875" style="196" bestFit="1" customWidth="1"/>
    <col min="696" max="696" width="18.7109375" style="196" bestFit="1" customWidth="1"/>
    <col min="697" max="697" width="5.7109375" style="196" customWidth="1"/>
    <col min="698" max="698" width="16.5703125" style="196" customWidth="1"/>
    <col min="699" max="699" width="18.7109375" style="196" bestFit="1" customWidth="1"/>
    <col min="700" max="701" width="15.85546875" style="196" bestFit="1" customWidth="1"/>
    <col min="702" max="702" width="14.85546875" style="196" bestFit="1" customWidth="1"/>
    <col min="703" max="703" width="14.28515625" style="196" bestFit="1" customWidth="1"/>
    <col min="704" max="704" width="15.28515625" style="196" customWidth="1"/>
    <col min="705" max="705" width="15.85546875" style="196" customWidth="1"/>
    <col min="706" max="706" width="14.28515625" style="196" customWidth="1"/>
    <col min="707" max="707" width="14.85546875" style="196" bestFit="1" customWidth="1"/>
    <col min="708" max="708" width="16.140625" style="196" customWidth="1"/>
    <col min="709" max="709" width="17.28515625" style="196" customWidth="1"/>
    <col min="710" max="710" width="15.85546875" style="196" bestFit="1" customWidth="1"/>
    <col min="711" max="711" width="18.7109375" style="196" bestFit="1" customWidth="1"/>
    <col min="712" max="712" width="9.140625" style="196"/>
    <col min="713" max="713" width="14.28515625" style="196" bestFit="1" customWidth="1"/>
    <col min="714" max="714" width="18.7109375" style="196" bestFit="1" customWidth="1"/>
    <col min="715" max="716" width="15.85546875" style="196" bestFit="1" customWidth="1"/>
    <col min="717" max="717" width="14.85546875" style="196" bestFit="1" customWidth="1"/>
    <col min="718" max="718" width="16.85546875" style="196" customWidth="1"/>
    <col min="719" max="719" width="15.28515625" style="196" customWidth="1"/>
    <col min="720" max="720" width="15.85546875" style="196" customWidth="1"/>
    <col min="721" max="721" width="14.28515625" style="196" customWidth="1"/>
    <col min="722" max="722" width="14.85546875" style="196" bestFit="1" customWidth="1"/>
    <col min="723" max="723" width="16.140625" style="196" customWidth="1"/>
    <col min="724" max="724" width="17.28515625" style="196" customWidth="1"/>
    <col min="725" max="725" width="15.85546875" style="196" bestFit="1" customWidth="1"/>
    <col min="726" max="726" width="18.7109375" style="196" bestFit="1" customWidth="1"/>
    <col min="727" max="727" width="9.140625" style="196"/>
    <col min="728" max="728" width="14.28515625" style="196" bestFit="1" customWidth="1"/>
    <col min="729" max="729" width="18.7109375" style="196" bestFit="1" customWidth="1"/>
    <col min="730" max="731" width="15.85546875" style="196" bestFit="1" customWidth="1"/>
    <col min="732" max="732" width="14.85546875" style="196" bestFit="1" customWidth="1"/>
    <col min="733" max="733" width="14.28515625" style="196" bestFit="1" customWidth="1"/>
    <col min="734" max="734" width="15.28515625" style="196" customWidth="1"/>
    <col min="735" max="735" width="15.85546875" style="196" customWidth="1"/>
    <col min="736" max="736" width="14.28515625" style="196" customWidth="1"/>
    <col min="737" max="737" width="14.85546875" style="196" bestFit="1" customWidth="1"/>
    <col min="738" max="738" width="16.140625" style="196" customWidth="1"/>
    <col min="739" max="739" width="17.28515625" style="196" customWidth="1"/>
    <col min="740" max="740" width="15.85546875" style="196" bestFit="1" customWidth="1"/>
    <col min="741" max="741" width="18.7109375" style="196" bestFit="1" customWidth="1"/>
    <col min="742" max="742" width="9.140625" style="196"/>
    <col min="743" max="743" width="14.28515625" style="196" bestFit="1" customWidth="1"/>
    <col min="744" max="744" width="18.7109375" style="196" bestFit="1" customWidth="1"/>
    <col min="745" max="746" width="15.85546875" style="196" bestFit="1" customWidth="1"/>
    <col min="747" max="747" width="14.85546875" style="196" bestFit="1" customWidth="1"/>
    <col min="748" max="748" width="14.28515625" style="196" bestFit="1" customWidth="1"/>
    <col min="749" max="749" width="15.28515625" style="196" customWidth="1"/>
    <col min="750" max="750" width="15.85546875" style="196" customWidth="1"/>
    <col min="751" max="751" width="14.28515625" style="196" customWidth="1"/>
    <col min="752" max="752" width="14.85546875" style="196" bestFit="1" customWidth="1"/>
    <col min="753" max="753" width="16.140625" style="196" customWidth="1"/>
    <col min="754" max="754" width="17.28515625" style="196" customWidth="1"/>
    <col min="755" max="755" width="15.85546875" style="196" bestFit="1" customWidth="1"/>
    <col min="756" max="756" width="18.7109375" style="196" bestFit="1" customWidth="1"/>
    <col min="757" max="757" width="9.140625" style="196"/>
    <col min="758" max="758" width="14.28515625" style="196" bestFit="1" customWidth="1"/>
    <col min="759" max="759" width="18.7109375" style="196" bestFit="1" customWidth="1"/>
    <col min="760" max="761" width="15.85546875" style="196" bestFit="1" customWidth="1"/>
    <col min="762" max="762" width="14.85546875" style="196" bestFit="1" customWidth="1"/>
    <col min="763" max="763" width="14.28515625" style="196" bestFit="1" customWidth="1"/>
    <col min="764" max="764" width="15.28515625" style="196" customWidth="1"/>
    <col min="765" max="765" width="15.85546875" style="196" customWidth="1"/>
    <col min="766" max="766" width="14.28515625" style="196" customWidth="1"/>
    <col min="767" max="767" width="14.85546875" style="196" bestFit="1" customWidth="1"/>
    <col min="768" max="768" width="16.140625" style="196" customWidth="1"/>
    <col min="769" max="769" width="17.28515625" style="196" customWidth="1"/>
    <col min="770" max="770" width="15.85546875" style="196" bestFit="1" customWidth="1"/>
    <col min="771" max="771" width="18.7109375" style="196" bestFit="1" customWidth="1"/>
    <col min="772" max="931" width="9.140625" style="196"/>
    <col min="932" max="932" width="5.7109375" style="196" customWidth="1"/>
    <col min="933" max="933" width="29" style="196" customWidth="1"/>
    <col min="934" max="934" width="17.140625" style="196" customWidth="1"/>
    <col min="935" max="935" width="11.140625" style="196" customWidth="1"/>
    <col min="936" max="936" width="15.7109375" style="196" customWidth="1"/>
    <col min="937" max="937" width="16.28515625" style="196" customWidth="1"/>
    <col min="938" max="938" width="21.140625" style="196" customWidth="1"/>
    <col min="939" max="939" width="13" style="196" customWidth="1"/>
    <col min="940" max="940" width="15.28515625" style="196" customWidth="1"/>
    <col min="941" max="942" width="14.28515625" style="196" customWidth="1"/>
    <col min="943" max="944" width="15" style="196" customWidth="1"/>
    <col min="945" max="945" width="17.7109375" style="196" customWidth="1"/>
    <col min="946" max="946" width="15.7109375" style="196" customWidth="1"/>
    <col min="947" max="948" width="15" style="196" customWidth="1"/>
    <col min="949" max="949" width="15.85546875" style="196" customWidth="1"/>
    <col min="950" max="950" width="17.85546875" style="196" customWidth="1"/>
    <col min="951" max="951" width="15.85546875" style="196" bestFit="1" customWidth="1"/>
    <col min="952" max="952" width="18.7109375" style="196" bestFit="1" customWidth="1"/>
    <col min="953" max="953" width="5.7109375" style="196" customWidth="1"/>
    <col min="954" max="954" width="16.5703125" style="196" customWidth="1"/>
    <col min="955" max="955" width="18.7109375" style="196" bestFit="1" customWidth="1"/>
    <col min="956" max="957" width="15.85546875" style="196" bestFit="1" customWidth="1"/>
    <col min="958" max="958" width="14.85546875" style="196" bestFit="1" customWidth="1"/>
    <col min="959" max="959" width="14.28515625" style="196" bestFit="1" customWidth="1"/>
    <col min="960" max="960" width="15.28515625" style="196" customWidth="1"/>
    <col min="961" max="961" width="15.85546875" style="196" customWidth="1"/>
    <col min="962" max="962" width="14.28515625" style="196" customWidth="1"/>
    <col min="963" max="963" width="14.85546875" style="196" bestFit="1" customWidth="1"/>
    <col min="964" max="964" width="16.140625" style="196" customWidth="1"/>
    <col min="965" max="965" width="17.28515625" style="196" customWidth="1"/>
    <col min="966" max="966" width="15.85546875" style="196" bestFit="1" customWidth="1"/>
    <col min="967" max="967" width="18.7109375" style="196" bestFit="1" customWidth="1"/>
    <col min="968" max="968" width="9.140625" style="196"/>
    <col min="969" max="969" width="14.28515625" style="196" bestFit="1" customWidth="1"/>
    <col min="970" max="970" width="18.7109375" style="196" bestFit="1" customWidth="1"/>
    <col min="971" max="972" width="15.85546875" style="196" bestFit="1" customWidth="1"/>
    <col min="973" max="973" width="14.85546875" style="196" bestFit="1" customWidth="1"/>
    <col min="974" max="974" width="16.85546875" style="196" customWidth="1"/>
    <col min="975" max="975" width="15.28515625" style="196" customWidth="1"/>
    <col min="976" max="976" width="15.85546875" style="196" customWidth="1"/>
    <col min="977" max="977" width="14.28515625" style="196" customWidth="1"/>
    <col min="978" max="978" width="14.85546875" style="196" bestFit="1" customWidth="1"/>
    <col min="979" max="979" width="16.140625" style="196" customWidth="1"/>
    <col min="980" max="980" width="17.28515625" style="196" customWidth="1"/>
    <col min="981" max="981" width="15.85546875" style="196" bestFit="1" customWidth="1"/>
    <col min="982" max="982" width="18.7109375" style="196" bestFit="1" customWidth="1"/>
    <col min="983" max="983" width="9.140625" style="196"/>
    <col min="984" max="984" width="14.28515625" style="196" bestFit="1" customWidth="1"/>
    <col min="985" max="985" width="18.7109375" style="196" bestFit="1" customWidth="1"/>
    <col min="986" max="987" width="15.85546875" style="196" bestFit="1" customWidth="1"/>
    <col min="988" max="988" width="14.85546875" style="196" bestFit="1" customWidth="1"/>
    <col min="989" max="989" width="14.28515625" style="196" bestFit="1" customWidth="1"/>
    <col min="990" max="990" width="15.28515625" style="196" customWidth="1"/>
    <col min="991" max="991" width="15.85546875" style="196" customWidth="1"/>
    <col min="992" max="992" width="14.28515625" style="196" customWidth="1"/>
    <col min="993" max="993" width="14.85546875" style="196" bestFit="1" customWidth="1"/>
    <col min="994" max="994" width="16.140625" style="196" customWidth="1"/>
    <col min="995" max="995" width="17.28515625" style="196" customWidth="1"/>
    <col min="996" max="996" width="15.85546875" style="196" bestFit="1" customWidth="1"/>
    <col min="997" max="997" width="18.7109375" style="196" bestFit="1" customWidth="1"/>
    <col min="998" max="998" width="9.140625" style="196"/>
    <col min="999" max="999" width="14.28515625" style="196" bestFit="1" customWidth="1"/>
    <col min="1000" max="1000" width="18.7109375" style="196" bestFit="1" customWidth="1"/>
    <col min="1001" max="1002" width="15.85546875" style="196" bestFit="1" customWidth="1"/>
    <col min="1003" max="1003" width="14.85546875" style="196" bestFit="1" customWidth="1"/>
    <col min="1004" max="1004" width="14.28515625" style="196" bestFit="1" customWidth="1"/>
    <col min="1005" max="1005" width="15.28515625" style="196" customWidth="1"/>
    <col min="1006" max="1006" width="15.85546875" style="196" customWidth="1"/>
    <col min="1007" max="1007" width="14.28515625" style="196" customWidth="1"/>
    <col min="1008" max="1008" width="14.85546875" style="196" bestFit="1" customWidth="1"/>
    <col min="1009" max="1009" width="16.140625" style="196" customWidth="1"/>
    <col min="1010" max="1010" width="17.28515625" style="196" customWidth="1"/>
    <col min="1011" max="1011" width="15.85546875" style="196" bestFit="1" customWidth="1"/>
    <col min="1012" max="1012" width="18.7109375" style="196" bestFit="1" customWidth="1"/>
    <col min="1013" max="1013" width="9.140625" style="196"/>
    <col min="1014" max="1014" width="14.28515625" style="196" bestFit="1" customWidth="1"/>
    <col min="1015" max="1015" width="18.7109375" style="196" bestFit="1" customWidth="1"/>
    <col min="1016" max="1017" width="15.85546875" style="196" bestFit="1" customWidth="1"/>
    <col min="1018" max="1018" width="14.85546875" style="196" bestFit="1" customWidth="1"/>
    <col min="1019" max="1019" width="14.28515625" style="196" bestFit="1" customWidth="1"/>
    <col min="1020" max="1020" width="15.28515625" style="196" customWidth="1"/>
    <col min="1021" max="1021" width="15.85546875" style="196" customWidth="1"/>
    <col min="1022" max="1022" width="14.28515625" style="196" customWidth="1"/>
    <col min="1023" max="1023" width="14.85546875" style="196" bestFit="1" customWidth="1"/>
    <col min="1024" max="1024" width="16.140625" style="196" customWidth="1"/>
    <col min="1025" max="1025" width="17.28515625" style="196" customWidth="1"/>
    <col min="1026" max="1026" width="15.85546875" style="196" bestFit="1" customWidth="1"/>
    <col min="1027" max="1027" width="18.7109375" style="196" bestFit="1" customWidth="1"/>
    <col min="1028" max="1187" width="9.140625" style="196"/>
    <col min="1188" max="1188" width="5.7109375" style="196" customWidth="1"/>
    <col min="1189" max="1189" width="29" style="196" customWidth="1"/>
    <col min="1190" max="1190" width="17.140625" style="196" customWidth="1"/>
    <col min="1191" max="1191" width="11.140625" style="196" customWidth="1"/>
    <col min="1192" max="1192" width="15.7109375" style="196" customWidth="1"/>
    <col min="1193" max="1193" width="16.28515625" style="196" customWidth="1"/>
    <col min="1194" max="1194" width="21.140625" style="196" customWidth="1"/>
    <col min="1195" max="1195" width="13" style="196" customWidth="1"/>
    <col min="1196" max="1196" width="15.28515625" style="196" customWidth="1"/>
    <col min="1197" max="1198" width="14.28515625" style="196" customWidth="1"/>
    <col min="1199" max="1200" width="15" style="196" customWidth="1"/>
    <col min="1201" max="1201" width="17.7109375" style="196" customWidth="1"/>
    <col min="1202" max="1202" width="15.7109375" style="196" customWidth="1"/>
    <col min="1203" max="1204" width="15" style="196" customWidth="1"/>
    <col min="1205" max="1205" width="15.85546875" style="196" customWidth="1"/>
    <col min="1206" max="1206" width="17.85546875" style="196" customWidth="1"/>
    <col min="1207" max="1207" width="15.85546875" style="196" bestFit="1" customWidth="1"/>
    <col min="1208" max="1208" width="18.7109375" style="196" bestFit="1" customWidth="1"/>
    <col min="1209" max="1209" width="5.7109375" style="196" customWidth="1"/>
    <col min="1210" max="1210" width="16.5703125" style="196" customWidth="1"/>
    <col min="1211" max="1211" width="18.7109375" style="196" bestFit="1" customWidth="1"/>
    <col min="1212" max="1213" width="15.85546875" style="196" bestFit="1" customWidth="1"/>
    <col min="1214" max="1214" width="14.85546875" style="196" bestFit="1" customWidth="1"/>
    <col min="1215" max="1215" width="14.28515625" style="196" bestFit="1" customWidth="1"/>
    <col min="1216" max="1216" width="15.28515625" style="196" customWidth="1"/>
    <col min="1217" max="1217" width="15.85546875" style="196" customWidth="1"/>
    <col min="1218" max="1218" width="14.28515625" style="196" customWidth="1"/>
    <col min="1219" max="1219" width="14.85546875" style="196" bestFit="1" customWidth="1"/>
    <col min="1220" max="1220" width="16.140625" style="196" customWidth="1"/>
    <col min="1221" max="1221" width="17.28515625" style="196" customWidth="1"/>
    <col min="1222" max="1222" width="15.85546875" style="196" bestFit="1" customWidth="1"/>
    <col min="1223" max="1223" width="18.7109375" style="196" bestFit="1" customWidth="1"/>
    <col min="1224" max="1224" width="9.140625" style="196"/>
    <col min="1225" max="1225" width="14.28515625" style="196" bestFit="1" customWidth="1"/>
    <col min="1226" max="1226" width="18.7109375" style="196" bestFit="1" customWidth="1"/>
    <col min="1227" max="1228" width="15.85546875" style="196" bestFit="1" customWidth="1"/>
    <col min="1229" max="1229" width="14.85546875" style="196" bestFit="1" customWidth="1"/>
    <col min="1230" max="1230" width="16.85546875" style="196" customWidth="1"/>
    <col min="1231" max="1231" width="15.28515625" style="196" customWidth="1"/>
    <col min="1232" max="1232" width="15.85546875" style="196" customWidth="1"/>
    <col min="1233" max="1233" width="14.28515625" style="196" customWidth="1"/>
    <col min="1234" max="1234" width="14.85546875" style="196" bestFit="1" customWidth="1"/>
    <col min="1235" max="1235" width="16.140625" style="196" customWidth="1"/>
    <col min="1236" max="1236" width="17.28515625" style="196" customWidth="1"/>
    <col min="1237" max="1237" width="15.85546875" style="196" bestFit="1" customWidth="1"/>
    <col min="1238" max="1238" width="18.7109375" style="196" bestFit="1" customWidth="1"/>
    <col min="1239" max="1239" width="9.140625" style="196"/>
    <col min="1240" max="1240" width="14.28515625" style="196" bestFit="1" customWidth="1"/>
    <col min="1241" max="1241" width="18.7109375" style="196" bestFit="1" customWidth="1"/>
    <col min="1242" max="1243" width="15.85546875" style="196" bestFit="1" customWidth="1"/>
    <col min="1244" max="1244" width="14.85546875" style="196" bestFit="1" customWidth="1"/>
    <col min="1245" max="1245" width="14.28515625" style="196" bestFit="1" customWidth="1"/>
    <col min="1246" max="1246" width="15.28515625" style="196" customWidth="1"/>
    <col min="1247" max="1247" width="15.85546875" style="196" customWidth="1"/>
    <col min="1248" max="1248" width="14.28515625" style="196" customWidth="1"/>
    <col min="1249" max="1249" width="14.85546875" style="196" bestFit="1" customWidth="1"/>
    <col min="1250" max="1250" width="16.140625" style="196" customWidth="1"/>
    <col min="1251" max="1251" width="17.28515625" style="196" customWidth="1"/>
    <col min="1252" max="1252" width="15.85546875" style="196" bestFit="1" customWidth="1"/>
    <col min="1253" max="1253" width="18.7109375" style="196" bestFit="1" customWidth="1"/>
    <col min="1254" max="1254" width="9.140625" style="196"/>
    <col min="1255" max="1255" width="14.28515625" style="196" bestFit="1" customWidth="1"/>
    <col min="1256" max="1256" width="18.7109375" style="196" bestFit="1" customWidth="1"/>
    <col min="1257" max="1258" width="15.85546875" style="196" bestFit="1" customWidth="1"/>
    <col min="1259" max="1259" width="14.85546875" style="196" bestFit="1" customWidth="1"/>
    <col min="1260" max="1260" width="14.28515625" style="196" bestFit="1" customWidth="1"/>
    <col min="1261" max="1261" width="15.28515625" style="196" customWidth="1"/>
    <col min="1262" max="1262" width="15.85546875" style="196" customWidth="1"/>
    <col min="1263" max="1263" width="14.28515625" style="196" customWidth="1"/>
    <col min="1264" max="1264" width="14.85546875" style="196" bestFit="1" customWidth="1"/>
    <col min="1265" max="1265" width="16.140625" style="196" customWidth="1"/>
    <col min="1266" max="1266" width="17.28515625" style="196" customWidth="1"/>
    <col min="1267" max="1267" width="15.85546875" style="196" bestFit="1" customWidth="1"/>
    <col min="1268" max="1268" width="18.7109375" style="196" bestFit="1" customWidth="1"/>
    <col min="1269" max="1269" width="9.140625" style="196"/>
    <col min="1270" max="1270" width="14.28515625" style="196" bestFit="1" customWidth="1"/>
    <col min="1271" max="1271" width="18.7109375" style="196" bestFit="1" customWidth="1"/>
    <col min="1272" max="1273" width="15.85546875" style="196" bestFit="1" customWidth="1"/>
    <col min="1274" max="1274" width="14.85546875" style="196" bestFit="1" customWidth="1"/>
    <col min="1275" max="1275" width="14.28515625" style="196" bestFit="1" customWidth="1"/>
    <col min="1276" max="1276" width="15.28515625" style="196" customWidth="1"/>
    <col min="1277" max="1277" width="15.85546875" style="196" customWidth="1"/>
    <col min="1278" max="1278" width="14.28515625" style="196" customWidth="1"/>
    <col min="1279" max="1279" width="14.85546875" style="196" bestFit="1" customWidth="1"/>
    <col min="1280" max="1280" width="16.140625" style="196" customWidth="1"/>
    <col min="1281" max="1281" width="17.28515625" style="196" customWidth="1"/>
    <col min="1282" max="1282" width="15.85546875" style="196" bestFit="1" customWidth="1"/>
    <col min="1283" max="1283" width="18.7109375" style="196" bestFit="1" customWidth="1"/>
    <col min="1284" max="1443" width="9.140625" style="196"/>
    <col min="1444" max="1444" width="5.7109375" style="196" customWidth="1"/>
    <col min="1445" max="1445" width="29" style="196" customWidth="1"/>
    <col min="1446" max="1446" width="17.140625" style="196" customWidth="1"/>
    <col min="1447" max="1447" width="11.140625" style="196" customWidth="1"/>
    <col min="1448" max="1448" width="15.7109375" style="196" customWidth="1"/>
    <col min="1449" max="1449" width="16.28515625" style="196" customWidth="1"/>
    <col min="1450" max="1450" width="21.140625" style="196" customWidth="1"/>
    <col min="1451" max="1451" width="13" style="196" customWidth="1"/>
    <col min="1452" max="1452" width="15.28515625" style="196" customWidth="1"/>
    <col min="1453" max="1454" width="14.28515625" style="196" customWidth="1"/>
    <col min="1455" max="1456" width="15" style="196" customWidth="1"/>
    <col min="1457" max="1457" width="17.7109375" style="196" customWidth="1"/>
    <col min="1458" max="1458" width="15.7109375" style="196" customWidth="1"/>
    <col min="1459" max="1460" width="15" style="196" customWidth="1"/>
    <col min="1461" max="1461" width="15.85546875" style="196" customWidth="1"/>
    <col min="1462" max="1462" width="17.85546875" style="196" customWidth="1"/>
    <col min="1463" max="1463" width="15.85546875" style="196" bestFit="1" customWidth="1"/>
    <col min="1464" max="1464" width="18.7109375" style="196" bestFit="1" customWidth="1"/>
    <col min="1465" max="1465" width="5.7109375" style="196" customWidth="1"/>
    <col min="1466" max="1466" width="16.5703125" style="196" customWidth="1"/>
    <col min="1467" max="1467" width="18.7109375" style="196" bestFit="1" customWidth="1"/>
    <col min="1468" max="1469" width="15.85546875" style="196" bestFit="1" customWidth="1"/>
    <col min="1470" max="1470" width="14.85546875" style="196" bestFit="1" customWidth="1"/>
    <col min="1471" max="1471" width="14.28515625" style="196" bestFit="1" customWidth="1"/>
    <col min="1472" max="1472" width="15.28515625" style="196" customWidth="1"/>
    <col min="1473" max="1473" width="15.85546875" style="196" customWidth="1"/>
    <col min="1474" max="1474" width="14.28515625" style="196" customWidth="1"/>
    <col min="1475" max="1475" width="14.85546875" style="196" bestFit="1" customWidth="1"/>
    <col min="1476" max="1476" width="16.140625" style="196" customWidth="1"/>
    <col min="1477" max="1477" width="17.28515625" style="196" customWidth="1"/>
    <col min="1478" max="1478" width="15.85546875" style="196" bestFit="1" customWidth="1"/>
    <col min="1479" max="1479" width="18.7109375" style="196" bestFit="1" customWidth="1"/>
    <col min="1480" max="1480" width="9.140625" style="196"/>
    <col min="1481" max="1481" width="14.28515625" style="196" bestFit="1" customWidth="1"/>
    <col min="1482" max="1482" width="18.7109375" style="196" bestFit="1" customWidth="1"/>
    <col min="1483" max="1484" width="15.85546875" style="196" bestFit="1" customWidth="1"/>
    <col min="1485" max="1485" width="14.85546875" style="196" bestFit="1" customWidth="1"/>
    <col min="1486" max="1486" width="16.85546875" style="196" customWidth="1"/>
    <col min="1487" max="1487" width="15.28515625" style="196" customWidth="1"/>
    <col min="1488" max="1488" width="15.85546875" style="196" customWidth="1"/>
    <col min="1489" max="1489" width="14.28515625" style="196" customWidth="1"/>
    <col min="1490" max="1490" width="14.85546875" style="196" bestFit="1" customWidth="1"/>
    <col min="1491" max="1491" width="16.140625" style="196" customWidth="1"/>
    <col min="1492" max="1492" width="17.28515625" style="196" customWidth="1"/>
    <col min="1493" max="1493" width="15.85546875" style="196" bestFit="1" customWidth="1"/>
    <col min="1494" max="1494" width="18.7109375" style="196" bestFit="1" customWidth="1"/>
    <col min="1495" max="1495" width="9.140625" style="196"/>
    <col min="1496" max="1496" width="14.28515625" style="196" bestFit="1" customWidth="1"/>
    <col min="1497" max="1497" width="18.7109375" style="196" bestFit="1" customWidth="1"/>
    <col min="1498" max="1499" width="15.85546875" style="196" bestFit="1" customWidth="1"/>
    <col min="1500" max="1500" width="14.85546875" style="196" bestFit="1" customWidth="1"/>
    <col min="1501" max="1501" width="14.28515625" style="196" bestFit="1" customWidth="1"/>
    <col min="1502" max="1502" width="15.28515625" style="196" customWidth="1"/>
    <col min="1503" max="1503" width="15.85546875" style="196" customWidth="1"/>
    <col min="1504" max="1504" width="14.28515625" style="196" customWidth="1"/>
    <col min="1505" max="1505" width="14.85546875" style="196" bestFit="1" customWidth="1"/>
    <col min="1506" max="1506" width="16.140625" style="196" customWidth="1"/>
    <col min="1507" max="1507" width="17.28515625" style="196" customWidth="1"/>
    <col min="1508" max="1508" width="15.85546875" style="196" bestFit="1" customWidth="1"/>
    <col min="1509" max="1509" width="18.7109375" style="196" bestFit="1" customWidth="1"/>
    <col min="1510" max="1510" width="9.140625" style="196"/>
    <col min="1511" max="1511" width="14.28515625" style="196" bestFit="1" customWidth="1"/>
    <col min="1512" max="1512" width="18.7109375" style="196" bestFit="1" customWidth="1"/>
    <col min="1513" max="1514" width="15.85546875" style="196" bestFit="1" customWidth="1"/>
    <col min="1515" max="1515" width="14.85546875" style="196" bestFit="1" customWidth="1"/>
    <col min="1516" max="1516" width="14.28515625" style="196" bestFit="1" customWidth="1"/>
    <col min="1517" max="1517" width="15.28515625" style="196" customWidth="1"/>
    <col min="1518" max="1518" width="15.85546875" style="196" customWidth="1"/>
    <col min="1519" max="1519" width="14.28515625" style="196" customWidth="1"/>
    <col min="1520" max="1520" width="14.85546875" style="196" bestFit="1" customWidth="1"/>
    <col min="1521" max="1521" width="16.140625" style="196" customWidth="1"/>
    <col min="1522" max="1522" width="17.28515625" style="196" customWidth="1"/>
    <col min="1523" max="1523" width="15.85546875" style="196" bestFit="1" customWidth="1"/>
    <col min="1524" max="1524" width="18.7109375" style="196" bestFit="1" customWidth="1"/>
    <col min="1525" max="1525" width="9.140625" style="196"/>
    <col min="1526" max="1526" width="14.28515625" style="196" bestFit="1" customWidth="1"/>
    <col min="1527" max="1527" width="18.7109375" style="196" bestFit="1" customWidth="1"/>
    <col min="1528" max="1529" width="15.85546875" style="196" bestFit="1" customWidth="1"/>
    <col min="1530" max="1530" width="14.85546875" style="196" bestFit="1" customWidth="1"/>
    <col min="1531" max="1531" width="14.28515625" style="196" bestFit="1" customWidth="1"/>
    <col min="1532" max="1532" width="15.28515625" style="196" customWidth="1"/>
    <col min="1533" max="1533" width="15.85546875" style="196" customWidth="1"/>
    <col min="1534" max="1534" width="14.28515625" style="196" customWidth="1"/>
    <col min="1535" max="1535" width="14.85546875" style="196" bestFit="1" customWidth="1"/>
    <col min="1536" max="1536" width="16.140625" style="196" customWidth="1"/>
    <col min="1537" max="1537" width="17.28515625" style="196" customWidth="1"/>
    <col min="1538" max="1538" width="15.85546875" style="196" bestFit="1" customWidth="1"/>
    <col min="1539" max="1539" width="18.7109375" style="196" bestFit="1" customWidth="1"/>
    <col min="1540" max="1699" width="9.140625" style="196"/>
    <col min="1700" max="1700" width="5.7109375" style="196" customWidth="1"/>
    <col min="1701" max="1701" width="29" style="196" customWidth="1"/>
    <col min="1702" max="1702" width="17.140625" style="196" customWidth="1"/>
    <col min="1703" max="1703" width="11.140625" style="196" customWidth="1"/>
    <col min="1704" max="1704" width="15.7109375" style="196" customWidth="1"/>
    <col min="1705" max="1705" width="16.28515625" style="196" customWidth="1"/>
    <col min="1706" max="1706" width="21.140625" style="196" customWidth="1"/>
    <col min="1707" max="1707" width="13" style="196" customWidth="1"/>
    <col min="1708" max="1708" width="15.28515625" style="196" customWidth="1"/>
    <col min="1709" max="1710" width="14.28515625" style="196" customWidth="1"/>
    <col min="1711" max="1712" width="15" style="196" customWidth="1"/>
    <col min="1713" max="1713" width="17.7109375" style="196" customWidth="1"/>
    <col min="1714" max="1714" width="15.7109375" style="196" customWidth="1"/>
    <col min="1715" max="1716" width="15" style="196" customWidth="1"/>
    <col min="1717" max="1717" width="15.85546875" style="196" customWidth="1"/>
    <col min="1718" max="1718" width="17.85546875" style="196" customWidth="1"/>
    <col min="1719" max="1719" width="15.85546875" style="196" bestFit="1" customWidth="1"/>
    <col min="1720" max="1720" width="18.7109375" style="196" bestFit="1" customWidth="1"/>
    <col min="1721" max="1721" width="5.7109375" style="196" customWidth="1"/>
    <col min="1722" max="1722" width="16.5703125" style="196" customWidth="1"/>
    <col min="1723" max="1723" width="18.7109375" style="196" bestFit="1" customWidth="1"/>
    <col min="1724" max="1725" width="15.85546875" style="196" bestFit="1" customWidth="1"/>
    <col min="1726" max="1726" width="14.85546875" style="196" bestFit="1" customWidth="1"/>
    <col min="1727" max="1727" width="14.28515625" style="196" bestFit="1" customWidth="1"/>
    <col min="1728" max="1728" width="15.28515625" style="196" customWidth="1"/>
    <col min="1729" max="1729" width="15.85546875" style="196" customWidth="1"/>
    <col min="1730" max="1730" width="14.28515625" style="196" customWidth="1"/>
    <col min="1731" max="1731" width="14.85546875" style="196" bestFit="1" customWidth="1"/>
    <col min="1732" max="1732" width="16.140625" style="196" customWidth="1"/>
    <col min="1733" max="1733" width="17.28515625" style="196" customWidth="1"/>
    <col min="1734" max="1734" width="15.85546875" style="196" bestFit="1" customWidth="1"/>
    <col min="1735" max="1735" width="18.7109375" style="196" bestFit="1" customWidth="1"/>
    <col min="1736" max="1736" width="9.140625" style="196"/>
    <col min="1737" max="1737" width="14.28515625" style="196" bestFit="1" customWidth="1"/>
    <col min="1738" max="1738" width="18.7109375" style="196" bestFit="1" customWidth="1"/>
    <col min="1739" max="1740" width="15.85546875" style="196" bestFit="1" customWidth="1"/>
    <col min="1741" max="1741" width="14.85546875" style="196" bestFit="1" customWidth="1"/>
    <col min="1742" max="1742" width="16.85546875" style="196" customWidth="1"/>
    <col min="1743" max="1743" width="15.28515625" style="196" customWidth="1"/>
    <col min="1744" max="1744" width="15.85546875" style="196" customWidth="1"/>
    <col min="1745" max="1745" width="14.28515625" style="196" customWidth="1"/>
    <col min="1746" max="1746" width="14.85546875" style="196" bestFit="1" customWidth="1"/>
    <col min="1747" max="1747" width="16.140625" style="196" customWidth="1"/>
    <col min="1748" max="1748" width="17.28515625" style="196" customWidth="1"/>
    <col min="1749" max="1749" width="15.85546875" style="196" bestFit="1" customWidth="1"/>
    <col min="1750" max="1750" width="18.7109375" style="196" bestFit="1" customWidth="1"/>
    <col min="1751" max="1751" width="9.140625" style="196"/>
    <col min="1752" max="1752" width="14.28515625" style="196" bestFit="1" customWidth="1"/>
    <col min="1753" max="1753" width="18.7109375" style="196" bestFit="1" customWidth="1"/>
    <col min="1754" max="1755" width="15.85546875" style="196" bestFit="1" customWidth="1"/>
    <col min="1756" max="1756" width="14.85546875" style="196" bestFit="1" customWidth="1"/>
    <col min="1757" max="1757" width="14.28515625" style="196" bestFit="1" customWidth="1"/>
    <col min="1758" max="1758" width="15.28515625" style="196" customWidth="1"/>
    <col min="1759" max="1759" width="15.85546875" style="196" customWidth="1"/>
    <col min="1760" max="1760" width="14.28515625" style="196" customWidth="1"/>
    <col min="1761" max="1761" width="14.85546875" style="196" bestFit="1" customWidth="1"/>
    <col min="1762" max="1762" width="16.140625" style="196" customWidth="1"/>
    <col min="1763" max="1763" width="17.28515625" style="196" customWidth="1"/>
    <col min="1764" max="1764" width="15.85546875" style="196" bestFit="1" customWidth="1"/>
    <col min="1765" max="1765" width="18.7109375" style="196" bestFit="1" customWidth="1"/>
    <col min="1766" max="1766" width="9.140625" style="196"/>
    <col min="1767" max="1767" width="14.28515625" style="196" bestFit="1" customWidth="1"/>
    <col min="1768" max="1768" width="18.7109375" style="196" bestFit="1" customWidth="1"/>
    <col min="1769" max="1770" width="15.85546875" style="196" bestFit="1" customWidth="1"/>
    <col min="1771" max="1771" width="14.85546875" style="196" bestFit="1" customWidth="1"/>
    <col min="1772" max="1772" width="14.28515625" style="196" bestFit="1" customWidth="1"/>
    <col min="1773" max="1773" width="15.28515625" style="196" customWidth="1"/>
    <col min="1774" max="1774" width="15.85546875" style="196" customWidth="1"/>
    <col min="1775" max="1775" width="14.28515625" style="196" customWidth="1"/>
    <col min="1776" max="1776" width="14.85546875" style="196" bestFit="1" customWidth="1"/>
    <col min="1777" max="1777" width="16.140625" style="196" customWidth="1"/>
    <col min="1778" max="1778" width="17.28515625" style="196" customWidth="1"/>
    <col min="1779" max="1779" width="15.85546875" style="196" bestFit="1" customWidth="1"/>
    <col min="1780" max="1780" width="18.7109375" style="196" bestFit="1" customWidth="1"/>
    <col min="1781" max="1781" width="9.140625" style="196"/>
    <col min="1782" max="1782" width="14.28515625" style="196" bestFit="1" customWidth="1"/>
    <col min="1783" max="1783" width="18.7109375" style="196" bestFit="1" customWidth="1"/>
    <col min="1784" max="1785" width="15.85546875" style="196" bestFit="1" customWidth="1"/>
    <col min="1786" max="1786" width="14.85546875" style="196" bestFit="1" customWidth="1"/>
    <col min="1787" max="1787" width="14.28515625" style="196" bestFit="1" customWidth="1"/>
    <col min="1788" max="1788" width="15.28515625" style="196" customWidth="1"/>
    <col min="1789" max="1789" width="15.85546875" style="196" customWidth="1"/>
    <col min="1790" max="1790" width="14.28515625" style="196" customWidth="1"/>
    <col min="1791" max="1791" width="14.85546875" style="196" bestFit="1" customWidth="1"/>
    <col min="1792" max="1792" width="16.140625" style="196" customWidth="1"/>
    <col min="1793" max="1793" width="17.28515625" style="196" customWidth="1"/>
    <col min="1794" max="1794" width="15.85546875" style="196" bestFit="1" customWidth="1"/>
    <col min="1795" max="1795" width="18.7109375" style="196" bestFit="1" customWidth="1"/>
    <col min="1796" max="1955" width="9.140625" style="196"/>
    <col min="1956" max="1956" width="5.7109375" style="196" customWidth="1"/>
    <col min="1957" max="1957" width="29" style="196" customWidth="1"/>
    <col min="1958" max="1958" width="17.140625" style="196" customWidth="1"/>
    <col min="1959" max="1959" width="11.140625" style="196" customWidth="1"/>
    <col min="1960" max="1960" width="15.7109375" style="196" customWidth="1"/>
    <col min="1961" max="1961" width="16.28515625" style="196" customWidth="1"/>
    <col min="1962" max="1962" width="21.140625" style="196" customWidth="1"/>
    <col min="1963" max="1963" width="13" style="196" customWidth="1"/>
    <col min="1964" max="1964" width="15.28515625" style="196" customWidth="1"/>
    <col min="1965" max="1966" width="14.28515625" style="196" customWidth="1"/>
    <col min="1967" max="1968" width="15" style="196" customWidth="1"/>
    <col min="1969" max="1969" width="17.7109375" style="196" customWidth="1"/>
    <col min="1970" max="1970" width="15.7109375" style="196" customWidth="1"/>
    <col min="1971" max="1972" width="15" style="196" customWidth="1"/>
    <col min="1973" max="1973" width="15.85546875" style="196" customWidth="1"/>
    <col min="1974" max="1974" width="17.85546875" style="196" customWidth="1"/>
    <col min="1975" max="1975" width="15.85546875" style="196" bestFit="1" customWidth="1"/>
    <col min="1976" max="1976" width="18.7109375" style="196" bestFit="1" customWidth="1"/>
    <col min="1977" max="1977" width="5.7109375" style="196" customWidth="1"/>
    <col min="1978" max="1978" width="16.5703125" style="196" customWidth="1"/>
    <col min="1979" max="1979" width="18.7109375" style="196" bestFit="1" customWidth="1"/>
    <col min="1980" max="1981" width="15.85546875" style="196" bestFit="1" customWidth="1"/>
    <col min="1982" max="1982" width="14.85546875" style="196" bestFit="1" customWidth="1"/>
    <col min="1983" max="1983" width="14.28515625" style="196" bestFit="1" customWidth="1"/>
    <col min="1984" max="1984" width="15.28515625" style="196" customWidth="1"/>
    <col min="1985" max="1985" width="15.85546875" style="196" customWidth="1"/>
    <col min="1986" max="1986" width="14.28515625" style="196" customWidth="1"/>
    <col min="1987" max="1987" width="14.85546875" style="196" bestFit="1" customWidth="1"/>
    <col min="1988" max="1988" width="16.140625" style="196" customWidth="1"/>
    <col min="1989" max="1989" width="17.28515625" style="196" customWidth="1"/>
    <col min="1990" max="1990" width="15.85546875" style="196" bestFit="1" customWidth="1"/>
    <col min="1991" max="1991" width="18.7109375" style="196" bestFit="1" customWidth="1"/>
    <col min="1992" max="1992" width="9.140625" style="196"/>
    <col min="1993" max="1993" width="14.28515625" style="196" bestFit="1" customWidth="1"/>
    <col min="1994" max="1994" width="18.7109375" style="196" bestFit="1" customWidth="1"/>
    <col min="1995" max="1996" width="15.85546875" style="196" bestFit="1" customWidth="1"/>
    <col min="1997" max="1997" width="14.85546875" style="196" bestFit="1" customWidth="1"/>
    <col min="1998" max="1998" width="16.85546875" style="196" customWidth="1"/>
    <col min="1999" max="1999" width="15.28515625" style="196" customWidth="1"/>
    <col min="2000" max="2000" width="15.85546875" style="196" customWidth="1"/>
    <col min="2001" max="2001" width="14.28515625" style="196" customWidth="1"/>
    <col min="2002" max="2002" width="14.85546875" style="196" bestFit="1" customWidth="1"/>
    <col min="2003" max="2003" width="16.140625" style="196" customWidth="1"/>
    <col min="2004" max="2004" width="17.28515625" style="196" customWidth="1"/>
    <col min="2005" max="2005" width="15.85546875" style="196" bestFit="1" customWidth="1"/>
    <col min="2006" max="2006" width="18.7109375" style="196" bestFit="1" customWidth="1"/>
    <col min="2007" max="2007" width="9.140625" style="196"/>
    <col min="2008" max="2008" width="14.28515625" style="196" bestFit="1" customWidth="1"/>
    <col min="2009" max="2009" width="18.7109375" style="196" bestFit="1" customWidth="1"/>
    <col min="2010" max="2011" width="15.85546875" style="196" bestFit="1" customWidth="1"/>
    <col min="2012" max="2012" width="14.85546875" style="196" bestFit="1" customWidth="1"/>
    <col min="2013" max="2013" width="14.28515625" style="196" bestFit="1" customWidth="1"/>
    <col min="2014" max="2014" width="15.28515625" style="196" customWidth="1"/>
    <col min="2015" max="2015" width="15.85546875" style="196" customWidth="1"/>
    <col min="2016" max="2016" width="14.28515625" style="196" customWidth="1"/>
    <col min="2017" max="2017" width="14.85546875" style="196" bestFit="1" customWidth="1"/>
    <col min="2018" max="2018" width="16.140625" style="196" customWidth="1"/>
    <col min="2019" max="2019" width="17.28515625" style="196" customWidth="1"/>
    <col min="2020" max="2020" width="15.85546875" style="196" bestFit="1" customWidth="1"/>
    <col min="2021" max="2021" width="18.7109375" style="196" bestFit="1" customWidth="1"/>
    <col min="2022" max="2022" width="9.140625" style="196"/>
    <col min="2023" max="2023" width="14.28515625" style="196" bestFit="1" customWidth="1"/>
    <col min="2024" max="2024" width="18.7109375" style="196" bestFit="1" customWidth="1"/>
    <col min="2025" max="2026" width="15.85546875" style="196" bestFit="1" customWidth="1"/>
    <col min="2027" max="2027" width="14.85546875" style="196" bestFit="1" customWidth="1"/>
    <col min="2028" max="2028" width="14.28515625" style="196" bestFit="1" customWidth="1"/>
    <col min="2029" max="2029" width="15.28515625" style="196" customWidth="1"/>
    <col min="2030" max="2030" width="15.85546875" style="196" customWidth="1"/>
    <col min="2031" max="2031" width="14.28515625" style="196" customWidth="1"/>
    <col min="2032" max="2032" width="14.85546875" style="196" bestFit="1" customWidth="1"/>
    <col min="2033" max="2033" width="16.140625" style="196" customWidth="1"/>
    <col min="2034" max="2034" width="17.28515625" style="196" customWidth="1"/>
    <col min="2035" max="2035" width="15.85546875" style="196" bestFit="1" customWidth="1"/>
    <col min="2036" max="2036" width="18.7109375" style="196" bestFit="1" customWidth="1"/>
    <col min="2037" max="2037" width="9.140625" style="196"/>
    <col min="2038" max="2038" width="14.28515625" style="196" bestFit="1" customWidth="1"/>
    <col min="2039" max="2039" width="18.7109375" style="196" bestFit="1" customWidth="1"/>
    <col min="2040" max="2041" width="15.85546875" style="196" bestFit="1" customWidth="1"/>
    <col min="2042" max="2042" width="14.85546875" style="196" bestFit="1" customWidth="1"/>
    <col min="2043" max="2043" width="14.28515625" style="196" bestFit="1" customWidth="1"/>
    <col min="2044" max="2044" width="15.28515625" style="196" customWidth="1"/>
    <col min="2045" max="2045" width="15.85546875" style="196" customWidth="1"/>
    <col min="2046" max="2046" width="14.28515625" style="196" customWidth="1"/>
    <col min="2047" max="2047" width="14.85546875" style="196" bestFit="1" customWidth="1"/>
    <col min="2048" max="2048" width="16.140625" style="196" customWidth="1"/>
    <col min="2049" max="2049" width="17.28515625" style="196" customWidth="1"/>
    <col min="2050" max="2050" width="15.85546875" style="196" bestFit="1" customWidth="1"/>
    <col min="2051" max="2051" width="18.7109375" style="196" bestFit="1" customWidth="1"/>
    <col min="2052" max="2211" width="9.140625" style="196"/>
    <col min="2212" max="2212" width="5.7109375" style="196" customWidth="1"/>
    <col min="2213" max="2213" width="29" style="196" customWidth="1"/>
    <col min="2214" max="2214" width="17.140625" style="196" customWidth="1"/>
    <col min="2215" max="2215" width="11.140625" style="196" customWidth="1"/>
    <col min="2216" max="2216" width="15.7109375" style="196" customWidth="1"/>
    <col min="2217" max="2217" width="16.28515625" style="196" customWidth="1"/>
    <col min="2218" max="2218" width="21.140625" style="196" customWidth="1"/>
    <col min="2219" max="2219" width="13" style="196" customWidth="1"/>
    <col min="2220" max="2220" width="15.28515625" style="196" customWidth="1"/>
    <col min="2221" max="2222" width="14.28515625" style="196" customWidth="1"/>
    <col min="2223" max="2224" width="15" style="196" customWidth="1"/>
    <col min="2225" max="2225" width="17.7109375" style="196" customWidth="1"/>
    <col min="2226" max="2226" width="15.7109375" style="196" customWidth="1"/>
    <col min="2227" max="2228" width="15" style="196" customWidth="1"/>
    <col min="2229" max="2229" width="15.85546875" style="196" customWidth="1"/>
    <col min="2230" max="2230" width="17.85546875" style="196" customWidth="1"/>
    <col min="2231" max="2231" width="15.85546875" style="196" bestFit="1" customWidth="1"/>
    <col min="2232" max="2232" width="18.7109375" style="196" bestFit="1" customWidth="1"/>
    <col min="2233" max="2233" width="5.7109375" style="196" customWidth="1"/>
    <col min="2234" max="2234" width="16.5703125" style="196" customWidth="1"/>
    <col min="2235" max="2235" width="18.7109375" style="196" bestFit="1" customWidth="1"/>
    <col min="2236" max="2237" width="15.85546875" style="196" bestFit="1" customWidth="1"/>
    <col min="2238" max="2238" width="14.85546875" style="196" bestFit="1" customWidth="1"/>
    <col min="2239" max="2239" width="14.28515625" style="196" bestFit="1" customWidth="1"/>
    <col min="2240" max="2240" width="15.28515625" style="196" customWidth="1"/>
    <col min="2241" max="2241" width="15.85546875" style="196" customWidth="1"/>
    <col min="2242" max="2242" width="14.28515625" style="196" customWidth="1"/>
    <col min="2243" max="2243" width="14.85546875" style="196" bestFit="1" customWidth="1"/>
    <col min="2244" max="2244" width="16.140625" style="196" customWidth="1"/>
    <col min="2245" max="2245" width="17.28515625" style="196" customWidth="1"/>
    <col min="2246" max="2246" width="15.85546875" style="196" bestFit="1" customWidth="1"/>
    <col min="2247" max="2247" width="18.7109375" style="196" bestFit="1" customWidth="1"/>
    <col min="2248" max="2248" width="9.140625" style="196"/>
    <col min="2249" max="2249" width="14.28515625" style="196" bestFit="1" customWidth="1"/>
    <col min="2250" max="2250" width="18.7109375" style="196" bestFit="1" customWidth="1"/>
    <col min="2251" max="2252" width="15.85546875" style="196" bestFit="1" customWidth="1"/>
    <col min="2253" max="2253" width="14.85546875" style="196" bestFit="1" customWidth="1"/>
    <col min="2254" max="2254" width="16.85546875" style="196" customWidth="1"/>
    <col min="2255" max="2255" width="15.28515625" style="196" customWidth="1"/>
    <col min="2256" max="2256" width="15.85546875" style="196" customWidth="1"/>
    <col min="2257" max="2257" width="14.28515625" style="196" customWidth="1"/>
    <col min="2258" max="2258" width="14.85546875" style="196" bestFit="1" customWidth="1"/>
    <col min="2259" max="2259" width="16.140625" style="196" customWidth="1"/>
    <col min="2260" max="2260" width="17.28515625" style="196" customWidth="1"/>
    <col min="2261" max="2261" width="15.85546875" style="196" bestFit="1" customWidth="1"/>
    <col min="2262" max="2262" width="18.7109375" style="196" bestFit="1" customWidth="1"/>
    <col min="2263" max="2263" width="9.140625" style="196"/>
    <col min="2264" max="2264" width="14.28515625" style="196" bestFit="1" customWidth="1"/>
    <col min="2265" max="2265" width="18.7109375" style="196" bestFit="1" customWidth="1"/>
    <col min="2266" max="2267" width="15.85546875" style="196" bestFit="1" customWidth="1"/>
    <col min="2268" max="2268" width="14.85546875" style="196" bestFit="1" customWidth="1"/>
    <col min="2269" max="2269" width="14.28515625" style="196" bestFit="1" customWidth="1"/>
    <col min="2270" max="2270" width="15.28515625" style="196" customWidth="1"/>
    <col min="2271" max="2271" width="15.85546875" style="196" customWidth="1"/>
    <col min="2272" max="2272" width="14.28515625" style="196" customWidth="1"/>
    <col min="2273" max="2273" width="14.85546875" style="196" bestFit="1" customWidth="1"/>
    <col min="2274" max="2274" width="16.140625" style="196" customWidth="1"/>
    <col min="2275" max="2275" width="17.28515625" style="196" customWidth="1"/>
    <col min="2276" max="2276" width="15.85546875" style="196" bestFit="1" customWidth="1"/>
    <col min="2277" max="2277" width="18.7109375" style="196" bestFit="1" customWidth="1"/>
    <col min="2278" max="2278" width="9.140625" style="196"/>
    <col min="2279" max="2279" width="14.28515625" style="196" bestFit="1" customWidth="1"/>
    <col min="2280" max="2280" width="18.7109375" style="196" bestFit="1" customWidth="1"/>
    <col min="2281" max="2282" width="15.85546875" style="196" bestFit="1" customWidth="1"/>
    <col min="2283" max="2283" width="14.85546875" style="196" bestFit="1" customWidth="1"/>
    <col min="2284" max="2284" width="14.28515625" style="196" bestFit="1" customWidth="1"/>
    <col min="2285" max="2285" width="15.28515625" style="196" customWidth="1"/>
    <col min="2286" max="2286" width="15.85546875" style="196" customWidth="1"/>
    <col min="2287" max="2287" width="14.28515625" style="196" customWidth="1"/>
    <col min="2288" max="2288" width="14.85546875" style="196" bestFit="1" customWidth="1"/>
    <col min="2289" max="2289" width="16.140625" style="196" customWidth="1"/>
    <col min="2290" max="2290" width="17.28515625" style="196" customWidth="1"/>
    <col min="2291" max="2291" width="15.85546875" style="196" bestFit="1" customWidth="1"/>
    <col min="2292" max="2292" width="18.7109375" style="196" bestFit="1" customWidth="1"/>
    <col min="2293" max="2293" width="9.140625" style="196"/>
    <col min="2294" max="2294" width="14.28515625" style="196" bestFit="1" customWidth="1"/>
    <col min="2295" max="2295" width="18.7109375" style="196" bestFit="1" customWidth="1"/>
    <col min="2296" max="2297" width="15.85546875" style="196" bestFit="1" customWidth="1"/>
    <col min="2298" max="2298" width="14.85546875" style="196" bestFit="1" customWidth="1"/>
    <col min="2299" max="2299" width="14.28515625" style="196" bestFit="1" customWidth="1"/>
    <col min="2300" max="2300" width="15.28515625" style="196" customWidth="1"/>
    <col min="2301" max="2301" width="15.85546875" style="196" customWidth="1"/>
    <col min="2302" max="2302" width="14.28515625" style="196" customWidth="1"/>
    <col min="2303" max="2303" width="14.85546875" style="196" bestFit="1" customWidth="1"/>
    <col min="2304" max="2304" width="16.140625" style="196" customWidth="1"/>
    <col min="2305" max="2305" width="17.28515625" style="196" customWidth="1"/>
    <col min="2306" max="2306" width="15.85546875" style="196" bestFit="1" customWidth="1"/>
    <col min="2307" max="2307" width="18.7109375" style="196" bestFit="1" customWidth="1"/>
    <col min="2308" max="2467" width="9.140625" style="196"/>
    <col min="2468" max="2468" width="5.7109375" style="196" customWidth="1"/>
    <col min="2469" max="2469" width="29" style="196" customWidth="1"/>
    <col min="2470" max="2470" width="17.140625" style="196" customWidth="1"/>
    <col min="2471" max="2471" width="11.140625" style="196" customWidth="1"/>
    <col min="2472" max="2472" width="15.7109375" style="196" customWidth="1"/>
    <col min="2473" max="2473" width="16.28515625" style="196" customWidth="1"/>
    <col min="2474" max="2474" width="21.140625" style="196" customWidth="1"/>
    <col min="2475" max="2475" width="13" style="196" customWidth="1"/>
    <col min="2476" max="2476" width="15.28515625" style="196" customWidth="1"/>
    <col min="2477" max="2478" width="14.28515625" style="196" customWidth="1"/>
    <col min="2479" max="2480" width="15" style="196" customWidth="1"/>
    <col min="2481" max="2481" width="17.7109375" style="196" customWidth="1"/>
    <col min="2482" max="2482" width="15.7109375" style="196" customWidth="1"/>
    <col min="2483" max="2484" width="15" style="196" customWidth="1"/>
    <col min="2485" max="2485" width="15.85546875" style="196" customWidth="1"/>
    <col min="2486" max="2486" width="17.85546875" style="196" customWidth="1"/>
    <col min="2487" max="2487" width="15.85546875" style="196" bestFit="1" customWidth="1"/>
    <col min="2488" max="2488" width="18.7109375" style="196" bestFit="1" customWidth="1"/>
    <col min="2489" max="2489" width="5.7109375" style="196" customWidth="1"/>
    <col min="2490" max="2490" width="16.5703125" style="196" customWidth="1"/>
    <col min="2491" max="2491" width="18.7109375" style="196" bestFit="1" customWidth="1"/>
    <col min="2492" max="2493" width="15.85546875" style="196" bestFit="1" customWidth="1"/>
    <col min="2494" max="2494" width="14.85546875" style="196" bestFit="1" customWidth="1"/>
    <col min="2495" max="2495" width="14.28515625" style="196" bestFit="1" customWidth="1"/>
    <col min="2496" max="2496" width="15.28515625" style="196" customWidth="1"/>
    <col min="2497" max="2497" width="15.85546875" style="196" customWidth="1"/>
    <col min="2498" max="2498" width="14.28515625" style="196" customWidth="1"/>
    <col min="2499" max="2499" width="14.85546875" style="196" bestFit="1" customWidth="1"/>
    <col min="2500" max="2500" width="16.140625" style="196" customWidth="1"/>
    <col min="2501" max="2501" width="17.28515625" style="196" customWidth="1"/>
    <col min="2502" max="2502" width="15.85546875" style="196" bestFit="1" customWidth="1"/>
    <col min="2503" max="2503" width="18.7109375" style="196" bestFit="1" customWidth="1"/>
    <col min="2504" max="2504" width="9.140625" style="196"/>
    <col min="2505" max="2505" width="14.28515625" style="196" bestFit="1" customWidth="1"/>
    <col min="2506" max="2506" width="18.7109375" style="196" bestFit="1" customWidth="1"/>
    <col min="2507" max="2508" width="15.85546875" style="196" bestFit="1" customWidth="1"/>
    <col min="2509" max="2509" width="14.85546875" style="196" bestFit="1" customWidth="1"/>
    <col min="2510" max="2510" width="16.85546875" style="196" customWidth="1"/>
    <col min="2511" max="2511" width="15.28515625" style="196" customWidth="1"/>
    <col min="2512" max="2512" width="15.85546875" style="196" customWidth="1"/>
    <col min="2513" max="2513" width="14.28515625" style="196" customWidth="1"/>
    <col min="2514" max="2514" width="14.85546875" style="196" bestFit="1" customWidth="1"/>
    <col min="2515" max="2515" width="16.140625" style="196" customWidth="1"/>
    <col min="2516" max="2516" width="17.28515625" style="196" customWidth="1"/>
    <col min="2517" max="2517" width="15.85546875" style="196" bestFit="1" customWidth="1"/>
    <col min="2518" max="2518" width="18.7109375" style="196" bestFit="1" customWidth="1"/>
    <col min="2519" max="2519" width="9.140625" style="196"/>
    <col min="2520" max="2520" width="14.28515625" style="196" bestFit="1" customWidth="1"/>
    <col min="2521" max="2521" width="18.7109375" style="196" bestFit="1" customWidth="1"/>
    <col min="2522" max="2523" width="15.85546875" style="196" bestFit="1" customWidth="1"/>
    <col min="2524" max="2524" width="14.85546875" style="196" bestFit="1" customWidth="1"/>
    <col min="2525" max="2525" width="14.28515625" style="196" bestFit="1" customWidth="1"/>
    <col min="2526" max="2526" width="15.28515625" style="196" customWidth="1"/>
    <col min="2527" max="2527" width="15.85546875" style="196" customWidth="1"/>
    <col min="2528" max="2528" width="14.28515625" style="196" customWidth="1"/>
    <col min="2529" max="2529" width="14.85546875" style="196" bestFit="1" customWidth="1"/>
    <col min="2530" max="2530" width="16.140625" style="196" customWidth="1"/>
    <col min="2531" max="2531" width="17.28515625" style="196" customWidth="1"/>
    <col min="2532" max="2532" width="15.85546875" style="196" bestFit="1" customWidth="1"/>
    <col min="2533" max="2533" width="18.7109375" style="196" bestFit="1" customWidth="1"/>
    <col min="2534" max="2534" width="9.140625" style="196"/>
    <col min="2535" max="2535" width="14.28515625" style="196" bestFit="1" customWidth="1"/>
    <col min="2536" max="2536" width="18.7109375" style="196" bestFit="1" customWidth="1"/>
    <col min="2537" max="2538" width="15.85546875" style="196" bestFit="1" customWidth="1"/>
    <col min="2539" max="2539" width="14.85546875" style="196" bestFit="1" customWidth="1"/>
    <col min="2540" max="2540" width="14.28515625" style="196" bestFit="1" customWidth="1"/>
    <col min="2541" max="2541" width="15.28515625" style="196" customWidth="1"/>
    <col min="2542" max="2542" width="15.85546875" style="196" customWidth="1"/>
    <col min="2543" max="2543" width="14.28515625" style="196" customWidth="1"/>
    <col min="2544" max="2544" width="14.85546875" style="196" bestFit="1" customWidth="1"/>
    <col min="2545" max="2545" width="16.140625" style="196" customWidth="1"/>
    <col min="2546" max="2546" width="17.28515625" style="196" customWidth="1"/>
    <col min="2547" max="2547" width="15.85546875" style="196" bestFit="1" customWidth="1"/>
    <col min="2548" max="2548" width="18.7109375" style="196" bestFit="1" customWidth="1"/>
    <col min="2549" max="2549" width="9.140625" style="196"/>
    <col min="2550" max="2550" width="14.28515625" style="196" bestFit="1" customWidth="1"/>
    <col min="2551" max="2551" width="18.7109375" style="196" bestFit="1" customWidth="1"/>
    <col min="2552" max="2553" width="15.85546875" style="196" bestFit="1" customWidth="1"/>
    <col min="2554" max="2554" width="14.85546875" style="196" bestFit="1" customWidth="1"/>
    <col min="2555" max="2555" width="14.28515625" style="196" bestFit="1" customWidth="1"/>
    <col min="2556" max="2556" width="15.28515625" style="196" customWidth="1"/>
    <col min="2557" max="2557" width="15.85546875" style="196" customWidth="1"/>
    <col min="2558" max="2558" width="14.28515625" style="196" customWidth="1"/>
    <col min="2559" max="2559" width="14.85546875" style="196" bestFit="1" customWidth="1"/>
    <col min="2560" max="2560" width="16.140625" style="196" customWidth="1"/>
    <col min="2561" max="2561" width="17.28515625" style="196" customWidth="1"/>
    <col min="2562" max="2562" width="15.85546875" style="196" bestFit="1" customWidth="1"/>
    <col min="2563" max="2563" width="18.7109375" style="196" bestFit="1" customWidth="1"/>
    <col min="2564" max="2723" width="9.140625" style="196"/>
    <col min="2724" max="2724" width="5.7109375" style="196" customWidth="1"/>
    <col min="2725" max="2725" width="29" style="196" customWidth="1"/>
    <col min="2726" max="2726" width="17.140625" style="196" customWidth="1"/>
    <col min="2727" max="2727" width="11.140625" style="196" customWidth="1"/>
    <col min="2728" max="2728" width="15.7109375" style="196" customWidth="1"/>
    <col min="2729" max="2729" width="16.28515625" style="196" customWidth="1"/>
    <col min="2730" max="2730" width="21.140625" style="196" customWidth="1"/>
    <col min="2731" max="2731" width="13" style="196" customWidth="1"/>
    <col min="2732" max="2732" width="15.28515625" style="196" customWidth="1"/>
    <col min="2733" max="2734" width="14.28515625" style="196" customWidth="1"/>
    <col min="2735" max="2736" width="15" style="196" customWidth="1"/>
    <col min="2737" max="2737" width="17.7109375" style="196" customWidth="1"/>
    <col min="2738" max="2738" width="15.7109375" style="196" customWidth="1"/>
    <col min="2739" max="2740" width="15" style="196" customWidth="1"/>
    <col min="2741" max="2741" width="15.85546875" style="196" customWidth="1"/>
    <col min="2742" max="2742" width="17.85546875" style="196" customWidth="1"/>
    <col min="2743" max="2743" width="15.85546875" style="196" bestFit="1" customWidth="1"/>
    <col min="2744" max="2744" width="18.7109375" style="196" bestFit="1" customWidth="1"/>
    <col min="2745" max="2745" width="5.7109375" style="196" customWidth="1"/>
    <col min="2746" max="2746" width="16.5703125" style="196" customWidth="1"/>
    <col min="2747" max="2747" width="18.7109375" style="196" bestFit="1" customWidth="1"/>
    <col min="2748" max="2749" width="15.85546875" style="196" bestFit="1" customWidth="1"/>
    <col min="2750" max="2750" width="14.85546875" style="196" bestFit="1" customWidth="1"/>
    <col min="2751" max="2751" width="14.28515625" style="196" bestFit="1" customWidth="1"/>
    <col min="2752" max="2752" width="15.28515625" style="196" customWidth="1"/>
    <col min="2753" max="2753" width="15.85546875" style="196" customWidth="1"/>
    <col min="2754" max="2754" width="14.28515625" style="196" customWidth="1"/>
    <col min="2755" max="2755" width="14.85546875" style="196" bestFit="1" customWidth="1"/>
    <col min="2756" max="2756" width="16.140625" style="196" customWidth="1"/>
    <col min="2757" max="2757" width="17.28515625" style="196" customWidth="1"/>
    <col min="2758" max="2758" width="15.85546875" style="196" bestFit="1" customWidth="1"/>
    <col min="2759" max="2759" width="18.7109375" style="196" bestFit="1" customWidth="1"/>
    <col min="2760" max="2760" width="9.140625" style="196"/>
    <col min="2761" max="2761" width="14.28515625" style="196" bestFit="1" customWidth="1"/>
    <col min="2762" max="2762" width="18.7109375" style="196" bestFit="1" customWidth="1"/>
    <col min="2763" max="2764" width="15.85546875" style="196" bestFit="1" customWidth="1"/>
    <col min="2765" max="2765" width="14.85546875" style="196" bestFit="1" customWidth="1"/>
    <col min="2766" max="2766" width="16.85546875" style="196" customWidth="1"/>
    <col min="2767" max="2767" width="15.28515625" style="196" customWidth="1"/>
    <col min="2768" max="2768" width="15.85546875" style="196" customWidth="1"/>
    <col min="2769" max="2769" width="14.28515625" style="196" customWidth="1"/>
    <col min="2770" max="2770" width="14.85546875" style="196" bestFit="1" customWidth="1"/>
    <col min="2771" max="2771" width="16.140625" style="196" customWidth="1"/>
    <col min="2772" max="2772" width="17.28515625" style="196" customWidth="1"/>
    <col min="2773" max="2773" width="15.85546875" style="196" bestFit="1" customWidth="1"/>
    <col min="2774" max="2774" width="18.7109375" style="196" bestFit="1" customWidth="1"/>
    <col min="2775" max="2775" width="9.140625" style="196"/>
    <col min="2776" max="2776" width="14.28515625" style="196" bestFit="1" customWidth="1"/>
    <col min="2777" max="2777" width="18.7109375" style="196" bestFit="1" customWidth="1"/>
    <col min="2778" max="2779" width="15.85546875" style="196" bestFit="1" customWidth="1"/>
    <col min="2780" max="2780" width="14.85546875" style="196" bestFit="1" customWidth="1"/>
    <col min="2781" max="2781" width="14.28515625" style="196" bestFit="1" customWidth="1"/>
    <col min="2782" max="2782" width="15.28515625" style="196" customWidth="1"/>
    <col min="2783" max="2783" width="15.85546875" style="196" customWidth="1"/>
    <col min="2784" max="2784" width="14.28515625" style="196" customWidth="1"/>
    <col min="2785" max="2785" width="14.85546875" style="196" bestFit="1" customWidth="1"/>
    <col min="2786" max="2786" width="16.140625" style="196" customWidth="1"/>
    <col min="2787" max="2787" width="17.28515625" style="196" customWidth="1"/>
    <col min="2788" max="2788" width="15.85546875" style="196" bestFit="1" customWidth="1"/>
    <col min="2789" max="2789" width="18.7109375" style="196" bestFit="1" customWidth="1"/>
    <col min="2790" max="2790" width="9.140625" style="196"/>
    <col min="2791" max="2791" width="14.28515625" style="196" bestFit="1" customWidth="1"/>
    <col min="2792" max="2792" width="18.7109375" style="196" bestFit="1" customWidth="1"/>
    <col min="2793" max="2794" width="15.85546875" style="196" bestFit="1" customWidth="1"/>
    <col min="2795" max="2795" width="14.85546875" style="196" bestFit="1" customWidth="1"/>
    <col min="2796" max="2796" width="14.28515625" style="196" bestFit="1" customWidth="1"/>
    <col min="2797" max="2797" width="15.28515625" style="196" customWidth="1"/>
    <col min="2798" max="2798" width="15.85546875" style="196" customWidth="1"/>
    <col min="2799" max="2799" width="14.28515625" style="196" customWidth="1"/>
    <col min="2800" max="2800" width="14.85546875" style="196" bestFit="1" customWidth="1"/>
    <col min="2801" max="2801" width="16.140625" style="196" customWidth="1"/>
    <col min="2802" max="2802" width="17.28515625" style="196" customWidth="1"/>
    <col min="2803" max="2803" width="15.85546875" style="196" bestFit="1" customWidth="1"/>
    <col min="2804" max="2804" width="18.7109375" style="196" bestFit="1" customWidth="1"/>
    <col min="2805" max="2805" width="9.140625" style="196"/>
    <col min="2806" max="2806" width="14.28515625" style="196" bestFit="1" customWidth="1"/>
    <col min="2807" max="2807" width="18.7109375" style="196" bestFit="1" customWidth="1"/>
    <col min="2808" max="2809" width="15.85546875" style="196" bestFit="1" customWidth="1"/>
    <col min="2810" max="2810" width="14.85546875" style="196" bestFit="1" customWidth="1"/>
    <col min="2811" max="2811" width="14.28515625" style="196" bestFit="1" customWidth="1"/>
    <col min="2812" max="2812" width="15.28515625" style="196" customWidth="1"/>
    <col min="2813" max="2813" width="15.85546875" style="196" customWidth="1"/>
    <col min="2814" max="2814" width="14.28515625" style="196" customWidth="1"/>
    <col min="2815" max="2815" width="14.85546875" style="196" bestFit="1" customWidth="1"/>
    <col min="2816" max="2816" width="16.140625" style="196" customWidth="1"/>
    <col min="2817" max="2817" width="17.28515625" style="196" customWidth="1"/>
    <col min="2818" max="2818" width="15.85546875" style="196" bestFit="1" customWidth="1"/>
    <col min="2819" max="2819" width="18.7109375" style="196" bestFit="1" customWidth="1"/>
    <col min="2820" max="2979" width="9.140625" style="196"/>
    <col min="2980" max="2980" width="5.7109375" style="196" customWidth="1"/>
    <col min="2981" max="2981" width="29" style="196" customWidth="1"/>
    <col min="2982" max="2982" width="17.140625" style="196" customWidth="1"/>
    <col min="2983" max="2983" width="11.140625" style="196" customWidth="1"/>
    <col min="2984" max="2984" width="15.7109375" style="196" customWidth="1"/>
    <col min="2985" max="2985" width="16.28515625" style="196" customWidth="1"/>
    <col min="2986" max="2986" width="21.140625" style="196" customWidth="1"/>
    <col min="2987" max="2987" width="13" style="196" customWidth="1"/>
    <col min="2988" max="2988" width="15.28515625" style="196" customWidth="1"/>
    <col min="2989" max="2990" width="14.28515625" style="196" customWidth="1"/>
    <col min="2991" max="2992" width="15" style="196" customWidth="1"/>
    <col min="2993" max="2993" width="17.7109375" style="196" customWidth="1"/>
    <col min="2994" max="2994" width="15.7109375" style="196" customWidth="1"/>
    <col min="2995" max="2996" width="15" style="196" customWidth="1"/>
    <col min="2997" max="2997" width="15.85546875" style="196" customWidth="1"/>
    <col min="2998" max="2998" width="17.85546875" style="196" customWidth="1"/>
    <col min="2999" max="2999" width="15.85546875" style="196" bestFit="1" customWidth="1"/>
    <col min="3000" max="3000" width="18.7109375" style="196" bestFit="1" customWidth="1"/>
    <col min="3001" max="3001" width="5.7109375" style="196" customWidth="1"/>
    <col min="3002" max="3002" width="16.5703125" style="196" customWidth="1"/>
    <col min="3003" max="3003" width="18.7109375" style="196" bestFit="1" customWidth="1"/>
    <col min="3004" max="3005" width="15.85546875" style="196" bestFit="1" customWidth="1"/>
    <col min="3006" max="3006" width="14.85546875" style="196" bestFit="1" customWidth="1"/>
    <col min="3007" max="3007" width="14.28515625" style="196" bestFit="1" customWidth="1"/>
    <col min="3008" max="3008" width="15.28515625" style="196" customWidth="1"/>
    <col min="3009" max="3009" width="15.85546875" style="196" customWidth="1"/>
    <col min="3010" max="3010" width="14.28515625" style="196" customWidth="1"/>
    <col min="3011" max="3011" width="14.85546875" style="196" bestFit="1" customWidth="1"/>
    <col min="3012" max="3012" width="16.140625" style="196" customWidth="1"/>
    <col min="3013" max="3013" width="17.28515625" style="196" customWidth="1"/>
    <col min="3014" max="3014" width="15.85546875" style="196" bestFit="1" customWidth="1"/>
    <col min="3015" max="3015" width="18.7109375" style="196" bestFit="1" customWidth="1"/>
    <col min="3016" max="3016" width="9.140625" style="196"/>
    <col min="3017" max="3017" width="14.28515625" style="196" bestFit="1" customWidth="1"/>
    <col min="3018" max="3018" width="18.7109375" style="196" bestFit="1" customWidth="1"/>
    <col min="3019" max="3020" width="15.85546875" style="196" bestFit="1" customWidth="1"/>
    <col min="3021" max="3021" width="14.85546875" style="196" bestFit="1" customWidth="1"/>
    <col min="3022" max="3022" width="16.85546875" style="196" customWidth="1"/>
    <col min="3023" max="3023" width="15.28515625" style="196" customWidth="1"/>
    <col min="3024" max="3024" width="15.85546875" style="196" customWidth="1"/>
    <col min="3025" max="3025" width="14.28515625" style="196" customWidth="1"/>
    <col min="3026" max="3026" width="14.85546875" style="196" bestFit="1" customWidth="1"/>
    <col min="3027" max="3027" width="16.140625" style="196" customWidth="1"/>
    <col min="3028" max="3028" width="17.28515625" style="196" customWidth="1"/>
    <col min="3029" max="3029" width="15.85546875" style="196" bestFit="1" customWidth="1"/>
    <col min="3030" max="3030" width="18.7109375" style="196" bestFit="1" customWidth="1"/>
    <col min="3031" max="3031" width="9.140625" style="196"/>
    <col min="3032" max="3032" width="14.28515625" style="196" bestFit="1" customWidth="1"/>
    <col min="3033" max="3033" width="18.7109375" style="196" bestFit="1" customWidth="1"/>
    <col min="3034" max="3035" width="15.85546875" style="196" bestFit="1" customWidth="1"/>
    <col min="3036" max="3036" width="14.85546875" style="196" bestFit="1" customWidth="1"/>
    <col min="3037" max="3037" width="14.28515625" style="196" bestFit="1" customWidth="1"/>
    <col min="3038" max="3038" width="15.28515625" style="196" customWidth="1"/>
    <col min="3039" max="3039" width="15.85546875" style="196" customWidth="1"/>
    <col min="3040" max="3040" width="14.28515625" style="196" customWidth="1"/>
    <col min="3041" max="3041" width="14.85546875" style="196" bestFit="1" customWidth="1"/>
    <col min="3042" max="3042" width="16.140625" style="196" customWidth="1"/>
    <col min="3043" max="3043" width="17.28515625" style="196" customWidth="1"/>
    <col min="3044" max="3044" width="15.85546875" style="196" bestFit="1" customWidth="1"/>
    <col min="3045" max="3045" width="18.7109375" style="196" bestFit="1" customWidth="1"/>
    <col min="3046" max="3046" width="9.140625" style="196"/>
    <col min="3047" max="3047" width="14.28515625" style="196" bestFit="1" customWidth="1"/>
    <col min="3048" max="3048" width="18.7109375" style="196" bestFit="1" customWidth="1"/>
    <col min="3049" max="3050" width="15.85546875" style="196" bestFit="1" customWidth="1"/>
    <col min="3051" max="3051" width="14.85546875" style="196" bestFit="1" customWidth="1"/>
    <col min="3052" max="3052" width="14.28515625" style="196" bestFit="1" customWidth="1"/>
    <col min="3053" max="3053" width="15.28515625" style="196" customWidth="1"/>
    <col min="3054" max="3054" width="15.85546875" style="196" customWidth="1"/>
    <col min="3055" max="3055" width="14.28515625" style="196" customWidth="1"/>
    <col min="3056" max="3056" width="14.85546875" style="196" bestFit="1" customWidth="1"/>
    <col min="3057" max="3057" width="16.140625" style="196" customWidth="1"/>
    <col min="3058" max="3058" width="17.28515625" style="196" customWidth="1"/>
    <col min="3059" max="3059" width="15.85546875" style="196" bestFit="1" customWidth="1"/>
    <col min="3060" max="3060" width="18.7109375" style="196" bestFit="1" customWidth="1"/>
    <col min="3061" max="3061" width="9.140625" style="196"/>
    <col min="3062" max="3062" width="14.28515625" style="196" bestFit="1" customWidth="1"/>
    <col min="3063" max="3063" width="18.7109375" style="196" bestFit="1" customWidth="1"/>
    <col min="3064" max="3065" width="15.85546875" style="196" bestFit="1" customWidth="1"/>
    <col min="3066" max="3066" width="14.85546875" style="196" bestFit="1" customWidth="1"/>
    <col min="3067" max="3067" width="14.28515625" style="196" bestFit="1" customWidth="1"/>
    <col min="3068" max="3068" width="15.28515625" style="196" customWidth="1"/>
    <col min="3069" max="3069" width="15.85546875" style="196" customWidth="1"/>
    <col min="3070" max="3070" width="14.28515625" style="196" customWidth="1"/>
    <col min="3071" max="3071" width="14.85546875" style="196" bestFit="1" customWidth="1"/>
    <col min="3072" max="3072" width="16.140625" style="196" customWidth="1"/>
    <col min="3073" max="3073" width="17.28515625" style="196" customWidth="1"/>
    <col min="3074" max="3074" width="15.85546875" style="196" bestFit="1" customWidth="1"/>
    <col min="3075" max="3075" width="18.7109375" style="196" bestFit="1" customWidth="1"/>
    <col min="3076" max="3235" width="9.140625" style="196"/>
    <col min="3236" max="3236" width="5.7109375" style="196" customWidth="1"/>
    <col min="3237" max="3237" width="29" style="196" customWidth="1"/>
    <col min="3238" max="3238" width="17.140625" style="196" customWidth="1"/>
    <col min="3239" max="3239" width="11.140625" style="196" customWidth="1"/>
    <col min="3240" max="3240" width="15.7109375" style="196" customWidth="1"/>
    <col min="3241" max="3241" width="16.28515625" style="196" customWidth="1"/>
    <col min="3242" max="3242" width="21.140625" style="196" customWidth="1"/>
    <col min="3243" max="3243" width="13" style="196" customWidth="1"/>
    <col min="3244" max="3244" width="15.28515625" style="196" customWidth="1"/>
    <col min="3245" max="3246" width="14.28515625" style="196" customWidth="1"/>
    <col min="3247" max="3248" width="15" style="196" customWidth="1"/>
    <col min="3249" max="3249" width="17.7109375" style="196" customWidth="1"/>
    <col min="3250" max="3250" width="15.7109375" style="196" customWidth="1"/>
    <col min="3251" max="3252" width="15" style="196" customWidth="1"/>
    <col min="3253" max="3253" width="15.85546875" style="196" customWidth="1"/>
    <col min="3254" max="3254" width="17.85546875" style="196" customWidth="1"/>
    <col min="3255" max="3255" width="15.85546875" style="196" bestFit="1" customWidth="1"/>
    <col min="3256" max="3256" width="18.7109375" style="196" bestFit="1" customWidth="1"/>
    <col min="3257" max="3257" width="5.7109375" style="196" customWidth="1"/>
    <col min="3258" max="3258" width="16.5703125" style="196" customWidth="1"/>
    <col min="3259" max="3259" width="18.7109375" style="196" bestFit="1" customWidth="1"/>
    <col min="3260" max="3261" width="15.85546875" style="196" bestFit="1" customWidth="1"/>
    <col min="3262" max="3262" width="14.85546875" style="196" bestFit="1" customWidth="1"/>
    <col min="3263" max="3263" width="14.28515625" style="196" bestFit="1" customWidth="1"/>
    <col min="3264" max="3264" width="15.28515625" style="196" customWidth="1"/>
    <col min="3265" max="3265" width="15.85546875" style="196" customWidth="1"/>
    <col min="3266" max="3266" width="14.28515625" style="196" customWidth="1"/>
    <col min="3267" max="3267" width="14.85546875" style="196" bestFit="1" customWidth="1"/>
    <col min="3268" max="3268" width="16.140625" style="196" customWidth="1"/>
    <col min="3269" max="3269" width="17.28515625" style="196" customWidth="1"/>
    <col min="3270" max="3270" width="15.85546875" style="196" bestFit="1" customWidth="1"/>
    <col min="3271" max="3271" width="18.7109375" style="196" bestFit="1" customWidth="1"/>
    <col min="3272" max="3272" width="9.140625" style="196"/>
    <col min="3273" max="3273" width="14.28515625" style="196" bestFit="1" customWidth="1"/>
    <col min="3274" max="3274" width="18.7109375" style="196" bestFit="1" customWidth="1"/>
    <col min="3275" max="3276" width="15.85546875" style="196" bestFit="1" customWidth="1"/>
    <col min="3277" max="3277" width="14.85546875" style="196" bestFit="1" customWidth="1"/>
    <col min="3278" max="3278" width="16.85546875" style="196" customWidth="1"/>
    <col min="3279" max="3279" width="15.28515625" style="196" customWidth="1"/>
    <col min="3280" max="3280" width="15.85546875" style="196" customWidth="1"/>
    <col min="3281" max="3281" width="14.28515625" style="196" customWidth="1"/>
    <col min="3282" max="3282" width="14.85546875" style="196" bestFit="1" customWidth="1"/>
    <col min="3283" max="3283" width="16.140625" style="196" customWidth="1"/>
    <col min="3284" max="3284" width="17.28515625" style="196" customWidth="1"/>
    <col min="3285" max="3285" width="15.85546875" style="196" bestFit="1" customWidth="1"/>
    <col min="3286" max="3286" width="18.7109375" style="196" bestFit="1" customWidth="1"/>
    <col min="3287" max="3287" width="9.140625" style="196"/>
    <col min="3288" max="3288" width="14.28515625" style="196" bestFit="1" customWidth="1"/>
    <col min="3289" max="3289" width="18.7109375" style="196" bestFit="1" customWidth="1"/>
    <col min="3290" max="3291" width="15.85546875" style="196" bestFit="1" customWidth="1"/>
    <col min="3292" max="3292" width="14.85546875" style="196" bestFit="1" customWidth="1"/>
    <col min="3293" max="3293" width="14.28515625" style="196" bestFit="1" customWidth="1"/>
    <col min="3294" max="3294" width="15.28515625" style="196" customWidth="1"/>
    <col min="3295" max="3295" width="15.85546875" style="196" customWidth="1"/>
    <col min="3296" max="3296" width="14.28515625" style="196" customWidth="1"/>
    <col min="3297" max="3297" width="14.85546875" style="196" bestFit="1" customWidth="1"/>
    <col min="3298" max="3298" width="16.140625" style="196" customWidth="1"/>
    <col min="3299" max="3299" width="17.28515625" style="196" customWidth="1"/>
    <col min="3300" max="3300" width="15.85546875" style="196" bestFit="1" customWidth="1"/>
    <col min="3301" max="3301" width="18.7109375" style="196" bestFit="1" customWidth="1"/>
    <col min="3302" max="3302" width="9.140625" style="196"/>
    <col min="3303" max="3303" width="14.28515625" style="196" bestFit="1" customWidth="1"/>
    <col min="3304" max="3304" width="18.7109375" style="196" bestFit="1" customWidth="1"/>
    <col min="3305" max="3306" width="15.85546875" style="196" bestFit="1" customWidth="1"/>
    <col min="3307" max="3307" width="14.85546875" style="196" bestFit="1" customWidth="1"/>
    <col min="3308" max="3308" width="14.28515625" style="196" bestFit="1" customWidth="1"/>
    <col min="3309" max="3309" width="15.28515625" style="196" customWidth="1"/>
    <col min="3310" max="3310" width="15.85546875" style="196" customWidth="1"/>
    <col min="3311" max="3311" width="14.28515625" style="196" customWidth="1"/>
    <col min="3312" max="3312" width="14.85546875" style="196" bestFit="1" customWidth="1"/>
    <col min="3313" max="3313" width="16.140625" style="196" customWidth="1"/>
    <col min="3314" max="3314" width="17.28515625" style="196" customWidth="1"/>
    <col min="3315" max="3315" width="15.85546875" style="196" bestFit="1" customWidth="1"/>
    <col min="3316" max="3316" width="18.7109375" style="196" bestFit="1" customWidth="1"/>
    <col min="3317" max="3317" width="9.140625" style="196"/>
    <col min="3318" max="3318" width="14.28515625" style="196" bestFit="1" customWidth="1"/>
    <col min="3319" max="3319" width="18.7109375" style="196" bestFit="1" customWidth="1"/>
    <col min="3320" max="3321" width="15.85546875" style="196" bestFit="1" customWidth="1"/>
    <col min="3322" max="3322" width="14.85546875" style="196" bestFit="1" customWidth="1"/>
    <col min="3323" max="3323" width="14.28515625" style="196" bestFit="1" customWidth="1"/>
    <col min="3324" max="3324" width="15.28515625" style="196" customWidth="1"/>
    <col min="3325" max="3325" width="15.85546875" style="196" customWidth="1"/>
    <col min="3326" max="3326" width="14.28515625" style="196" customWidth="1"/>
    <col min="3327" max="3327" width="14.85546875" style="196" bestFit="1" customWidth="1"/>
    <col min="3328" max="3328" width="16.140625" style="196" customWidth="1"/>
    <col min="3329" max="3329" width="17.28515625" style="196" customWidth="1"/>
    <col min="3330" max="3330" width="15.85546875" style="196" bestFit="1" customWidth="1"/>
    <col min="3331" max="3331" width="18.7109375" style="196" bestFit="1" customWidth="1"/>
    <col min="3332" max="3491" width="9.140625" style="196"/>
    <col min="3492" max="3492" width="5.7109375" style="196" customWidth="1"/>
    <col min="3493" max="3493" width="29" style="196" customWidth="1"/>
    <col min="3494" max="3494" width="17.140625" style="196" customWidth="1"/>
    <col min="3495" max="3495" width="11.140625" style="196" customWidth="1"/>
    <col min="3496" max="3496" width="15.7109375" style="196" customWidth="1"/>
    <col min="3497" max="3497" width="16.28515625" style="196" customWidth="1"/>
    <col min="3498" max="3498" width="21.140625" style="196" customWidth="1"/>
    <col min="3499" max="3499" width="13" style="196" customWidth="1"/>
    <col min="3500" max="3500" width="15.28515625" style="196" customWidth="1"/>
    <col min="3501" max="3502" width="14.28515625" style="196" customWidth="1"/>
    <col min="3503" max="3504" width="15" style="196" customWidth="1"/>
    <col min="3505" max="3505" width="17.7109375" style="196" customWidth="1"/>
    <col min="3506" max="3506" width="15.7109375" style="196" customWidth="1"/>
    <col min="3507" max="3508" width="15" style="196" customWidth="1"/>
    <col min="3509" max="3509" width="15.85546875" style="196" customWidth="1"/>
    <col min="3510" max="3510" width="17.85546875" style="196" customWidth="1"/>
    <col min="3511" max="3511" width="15.85546875" style="196" bestFit="1" customWidth="1"/>
    <col min="3512" max="3512" width="18.7109375" style="196" bestFit="1" customWidth="1"/>
    <col min="3513" max="3513" width="5.7109375" style="196" customWidth="1"/>
    <col min="3514" max="3514" width="16.5703125" style="196" customWidth="1"/>
    <col min="3515" max="3515" width="18.7109375" style="196" bestFit="1" customWidth="1"/>
    <col min="3516" max="3517" width="15.85546875" style="196" bestFit="1" customWidth="1"/>
    <col min="3518" max="3518" width="14.85546875" style="196" bestFit="1" customWidth="1"/>
    <col min="3519" max="3519" width="14.28515625" style="196" bestFit="1" customWidth="1"/>
    <col min="3520" max="3520" width="15.28515625" style="196" customWidth="1"/>
    <col min="3521" max="3521" width="15.85546875" style="196" customWidth="1"/>
    <col min="3522" max="3522" width="14.28515625" style="196" customWidth="1"/>
    <col min="3523" max="3523" width="14.85546875" style="196" bestFit="1" customWidth="1"/>
    <col min="3524" max="3524" width="16.140625" style="196" customWidth="1"/>
    <col min="3525" max="3525" width="17.28515625" style="196" customWidth="1"/>
    <col min="3526" max="3526" width="15.85546875" style="196" bestFit="1" customWidth="1"/>
    <col min="3527" max="3527" width="18.7109375" style="196" bestFit="1" customWidth="1"/>
    <col min="3528" max="3528" width="9.140625" style="196"/>
    <col min="3529" max="3529" width="14.28515625" style="196" bestFit="1" customWidth="1"/>
    <col min="3530" max="3530" width="18.7109375" style="196" bestFit="1" customWidth="1"/>
    <col min="3531" max="3532" width="15.85546875" style="196" bestFit="1" customWidth="1"/>
    <col min="3533" max="3533" width="14.85546875" style="196" bestFit="1" customWidth="1"/>
    <col min="3534" max="3534" width="16.85546875" style="196" customWidth="1"/>
    <col min="3535" max="3535" width="15.28515625" style="196" customWidth="1"/>
    <col min="3536" max="3536" width="15.85546875" style="196" customWidth="1"/>
    <col min="3537" max="3537" width="14.28515625" style="196" customWidth="1"/>
    <col min="3538" max="3538" width="14.85546875" style="196" bestFit="1" customWidth="1"/>
    <col min="3539" max="3539" width="16.140625" style="196" customWidth="1"/>
    <col min="3540" max="3540" width="17.28515625" style="196" customWidth="1"/>
    <col min="3541" max="3541" width="15.85546875" style="196" bestFit="1" customWidth="1"/>
    <col min="3542" max="3542" width="18.7109375" style="196" bestFit="1" customWidth="1"/>
    <col min="3543" max="3543" width="9.140625" style="196"/>
    <col min="3544" max="3544" width="14.28515625" style="196" bestFit="1" customWidth="1"/>
    <col min="3545" max="3545" width="18.7109375" style="196" bestFit="1" customWidth="1"/>
    <col min="3546" max="3547" width="15.85546875" style="196" bestFit="1" customWidth="1"/>
    <col min="3548" max="3548" width="14.85546875" style="196" bestFit="1" customWidth="1"/>
    <col min="3549" max="3549" width="14.28515625" style="196" bestFit="1" customWidth="1"/>
    <col min="3550" max="3550" width="15.28515625" style="196" customWidth="1"/>
    <col min="3551" max="3551" width="15.85546875" style="196" customWidth="1"/>
    <col min="3552" max="3552" width="14.28515625" style="196" customWidth="1"/>
    <col min="3553" max="3553" width="14.85546875" style="196" bestFit="1" customWidth="1"/>
    <col min="3554" max="3554" width="16.140625" style="196" customWidth="1"/>
    <col min="3555" max="3555" width="17.28515625" style="196" customWidth="1"/>
    <col min="3556" max="3556" width="15.85546875" style="196" bestFit="1" customWidth="1"/>
    <col min="3557" max="3557" width="18.7109375" style="196" bestFit="1" customWidth="1"/>
    <col min="3558" max="3558" width="9.140625" style="196"/>
    <col min="3559" max="3559" width="14.28515625" style="196" bestFit="1" customWidth="1"/>
    <col min="3560" max="3560" width="18.7109375" style="196" bestFit="1" customWidth="1"/>
    <col min="3561" max="3562" width="15.85546875" style="196" bestFit="1" customWidth="1"/>
    <col min="3563" max="3563" width="14.85546875" style="196" bestFit="1" customWidth="1"/>
    <col min="3564" max="3564" width="14.28515625" style="196" bestFit="1" customWidth="1"/>
    <col min="3565" max="3565" width="15.28515625" style="196" customWidth="1"/>
    <col min="3566" max="3566" width="15.85546875" style="196" customWidth="1"/>
    <col min="3567" max="3567" width="14.28515625" style="196" customWidth="1"/>
    <col min="3568" max="3568" width="14.85546875" style="196" bestFit="1" customWidth="1"/>
    <col min="3569" max="3569" width="16.140625" style="196" customWidth="1"/>
    <col min="3570" max="3570" width="17.28515625" style="196" customWidth="1"/>
    <col min="3571" max="3571" width="15.85546875" style="196" bestFit="1" customWidth="1"/>
    <col min="3572" max="3572" width="18.7109375" style="196" bestFit="1" customWidth="1"/>
    <col min="3573" max="3573" width="9.140625" style="196"/>
    <col min="3574" max="3574" width="14.28515625" style="196" bestFit="1" customWidth="1"/>
    <col min="3575" max="3575" width="18.7109375" style="196" bestFit="1" customWidth="1"/>
    <col min="3576" max="3577" width="15.85546875" style="196" bestFit="1" customWidth="1"/>
    <col min="3578" max="3578" width="14.85546875" style="196" bestFit="1" customWidth="1"/>
    <col min="3579" max="3579" width="14.28515625" style="196" bestFit="1" customWidth="1"/>
    <col min="3580" max="3580" width="15.28515625" style="196" customWidth="1"/>
    <col min="3581" max="3581" width="15.85546875" style="196" customWidth="1"/>
    <col min="3582" max="3582" width="14.28515625" style="196" customWidth="1"/>
    <col min="3583" max="3583" width="14.85546875" style="196" bestFit="1" customWidth="1"/>
    <col min="3584" max="3584" width="16.140625" style="196" customWidth="1"/>
    <col min="3585" max="3585" width="17.28515625" style="196" customWidth="1"/>
    <col min="3586" max="3586" width="15.85546875" style="196" bestFit="1" customWidth="1"/>
    <col min="3587" max="3587" width="18.7109375" style="196" bestFit="1" customWidth="1"/>
    <col min="3588" max="3747" width="9.140625" style="196"/>
    <col min="3748" max="3748" width="5.7109375" style="196" customWidth="1"/>
    <col min="3749" max="3749" width="29" style="196" customWidth="1"/>
    <col min="3750" max="3750" width="17.140625" style="196" customWidth="1"/>
    <col min="3751" max="3751" width="11.140625" style="196" customWidth="1"/>
    <col min="3752" max="3752" width="15.7109375" style="196" customWidth="1"/>
    <col min="3753" max="3753" width="16.28515625" style="196" customWidth="1"/>
    <col min="3754" max="3754" width="21.140625" style="196" customWidth="1"/>
    <col min="3755" max="3755" width="13" style="196" customWidth="1"/>
    <col min="3756" max="3756" width="15.28515625" style="196" customWidth="1"/>
    <col min="3757" max="3758" width="14.28515625" style="196" customWidth="1"/>
    <col min="3759" max="3760" width="15" style="196" customWidth="1"/>
    <col min="3761" max="3761" width="17.7109375" style="196" customWidth="1"/>
    <col min="3762" max="3762" width="15.7109375" style="196" customWidth="1"/>
    <col min="3763" max="3764" width="15" style="196" customWidth="1"/>
    <col min="3765" max="3765" width="15.85546875" style="196" customWidth="1"/>
    <col min="3766" max="3766" width="17.85546875" style="196" customWidth="1"/>
    <col min="3767" max="3767" width="15.85546875" style="196" bestFit="1" customWidth="1"/>
    <col min="3768" max="3768" width="18.7109375" style="196" bestFit="1" customWidth="1"/>
    <col min="3769" max="3769" width="5.7109375" style="196" customWidth="1"/>
    <col min="3770" max="3770" width="16.5703125" style="196" customWidth="1"/>
    <col min="3771" max="3771" width="18.7109375" style="196" bestFit="1" customWidth="1"/>
    <col min="3772" max="3773" width="15.85546875" style="196" bestFit="1" customWidth="1"/>
    <col min="3774" max="3774" width="14.85546875" style="196" bestFit="1" customWidth="1"/>
    <col min="3775" max="3775" width="14.28515625" style="196" bestFit="1" customWidth="1"/>
    <col min="3776" max="3776" width="15.28515625" style="196" customWidth="1"/>
    <col min="3777" max="3777" width="15.85546875" style="196" customWidth="1"/>
    <col min="3778" max="3778" width="14.28515625" style="196" customWidth="1"/>
    <col min="3779" max="3779" width="14.85546875" style="196" bestFit="1" customWidth="1"/>
    <col min="3780" max="3780" width="16.140625" style="196" customWidth="1"/>
    <col min="3781" max="3781" width="17.28515625" style="196" customWidth="1"/>
    <col min="3782" max="3782" width="15.85546875" style="196" bestFit="1" customWidth="1"/>
    <col min="3783" max="3783" width="18.7109375" style="196" bestFit="1" customWidth="1"/>
    <col min="3784" max="3784" width="9.140625" style="196"/>
    <col min="3785" max="3785" width="14.28515625" style="196" bestFit="1" customWidth="1"/>
    <col min="3786" max="3786" width="18.7109375" style="196" bestFit="1" customWidth="1"/>
    <col min="3787" max="3788" width="15.85546875" style="196" bestFit="1" customWidth="1"/>
    <col min="3789" max="3789" width="14.85546875" style="196" bestFit="1" customWidth="1"/>
    <col min="3790" max="3790" width="16.85546875" style="196" customWidth="1"/>
    <col min="3791" max="3791" width="15.28515625" style="196" customWidth="1"/>
    <col min="3792" max="3792" width="15.85546875" style="196" customWidth="1"/>
    <col min="3793" max="3793" width="14.28515625" style="196" customWidth="1"/>
    <col min="3794" max="3794" width="14.85546875" style="196" bestFit="1" customWidth="1"/>
    <col min="3795" max="3795" width="16.140625" style="196" customWidth="1"/>
    <col min="3796" max="3796" width="17.28515625" style="196" customWidth="1"/>
    <col min="3797" max="3797" width="15.85546875" style="196" bestFit="1" customWidth="1"/>
    <col min="3798" max="3798" width="18.7109375" style="196" bestFit="1" customWidth="1"/>
    <col min="3799" max="3799" width="9.140625" style="196"/>
    <col min="3800" max="3800" width="14.28515625" style="196" bestFit="1" customWidth="1"/>
    <col min="3801" max="3801" width="18.7109375" style="196" bestFit="1" customWidth="1"/>
    <col min="3802" max="3803" width="15.85546875" style="196" bestFit="1" customWidth="1"/>
    <col min="3804" max="3804" width="14.85546875" style="196" bestFit="1" customWidth="1"/>
    <col min="3805" max="3805" width="14.28515625" style="196" bestFit="1" customWidth="1"/>
    <col min="3806" max="3806" width="15.28515625" style="196" customWidth="1"/>
    <col min="3807" max="3807" width="15.85546875" style="196" customWidth="1"/>
    <col min="3808" max="3808" width="14.28515625" style="196" customWidth="1"/>
    <col min="3809" max="3809" width="14.85546875" style="196" bestFit="1" customWidth="1"/>
    <col min="3810" max="3810" width="16.140625" style="196" customWidth="1"/>
    <col min="3811" max="3811" width="17.28515625" style="196" customWidth="1"/>
    <col min="3812" max="3812" width="15.85546875" style="196" bestFit="1" customWidth="1"/>
    <col min="3813" max="3813" width="18.7109375" style="196" bestFit="1" customWidth="1"/>
    <col min="3814" max="3814" width="9.140625" style="196"/>
    <col min="3815" max="3815" width="14.28515625" style="196" bestFit="1" customWidth="1"/>
    <col min="3816" max="3816" width="18.7109375" style="196" bestFit="1" customWidth="1"/>
    <col min="3817" max="3818" width="15.85546875" style="196" bestFit="1" customWidth="1"/>
    <col min="3819" max="3819" width="14.85546875" style="196" bestFit="1" customWidth="1"/>
    <col min="3820" max="3820" width="14.28515625" style="196" bestFit="1" customWidth="1"/>
    <col min="3821" max="3821" width="15.28515625" style="196" customWidth="1"/>
    <col min="3822" max="3822" width="15.85546875" style="196" customWidth="1"/>
    <col min="3823" max="3823" width="14.28515625" style="196" customWidth="1"/>
    <col min="3824" max="3824" width="14.85546875" style="196" bestFit="1" customWidth="1"/>
    <col min="3825" max="3825" width="16.140625" style="196" customWidth="1"/>
    <col min="3826" max="3826" width="17.28515625" style="196" customWidth="1"/>
    <col min="3827" max="3827" width="15.85546875" style="196" bestFit="1" customWidth="1"/>
    <col min="3828" max="3828" width="18.7109375" style="196" bestFit="1" customWidth="1"/>
    <col min="3829" max="3829" width="9.140625" style="196"/>
    <col min="3830" max="3830" width="14.28515625" style="196" bestFit="1" customWidth="1"/>
    <col min="3831" max="3831" width="18.7109375" style="196" bestFit="1" customWidth="1"/>
    <col min="3832" max="3833" width="15.85546875" style="196" bestFit="1" customWidth="1"/>
    <col min="3834" max="3834" width="14.85546875" style="196" bestFit="1" customWidth="1"/>
    <col min="3835" max="3835" width="14.28515625" style="196" bestFit="1" customWidth="1"/>
    <col min="3836" max="3836" width="15.28515625" style="196" customWidth="1"/>
    <col min="3837" max="3837" width="15.85546875" style="196" customWidth="1"/>
    <col min="3838" max="3838" width="14.28515625" style="196" customWidth="1"/>
    <col min="3839" max="3839" width="14.85546875" style="196" bestFit="1" customWidth="1"/>
    <col min="3840" max="3840" width="16.140625" style="196" customWidth="1"/>
    <col min="3841" max="3841" width="17.28515625" style="196" customWidth="1"/>
    <col min="3842" max="3842" width="15.85546875" style="196" bestFit="1" customWidth="1"/>
    <col min="3843" max="3843" width="18.7109375" style="196" bestFit="1" customWidth="1"/>
    <col min="3844" max="4003" width="9.140625" style="196"/>
    <col min="4004" max="4004" width="5.7109375" style="196" customWidth="1"/>
    <col min="4005" max="4005" width="29" style="196" customWidth="1"/>
    <col min="4006" max="4006" width="17.140625" style="196" customWidth="1"/>
    <col min="4007" max="4007" width="11.140625" style="196" customWidth="1"/>
    <col min="4008" max="4008" width="15.7109375" style="196" customWidth="1"/>
    <col min="4009" max="4009" width="16.28515625" style="196" customWidth="1"/>
    <col min="4010" max="4010" width="21.140625" style="196" customWidth="1"/>
    <col min="4011" max="4011" width="13" style="196" customWidth="1"/>
    <col min="4012" max="4012" width="15.28515625" style="196" customWidth="1"/>
    <col min="4013" max="4014" width="14.28515625" style="196" customWidth="1"/>
    <col min="4015" max="4016" width="15" style="196" customWidth="1"/>
    <col min="4017" max="4017" width="17.7109375" style="196" customWidth="1"/>
    <col min="4018" max="4018" width="15.7109375" style="196" customWidth="1"/>
    <col min="4019" max="4020" width="15" style="196" customWidth="1"/>
    <col min="4021" max="4021" width="15.85546875" style="196" customWidth="1"/>
    <col min="4022" max="4022" width="17.85546875" style="196" customWidth="1"/>
    <col min="4023" max="4023" width="15.85546875" style="196" bestFit="1" customWidth="1"/>
    <col min="4024" max="4024" width="18.7109375" style="196" bestFit="1" customWidth="1"/>
    <col min="4025" max="4025" width="5.7109375" style="196" customWidth="1"/>
    <col min="4026" max="4026" width="16.5703125" style="196" customWidth="1"/>
    <col min="4027" max="4027" width="18.7109375" style="196" bestFit="1" customWidth="1"/>
    <col min="4028" max="4029" width="15.85546875" style="196" bestFit="1" customWidth="1"/>
    <col min="4030" max="4030" width="14.85546875" style="196" bestFit="1" customWidth="1"/>
    <col min="4031" max="4031" width="14.28515625" style="196" bestFit="1" customWidth="1"/>
    <col min="4032" max="4032" width="15.28515625" style="196" customWidth="1"/>
    <col min="4033" max="4033" width="15.85546875" style="196" customWidth="1"/>
    <col min="4034" max="4034" width="14.28515625" style="196" customWidth="1"/>
    <col min="4035" max="4035" width="14.85546875" style="196" bestFit="1" customWidth="1"/>
    <col min="4036" max="4036" width="16.140625" style="196" customWidth="1"/>
    <col min="4037" max="4037" width="17.28515625" style="196" customWidth="1"/>
    <col min="4038" max="4038" width="15.85546875" style="196" bestFit="1" customWidth="1"/>
    <col min="4039" max="4039" width="18.7109375" style="196" bestFit="1" customWidth="1"/>
    <col min="4040" max="4040" width="9.140625" style="196"/>
    <col min="4041" max="4041" width="14.28515625" style="196" bestFit="1" customWidth="1"/>
    <col min="4042" max="4042" width="18.7109375" style="196" bestFit="1" customWidth="1"/>
    <col min="4043" max="4044" width="15.85546875" style="196" bestFit="1" customWidth="1"/>
    <col min="4045" max="4045" width="14.85546875" style="196" bestFit="1" customWidth="1"/>
    <col min="4046" max="4046" width="16.85546875" style="196" customWidth="1"/>
    <col min="4047" max="4047" width="15.28515625" style="196" customWidth="1"/>
    <col min="4048" max="4048" width="15.85546875" style="196" customWidth="1"/>
    <col min="4049" max="4049" width="14.28515625" style="196" customWidth="1"/>
    <col min="4050" max="4050" width="14.85546875" style="196" bestFit="1" customWidth="1"/>
    <col min="4051" max="4051" width="16.140625" style="196" customWidth="1"/>
    <col min="4052" max="4052" width="17.28515625" style="196" customWidth="1"/>
    <col min="4053" max="4053" width="15.85546875" style="196" bestFit="1" customWidth="1"/>
    <col min="4054" max="4054" width="18.7109375" style="196" bestFit="1" customWidth="1"/>
    <col min="4055" max="4055" width="9.140625" style="196"/>
    <col min="4056" max="4056" width="14.28515625" style="196" bestFit="1" customWidth="1"/>
    <col min="4057" max="4057" width="18.7109375" style="196" bestFit="1" customWidth="1"/>
    <col min="4058" max="4059" width="15.85546875" style="196" bestFit="1" customWidth="1"/>
    <col min="4060" max="4060" width="14.85546875" style="196" bestFit="1" customWidth="1"/>
    <col min="4061" max="4061" width="14.28515625" style="196" bestFit="1" customWidth="1"/>
    <col min="4062" max="4062" width="15.28515625" style="196" customWidth="1"/>
    <col min="4063" max="4063" width="15.85546875" style="196" customWidth="1"/>
    <col min="4064" max="4064" width="14.28515625" style="196" customWidth="1"/>
    <col min="4065" max="4065" width="14.85546875" style="196" bestFit="1" customWidth="1"/>
    <col min="4066" max="4066" width="16.140625" style="196" customWidth="1"/>
    <col min="4067" max="4067" width="17.28515625" style="196" customWidth="1"/>
    <col min="4068" max="4068" width="15.85546875" style="196" bestFit="1" customWidth="1"/>
    <col min="4069" max="4069" width="18.7109375" style="196" bestFit="1" customWidth="1"/>
    <col min="4070" max="4070" width="9.140625" style="196"/>
    <col min="4071" max="4071" width="14.28515625" style="196" bestFit="1" customWidth="1"/>
    <col min="4072" max="4072" width="18.7109375" style="196" bestFit="1" customWidth="1"/>
    <col min="4073" max="4074" width="15.85546875" style="196" bestFit="1" customWidth="1"/>
    <col min="4075" max="4075" width="14.85546875" style="196" bestFit="1" customWidth="1"/>
    <col min="4076" max="4076" width="14.28515625" style="196" bestFit="1" customWidth="1"/>
    <col min="4077" max="4077" width="15.28515625" style="196" customWidth="1"/>
    <col min="4078" max="4078" width="15.85546875" style="196" customWidth="1"/>
    <col min="4079" max="4079" width="14.28515625" style="196" customWidth="1"/>
    <col min="4080" max="4080" width="14.85546875" style="196" bestFit="1" customWidth="1"/>
    <col min="4081" max="4081" width="16.140625" style="196" customWidth="1"/>
    <col min="4082" max="4082" width="17.28515625" style="196" customWidth="1"/>
    <col min="4083" max="4083" width="15.85546875" style="196" bestFit="1" customWidth="1"/>
    <col min="4084" max="4084" width="18.7109375" style="196" bestFit="1" customWidth="1"/>
    <col min="4085" max="4085" width="9.140625" style="196"/>
    <col min="4086" max="4086" width="14.28515625" style="196" bestFit="1" customWidth="1"/>
    <col min="4087" max="4087" width="18.7109375" style="196" bestFit="1" customWidth="1"/>
    <col min="4088" max="4089" width="15.85546875" style="196" bestFit="1" customWidth="1"/>
    <col min="4090" max="4090" width="14.85546875" style="196" bestFit="1" customWidth="1"/>
    <col min="4091" max="4091" width="14.28515625" style="196" bestFit="1" customWidth="1"/>
    <col min="4092" max="4092" width="15.28515625" style="196" customWidth="1"/>
    <col min="4093" max="4093" width="15.85546875" style="196" customWidth="1"/>
    <col min="4094" max="4094" width="14.28515625" style="196" customWidth="1"/>
    <col min="4095" max="4095" width="14.85546875" style="196" bestFit="1" customWidth="1"/>
    <col min="4096" max="4096" width="16.140625" style="196" customWidth="1"/>
    <col min="4097" max="4097" width="17.28515625" style="196" customWidth="1"/>
    <col min="4098" max="4098" width="15.85546875" style="196" bestFit="1" customWidth="1"/>
    <col min="4099" max="4099" width="18.7109375" style="196" bestFit="1" customWidth="1"/>
    <col min="4100" max="4259" width="9.140625" style="196"/>
    <col min="4260" max="4260" width="5.7109375" style="196" customWidth="1"/>
    <col min="4261" max="4261" width="29" style="196" customWidth="1"/>
    <col min="4262" max="4262" width="17.140625" style="196" customWidth="1"/>
    <col min="4263" max="4263" width="11.140625" style="196" customWidth="1"/>
    <col min="4264" max="4264" width="15.7109375" style="196" customWidth="1"/>
    <col min="4265" max="4265" width="16.28515625" style="196" customWidth="1"/>
    <col min="4266" max="4266" width="21.140625" style="196" customWidth="1"/>
    <col min="4267" max="4267" width="13" style="196" customWidth="1"/>
    <col min="4268" max="4268" width="15.28515625" style="196" customWidth="1"/>
    <col min="4269" max="4270" width="14.28515625" style="196" customWidth="1"/>
    <col min="4271" max="4272" width="15" style="196" customWidth="1"/>
    <col min="4273" max="4273" width="17.7109375" style="196" customWidth="1"/>
    <col min="4274" max="4274" width="15.7109375" style="196" customWidth="1"/>
    <col min="4275" max="4276" width="15" style="196" customWidth="1"/>
    <col min="4277" max="4277" width="15.85546875" style="196" customWidth="1"/>
    <col min="4278" max="4278" width="17.85546875" style="196" customWidth="1"/>
    <col min="4279" max="4279" width="15.85546875" style="196" bestFit="1" customWidth="1"/>
    <col min="4280" max="4280" width="18.7109375" style="196" bestFit="1" customWidth="1"/>
    <col min="4281" max="4281" width="5.7109375" style="196" customWidth="1"/>
    <col min="4282" max="4282" width="16.5703125" style="196" customWidth="1"/>
    <col min="4283" max="4283" width="18.7109375" style="196" bestFit="1" customWidth="1"/>
    <col min="4284" max="4285" width="15.85546875" style="196" bestFit="1" customWidth="1"/>
    <col min="4286" max="4286" width="14.85546875" style="196" bestFit="1" customWidth="1"/>
    <col min="4287" max="4287" width="14.28515625" style="196" bestFit="1" customWidth="1"/>
    <col min="4288" max="4288" width="15.28515625" style="196" customWidth="1"/>
    <col min="4289" max="4289" width="15.85546875" style="196" customWidth="1"/>
    <col min="4290" max="4290" width="14.28515625" style="196" customWidth="1"/>
    <col min="4291" max="4291" width="14.85546875" style="196" bestFit="1" customWidth="1"/>
    <col min="4292" max="4292" width="16.140625" style="196" customWidth="1"/>
    <col min="4293" max="4293" width="17.28515625" style="196" customWidth="1"/>
    <col min="4294" max="4294" width="15.85546875" style="196" bestFit="1" customWidth="1"/>
    <col min="4295" max="4295" width="18.7109375" style="196" bestFit="1" customWidth="1"/>
    <col min="4296" max="4296" width="9.140625" style="196"/>
    <col min="4297" max="4297" width="14.28515625" style="196" bestFit="1" customWidth="1"/>
    <col min="4298" max="4298" width="18.7109375" style="196" bestFit="1" customWidth="1"/>
    <col min="4299" max="4300" width="15.85546875" style="196" bestFit="1" customWidth="1"/>
    <col min="4301" max="4301" width="14.85546875" style="196" bestFit="1" customWidth="1"/>
    <col min="4302" max="4302" width="16.85546875" style="196" customWidth="1"/>
    <col min="4303" max="4303" width="15.28515625" style="196" customWidth="1"/>
    <col min="4304" max="4304" width="15.85546875" style="196" customWidth="1"/>
    <col min="4305" max="4305" width="14.28515625" style="196" customWidth="1"/>
    <col min="4306" max="4306" width="14.85546875" style="196" bestFit="1" customWidth="1"/>
    <col min="4307" max="4307" width="16.140625" style="196" customWidth="1"/>
    <col min="4308" max="4308" width="17.28515625" style="196" customWidth="1"/>
    <col min="4309" max="4309" width="15.85546875" style="196" bestFit="1" customWidth="1"/>
    <col min="4310" max="4310" width="18.7109375" style="196" bestFit="1" customWidth="1"/>
    <col min="4311" max="4311" width="9.140625" style="196"/>
    <col min="4312" max="4312" width="14.28515625" style="196" bestFit="1" customWidth="1"/>
    <col min="4313" max="4313" width="18.7109375" style="196" bestFit="1" customWidth="1"/>
    <col min="4314" max="4315" width="15.85546875" style="196" bestFit="1" customWidth="1"/>
    <col min="4316" max="4316" width="14.85546875" style="196" bestFit="1" customWidth="1"/>
    <col min="4317" max="4317" width="14.28515625" style="196" bestFit="1" customWidth="1"/>
    <col min="4318" max="4318" width="15.28515625" style="196" customWidth="1"/>
    <col min="4319" max="4319" width="15.85546875" style="196" customWidth="1"/>
    <col min="4320" max="4320" width="14.28515625" style="196" customWidth="1"/>
    <col min="4321" max="4321" width="14.85546875" style="196" bestFit="1" customWidth="1"/>
    <col min="4322" max="4322" width="16.140625" style="196" customWidth="1"/>
    <col min="4323" max="4323" width="17.28515625" style="196" customWidth="1"/>
    <col min="4324" max="4324" width="15.85546875" style="196" bestFit="1" customWidth="1"/>
    <col min="4325" max="4325" width="18.7109375" style="196" bestFit="1" customWidth="1"/>
    <col min="4326" max="4326" width="9.140625" style="196"/>
    <col min="4327" max="4327" width="14.28515625" style="196" bestFit="1" customWidth="1"/>
    <col min="4328" max="4328" width="18.7109375" style="196" bestFit="1" customWidth="1"/>
    <col min="4329" max="4330" width="15.85546875" style="196" bestFit="1" customWidth="1"/>
    <col min="4331" max="4331" width="14.85546875" style="196" bestFit="1" customWidth="1"/>
    <col min="4332" max="4332" width="14.28515625" style="196" bestFit="1" customWidth="1"/>
    <col min="4333" max="4333" width="15.28515625" style="196" customWidth="1"/>
    <col min="4334" max="4334" width="15.85546875" style="196" customWidth="1"/>
    <col min="4335" max="4335" width="14.28515625" style="196" customWidth="1"/>
    <col min="4336" max="4336" width="14.85546875" style="196" bestFit="1" customWidth="1"/>
    <col min="4337" max="4337" width="16.140625" style="196" customWidth="1"/>
    <col min="4338" max="4338" width="17.28515625" style="196" customWidth="1"/>
    <col min="4339" max="4339" width="15.85546875" style="196" bestFit="1" customWidth="1"/>
    <col min="4340" max="4340" width="18.7109375" style="196" bestFit="1" customWidth="1"/>
    <col min="4341" max="4341" width="9.140625" style="196"/>
    <col min="4342" max="4342" width="14.28515625" style="196" bestFit="1" customWidth="1"/>
    <col min="4343" max="4343" width="18.7109375" style="196" bestFit="1" customWidth="1"/>
    <col min="4344" max="4345" width="15.85546875" style="196" bestFit="1" customWidth="1"/>
    <col min="4346" max="4346" width="14.85546875" style="196" bestFit="1" customWidth="1"/>
    <col min="4347" max="4347" width="14.28515625" style="196" bestFit="1" customWidth="1"/>
    <col min="4348" max="4348" width="15.28515625" style="196" customWidth="1"/>
    <col min="4349" max="4349" width="15.85546875" style="196" customWidth="1"/>
    <col min="4350" max="4350" width="14.28515625" style="196" customWidth="1"/>
    <col min="4351" max="4351" width="14.85546875" style="196" bestFit="1" customWidth="1"/>
    <col min="4352" max="4352" width="16.140625" style="196" customWidth="1"/>
    <col min="4353" max="4353" width="17.28515625" style="196" customWidth="1"/>
    <col min="4354" max="4354" width="15.85546875" style="196" bestFit="1" customWidth="1"/>
    <col min="4355" max="4355" width="18.7109375" style="196" bestFit="1" customWidth="1"/>
    <col min="4356" max="4515" width="9.140625" style="196"/>
    <col min="4516" max="4516" width="5.7109375" style="196" customWidth="1"/>
    <col min="4517" max="4517" width="29" style="196" customWidth="1"/>
    <col min="4518" max="4518" width="17.140625" style="196" customWidth="1"/>
    <col min="4519" max="4519" width="11.140625" style="196" customWidth="1"/>
    <col min="4520" max="4520" width="15.7109375" style="196" customWidth="1"/>
    <col min="4521" max="4521" width="16.28515625" style="196" customWidth="1"/>
    <col min="4522" max="4522" width="21.140625" style="196" customWidth="1"/>
    <col min="4523" max="4523" width="13" style="196" customWidth="1"/>
    <col min="4524" max="4524" width="15.28515625" style="196" customWidth="1"/>
    <col min="4525" max="4526" width="14.28515625" style="196" customWidth="1"/>
    <col min="4527" max="4528" width="15" style="196" customWidth="1"/>
    <col min="4529" max="4529" width="17.7109375" style="196" customWidth="1"/>
    <col min="4530" max="4530" width="15.7109375" style="196" customWidth="1"/>
    <col min="4531" max="4532" width="15" style="196" customWidth="1"/>
    <col min="4533" max="4533" width="15.85546875" style="196" customWidth="1"/>
    <col min="4534" max="4534" width="17.85546875" style="196" customWidth="1"/>
    <col min="4535" max="4535" width="15.85546875" style="196" bestFit="1" customWidth="1"/>
    <col min="4536" max="4536" width="18.7109375" style="196" bestFit="1" customWidth="1"/>
    <col min="4537" max="4537" width="5.7109375" style="196" customWidth="1"/>
    <col min="4538" max="4538" width="16.5703125" style="196" customWidth="1"/>
    <col min="4539" max="4539" width="18.7109375" style="196" bestFit="1" customWidth="1"/>
    <col min="4540" max="4541" width="15.85546875" style="196" bestFit="1" customWidth="1"/>
    <col min="4542" max="4542" width="14.85546875" style="196" bestFit="1" customWidth="1"/>
    <col min="4543" max="4543" width="14.28515625" style="196" bestFit="1" customWidth="1"/>
    <col min="4544" max="4544" width="15.28515625" style="196" customWidth="1"/>
    <col min="4545" max="4545" width="15.85546875" style="196" customWidth="1"/>
    <col min="4546" max="4546" width="14.28515625" style="196" customWidth="1"/>
    <col min="4547" max="4547" width="14.85546875" style="196" bestFit="1" customWidth="1"/>
    <col min="4548" max="4548" width="16.140625" style="196" customWidth="1"/>
    <col min="4549" max="4549" width="17.28515625" style="196" customWidth="1"/>
    <col min="4550" max="4550" width="15.85546875" style="196" bestFit="1" customWidth="1"/>
    <col min="4551" max="4551" width="18.7109375" style="196" bestFit="1" customWidth="1"/>
    <col min="4552" max="4552" width="9.140625" style="196"/>
    <col min="4553" max="4553" width="14.28515625" style="196" bestFit="1" customWidth="1"/>
    <col min="4554" max="4554" width="18.7109375" style="196" bestFit="1" customWidth="1"/>
    <col min="4555" max="4556" width="15.85546875" style="196" bestFit="1" customWidth="1"/>
    <col min="4557" max="4557" width="14.85546875" style="196" bestFit="1" customWidth="1"/>
    <col min="4558" max="4558" width="16.85546875" style="196" customWidth="1"/>
    <col min="4559" max="4559" width="15.28515625" style="196" customWidth="1"/>
    <col min="4560" max="4560" width="15.85546875" style="196" customWidth="1"/>
    <col min="4561" max="4561" width="14.28515625" style="196" customWidth="1"/>
    <col min="4562" max="4562" width="14.85546875" style="196" bestFit="1" customWidth="1"/>
    <col min="4563" max="4563" width="16.140625" style="196" customWidth="1"/>
    <col min="4564" max="4564" width="17.28515625" style="196" customWidth="1"/>
    <col min="4565" max="4565" width="15.85546875" style="196" bestFit="1" customWidth="1"/>
    <col min="4566" max="4566" width="18.7109375" style="196" bestFit="1" customWidth="1"/>
    <col min="4567" max="4567" width="9.140625" style="196"/>
    <col min="4568" max="4568" width="14.28515625" style="196" bestFit="1" customWidth="1"/>
    <col min="4569" max="4569" width="18.7109375" style="196" bestFit="1" customWidth="1"/>
    <col min="4570" max="4571" width="15.85546875" style="196" bestFit="1" customWidth="1"/>
    <col min="4572" max="4572" width="14.85546875" style="196" bestFit="1" customWidth="1"/>
    <col min="4573" max="4573" width="14.28515625" style="196" bestFit="1" customWidth="1"/>
    <col min="4574" max="4574" width="15.28515625" style="196" customWidth="1"/>
    <col min="4575" max="4575" width="15.85546875" style="196" customWidth="1"/>
    <col min="4576" max="4576" width="14.28515625" style="196" customWidth="1"/>
    <col min="4577" max="4577" width="14.85546875" style="196" bestFit="1" customWidth="1"/>
    <col min="4578" max="4578" width="16.140625" style="196" customWidth="1"/>
    <col min="4579" max="4579" width="17.28515625" style="196" customWidth="1"/>
    <col min="4580" max="4580" width="15.85546875" style="196" bestFit="1" customWidth="1"/>
    <col min="4581" max="4581" width="18.7109375" style="196" bestFit="1" customWidth="1"/>
    <col min="4582" max="4582" width="9.140625" style="196"/>
    <col min="4583" max="4583" width="14.28515625" style="196" bestFit="1" customWidth="1"/>
    <col min="4584" max="4584" width="18.7109375" style="196" bestFit="1" customWidth="1"/>
    <col min="4585" max="4586" width="15.85546875" style="196" bestFit="1" customWidth="1"/>
    <col min="4587" max="4587" width="14.85546875" style="196" bestFit="1" customWidth="1"/>
    <col min="4588" max="4588" width="14.28515625" style="196" bestFit="1" customWidth="1"/>
    <col min="4589" max="4589" width="15.28515625" style="196" customWidth="1"/>
    <col min="4590" max="4590" width="15.85546875" style="196" customWidth="1"/>
    <col min="4591" max="4591" width="14.28515625" style="196" customWidth="1"/>
    <col min="4592" max="4592" width="14.85546875" style="196" bestFit="1" customWidth="1"/>
    <col min="4593" max="4593" width="16.140625" style="196" customWidth="1"/>
    <col min="4594" max="4594" width="17.28515625" style="196" customWidth="1"/>
    <col min="4595" max="4595" width="15.85546875" style="196" bestFit="1" customWidth="1"/>
    <col min="4596" max="4596" width="18.7109375" style="196" bestFit="1" customWidth="1"/>
    <col min="4597" max="4597" width="9.140625" style="196"/>
    <col min="4598" max="4598" width="14.28515625" style="196" bestFit="1" customWidth="1"/>
    <col min="4599" max="4599" width="18.7109375" style="196" bestFit="1" customWidth="1"/>
    <col min="4600" max="4601" width="15.85546875" style="196" bestFit="1" customWidth="1"/>
    <col min="4602" max="4602" width="14.85546875" style="196" bestFit="1" customWidth="1"/>
    <col min="4603" max="4603" width="14.28515625" style="196" bestFit="1" customWidth="1"/>
    <col min="4604" max="4604" width="15.28515625" style="196" customWidth="1"/>
    <col min="4605" max="4605" width="15.85546875" style="196" customWidth="1"/>
    <col min="4606" max="4606" width="14.28515625" style="196" customWidth="1"/>
    <col min="4607" max="4607" width="14.85546875" style="196" bestFit="1" customWidth="1"/>
    <col min="4608" max="4608" width="16.140625" style="196" customWidth="1"/>
    <col min="4609" max="4609" width="17.28515625" style="196" customWidth="1"/>
    <col min="4610" max="4610" width="15.85546875" style="196" bestFit="1" customWidth="1"/>
    <col min="4611" max="4611" width="18.7109375" style="196" bestFit="1" customWidth="1"/>
    <col min="4612" max="4771" width="9.140625" style="196"/>
    <col min="4772" max="4772" width="5.7109375" style="196" customWidth="1"/>
    <col min="4773" max="4773" width="29" style="196" customWidth="1"/>
    <col min="4774" max="4774" width="17.140625" style="196" customWidth="1"/>
    <col min="4775" max="4775" width="11.140625" style="196" customWidth="1"/>
    <col min="4776" max="4776" width="15.7109375" style="196" customWidth="1"/>
    <col min="4777" max="4777" width="16.28515625" style="196" customWidth="1"/>
    <col min="4778" max="4778" width="21.140625" style="196" customWidth="1"/>
    <col min="4779" max="4779" width="13" style="196" customWidth="1"/>
    <col min="4780" max="4780" width="15.28515625" style="196" customWidth="1"/>
    <col min="4781" max="4782" width="14.28515625" style="196" customWidth="1"/>
    <col min="4783" max="4784" width="15" style="196" customWidth="1"/>
    <col min="4785" max="4785" width="17.7109375" style="196" customWidth="1"/>
    <col min="4786" max="4786" width="15.7109375" style="196" customWidth="1"/>
    <col min="4787" max="4788" width="15" style="196" customWidth="1"/>
    <col min="4789" max="4789" width="15.85546875" style="196" customWidth="1"/>
    <col min="4790" max="4790" width="17.85546875" style="196" customWidth="1"/>
    <col min="4791" max="4791" width="15.85546875" style="196" bestFit="1" customWidth="1"/>
    <col min="4792" max="4792" width="18.7109375" style="196" bestFit="1" customWidth="1"/>
    <col min="4793" max="4793" width="5.7109375" style="196" customWidth="1"/>
    <col min="4794" max="4794" width="16.5703125" style="196" customWidth="1"/>
    <col min="4795" max="4795" width="18.7109375" style="196" bestFit="1" customWidth="1"/>
    <col min="4796" max="4797" width="15.85546875" style="196" bestFit="1" customWidth="1"/>
    <col min="4798" max="4798" width="14.85546875" style="196" bestFit="1" customWidth="1"/>
    <col min="4799" max="4799" width="14.28515625" style="196" bestFit="1" customWidth="1"/>
    <col min="4800" max="4800" width="15.28515625" style="196" customWidth="1"/>
    <col min="4801" max="4801" width="15.85546875" style="196" customWidth="1"/>
    <col min="4802" max="4802" width="14.28515625" style="196" customWidth="1"/>
    <col min="4803" max="4803" width="14.85546875" style="196" bestFit="1" customWidth="1"/>
    <col min="4804" max="4804" width="16.140625" style="196" customWidth="1"/>
    <col min="4805" max="4805" width="17.28515625" style="196" customWidth="1"/>
    <col min="4806" max="4806" width="15.85546875" style="196" bestFit="1" customWidth="1"/>
    <col min="4807" max="4807" width="18.7109375" style="196" bestFit="1" customWidth="1"/>
    <col min="4808" max="4808" width="9.140625" style="196"/>
    <col min="4809" max="4809" width="14.28515625" style="196" bestFit="1" customWidth="1"/>
    <col min="4810" max="4810" width="18.7109375" style="196" bestFit="1" customWidth="1"/>
    <col min="4811" max="4812" width="15.85546875" style="196" bestFit="1" customWidth="1"/>
    <col min="4813" max="4813" width="14.85546875" style="196" bestFit="1" customWidth="1"/>
    <col min="4814" max="4814" width="16.85546875" style="196" customWidth="1"/>
    <col min="4815" max="4815" width="15.28515625" style="196" customWidth="1"/>
    <col min="4816" max="4816" width="15.85546875" style="196" customWidth="1"/>
    <col min="4817" max="4817" width="14.28515625" style="196" customWidth="1"/>
    <col min="4818" max="4818" width="14.85546875" style="196" bestFit="1" customWidth="1"/>
    <col min="4819" max="4819" width="16.140625" style="196" customWidth="1"/>
    <col min="4820" max="4820" width="17.28515625" style="196" customWidth="1"/>
    <col min="4821" max="4821" width="15.85546875" style="196" bestFit="1" customWidth="1"/>
    <col min="4822" max="4822" width="18.7109375" style="196" bestFit="1" customWidth="1"/>
    <col min="4823" max="4823" width="9.140625" style="196"/>
    <col min="4824" max="4824" width="14.28515625" style="196" bestFit="1" customWidth="1"/>
    <col min="4825" max="4825" width="18.7109375" style="196" bestFit="1" customWidth="1"/>
    <col min="4826" max="4827" width="15.85546875" style="196" bestFit="1" customWidth="1"/>
    <col min="4828" max="4828" width="14.85546875" style="196" bestFit="1" customWidth="1"/>
    <col min="4829" max="4829" width="14.28515625" style="196" bestFit="1" customWidth="1"/>
    <col min="4830" max="4830" width="15.28515625" style="196" customWidth="1"/>
    <col min="4831" max="4831" width="15.85546875" style="196" customWidth="1"/>
    <col min="4832" max="4832" width="14.28515625" style="196" customWidth="1"/>
    <col min="4833" max="4833" width="14.85546875" style="196" bestFit="1" customWidth="1"/>
    <col min="4834" max="4834" width="16.140625" style="196" customWidth="1"/>
    <col min="4835" max="4835" width="17.28515625" style="196" customWidth="1"/>
    <col min="4836" max="4836" width="15.85546875" style="196" bestFit="1" customWidth="1"/>
    <col min="4837" max="4837" width="18.7109375" style="196" bestFit="1" customWidth="1"/>
    <col min="4838" max="4838" width="9.140625" style="196"/>
    <col min="4839" max="4839" width="14.28515625" style="196" bestFit="1" customWidth="1"/>
    <col min="4840" max="4840" width="18.7109375" style="196" bestFit="1" customWidth="1"/>
    <col min="4841" max="4842" width="15.85546875" style="196" bestFit="1" customWidth="1"/>
    <col min="4843" max="4843" width="14.85546875" style="196" bestFit="1" customWidth="1"/>
    <col min="4844" max="4844" width="14.28515625" style="196" bestFit="1" customWidth="1"/>
    <col min="4845" max="4845" width="15.28515625" style="196" customWidth="1"/>
    <col min="4846" max="4846" width="15.85546875" style="196" customWidth="1"/>
    <col min="4847" max="4847" width="14.28515625" style="196" customWidth="1"/>
    <col min="4848" max="4848" width="14.85546875" style="196" bestFit="1" customWidth="1"/>
    <col min="4849" max="4849" width="16.140625" style="196" customWidth="1"/>
    <col min="4850" max="4850" width="17.28515625" style="196" customWidth="1"/>
    <col min="4851" max="4851" width="15.85546875" style="196" bestFit="1" customWidth="1"/>
    <col min="4852" max="4852" width="18.7109375" style="196" bestFit="1" customWidth="1"/>
    <col min="4853" max="4853" width="9.140625" style="196"/>
    <col min="4854" max="4854" width="14.28515625" style="196" bestFit="1" customWidth="1"/>
    <col min="4855" max="4855" width="18.7109375" style="196" bestFit="1" customWidth="1"/>
    <col min="4856" max="4857" width="15.85546875" style="196" bestFit="1" customWidth="1"/>
    <col min="4858" max="4858" width="14.85546875" style="196" bestFit="1" customWidth="1"/>
    <col min="4859" max="4859" width="14.28515625" style="196" bestFit="1" customWidth="1"/>
    <col min="4860" max="4860" width="15.28515625" style="196" customWidth="1"/>
    <col min="4861" max="4861" width="15.85546875" style="196" customWidth="1"/>
    <col min="4862" max="4862" width="14.28515625" style="196" customWidth="1"/>
    <col min="4863" max="4863" width="14.85546875" style="196" bestFit="1" customWidth="1"/>
    <col min="4864" max="4864" width="16.140625" style="196" customWidth="1"/>
    <col min="4865" max="4865" width="17.28515625" style="196" customWidth="1"/>
    <col min="4866" max="4866" width="15.85546875" style="196" bestFit="1" customWidth="1"/>
    <col min="4867" max="4867" width="18.7109375" style="196" bestFit="1" customWidth="1"/>
    <col min="4868" max="5027" width="9.140625" style="196"/>
    <col min="5028" max="5028" width="5.7109375" style="196" customWidth="1"/>
    <col min="5029" max="5029" width="29" style="196" customWidth="1"/>
    <col min="5030" max="5030" width="17.140625" style="196" customWidth="1"/>
    <col min="5031" max="5031" width="11.140625" style="196" customWidth="1"/>
    <col min="5032" max="5032" width="15.7109375" style="196" customWidth="1"/>
    <col min="5033" max="5033" width="16.28515625" style="196" customWidth="1"/>
    <col min="5034" max="5034" width="21.140625" style="196" customWidth="1"/>
    <col min="5035" max="5035" width="13" style="196" customWidth="1"/>
    <col min="5036" max="5036" width="15.28515625" style="196" customWidth="1"/>
    <col min="5037" max="5038" width="14.28515625" style="196" customWidth="1"/>
    <col min="5039" max="5040" width="15" style="196" customWidth="1"/>
    <col min="5041" max="5041" width="17.7109375" style="196" customWidth="1"/>
    <col min="5042" max="5042" width="15.7109375" style="196" customWidth="1"/>
    <col min="5043" max="5044" width="15" style="196" customWidth="1"/>
    <col min="5045" max="5045" width="15.85546875" style="196" customWidth="1"/>
    <col min="5046" max="5046" width="17.85546875" style="196" customWidth="1"/>
    <col min="5047" max="5047" width="15.85546875" style="196" bestFit="1" customWidth="1"/>
    <col min="5048" max="5048" width="18.7109375" style="196" bestFit="1" customWidth="1"/>
    <col min="5049" max="5049" width="5.7109375" style="196" customWidth="1"/>
    <col min="5050" max="5050" width="16.5703125" style="196" customWidth="1"/>
    <col min="5051" max="5051" width="18.7109375" style="196" bestFit="1" customWidth="1"/>
    <col min="5052" max="5053" width="15.85546875" style="196" bestFit="1" customWidth="1"/>
    <col min="5054" max="5054" width="14.85546875" style="196" bestFit="1" customWidth="1"/>
    <col min="5055" max="5055" width="14.28515625" style="196" bestFit="1" customWidth="1"/>
    <col min="5056" max="5056" width="15.28515625" style="196" customWidth="1"/>
    <col min="5057" max="5057" width="15.85546875" style="196" customWidth="1"/>
    <col min="5058" max="5058" width="14.28515625" style="196" customWidth="1"/>
    <col min="5059" max="5059" width="14.85546875" style="196" bestFit="1" customWidth="1"/>
    <col min="5060" max="5060" width="16.140625" style="196" customWidth="1"/>
    <col min="5061" max="5061" width="17.28515625" style="196" customWidth="1"/>
    <col min="5062" max="5062" width="15.85546875" style="196" bestFit="1" customWidth="1"/>
    <col min="5063" max="5063" width="18.7109375" style="196" bestFit="1" customWidth="1"/>
    <col min="5064" max="5064" width="9.140625" style="196"/>
    <col min="5065" max="5065" width="14.28515625" style="196" bestFit="1" customWidth="1"/>
    <col min="5066" max="5066" width="18.7109375" style="196" bestFit="1" customWidth="1"/>
    <col min="5067" max="5068" width="15.85546875" style="196" bestFit="1" customWidth="1"/>
    <col min="5069" max="5069" width="14.85546875" style="196" bestFit="1" customWidth="1"/>
    <col min="5070" max="5070" width="16.85546875" style="196" customWidth="1"/>
    <col min="5071" max="5071" width="15.28515625" style="196" customWidth="1"/>
    <col min="5072" max="5072" width="15.85546875" style="196" customWidth="1"/>
    <col min="5073" max="5073" width="14.28515625" style="196" customWidth="1"/>
    <col min="5074" max="5074" width="14.85546875" style="196" bestFit="1" customWidth="1"/>
    <col min="5075" max="5075" width="16.140625" style="196" customWidth="1"/>
    <col min="5076" max="5076" width="17.28515625" style="196" customWidth="1"/>
    <col min="5077" max="5077" width="15.85546875" style="196" bestFit="1" customWidth="1"/>
    <col min="5078" max="5078" width="18.7109375" style="196" bestFit="1" customWidth="1"/>
    <col min="5079" max="5079" width="9.140625" style="196"/>
    <col min="5080" max="5080" width="14.28515625" style="196" bestFit="1" customWidth="1"/>
    <col min="5081" max="5081" width="18.7109375" style="196" bestFit="1" customWidth="1"/>
    <col min="5082" max="5083" width="15.85546875" style="196" bestFit="1" customWidth="1"/>
    <col min="5084" max="5084" width="14.85546875" style="196" bestFit="1" customWidth="1"/>
    <col min="5085" max="5085" width="14.28515625" style="196" bestFit="1" customWidth="1"/>
    <col min="5086" max="5086" width="15.28515625" style="196" customWidth="1"/>
    <col min="5087" max="5087" width="15.85546875" style="196" customWidth="1"/>
    <col min="5088" max="5088" width="14.28515625" style="196" customWidth="1"/>
    <col min="5089" max="5089" width="14.85546875" style="196" bestFit="1" customWidth="1"/>
    <col min="5090" max="5090" width="16.140625" style="196" customWidth="1"/>
    <col min="5091" max="5091" width="17.28515625" style="196" customWidth="1"/>
    <col min="5092" max="5092" width="15.85546875" style="196" bestFit="1" customWidth="1"/>
    <col min="5093" max="5093" width="18.7109375" style="196" bestFit="1" customWidth="1"/>
    <col min="5094" max="5094" width="9.140625" style="196"/>
    <col min="5095" max="5095" width="14.28515625" style="196" bestFit="1" customWidth="1"/>
    <col min="5096" max="5096" width="18.7109375" style="196" bestFit="1" customWidth="1"/>
    <col min="5097" max="5098" width="15.85546875" style="196" bestFit="1" customWidth="1"/>
    <col min="5099" max="5099" width="14.85546875" style="196" bestFit="1" customWidth="1"/>
    <col min="5100" max="5100" width="14.28515625" style="196" bestFit="1" customWidth="1"/>
    <col min="5101" max="5101" width="15.28515625" style="196" customWidth="1"/>
    <col min="5102" max="5102" width="15.85546875" style="196" customWidth="1"/>
    <col min="5103" max="5103" width="14.28515625" style="196" customWidth="1"/>
    <col min="5104" max="5104" width="14.85546875" style="196" bestFit="1" customWidth="1"/>
    <col min="5105" max="5105" width="16.140625" style="196" customWidth="1"/>
    <col min="5106" max="5106" width="17.28515625" style="196" customWidth="1"/>
    <col min="5107" max="5107" width="15.85546875" style="196" bestFit="1" customWidth="1"/>
    <col min="5108" max="5108" width="18.7109375" style="196" bestFit="1" customWidth="1"/>
    <col min="5109" max="5109" width="9.140625" style="196"/>
    <col min="5110" max="5110" width="14.28515625" style="196" bestFit="1" customWidth="1"/>
    <col min="5111" max="5111" width="18.7109375" style="196" bestFit="1" customWidth="1"/>
    <col min="5112" max="5113" width="15.85546875" style="196" bestFit="1" customWidth="1"/>
    <col min="5114" max="5114" width="14.85546875" style="196" bestFit="1" customWidth="1"/>
    <col min="5115" max="5115" width="14.28515625" style="196" bestFit="1" customWidth="1"/>
    <col min="5116" max="5116" width="15.28515625" style="196" customWidth="1"/>
    <col min="5117" max="5117" width="15.85546875" style="196" customWidth="1"/>
    <col min="5118" max="5118" width="14.28515625" style="196" customWidth="1"/>
    <col min="5119" max="5119" width="14.85546875" style="196" bestFit="1" customWidth="1"/>
    <col min="5120" max="5120" width="16.140625" style="196" customWidth="1"/>
    <col min="5121" max="5121" width="17.28515625" style="196" customWidth="1"/>
    <col min="5122" max="5122" width="15.85546875" style="196" bestFit="1" customWidth="1"/>
    <col min="5123" max="5123" width="18.7109375" style="196" bestFit="1" customWidth="1"/>
    <col min="5124" max="5283" width="9.140625" style="196"/>
    <col min="5284" max="5284" width="5.7109375" style="196" customWidth="1"/>
    <col min="5285" max="5285" width="29" style="196" customWidth="1"/>
    <col min="5286" max="5286" width="17.140625" style="196" customWidth="1"/>
    <col min="5287" max="5287" width="11.140625" style="196" customWidth="1"/>
    <col min="5288" max="5288" width="15.7109375" style="196" customWidth="1"/>
    <col min="5289" max="5289" width="16.28515625" style="196" customWidth="1"/>
    <col min="5290" max="5290" width="21.140625" style="196" customWidth="1"/>
    <col min="5291" max="5291" width="13" style="196" customWidth="1"/>
    <col min="5292" max="5292" width="15.28515625" style="196" customWidth="1"/>
    <col min="5293" max="5294" width="14.28515625" style="196" customWidth="1"/>
    <col min="5295" max="5296" width="15" style="196" customWidth="1"/>
    <col min="5297" max="5297" width="17.7109375" style="196" customWidth="1"/>
    <col min="5298" max="5298" width="15.7109375" style="196" customWidth="1"/>
    <col min="5299" max="5300" width="15" style="196" customWidth="1"/>
    <col min="5301" max="5301" width="15.85546875" style="196" customWidth="1"/>
    <col min="5302" max="5302" width="17.85546875" style="196" customWidth="1"/>
    <col min="5303" max="5303" width="15.85546875" style="196" bestFit="1" customWidth="1"/>
    <col min="5304" max="5304" width="18.7109375" style="196" bestFit="1" customWidth="1"/>
    <col min="5305" max="5305" width="5.7109375" style="196" customWidth="1"/>
    <col min="5306" max="5306" width="16.5703125" style="196" customWidth="1"/>
    <col min="5307" max="5307" width="18.7109375" style="196" bestFit="1" customWidth="1"/>
    <col min="5308" max="5309" width="15.85546875" style="196" bestFit="1" customWidth="1"/>
    <col min="5310" max="5310" width="14.85546875" style="196" bestFit="1" customWidth="1"/>
    <col min="5311" max="5311" width="14.28515625" style="196" bestFit="1" customWidth="1"/>
    <col min="5312" max="5312" width="15.28515625" style="196" customWidth="1"/>
    <col min="5313" max="5313" width="15.85546875" style="196" customWidth="1"/>
    <col min="5314" max="5314" width="14.28515625" style="196" customWidth="1"/>
    <col min="5315" max="5315" width="14.85546875" style="196" bestFit="1" customWidth="1"/>
    <col min="5316" max="5316" width="16.140625" style="196" customWidth="1"/>
    <col min="5317" max="5317" width="17.28515625" style="196" customWidth="1"/>
    <col min="5318" max="5318" width="15.85546875" style="196" bestFit="1" customWidth="1"/>
    <col min="5319" max="5319" width="18.7109375" style="196" bestFit="1" customWidth="1"/>
    <col min="5320" max="5320" width="9.140625" style="196"/>
    <col min="5321" max="5321" width="14.28515625" style="196" bestFit="1" customWidth="1"/>
    <col min="5322" max="5322" width="18.7109375" style="196" bestFit="1" customWidth="1"/>
    <col min="5323" max="5324" width="15.85546875" style="196" bestFit="1" customWidth="1"/>
    <col min="5325" max="5325" width="14.85546875" style="196" bestFit="1" customWidth="1"/>
    <col min="5326" max="5326" width="16.85546875" style="196" customWidth="1"/>
    <col min="5327" max="5327" width="15.28515625" style="196" customWidth="1"/>
    <col min="5328" max="5328" width="15.85546875" style="196" customWidth="1"/>
    <col min="5329" max="5329" width="14.28515625" style="196" customWidth="1"/>
    <col min="5330" max="5330" width="14.85546875" style="196" bestFit="1" customWidth="1"/>
    <col min="5331" max="5331" width="16.140625" style="196" customWidth="1"/>
    <col min="5332" max="5332" width="17.28515625" style="196" customWidth="1"/>
    <col min="5333" max="5333" width="15.85546875" style="196" bestFit="1" customWidth="1"/>
    <col min="5334" max="5334" width="18.7109375" style="196" bestFit="1" customWidth="1"/>
    <col min="5335" max="5335" width="9.140625" style="196"/>
    <col min="5336" max="5336" width="14.28515625" style="196" bestFit="1" customWidth="1"/>
    <col min="5337" max="5337" width="18.7109375" style="196" bestFit="1" customWidth="1"/>
    <col min="5338" max="5339" width="15.85546875" style="196" bestFit="1" customWidth="1"/>
    <col min="5340" max="5340" width="14.85546875" style="196" bestFit="1" customWidth="1"/>
    <col min="5341" max="5341" width="14.28515625" style="196" bestFit="1" customWidth="1"/>
    <col min="5342" max="5342" width="15.28515625" style="196" customWidth="1"/>
    <col min="5343" max="5343" width="15.85546875" style="196" customWidth="1"/>
    <col min="5344" max="5344" width="14.28515625" style="196" customWidth="1"/>
    <col min="5345" max="5345" width="14.85546875" style="196" bestFit="1" customWidth="1"/>
    <col min="5346" max="5346" width="16.140625" style="196" customWidth="1"/>
    <col min="5347" max="5347" width="17.28515625" style="196" customWidth="1"/>
    <col min="5348" max="5348" width="15.85546875" style="196" bestFit="1" customWidth="1"/>
    <col min="5349" max="5349" width="18.7109375" style="196" bestFit="1" customWidth="1"/>
    <col min="5350" max="5350" width="9.140625" style="196"/>
    <col min="5351" max="5351" width="14.28515625" style="196" bestFit="1" customWidth="1"/>
    <col min="5352" max="5352" width="18.7109375" style="196" bestFit="1" customWidth="1"/>
    <col min="5353" max="5354" width="15.85546875" style="196" bestFit="1" customWidth="1"/>
    <col min="5355" max="5355" width="14.85546875" style="196" bestFit="1" customWidth="1"/>
    <col min="5356" max="5356" width="14.28515625" style="196" bestFit="1" customWidth="1"/>
    <col min="5357" max="5357" width="15.28515625" style="196" customWidth="1"/>
    <col min="5358" max="5358" width="15.85546875" style="196" customWidth="1"/>
    <col min="5359" max="5359" width="14.28515625" style="196" customWidth="1"/>
    <col min="5360" max="5360" width="14.85546875" style="196" bestFit="1" customWidth="1"/>
    <col min="5361" max="5361" width="16.140625" style="196" customWidth="1"/>
    <col min="5362" max="5362" width="17.28515625" style="196" customWidth="1"/>
    <col min="5363" max="5363" width="15.85546875" style="196" bestFit="1" customWidth="1"/>
    <col min="5364" max="5364" width="18.7109375" style="196" bestFit="1" customWidth="1"/>
    <col min="5365" max="5365" width="9.140625" style="196"/>
    <col min="5366" max="5366" width="14.28515625" style="196" bestFit="1" customWidth="1"/>
    <col min="5367" max="5367" width="18.7109375" style="196" bestFit="1" customWidth="1"/>
    <col min="5368" max="5369" width="15.85546875" style="196" bestFit="1" customWidth="1"/>
    <col min="5370" max="5370" width="14.85546875" style="196" bestFit="1" customWidth="1"/>
    <col min="5371" max="5371" width="14.28515625" style="196" bestFit="1" customWidth="1"/>
    <col min="5372" max="5372" width="15.28515625" style="196" customWidth="1"/>
    <col min="5373" max="5373" width="15.85546875" style="196" customWidth="1"/>
    <col min="5374" max="5374" width="14.28515625" style="196" customWidth="1"/>
    <col min="5375" max="5375" width="14.85546875" style="196" bestFit="1" customWidth="1"/>
    <col min="5376" max="5376" width="16.140625" style="196" customWidth="1"/>
    <col min="5377" max="5377" width="17.28515625" style="196" customWidth="1"/>
    <col min="5378" max="5378" width="15.85546875" style="196" bestFit="1" customWidth="1"/>
    <col min="5379" max="5379" width="18.7109375" style="196" bestFit="1" customWidth="1"/>
    <col min="5380" max="5539" width="9.140625" style="196"/>
    <col min="5540" max="5540" width="5.7109375" style="196" customWidth="1"/>
    <col min="5541" max="5541" width="29" style="196" customWidth="1"/>
    <col min="5542" max="5542" width="17.140625" style="196" customWidth="1"/>
    <col min="5543" max="5543" width="11.140625" style="196" customWidth="1"/>
    <col min="5544" max="5544" width="15.7109375" style="196" customWidth="1"/>
    <col min="5545" max="5545" width="16.28515625" style="196" customWidth="1"/>
    <col min="5546" max="5546" width="21.140625" style="196" customWidth="1"/>
    <col min="5547" max="5547" width="13" style="196" customWidth="1"/>
    <col min="5548" max="5548" width="15.28515625" style="196" customWidth="1"/>
    <col min="5549" max="5550" width="14.28515625" style="196" customWidth="1"/>
    <col min="5551" max="5552" width="15" style="196" customWidth="1"/>
    <col min="5553" max="5553" width="17.7109375" style="196" customWidth="1"/>
    <col min="5554" max="5554" width="15.7109375" style="196" customWidth="1"/>
    <col min="5555" max="5556" width="15" style="196" customWidth="1"/>
    <col min="5557" max="5557" width="15.85546875" style="196" customWidth="1"/>
    <col min="5558" max="5558" width="17.85546875" style="196" customWidth="1"/>
    <col min="5559" max="5559" width="15.85546875" style="196" bestFit="1" customWidth="1"/>
    <col min="5560" max="5560" width="18.7109375" style="196" bestFit="1" customWidth="1"/>
    <col min="5561" max="5561" width="5.7109375" style="196" customWidth="1"/>
    <col min="5562" max="5562" width="16.5703125" style="196" customWidth="1"/>
    <col min="5563" max="5563" width="18.7109375" style="196" bestFit="1" customWidth="1"/>
    <col min="5564" max="5565" width="15.85546875" style="196" bestFit="1" customWidth="1"/>
    <col min="5566" max="5566" width="14.85546875" style="196" bestFit="1" customWidth="1"/>
    <col min="5567" max="5567" width="14.28515625" style="196" bestFit="1" customWidth="1"/>
    <col min="5568" max="5568" width="15.28515625" style="196" customWidth="1"/>
    <col min="5569" max="5569" width="15.85546875" style="196" customWidth="1"/>
    <col min="5570" max="5570" width="14.28515625" style="196" customWidth="1"/>
    <col min="5571" max="5571" width="14.85546875" style="196" bestFit="1" customWidth="1"/>
    <col min="5572" max="5572" width="16.140625" style="196" customWidth="1"/>
    <col min="5573" max="5573" width="17.28515625" style="196" customWidth="1"/>
    <col min="5574" max="5574" width="15.85546875" style="196" bestFit="1" customWidth="1"/>
    <col min="5575" max="5575" width="18.7109375" style="196" bestFit="1" customWidth="1"/>
    <col min="5576" max="5576" width="9.140625" style="196"/>
    <col min="5577" max="5577" width="14.28515625" style="196" bestFit="1" customWidth="1"/>
    <col min="5578" max="5578" width="18.7109375" style="196" bestFit="1" customWidth="1"/>
    <col min="5579" max="5580" width="15.85546875" style="196" bestFit="1" customWidth="1"/>
    <col min="5581" max="5581" width="14.85546875" style="196" bestFit="1" customWidth="1"/>
    <col min="5582" max="5582" width="16.85546875" style="196" customWidth="1"/>
    <col min="5583" max="5583" width="15.28515625" style="196" customWidth="1"/>
    <col min="5584" max="5584" width="15.85546875" style="196" customWidth="1"/>
    <col min="5585" max="5585" width="14.28515625" style="196" customWidth="1"/>
    <col min="5586" max="5586" width="14.85546875" style="196" bestFit="1" customWidth="1"/>
    <col min="5587" max="5587" width="16.140625" style="196" customWidth="1"/>
    <col min="5588" max="5588" width="17.28515625" style="196" customWidth="1"/>
    <col min="5589" max="5589" width="15.85546875" style="196" bestFit="1" customWidth="1"/>
    <col min="5590" max="5590" width="18.7109375" style="196" bestFit="1" customWidth="1"/>
    <col min="5591" max="5591" width="9.140625" style="196"/>
    <col min="5592" max="5592" width="14.28515625" style="196" bestFit="1" customWidth="1"/>
    <col min="5593" max="5593" width="18.7109375" style="196" bestFit="1" customWidth="1"/>
    <col min="5594" max="5595" width="15.85546875" style="196" bestFit="1" customWidth="1"/>
    <col min="5596" max="5596" width="14.85546875" style="196" bestFit="1" customWidth="1"/>
    <col min="5597" max="5597" width="14.28515625" style="196" bestFit="1" customWidth="1"/>
    <col min="5598" max="5598" width="15.28515625" style="196" customWidth="1"/>
    <col min="5599" max="5599" width="15.85546875" style="196" customWidth="1"/>
    <col min="5600" max="5600" width="14.28515625" style="196" customWidth="1"/>
    <col min="5601" max="5601" width="14.85546875" style="196" bestFit="1" customWidth="1"/>
    <col min="5602" max="5602" width="16.140625" style="196" customWidth="1"/>
    <col min="5603" max="5603" width="17.28515625" style="196" customWidth="1"/>
    <col min="5604" max="5604" width="15.85546875" style="196" bestFit="1" customWidth="1"/>
    <col min="5605" max="5605" width="18.7109375" style="196" bestFit="1" customWidth="1"/>
    <col min="5606" max="5606" width="9.140625" style="196"/>
    <col min="5607" max="5607" width="14.28515625" style="196" bestFit="1" customWidth="1"/>
    <col min="5608" max="5608" width="18.7109375" style="196" bestFit="1" customWidth="1"/>
    <col min="5609" max="5610" width="15.85546875" style="196" bestFit="1" customWidth="1"/>
    <col min="5611" max="5611" width="14.85546875" style="196" bestFit="1" customWidth="1"/>
    <col min="5612" max="5612" width="14.28515625" style="196" bestFit="1" customWidth="1"/>
    <col min="5613" max="5613" width="15.28515625" style="196" customWidth="1"/>
    <col min="5614" max="5614" width="15.85546875" style="196" customWidth="1"/>
    <col min="5615" max="5615" width="14.28515625" style="196" customWidth="1"/>
    <col min="5616" max="5616" width="14.85546875" style="196" bestFit="1" customWidth="1"/>
    <col min="5617" max="5617" width="16.140625" style="196" customWidth="1"/>
    <col min="5618" max="5618" width="17.28515625" style="196" customWidth="1"/>
    <col min="5619" max="5619" width="15.85546875" style="196" bestFit="1" customWidth="1"/>
    <col min="5620" max="5620" width="18.7109375" style="196" bestFit="1" customWidth="1"/>
    <col min="5621" max="5621" width="9.140625" style="196"/>
    <col min="5622" max="5622" width="14.28515625" style="196" bestFit="1" customWidth="1"/>
    <col min="5623" max="5623" width="18.7109375" style="196" bestFit="1" customWidth="1"/>
    <col min="5624" max="5625" width="15.85546875" style="196" bestFit="1" customWidth="1"/>
    <col min="5626" max="5626" width="14.85546875" style="196" bestFit="1" customWidth="1"/>
    <col min="5627" max="5627" width="14.28515625" style="196" bestFit="1" customWidth="1"/>
    <col min="5628" max="5628" width="15.28515625" style="196" customWidth="1"/>
    <col min="5629" max="5629" width="15.85546875" style="196" customWidth="1"/>
    <col min="5630" max="5630" width="14.28515625" style="196" customWidth="1"/>
    <col min="5631" max="5631" width="14.85546875" style="196" bestFit="1" customWidth="1"/>
    <col min="5632" max="5632" width="16.140625" style="196" customWidth="1"/>
    <col min="5633" max="5633" width="17.28515625" style="196" customWidth="1"/>
    <col min="5634" max="5634" width="15.85546875" style="196" bestFit="1" customWidth="1"/>
    <col min="5635" max="5635" width="18.7109375" style="196" bestFit="1" customWidth="1"/>
    <col min="5636" max="5795" width="9.140625" style="196"/>
    <col min="5796" max="5796" width="5.7109375" style="196" customWidth="1"/>
    <col min="5797" max="5797" width="29" style="196" customWidth="1"/>
    <col min="5798" max="5798" width="17.140625" style="196" customWidth="1"/>
    <col min="5799" max="5799" width="11.140625" style="196" customWidth="1"/>
    <col min="5800" max="5800" width="15.7109375" style="196" customWidth="1"/>
    <col min="5801" max="5801" width="16.28515625" style="196" customWidth="1"/>
    <col min="5802" max="5802" width="21.140625" style="196" customWidth="1"/>
    <col min="5803" max="5803" width="13" style="196" customWidth="1"/>
    <col min="5804" max="5804" width="15.28515625" style="196" customWidth="1"/>
    <col min="5805" max="5806" width="14.28515625" style="196" customWidth="1"/>
    <col min="5807" max="5808" width="15" style="196" customWidth="1"/>
    <col min="5809" max="5809" width="17.7109375" style="196" customWidth="1"/>
    <col min="5810" max="5810" width="15.7109375" style="196" customWidth="1"/>
    <col min="5811" max="5812" width="15" style="196" customWidth="1"/>
    <col min="5813" max="5813" width="15.85546875" style="196" customWidth="1"/>
    <col min="5814" max="5814" width="17.85546875" style="196" customWidth="1"/>
    <col min="5815" max="5815" width="15.85546875" style="196" bestFit="1" customWidth="1"/>
    <col min="5816" max="5816" width="18.7109375" style="196" bestFit="1" customWidth="1"/>
    <col min="5817" max="5817" width="5.7109375" style="196" customWidth="1"/>
    <col min="5818" max="5818" width="16.5703125" style="196" customWidth="1"/>
    <col min="5819" max="5819" width="18.7109375" style="196" bestFit="1" customWidth="1"/>
    <col min="5820" max="5821" width="15.85546875" style="196" bestFit="1" customWidth="1"/>
    <col min="5822" max="5822" width="14.85546875" style="196" bestFit="1" customWidth="1"/>
    <col min="5823" max="5823" width="14.28515625" style="196" bestFit="1" customWidth="1"/>
    <col min="5824" max="5824" width="15.28515625" style="196" customWidth="1"/>
    <col min="5825" max="5825" width="15.85546875" style="196" customWidth="1"/>
    <col min="5826" max="5826" width="14.28515625" style="196" customWidth="1"/>
    <col min="5827" max="5827" width="14.85546875" style="196" bestFit="1" customWidth="1"/>
    <col min="5828" max="5828" width="16.140625" style="196" customWidth="1"/>
    <col min="5829" max="5829" width="17.28515625" style="196" customWidth="1"/>
    <col min="5830" max="5830" width="15.85546875" style="196" bestFit="1" customWidth="1"/>
    <col min="5831" max="5831" width="18.7109375" style="196" bestFit="1" customWidth="1"/>
    <col min="5832" max="5832" width="9.140625" style="196"/>
    <col min="5833" max="5833" width="14.28515625" style="196" bestFit="1" customWidth="1"/>
    <col min="5834" max="5834" width="18.7109375" style="196" bestFit="1" customWidth="1"/>
    <col min="5835" max="5836" width="15.85546875" style="196" bestFit="1" customWidth="1"/>
    <col min="5837" max="5837" width="14.85546875" style="196" bestFit="1" customWidth="1"/>
    <col min="5838" max="5838" width="16.85546875" style="196" customWidth="1"/>
    <col min="5839" max="5839" width="15.28515625" style="196" customWidth="1"/>
    <col min="5840" max="5840" width="15.85546875" style="196" customWidth="1"/>
    <col min="5841" max="5841" width="14.28515625" style="196" customWidth="1"/>
    <col min="5842" max="5842" width="14.85546875" style="196" bestFit="1" customWidth="1"/>
    <col min="5843" max="5843" width="16.140625" style="196" customWidth="1"/>
    <col min="5844" max="5844" width="17.28515625" style="196" customWidth="1"/>
    <col min="5845" max="5845" width="15.85546875" style="196" bestFit="1" customWidth="1"/>
    <col min="5846" max="5846" width="18.7109375" style="196" bestFit="1" customWidth="1"/>
    <col min="5847" max="5847" width="9.140625" style="196"/>
    <col min="5848" max="5848" width="14.28515625" style="196" bestFit="1" customWidth="1"/>
    <col min="5849" max="5849" width="18.7109375" style="196" bestFit="1" customWidth="1"/>
    <col min="5850" max="5851" width="15.85546875" style="196" bestFit="1" customWidth="1"/>
    <col min="5852" max="5852" width="14.85546875" style="196" bestFit="1" customWidth="1"/>
    <col min="5853" max="5853" width="14.28515625" style="196" bestFit="1" customWidth="1"/>
    <col min="5854" max="5854" width="15.28515625" style="196" customWidth="1"/>
    <col min="5855" max="5855" width="15.85546875" style="196" customWidth="1"/>
    <col min="5856" max="5856" width="14.28515625" style="196" customWidth="1"/>
    <col min="5857" max="5857" width="14.85546875" style="196" bestFit="1" customWidth="1"/>
    <col min="5858" max="5858" width="16.140625" style="196" customWidth="1"/>
    <col min="5859" max="5859" width="17.28515625" style="196" customWidth="1"/>
    <col min="5860" max="5860" width="15.85546875" style="196" bestFit="1" customWidth="1"/>
    <col min="5861" max="5861" width="18.7109375" style="196" bestFit="1" customWidth="1"/>
    <col min="5862" max="5862" width="9.140625" style="196"/>
    <col min="5863" max="5863" width="14.28515625" style="196" bestFit="1" customWidth="1"/>
    <col min="5864" max="5864" width="18.7109375" style="196" bestFit="1" customWidth="1"/>
    <col min="5865" max="5866" width="15.85546875" style="196" bestFit="1" customWidth="1"/>
    <col min="5867" max="5867" width="14.85546875" style="196" bestFit="1" customWidth="1"/>
    <col min="5868" max="5868" width="14.28515625" style="196" bestFit="1" customWidth="1"/>
    <col min="5869" max="5869" width="15.28515625" style="196" customWidth="1"/>
    <col min="5870" max="5870" width="15.85546875" style="196" customWidth="1"/>
    <col min="5871" max="5871" width="14.28515625" style="196" customWidth="1"/>
    <col min="5872" max="5872" width="14.85546875" style="196" bestFit="1" customWidth="1"/>
    <col min="5873" max="5873" width="16.140625" style="196" customWidth="1"/>
    <col min="5874" max="5874" width="17.28515625" style="196" customWidth="1"/>
    <col min="5875" max="5875" width="15.85546875" style="196" bestFit="1" customWidth="1"/>
    <col min="5876" max="5876" width="18.7109375" style="196" bestFit="1" customWidth="1"/>
    <col min="5877" max="5877" width="9.140625" style="196"/>
    <col min="5878" max="5878" width="14.28515625" style="196" bestFit="1" customWidth="1"/>
    <col min="5879" max="5879" width="18.7109375" style="196" bestFit="1" customWidth="1"/>
    <col min="5880" max="5881" width="15.85546875" style="196" bestFit="1" customWidth="1"/>
    <col min="5882" max="5882" width="14.85546875" style="196" bestFit="1" customWidth="1"/>
    <col min="5883" max="5883" width="14.28515625" style="196" bestFit="1" customWidth="1"/>
    <col min="5884" max="5884" width="15.28515625" style="196" customWidth="1"/>
    <col min="5885" max="5885" width="15.85546875" style="196" customWidth="1"/>
    <col min="5886" max="5886" width="14.28515625" style="196" customWidth="1"/>
    <col min="5887" max="5887" width="14.85546875" style="196" bestFit="1" customWidth="1"/>
    <col min="5888" max="5888" width="16.140625" style="196" customWidth="1"/>
    <col min="5889" max="5889" width="17.28515625" style="196" customWidth="1"/>
    <col min="5890" max="5890" width="15.85546875" style="196" bestFit="1" customWidth="1"/>
    <col min="5891" max="5891" width="18.7109375" style="196" bestFit="1" customWidth="1"/>
    <col min="5892" max="6051" width="9.140625" style="196"/>
    <col min="6052" max="6052" width="5.7109375" style="196" customWidth="1"/>
    <col min="6053" max="6053" width="29" style="196" customWidth="1"/>
    <col min="6054" max="6054" width="17.140625" style="196" customWidth="1"/>
    <col min="6055" max="6055" width="11.140625" style="196" customWidth="1"/>
    <col min="6056" max="6056" width="15.7109375" style="196" customWidth="1"/>
    <col min="6057" max="6057" width="16.28515625" style="196" customWidth="1"/>
    <col min="6058" max="6058" width="21.140625" style="196" customWidth="1"/>
    <col min="6059" max="6059" width="13" style="196" customWidth="1"/>
    <col min="6060" max="6060" width="15.28515625" style="196" customWidth="1"/>
    <col min="6061" max="6062" width="14.28515625" style="196" customWidth="1"/>
    <col min="6063" max="6064" width="15" style="196" customWidth="1"/>
    <col min="6065" max="6065" width="17.7109375" style="196" customWidth="1"/>
    <col min="6066" max="6066" width="15.7109375" style="196" customWidth="1"/>
    <col min="6067" max="6068" width="15" style="196" customWidth="1"/>
    <col min="6069" max="6069" width="15.85546875" style="196" customWidth="1"/>
    <col min="6070" max="6070" width="17.85546875" style="196" customWidth="1"/>
    <col min="6071" max="6071" width="15.85546875" style="196" bestFit="1" customWidth="1"/>
    <col min="6072" max="6072" width="18.7109375" style="196" bestFit="1" customWidth="1"/>
    <col min="6073" max="6073" width="5.7109375" style="196" customWidth="1"/>
    <col min="6074" max="6074" width="16.5703125" style="196" customWidth="1"/>
    <col min="6075" max="6075" width="18.7109375" style="196" bestFit="1" customWidth="1"/>
    <col min="6076" max="6077" width="15.85546875" style="196" bestFit="1" customWidth="1"/>
    <col min="6078" max="6078" width="14.85546875" style="196" bestFit="1" customWidth="1"/>
    <col min="6079" max="6079" width="14.28515625" style="196" bestFit="1" customWidth="1"/>
    <col min="6080" max="6080" width="15.28515625" style="196" customWidth="1"/>
    <col min="6081" max="6081" width="15.85546875" style="196" customWidth="1"/>
    <col min="6082" max="6082" width="14.28515625" style="196" customWidth="1"/>
    <col min="6083" max="6083" width="14.85546875" style="196" bestFit="1" customWidth="1"/>
    <col min="6084" max="6084" width="16.140625" style="196" customWidth="1"/>
    <col min="6085" max="6085" width="17.28515625" style="196" customWidth="1"/>
    <col min="6086" max="6086" width="15.85546875" style="196" bestFit="1" customWidth="1"/>
    <col min="6087" max="6087" width="18.7109375" style="196" bestFit="1" customWidth="1"/>
    <col min="6088" max="6088" width="9.140625" style="196"/>
    <col min="6089" max="6089" width="14.28515625" style="196" bestFit="1" customWidth="1"/>
    <col min="6090" max="6090" width="18.7109375" style="196" bestFit="1" customWidth="1"/>
    <col min="6091" max="6092" width="15.85546875" style="196" bestFit="1" customWidth="1"/>
    <col min="6093" max="6093" width="14.85546875" style="196" bestFit="1" customWidth="1"/>
    <col min="6094" max="6094" width="16.85546875" style="196" customWidth="1"/>
    <col min="6095" max="6095" width="15.28515625" style="196" customWidth="1"/>
    <col min="6096" max="6096" width="15.85546875" style="196" customWidth="1"/>
    <col min="6097" max="6097" width="14.28515625" style="196" customWidth="1"/>
    <col min="6098" max="6098" width="14.85546875" style="196" bestFit="1" customWidth="1"/>
    <col min="6099" max="6099" width="16.140625" style="196" customWidth="1"/>
    <col min="6100" max="6100" width="17.28515625" style="196" customWidth="1"/>
    <col min="6101" max="6101" width="15.85546875" style="196" bestFit="1" customWidth="1"/>
    <col min="6102" max="6102" width="18.7109375" style="196" bestFit="1" customWidth="1"/>
    <col min="6103" max="6103" width="9.140625" style="196"/>
    <col min="6104" max="6104" width="14.28515625" style="196" bestFit="1" customWidth="1"/>
    <col min="6105" max="6105" width="18.7109375" style="196" bestFit="1" customWidth="1"/>
    <col min="6106" max="6107" width="15.85546875" style="196" bestFit="1" customWidth="1"/>
    <col min="6108" max="6108" width="14.85546875" style="196" bestFit="1" customWidth="1"/>
    <col min="6109" max="6109" width="14.28515625" style="196" bestFit="1" customWidth="1"/>
    <col min="6110" max="6110" width="15.28515625" style="196" customWidth="1"/>
    <col min="6111" max="6111" width="15.85546875" style="196" customWidth="1"/>
    <col min="6112" max="6112" width="14.28515625" style="196" customWidth="1"/>
    <col min="6113" max="6113" width="14.85546875" style="196" bestFit="1" customWidth="1"/>
    <col min="6114" max="6114" width="16.140625" style="196" customWidth="1"/>
    <col min="6115" max="6115" width="17.28515625" style="196" customWidth="1"/>
    <col min="6116" max="6116" width="15.85546875" style="196" bestFit="1" customWidth="1"/>
    <col min="6117" max="6117" width="18.7109375" style="196" bestFit="1" customWidth="1"/>
    <col min="6118" max="6118" width="9.140625" style="196"/>
    <col min="6119" max="6119" width="14.28515625" style="196" bestFit="1" customWidth="1"/>
    <col min="6120" max="6120" width="18.7109375" style="196" bestFit="1" customWidth="1"/>
    <col min="6121" max="6122" width="15.85546875" style="196" bestFit="1" customWidth="1"/>
    <col min="6123" max="6123" width="14.85546875" style="196" bestFit="1" customWidth="1"/>
    <col min="6124" max="6124" width="14.28515625" style="196" bestFit="1" customWidth="1"/>
    <col min="6125" max="6125" width="15.28515625" style="196" customWidth="1"/>
    <col min="6126" max="6126" width="15.85546875" style="196" customWidth="1"/>
    <col min="6127" max="6127" width="14.28515625" style="196" customWidth="1"/>
    <col min="6128" max="6128" width="14.85546875" style="196" bestFit="1" customWidth="1"/>
    <col min="6129" max="6129" width="16.140625" style="196" customWidth="1"/>
    <col min="6130" max="6130" width="17.28515625" style="196" customWidth="1"/>
    <col min="6131" max="6131" width="15.85546875" style="196" bestFit="1" customWidth="1"/>
    <col min="6132" max="6132" width="18.7109375" style="196" bestFit="1" customWidth="1"/>
    <col min="6133" max="6133" width="9.140625" style="196"/>
    <col min="6134" max="6134" width="14.28515625" style="196" bestFit="1" customWidth="1"/>
    <col min="6135" max="6135" width="18.7109375" style="196" bestFit="1" customWidth="1"/>
    <col min="6136" max="6137" width="15.85546875" style="196" bestFit="1" customWidth="1"/>
    <col min="6138" max="6138" width="14.85546875" style="196" bestFit="1" customWidth="1"/>
    <col min="6139" max="6139" width="14.28515625" style="196" bestFit="1" customWidth="1"/>
    <col min="6140" max="6140" width="15.28515625" style="196" customWidth="1"/>
    <col min="6141" max="6141" width="15.85546875" style="196" customWidth="1"/>
    <col min="6142" max="6142" width="14.28515625" style="196" customWidth="1"/>
    <col min="6143" max="6143" width="14.85546875" style="196" bestFit="1" customWidth="1"/>
    <col min="6144" max="6144" width="16.140625" style="196" customWidth="1"/>
    <col min="6145" max="6145" width="17.28515625" style="196" customWidth="1"/>
    <col min="6146" max="6146" width="15.85546875" style="196" bestFit="1" customWidth="1"/>
    <col min="6147" max="6147" width="18.7109375" style="196" bestFit="1" customWidth="1"/>
    <col min="6148" max="6307" width="9.140625" style="196"/>
    <col min="6308" max="6308" width="5.7109375" style="196" customWidth="1"/>
    <col min="6309" max="6309" width="29" style="196" customWidth="1"/>
    <col min="6310" max="6310" width="17.140625" style="196" customWidth="1"/>
    <col min="6311" max="6311" width="11.140625" style="196" customWidth="1"/>
    <col min="6312" max="6312" width="15.7109375" style="196" customWidth="1"/>
    <col min="6313" max="6313" width="16.28515625" style="196" customWidth="1"/>
    <col min="6314" max="6314" width="21.140625" style="196" customWidth="1"/>
    <col min="6315" max="6315" width="13" style="196" customWidth="1"/>
    <col min="6316" max="6316" width="15.28515625" style="196" customWidth="1"/>
    <col min="6317" max="6318" width="14.28515625" style="196" customWidth="1"/>
    <col min="6319" max="6320" width="15" style="196" customWidth="1"/>
    <col min="6321" max="6321" width="17.7109375" style="196" customWidth="1"/>
    <col min="6322" max="6322" width="15.7109375" style="196" customWidth="1"/>
    <col min="6323" max="6324" width="15" style="196" customWidth="1"/>
    <col min="6325" max="6325" width="15.85546875" style="196" customWidth="1"/>
    <col min="6326" max="6326" width="17.85546875" style="196" customWidth="1"/>
    <col min="6327" max="6327" width="15.85546875" style="196" bestFit="1" customWidth="1"/>
    <col min="6328" max="6328" width="18.7109375" style="196" bestFit="1" customWidth="1"/>
    <col min="6329" max="6329" width="5.7109375" style="196" customWidth="1"/>
    <col min="6330" max="6330" width="16.5703125" style="196" customWidth="1"/>
    <col min="6331" max="6331" width="18.7109375" style="196" bestFit="1" customWidth="1"/>
    <col min="6332" max="6333" width="15.85546875" style="196" bestFit="1" customWidth="1"/>
    <col min="6334" max="6334" width="14.85546875" style="196" bestFit="1" customWidth="1"/>
    <col min="6335" max="6335" width="14.28515625" style="196" bestFit="1" customWidth="1"/>
    <col min="6336" max="6336" width="15.28515625" style="196" customWidth="1"/>
    <col min="6337" max="6337" width="15.85546875" style="196" customWidth="1"/>
    <col min="6338" max="6338" width="14.28515625" style="196" customWidth="1"/>
    <col min="6339" max="6339" width="14.85546875" style="196" bestFit="1" customWidth="1"/>
    <col min="6340" max="6340" width="16.140625" style="196" customWidth="1"/>
    <col min="6341" max="6341" width="17.28515625" style="196" customWidth="1"/>
    <col min="6342" max="6342" width="15.85546875" style="196" bestFit="1" customWidth="1"/>
    <col min="6343" max="6343" width="18.7109375" style="196" bestFit="1" customWidth="1"/>
    <col min="6344" max="6344" width="9.140625" style="196"/>
    <col min="6345" max="6345" width="14.28515625" style="196" bestFit="1" customWidth="1"/>
    <col min="6346" max="6346" width="18.7109375" style="196" bestFit="1" customWidth="1"/>
    <col min="6347" max="6348" width="15.85546875" style="196" bestFit="1" customWidth="1"/>
    <col min="6349" max="6349" width="14.85546875" style="196" bestFit="1" customWidth="1"/>
    <col min="6350" max="6350" width="16.85546875" style="196" customWidth="1"/>
    <col min="6351" max="6351" width="15.28515625" style="196" customWidth="1"/>
    <col min="6352" max="6352" width="15.85546875" style="196" customWidth="1"/>
    <col min="6353" max="6353" width="14.28515625" style="196" customWidth="1"/>
    <col min="6354" max="6354" width="14.85546875" style="196" bestFit="1" customWidth="1"/>
    <col min="6355" max="6355" width="16.140625" style="196" customWidth="1"/>
    <col min="6356" max="6356" width="17.28515625" style="196" customWidth="1"/>
    <col min="6357" max="6357" width="15.85546875" style="196" bestFit="1" customWidth="1"/>
    <col min="6358" max="6358" width="18.7109375" style="196" bestFit="1" customWidth="1"/>
    <col min="6359" max="6359" width="9.140625" style="196"/>
    <col min="6360" max="6360" width="14.28515625" style="196" bestFit="1" customWidth="1"/>
    <col min="6361" max="6361" width="18.7109375" style="196" bestFit="1" customWidth="1"/>
    <col min="6362" max="6363" width="15.85546875" style="196" bestFit="1" customWidth="1"/>
    <col min="6364" max="6364" width="14.85546875" style="196" bestFit="1" customWidth="1"/>
    <col min="6365" max="6365" width="14.28515625" style="196" bestFit="1" customWidth="1"/>
    <col min="6366" max="6366" width="15.28515625" style="196" customWidth="1"/>
    <col min="6367" max="6367" width="15.85546875" style="196" customWidth="1"/>
    <col min="6368" max="6368" width="14.28515625" style="196" customWidth="1"/>
    <col min="6369" max="6369" width="14.85546875" style="196" bestFit="1" customWidth="1"/>
    <col min="6370" max="6370" width="16.140625" style="196" customWidth="1"/>
    <col min="6371" max="6371" width="17.28515625" style="196" customWidth="1"/>
    <col min="6372" max="6372" width="15.85546875" style="196" bestFit="1" customWidth="1"/>
    <col min="6373" max="6373" width="18.7109375" style="196" bestFit="1" customWidth="1"/>
    <col min="6374" max="6374" width="9.140625" style="196"/>
    <col min="6375" max="6375" width="14.28515625" style="196" bestFit="1" customWidth="1"/>
    <col min="6376" max="6376" width="18.7109375" style="196" bestFit="1" customWidth="1"/>
    <col min="6377" max="6378" width="15.85546875" style="196" bestFit="1" customWidth="1"/>
    <col min="6379" max="6379" width="14.85546875" style="196" bestFit="1" customWidth="1"/>
    <col min="6380" max="6380" width="14.28515625" style="196" bestFit="1" customWidth="1"/>
    <col min="6381" max="6381" width="15.28515625" style="196" customWidth="1"/>
    <col min="6382" max="6382" width="15.85546875" style="196" customWidth="1"/>
    <col min="6383" max="6383" width="14.28515625" style="196" customWidth="1"/>
    <col min="6384" max="6384" width="14.85546875" style="196" bestFit="1" customWidth="1"/>
    <col min="6385" max="6385" width="16.140625" style="196" customWidth="1"/>
    <col min="6386" max="6386" width="17.28515625" style="196" customWidth="1"/>
    <col min="6387" max="6387" width="15.85546875" style="196" bestFit="1" customWidth="1"/>
    <col min="6388" max="6388" width="18.7109375" style="196" bestFit="1" customWidth="1"/>
    <col min="6389" max="6389" width="9.140625" style="196"/>
    <col min="6390" max="6390" width="14.28515625" style="196" bestFit="1" customWidth="1"/>
    <col min="6391" max="6391" width="18.7109375" style="196" bestFit="1" customWidth="1"/>
    <col min="6392" max="6393" width="15.85546875" style="196" bestFit="1" customWidth="1"/>
    <col min="6394" max="6394" width="14.85546875" style="196" bestFit="1" customWidth="1"/>
    <col min="6395" max="6395" width="14.28515625" style="196" bestFit="1" customWidth="1"/>
    <col min="6396" max="6396" width="15.28515625" style="196" customWidth="1"/>
    <col min="6397" max="6397" width="15.85546875" style="196" customWidth="1"/>
    <col min="6398" max="6398" width="14.28515625" style="196" customWidth="1"/>
    <col min="6399" max="6399" width="14.85546875" style="196" bestFit="1" customWidth="1"/>
    <col min="6400" max="6400" width="16.140625" style="196" customWidth="1"/>
    <col min="6401" max="6401" width="17.28515625" style="196" customWidth="1"/>
    <col min="6402" max="6402" width="15.85546875" style="196" bestFit="1" customWidth="1"/>
    <col min="6403" max="6403" width="18.7109375" style="196" bestFit="1" customWidth="1"/>
    <col min="6404" max="6563" width="9.140625" style="196"/>
    <col min="6564" max="6564" width="5.7109375" style="196" customWidth="1"/>
    <col min="6565" max="6565" width="29" style="196" customWidth="1"/>
    <col min="6566" max="6566" width="17.140625" style="196" customWidth="1"/>
    <col min="6567" max="6567" width="11.140625" style="196" customWidth="1"/>
    <col min="6568" max="6568" width="15.7109375" style="196" customWidth="1"/>
    <col min="6569" max="6569" width="16.28515625" style="196" customWidth="1"/>
    <col min="6570" max="6570" width="21.140625" style="196" customWidth="1"/>
    <col min="6571" max="6571" width="13" style="196" customWidth="1"/>
    <col min="6572" max="6572" width="15.28515625" style="196" customWidth="1"/>
    <col min="6573" max="6574" width="14.28515625" style="196" customWidth="1"/>
    <col min="6575" max="6576" width="15" style="196" customWidth="1"/>
    <col min="6577" max="6577" width="17.7109375" style="196" customWidth="1"/>
    <col min="6578" max="6578" width="15.7109375" style="196" customWidth="1"/>
    <col min="6579" max="6580" width="15" style="196" customWidth="1"/>
    <col min="6581" max="6581" width="15.85546875" style="196" customWidth="1"/>
    <col min="6582" max="6582" width="17.85546875" style="196" customWidth="1"/>
    <col min="6583" max="6583" width="15.85546875" style="196" bestFit="1" customWidth="1"/>
    <col min="6584" max="6584" width="18.7109375" style="196" bestFit="1" customWidth="1"/>
    <col min="6585" max="6585" width="5.7109375" style="196" customWidth="1"/>
    <col min="6586" max="6586" width="16.5703125" style="196" customWidth="1"/>
    <col min="6587" max="6587" width="18.7109375" style="196" bestFit="1" customWidth="1"/>
    <col min="6588" max="6589" width="15.85546875" style="196" bestFit="1" customWidth="1"/>
    <col min="6590" max="6590" width="14.85546875" style="196" bestFit="1" customWidth="1"/>
    <col min="6591" max="6591" width="14.28515625" style="196" bestFit="1" customWidth="1"/>
    <col min="6592" max="6592" width="15.28515625" style="196" customWidth="1"/>
    <col min="6593" max="6593" width="15.85546875" style="196" customWidth="1"/>
    <col min="6594" max="6594" width="14.28515625" style="196" customWidth="1"/>
    <col min="6595" max="6595" width="14.85546875" style="196" bestFit="1" customWidth="1"/>
    <col min="6596" max="6596" width="16.140625" style="196" customWidth="1"/>
    <col min="6597" max="6597" width="17.28515625" style="196" customWidth="1"/>
    <col min="6598" max="6598" width="15.85546875" style="196" bestFit="1" customWidth="1"/>
    <col min="6599" max="6599" width="18.7109375" style="196" bestFit="1" customWidth="1"/>
    <col min="6600" max="6600" width="9.140625" style="196"/>
    <col min="6601" max="6601" width="14.28515625" style="196" bestFit="1" customWidth="1"/>
    <col min="6602" max="6602" width="18.7109375" style="196" bestFit="1" customWidth="1"/>
    <col min="6603" max="6604" width="15.85546875" style="196" bestFit="1" customWidth="1"/>
    <col min="6605" max="6605" width="14.85546875" style="196" bestFit="1" customWidth="1"/>
    <col min="6606" max="6606" width="16.85546875" style="196" customWidth="1"/>
    <col min="6607" max="6607" width="15.28515625" style="196" customWidth="1"/>
    <col min="6608" max="6608" width="15.85546875" style="196" customWidth="1"/>
    <col min="6609" max="6609" width="14.28515625" style="196" customWidth="1"/>
    <col min="6610" max="6610" width="14.85546875" style="196" bestFit="1" customWidth="1"/>
    <col min="6611" max="6611" width="16.140625" style="196" customWidth="1"/>
    <col min="6612" max="6612" width="17.28515625" style="196" customWidth="1"/>
    <col min="6613" max="6613" width="15.85546875" style="196" bestFit="1" customWidth="1"/>
    <col min="6614" max="6614" width="18.7109375" style="196" bestFit="1" customWidth="1"/>
    <col min="6615" max="6615" width="9.140625" style="196"/>
    <col min="6616" max="6616" width="14.28515625" style="196" bestFit="1" customWidth="1"/>
    <col min="6617" max="6617" width="18.7109375" style="196" bestFit="1" customWidth="1"/>
    <col min="6618" max="6619" width="15.85546875" style="196" bestFit="1" customWidth="1"/>
    <col min="6620" max="6620" width="14.85546875" style="196" bestFit="1" customWidth="1"/>
    <col min="6621" max="6621" width="14.28515625" style="196" bestFit="1" customWidth="1"/>
    <col min="6622" max="6622" width="15.28515625" style="196" customWidth="1"/>
    <col min="6623" max="6623" width="15.85546875" style="196" customWidth="1"/>
    <col min="6624" max="6624" width="14.28515625" style="196" customWidth="1"/>
    <col min="6625" max="6625" width="14.85546875" style="196" bestFit="1" customWidth="1"/>
    <col min="6626" max="6626" width="16.140625" style="196" customWidth="1"/>
    <col min="6627" max="6627" width="17.28515625" style="196" customWidth="1"/>
    <col min="6628" max="6628" width="15.85546875" style="196" bestFit="1" customWidth="1"/>
    <col min="6629" max="6629" width="18.7109375" style="196" bestFit="1" customWidth="1"/>
    <col min="6630" max="6630" width="9.140625" style="196"/>
    <col min="6631" max="6631" width="14.28515625" style="196" bestFit="1" customWidth="1"/>
    <col min="6632" max="6632" width="18.7109375" style="196" bestFit="1" customWidth="1"/>
    <col min="6633" max="6634" width="15.85546875" style="196" bestFit="1" customWidth="1"/>
    <col min="6635" max="6635" width="14.85546875" style="196" bestFit="1" customWidth="1"/>
    <col min="6636" max="6636" width="14.28515625" style="196" bestFit="1" customWidth="1"/>
    <col min="6637" max="6637" width="15.28515625" style="196" customWidth="1"/>
    <col min="6638" max="6638" width="15.85546875" style="196" customWidth="1"/>
    <col min="6639" max="6639" width="14.28515625" style="196" customWidth="1"/>
    <col min="6640" max="6640" width="14.85546875" style="196" bestFit="1" customWidth="1"/>
    <col min="6641" max="6641" width="16.140625" style="196" customWidth="1"/>
    <col min="6642" max="6642" width="17.28515625" style="196" customWidth="1"/>
    <col min="6643" max="6643" width="15.85546875" style="196" bestFit="1" customWidth="1"/>
    <col min="6644" max="6644" width="18.7109375" style="196" bestFit="1" customWidth="1"/>
    <col min="6645" max="6645" width="9.140625" style="196"/>
    <col min="6646" max="6646" width="14.28515625" style="196" bestFit="1" customWidth="1"/>
    <col min="6647" max="6647" width="18.7109375" style="196" bestFit="1" customWidth="1"/>
    <col min="6648" max="6649" width="15.85546875" style="196" bestFit="1" customWidth="1"/>
    <col min="6650" max="6650" width="14.85546875" style="196" bestFit="1" customWidth="1"/>
    <col min="6651" max="6651" width="14.28515625" style="196" bestFit="1" customWidth="1"/>
    <col min="6652" max="6652" width="15.28515625" style="196" customWidth="1"/>
    <col min="6653" max="6653" width="15.85546875" style="196" customWidth="1"/>
    <col min="6654" max="6654" width="14.28515625" style="196" customWidth="1"/>
    <col min="6655" max="6655" width="14.85546875" style="196" bestFit="1" customWidth="1"/>
    <col min="6656" max="6656" width="16.140625" style="196" customWidth="1"/>
    <col min="6657" max="6657" width="17.28515625" style="196" customWidth="1"/>
    <col min="6658" max="6658" width="15.85546875" style="196" bestFit="1" customWidth="1"/>
    <col min="6659" max="6659" width="18.7109375" style="196" bestFit="1" customWidth="1"/>
    <col min="6660" max="6819" width="9.140625" style="196"/>
    <col min="6820" max="6820" width="5.7109375" style="196" customWidth="1"/>
    <col min="6821" max="6821" width="29" style="196" customWidth="1"/>
    <col min="6822" max="6822" width="17.140625" style="196" customWidth="1"/>
    <col min="6823" max="6823" width="11.140625" style="196" customWidth="1"/>
    <col min="6824" max="6824" width="15.7109375" style="196" customWidth="1"/>
    <col min="6825" max="6825" width="16.28515625" style="196" customWidth="1"/>
    <col min="6826" max="6826" width="21.140625" style="196" customWidth="1"/>
    <col min="6827" max="6827" width="13" style="196" customWidth="1"/>
    <col min="6828" max="6828" width="15.28515625" style="196" customWidth="1"/>
    <col min="6829" max="6830" width="14.28515625" style="196" customWidth="1"/>
    <col min="6831" max="6832" width="15" style="196" customWidth="1"/>
    <col min="6833" max="6833" width="17.7109375" style="196" customWidth="1"/>
    <col min="6834" max="6834" width="15.7109375" style="196" customWidth="1"/>
    <col min="6835" max="6836" width="15" style="196" customWidth="1"/>
    <col min="6837" max="6837" width="15.85546875" style="196" customWidth="1"/>
    <col min="6838" max="6838" width="17.85546875" style="196" customWidth="1"/>
    <col min="6839" max="6839" width="15.85546875" style="196" bestFit="1" customWidth="1"/>
    <col min="6840" max="6840" width="18.7109375" style="196" bestFit="1" customWidth="1"/>
    <col min="6841" max="6841" width="5.7109375" style="196" customWidth="1"/>
    <col min="6842" max="6842" width="16.5703125" style="196" customWidth="1"/>
    <col min="6843" max="6843" width="18.7109375" style="196" bestFit="1" customWidth="1"/>
    <col min="6844" max="6845" width="15.85546875" style="196" bestFit="1" customWidth="1"/>
    <col min="6846" max="6846" width="14.85546875" style="196" bestFit="1" customWidth="1"/>
    <col min="6847" max="6847" width="14.28515625" style="196" bestFit="1" customWidth="1"/>
    <col min="6848" max="6848" width="15.28515625" style="196" customWidth="1"/>
    <col min="6849" max="6849" width="15.85546875" style="196" customWidth="1"/>
    <col min="6850" max="6850" width="14.28515625" style="196" customWidth="1"/>
    <col min="6851" max="6851" width="14.85546875" style="196" bestFit="1" customWidth="1"/>
    <col min="6852" max="6852" width="16.140625" style="196" customWidth="1"/>
    <col min="6853" max="6853" width="17.28515625" style="196" customWidth="1"/>
    <col min="6854" max="6854" width="15.85546875" style="196" bestFit="1" customWidth="1"/>
    <col min="6855" max="6855" width="18.7109375" style="196" bestFit="1" customWidth="1"/>
    <col min="6856" max="6856" width="9.140625" style="196"/>
    <col min="6857" max="6857" width="14.28515625" style="196" bestFit="1" customWidth="1"/>
    <col min="6858" max="6858" width="18.7109375" style="196" bestFit="1" customWidth="1"/>
    <col min="6859" max="6860" width="15.85546875" style="196" bestFit="1" customWidth="1"/>
    <col min="6861" max="6861" width="14.85546875" style="196" bestFit="1" customWidth="1"/>
    <col min="6862" max="6862" width="16.85546875" style="196" customWidth="1"/>
    <col min="6863" max="6863" width="15.28515625" style="196" customWidth="1"/>
    <col min="6864" max="6864" width="15.85546875" style="196" customWidth="1"/>
    <col min="6865" max="6865" width="14.28515625" style="196" customWidth="1"/>
    <col min="6866" max="6866" width="14.85546875" style="196" bestFit="1" customWidth="1"/>
    <col min="6867" max="6867" width="16.140625" style="196" customWidth="1"/>
    <col min="6868" max="6868" width="17.28515625" style="196" customWidth="1"/>
    <col min="6869" max="6869" width="15.85546875" style="196" bestFit="1" customWidth="1"/>
    <col min="6870" max="6870" width="18.7109375" style="196" bestFit="1" customWidth="1"/>
    <col min="6871" max="6871" width="9.140625" style="196"/>
    <col min="6872" max="6872" width="14.28515625" style="196" bestFit="1" customWidth="1"/>
    <col min="6873" max="6873" width="18.7109375" style="196" bestFit="1" customWidth="1"/>
    <col min="6874" max="6875" width="15.85546875" style="196" bestFit="1" customWidth="1"/>
    <col min="6876" max="6876" width="14.85546875" style="196" bestFit="1" customWidth="1"/>
    <col min="6877" max="6877" width="14.28515625" style="196" bestFit="1" customWidth="1"/>
    <col min="6878" max="6878" width="15.28515625" style="196" customWidth="1"/>
    <col min="6879" max="6879" width="15.85546875" style="196" customWidth="1"/>
    <col min="6880" max="6880" width="14.28515625" style="196" customWidth="1"/>
    <col min="6881" max="6881" width="14.85546875" style="196" bestFit="1" customWidth="1"/>
    <col min="6882" max="6882" width="16.140625" style="196" customWidth="1"/>
    <col min="6883" max="6883" width="17.28515625" style="196" customWidth="1"/>
    <col min="6884" max="6884" width="15.85546875" style="196" bestFit="1" customWidth="1"/>
    <col min="6885" max="6885" width="18.7109375" style="196" bestFit="1" customWidth="1"/>
    <col min="6886" max="6886" width="9.140625" style="196"/>
    <col min="6887" max="6887" width="14.28515625" style="196" bestFit="1" customWidth="1"/>
    <col min="6888" max="6888" width="18.7109375" style="196" bestFit="1" customWidth="1"/>
    <col min="6889" max="6890" width="15.85546875" style="196" bestFit="1" customWidth="1"/>
    <col min="6891" max="6891" width="14.85546875" style="196" bestFit="1" customWidth="1"/>
    <col min="6892" max="6892" width="14.28515625" style="196" bestFit="1" customWidth="1"/>
    <col min="6893" max="6893" width="15.28515625" style="196" customWidth="1"/>
    <col min="6894" max="6894" width="15.85546875" style="196" customWidth="1"/>
    <col min="6895" max="6895" width="14.28515625" style="196" customWidth="1"/>
    <col min="6896" max="6896" width="14.85546875" style="196" bestFit="1" customWidth="1"/>
    <col min="6897" max="6897" width="16.140625" style="196" customWidth="1"/>
    <col min="6898" max="6898" width="17.28515625" style="196" customWidth="1"/>
    <col min="6899" max="6899" width="15.85546875" style="196" bestFit="1" customWidth="1"/>
    <col min="6900" max="6900" width="18.7109375" style="196" bestFit="1" customWidth="1"/>
    <col min="6901" max="6901" width="9.140625" style="196"/>
    <col min="6902" max="6902" width="14.28515625" style="196" bestFit="1" customWidth="1"/>
    <col min="6903" max="6903" width="18.7109375" style="196" bestFit="1" customWidth="1"/>
    <col min="6904" max="6905" width="15.85546875" style="196" bestFit="1" customWidth="1"/>
    <col min="6906" max="6906" width="14.85546875" style="196" bestFit="1" customWidth="1"/>
    <col min="6907" max="6907" width="14.28515625" style="196" bestFit="1" customWidth="1"/>
    <col min="6908" max="6908" width="15.28515625" style="196" customWidth="1"/>
    <col min="6909" max="6909" width="15.85546875" style="196" customWidth="1"/>
    <col min="6910" max="6910" width="14.28515625" style="196" customWidth="1"/>
    <col min="6911" max="6911" width="14.85546875" style="196" bestFit="1" customWidth="1"/>
    <col min="6912" max="6912" width="16.140625" style="196" customWidth="1"/>
    <col min="6913" max="6913" width="17.28515625" style="196" customWidth="1"/>
    <col min="6914" max="6914" width="15.85546875" style="196" bestFit="1" customWidth="1"/>
    <col min="6915" max="6915" width="18.7109375" style="196" bestFit="1" customWidth="1"/>
    <col min="6916" max="7075" width="9.140625" style="196"/>
    <col min="7076" max="7076" width="5.7109375" style="196" customWidth="1"/>
    <col min="7077" max="7077" width="29" style="196" customWidth="1"/>
    <col min="7078" max="7078" width="17.140625" style="196" customWidth="1"/>
    <col min="7079" max="7079" width="11.140625" style="196" customWidth="1"/>
    <col min="7080" max="7080" width="15.7109375" style="196" customWidth="1"/>
    <col min="7081" max="7081" width="16.28515625" style="196" customWidth="1"/>
    <col min="7082" max="7082" width="21.140625" style="196" customWidth="1"/>
    <col min="7083" max="7083" width="13" style="196" customWidth="1"/>
    <col min="7084" max="7084" width="15.28515625" style="196" customWidth="1"/>
    <col min="7085" max="7086" width="14.28515625" style="196" customWidth="1"/>
    <col min="7087" max="7088" width="15" style="196" customWidth="1"/>
    <col min="7089" max="7089" width="17.7109375" style="196" customWidth="1"/>
    <col min="7090" max="7090" width="15.7109375" style="196" customWidth="1"/>
    <col min="7091" max="7092" width="15" style="196" customWidth="1"/>
    <col min="7093" max="7093" width="15.85546875" style="196" customWidth="1"/>
    <col min="7094" max="7094" width="17.85546875" style="196" customWidth="1"/>
    <col min="7095" max="7095" width="15.85546875" style="196" bestFit="1" customWidth="1"/>
    <col min="7096" max="7096" width="18.7109375" style="196" bestFit="1" customWidth="1"/>
    <col min="7097" max="7097" width="5.7109375" style="196" customWidth="1"/>
    <col min="7098" max="7098" width="16.5703125" style="196" customWidth="1"/>
    <col min="7099" max="7099" width="18.7109375" style="196" bestFit="1" customWidth="1"/>
    <col min="7100" max="7101" width="15.85546875" style="196" bestFit="1" customWidth="1"/>
    <col min="7102" max="7102" width="14.85546875" style="196" bestFit="1" customWidth="1"/>
    <col min="7103" max="7103" width="14.28515625" style="196" bestFit="1" customWidth="1"/>
    <col min="7104" max="7104" width="15.28515625" style="196" customWidth="1"/>
    <col min="7105" max="7105" width="15.85546875" style="196" customWidth="1"/>
    <col min="7106" max="7106" width="14.28515625" style="196" customWidth="1"/>
    <col min="7107" max="7107" width="14.85546875" style="196" bestFit="1" customWidth="1"/>
    <col min="7108" max="7108" width="16.140625" style="196" customWidth="1"/>
    <col min="7109" max="7109" width="17.28515625" style="196" customWidth="1"/>
    <col min="7110" max="7110" width="15.85546875" style="196" bestFit="1" customWidth="1"/>
    <col min="7111" max="7111" width="18.7109375" style="196" bestFit="1" customWidth="1"/>
    <col min="7112" max="7112" width="9.140625" style="196"/>
    <col min="7113" max="7113" width="14.28515625" style="196" bestFit="1" customWidth="1"/>
    <col min="7114" max="7114" width="18.7109375" style="196" bestFit="1" customWidth="1"/>
    <col min="7115" max="7116" width="15.85546875" style="196" bestFit="1" customWidth="1"/>
    <col min="7117" max="7117" width="14.85546875" style="196" bestFit="1" customWidth="1"/>
    <col min="7118" max="7118" width="16.85546875" style="196" customWidth="1"/>
    <col min="7119" max="7119" width="15.28515625" style="196" customWidth="1"/>
    <col min="7120" max="7120" width="15.85546875" style="196" customWidth="1"/>
    <col min="7121" max="7121" width="14.28515625" style="196" customWidth="1"/>
    <col min="7122" max="7122" width="14.85546875" style="196" bestFit="1" customWidth="1"/>
    <col min="7123" max="7123" width="16.140625" style="196" customWidth="1"/>
    <col min="7124" max="7124" width="17.28515625" style="196" customWidth="1"/>
    <col min="7125" max="7125" width="15.85546875" style="196" bestFit="1" customWidth="1"/>
    <col min="7126" max="7126" width="18.7109375" style="196" bestFit="1" customWidth="1"/>
    <col min="7127" max="7127" width="9.140625" style="196"/>
    <col min="7128" max="7128" width="14.28515625" style="196" bestFit="1" customWidth="1"/>
    <col min="7129" max="7129" width="18.7109375" style="196" bestFit="1" customWidth="1"/>
    <col min="7130" max="7131" width="15.85546875" style="196" bestFit="1" customWidth="1"/>
    <col min="7132" max="7132" width="14.85546875" style="196" bestFit="1" customWidth="1"/>
    <col min="7133" max="7133" width="14.28515625" style="196" bestFit="1" customWidth="1"/>
    <col min="7134" max="7134" width="15.28515625" style="196" customWidth="1"/>
    <col min="7135" max="7135" width="15.85546875" style="196" customWidth="1"/>
    <col min="7136" max="7136" width="14.28515625" style="196" customWidth="1"/>
    <col min="7137" max="7137" width="14.85546875" style="196" bestFit="1" customWidth="1"/>
    <col min="7138" max="7138" width="16.140625" style="196" customWidth="1"/>
    <col min="7139" max="7139" width="17.28515625" style="196" customWidth="1"/>
    <col min="7140" max="7140" width="15.85546875" style="196" bestFit="1" customWidth="1"/>
    <col min="7141" max="7141" width="18.7109375" style="196" bestFit="1" customWidth="1"/>
    <col min="7142" max="7142" width="9.140625" style="196"/>
    <col min="7143" max="7143" width="14.28515625" style="196" bestFit="1" customWidth="1"/>
    <col min="7144" max="7144" width="18.7109375" style="196" bestFit="1" customWidth="1"/>
    <col min="7145" max="7146" width="15.85546875" style="196" bestFit="1" customWidth="1"/>
    <col min="7147" max="7147" width="14.85546875" style="196" bestFit="1" customWidth="1"/>
    <col min="7148" max="7148" width="14.28515625" style="196" bestFit="1" customWidth="1"/>
    <col min="7149" max="7149" width="15.28515625" style="196" customWidth="1"/>
    <col min="7150" max="7150" width="15.85546875" style="196" customWidth="1"/>
    <col min="7151" max="7151" width="14.28515625" style="196" customWidth="1"/>
    <col min="7152" max="7152" width="14.85546875" style="196" bestFit="1" customWidth="1"/>
    <col min="7153" max="7153" width="16.140625" style="196" customWidth="1"/>
    <col min="7154" max="7154" width="17.28515625" style="196" customWidth="1"/>
    <col min="7155" max="7155" width="15.85546875" style="196" bestFit="1" customWidth="1"/>
    <col min="7156" max="7156" width="18.7109375" style="196" bestFit="1" customWidth="1"/>
    <col min="7157" max="7157" width="9.140625" style="196"/>
    <col min="7158" max="7158" width="14.28515625" style="196" bestFit="1" customWidth="1"/>
    <col min="7159" max="7159" width="18.7109375" style="196" bestFit="1" customWidth="1"/>
    <col min="7160" max="7161" width="15.85546875" style="196" bestFit="1" customWidth="1"/>
    <col min="7162" max="7162" width="14.85546875" style="196" bestFit="1" customWidth="1"/>
    <col min="7163" max="7163" width="14.28515625" style="196" bestFit="1" customWidth="1"/>
    <col min="7164" max="7164" width="15.28515625" style="196" customWidth="1"/>
    <col min="7165" max="7165" width="15.85546875" style="196" customWidth="1"/>
    <col min="7166" max="7166" width="14.28515625" style="196" customWidth="1"/>
    <col min="7167" max="7167" width="14.85546875" style="196" bestFit="1" customWidth="1"/>
    <col min="7168" max="7168" width="16.140625" style="196" customWidth="1"/>
    <col min="7169" max="7169" width="17.28515625" style="196" customWidth="1"/>
    <col min="7170" max="7170" width="15.85546875" style="196" bestFit="1" customWidth="1"/>
    <col min="7171" max="7171" width="18.7109375" style="196" bestFit="1" customWidth="1"/>
    <col min="7172" max="7331" width="9.140625" style="196"/>
    <col min="7332" max="7332" width="5.7109375" style="196" customWidth="1"/>
    <col min="7333" max="7333" width="29" style="196" customWidth="1"/>
    <col min="7334" max="7334" width="17.140625" style="196" customWidth="1"/>
    <col min="7335" max="7335" width="11.140625" style="196" customWidth="1"/>
    <col min="7336" max="7336" width="15.7109375" style="196" customWidth="1"/>
    <col min="7337" max="7337" width="16.28515625" style="196" customWidth="1"/>
    <col min="7338" max="7338" width="21.140625" style="196" customWidth="1"/>
    <col min="7339" max="7339" width="13" style="196" customWidth="1"/>
    <col min="7340" max="7340" width="15.28515625" style="196" customWidth="1"/>
    <col min="7341" max="7342" width="14.28515625" style="196" customWidth="1"/>
    <col min="7343" max="7344" width="15" style="196" customWidth="1"/>
    <col min="7345" max="7345" width="17.7109375" style="196" customWidth="1"/>
    <col min="7346" max="7346" width="15.7109375" style="196" customWidth="1"/>
    <col min="7347" max="7348" width="15" style="196" customWidth="1"/>
    <col min="7349" max="7349" width="15.85546875" style="196" customWidth="1"/>
    <col min="7350" max="7350" width="17.85546875" style="196" customWidth="1"/>
    <col min="7351" max="7351" width="15.85546875" style="196" bestFit="1" customWidth="1"/>
    <col min="7352" max="7352" width="18.7109375" style="196" bestFit="1" customWidth="1"/>
    <col min="7353" max="7353" width="5.7109375" style="196" customWidth="1"/>
    <col min="7354" max="7354" width="16.5703125" style="196" customWidth="1"/>
    <col min="7355" max="7355" width="18.7109375" style="196" bestFit="1" customWidth="1"/>
    <col min="7356" max="7357" width="15.85546875" style="196" bestFit="1" customWidth="1"/>
    <col min="7358" max="7358" width="14.85546875" style="196" bestFit="1" customWidth="1"/>
    <col min="7359" max="7359" width="14.28515625" style="196" bestFit="1" customWidth="1"/>
    <col min="7360" max="7360" width="15.28515625" style="196" customWidth="1"/>
    <col min="7361" max="7361" width="15.85546875" style="196" customWidth="1"/>
    <col min="7362" max="7362" width="14.28515625" style="196" customWidth="1"/>
    <col min="7363" max="7363" width="14.85546875" style="196" bestFit="1" customWidth="1"/>
    <col min="7364" max="7364" width="16.140625" style="196" customWidth="1"/>
    <col min="7365" max="7365" width="17.28515625" style="196" customWidth="1"/>
    <col min="7366" max="7366" width="15.85546875" style="196" bestFit="1" customWidth="1"/>
    <col min="7367" max="7367" width="18.7109375" style="196" bestFit="1" customWidth="1"/>
    <col min="7368" max="7368" width="9.140625" style="196"/>
    <col min="7369" max="7369" width="14.28515625" style="196" bestFit="1" customWidth="1"/>
    <col min="7370" max="7370" width="18.7109375" style="196" bestFit="1" customWidth="1"/>
    <col min="7371" max="7372" width="15.85546875" style="196" bestFit="1" customWidth="1"/>
    <col min="7373" max="7373" width="14.85546875" style="196" bestFit="1" customWidth="1"/>
    <col min="7374" max="7374" width="16.85546875" style="196" customWidth="1"/>
    <col min="7375" max="7375" width="15.28515625" style="196" customWidth="1"/>
    <col min="7376" max="7376" width="15.85546875" style="196" customWidth="1"/>
    <col min="7377" max="7377" width="14.28515625" style="196" customWidth="1"/>
    <col min="7378" max="7378" width="14.85546875" style="196" bestFit="1" customWidth="1"/>
    <col min="7379" max="7379" width="16.140625" style="196" customWidth="1"/>
    <col min="7380" max="7380" width="17.28515625" style="196" customWidth="1"/>
    <col min="7381" max="7381" width="15.85546875" style="196" bestFit="1" customWidth="1"/>
    <col min="7382" max="7382" width="18.7109375" style="196" bestFit="1" customWidth="1"/>
    <col min="7383" max="7383" width="9.140625" style="196"/>
    <col min="7384" max="7384" width="14.28515625" style="196" bestFit="1" customWidth="1"/>
    <col min="7385" max="7385" width="18.7109375" style="196" bestFit="1" customWidth="1"/>
    <col min="7386" max="7387" width="15.85546875" style="196" bestFit="1" customWidth="1"/>
    <col min="7388" max="7388" width="14.85546875" style="196" bestFit="1" customWidth="1"/>
    <col min="7389" max="7389" width="14.28515625" style="196" bestFit="1" customWidth="1"/>
    <col min="7390" max="7390" width="15.28515625" style="196" customWidth="1"/>
    <col min="7391" max="7391" width="15.85546875" style="196" customWidth="1"/>
    <col min="7392" max="7392" width="14.28515625" style="196" customWidth="1"/>
    <col min="7393" max="7393" width="14.85546875" style="196" bestFit="1" customWidth="1"/>
    <col min="7394" max="7394" width="16.140625" style="196" customWidth="1"/>
    <col min="7395" max="7395" width="17.28515625" style="196" customWidth="1"/>
    <col min="7396" max="7396" width="15.85546875" style="196" bestFit="1" customWidth="1"/>
    <col min="7397" max="7397" width="18.7109375" style="196" bestFit="1" customWidth="1"/>
    <col min="7398" max="7398" width="9.140625" style="196"/>
    <col min="7399" max="7399" width="14.28515625" style="196" bestFit="1" customWidth="1"/>
    <col min="7400" max="7400" width="18.7109375" style="196" bestFit="1" customWidth="1"/>
    <col min="7401" max="7402" width="15.85546875" style="196" bestFit="1" customWidth="1"/>
    <col min="7403" max="7403" width="14.85546875" style="196" bestFit="1" customWidth="1"/>
    <col min="7404" max="7404" width="14.28515625" style="196" bestFit="1" customWidth="1"/>
    <col min="7405" max="7405" width="15.28515625" style="196" customWidth="1"/>
    <col min="7406" max="7406" width="15.85546875" style="196" customWidth="1"/>
    <col min="7407" max="7407" width="14.28515625" style="196" customWidth="1"/>
    <col min="7408" max="7408" width="14.85546875" style="196" bestFit="1" customWidth="1"/>
    <col min="7409" max="7409" width="16.140625" style="196" customWidth="1"/>
    <col min="7410" max="7410" width="17.28515625" style="196" customWidth="1"/>
    <col min="7411" max="7411" width="15.85546875" style="196" bestFit="1" customWidth="1"/>
    <col min="7412" max="7412" width="18.7109375" style="196" bestFit="1" customWidth="1"/>
    <col min="7413" max="7413" width="9.140625" style="196"/>
    <col min="7414" max="7414" width="14.28515625" style="196" bestFit="1" customWidth="1"/>
    <col min="7415" max="7415" width="18.7109375" style="196" bestFit="1" customWidth="1"/>
    <col min="7416" max="7417" width="15.85546875" style="196" bestFit="1" customWidth="1"/>
    <col min="7418" max="7418" width="14.85546875" style="196" bestFit="1" customWidth="1"/>
    <col min="7419" max="7419" width="14.28515625" style="196" bestFit="1" customWidth="1"/>
    <col min="7420" max="7420" width="15.28515625" style="196" customWidth="1"/>
    <col min="7421" max="7421" width="15.85546875" style="196" customWidth="1"/>
    <col min="7422" max="7422" width="14.28515625" style="196" customWidth="1"/>
    <col min="7423" max="7423" width="14.85546875" style="196" bestFit="1" customWidth="1"/>
    <col min="7424" max="7424" width="16.140625" style="196" customWidth="1"/>
    <col min="7425" max="7425" width="17.28515625" style="196" customWidth="1"/>
    <col min="7426" max="7426" width="15.85546875" style="196" bestFit="1" customWidth="1"/>
    <col min="7427" max="7427" width="18.7109375" style="196" bestFit="1" customWidth="1"/>
    <col min="7428" max="7587" width="9.140625" style="196"/>
    <col min="7588" max="7588" width="5.7109375" style="196" customWidth="1"/>
    <col min="7589" max="7589" width="29" style="196" customWidth="1"/>
    <col min="7590" max="7590" width="17.140625" style="196" customWidth="1"/>
    <col min="7591" max="7591" width="11.140625" style="196" customWidth="1"/>
    <col min="7592" max="7592" width="15.7109375" style="196" customWidth="1"/>
    <col min="7593" max="7593" width="16.28515625" style="196" customWidth="1"/>
    <col min="7594" max="7594" width="21.140625" style="196" customWidth="1"/>
    <col min="7595" max="7595" width="13" style="196" customWidth="1"/>
    <col min="7596" max="7596" width="15.28515625" style="196" customWidth="1"/>
    <col min="7597" max="7598" width="14.28515625" style="196" customWidth="1"/>
    <col min="7599" max="7600" width="15" style="196" customWidth="1"/>
    <col min="7601" max="7601" width="17.7109375" style="196" customWidth="1"/>
    <col min="7602" max="7602" width="15.7109375" style="196" customWidth="1"/>
    <col min="7603" max="7604" width="15" style="196" customWidth="1"/>
    <col min="7605" max="7605" width="15.85546875" style="196" customWidth="1"/>
    <col min="7606" max="7606" width="17.85546875" style="196" customWidth="1"/>
    <col min="7607" max="7607" width="15.85546875" style="196" bestFit="1" customWidth="1"/>
    <col min="7608" max="7608" width="18.7109375" style="196" bestFit="1" customWidth="1"/>
    <col min="7609" max="7609" width="5.7109375" style="196" customWidth="1"/>
    <col min="7610" max="7610" width="16.5703125" style="196" customWidth="1"/>
    <col min="7611" max="7611" width="18.7109375" style="196" bestFit="1" customWidth="1"/>
    <col min="7612" max="7613" width="15.85546875" style="196" bestFit="1" customWidth="1"/>
    <col min="7614" max="7614" width="14.85546875" style="196" bestFit="1" customWidth="1"/>
    <col min="7615" max="7615" width="14.28515625" style="196" bestFit="1" customWidth="1"/>
    <col min="7616" max="7616" width="15.28515625" style="196" customWidth="1"/>
    <col min="7617" max="7617" width="15.85546875" style="196" customWidth="1"/>
    <col min="7618" max="7618" width="14.28515625" style="196" customWidth="1"/>
    <col min="7619" max="7619" width="14.85546875" style="196" bestFit="1" customWidth="1"/>
    <col min="7620" max="7620" width="16.140625" style="196" customWidth="1"/>
    <col min="7621" max="7621" width="17.28515625" style="196" customWidth="1"/>
    <col min="7622" max="7622" width="15.85546875" style="196" bestFit="1" customWidth="1"/>
    <col min="7623" max="7623" width="18.7109375" style="196" bestFit="1" customWidth="1"/>
    <col min="7624" max="7624" width="9.140625" style="196"/>
    <col min="7625" max="7625" width="14.28515625" style="196" bestFit="1" customWidth="1"/>
    <col min="7626" max="7626" width="18.7109375" style="196" bestFit="1" customWidth="1"/>
    <col min="7627" max="7628" width="15.85546875" style="196" bestFit="1" customWidth="1"/>
    <col min="7629" max="7629" width="14.85546875" style="196" bestFit="1" customWidth="1"/>
    <col min="7630" max="7630" width="16.85546875" style="196" customWidth="1"/>
    <col min="7631" max="7631" width="15.28515625" style="196" customWidth="1"/>
    <col min="7632" max="7632" width="15.85546875" style="196" customWidth="1"/>
    <col min="7633" max="7633" width="14.28515625" style="196" customWidth="1"/>
    <col min="7634" max="7634" width="14.85546875" style="196" bestFit="1" customWidth="1"/>
    <col min="7635" max="7635" width="16.140625" style="196" customWidth="1"/>
    <col min="7636" max="7636" width="17.28515625" style="196" customWidth="1"/>
    <col min="7637" max="7637" width="15.85546875" style="196" bestFit="1" customWidth="1"/>
    <col min="7638" max="7638" width="18.7109375" style="196" bestFit="1" customWidth="1"/>
    <col min="7639" max="7639" width="9.140625" style="196"/>
    <col min="7640" max="7640" width="14.28515625" style="196" bestFit="1" customWidth="1"/>
    <col min="7641" max="7641" width="18.7109375" style="196" bestFit="1" customWidth="1"/>
    <col min="7642" max="7643" width="15.85546875" style="196" bestFit="1" customWidth="1"/>
    <col min="7644" max="7644" width="14.85546875" style="196" bestFit="1" customWidth="1"/>
    <col min="7645" max="7645" width="14.28515625" style="196" bestFit="1" customWidth="1"/>
    <col min="7646" max="7646" width="15.28515625" style="196" customWidth="1"/>
    <col min="7647" max="7647" width="15.85546875" style="196" customWidth="1"/>
    <col min="7648" max="7648" width="14.28515625" style="196" customWidth="1"/>
    <col min="7649" max="7649" width="14.85546875" style="196" bestFit="1" customWidth="1"/>
    <col min="7650" max="7650" width="16.140625" style="196" customWidth="1"/>
    <col min="7651" max="7651" width="17.28515625" style="196" customWidth="1"/>
    <col min="7652" max="7652" width="15.85546875" style="196" bestFit="1" customWidth="1"/>
    <col min="7653" max="7653" width="18.7109375" style="196" bestFit="1" customWidth="1"/>
    <col min="7654" max="7654" width="9.140625" style="196"/>
    <col min="7655" max="7655" width="14.28515625" style="196" bestFit="1" customWidth="1"/>
    <col min="7656" max="7656" width="18.7109375" style="196" bestFit="1" customWidth="1"/>
    <col min="7657" max="7658" width="15.85546875" style="196" bestFit="1" customWidth="1"/>
    <col min="7659" max="7659" width="14.85546875" style="196" bestFit="1" customWidth="1"/>
    <col min="7660" max="7660" width="14.28515625" style="196" bestFit="1" customWidth="1"/>
    <col min="7661" max="7661" width="15.28515625" style="196" customWidth="1"/>
    <col min="7662" max="7662" width="15.85546875" style="196" customWidth="1"/>
    <col min="7663" max="7663" width="14.28515625" style="196" customWidth="1"/>
    <col min="7664" max="7664" width="14.85546875" style="196" bestFit="1" customWidth="1"/>
    <col min="7665" max="7665" width="16.140625" style="196" customWidth="1"/>
    <col min="7666" max="7666" width="17.28515625" style="196" customWidth="1"/>
    <col min="7667" max="7667" width="15.85546875" style="196" bestFit="1" customWidth="1"/>
    <col min="7668" max="7668" width="18.7109375" style="196" bestFit="1" customWidth="1"/>
    <col min="7669" max="7669" width="9.140625" style="196"/>
    <col min="7670" max="7670" width="14.28515625" style="196" bestFit="1" customWidth="1"/>
    <col min="7671" max="7671" width="18.7109375" style="196" bestFit="1" customWidth="1"/>
    <col min="7672" max="7673" width="15.85546875" style="196" bestFit="1" customWidth="1"/>
    <col min="7674" max="7674" width="14.85546875" style="196" bestFit="1" customWidth="1"/>
    <col min="7675" max="7675" width="14.28515625" style="196" bestFit="1" customWidth="1"/>
    <col min="7676" max="7676" width="15.28515625" style="196" customWidth="1"/>
    <col min="7677" max="7677" width="15.85546875" style="196" customWidth="1"/>
    <col min="7678" max="7678" width="14.28515625" style="196" customWidth="1"/>
    <col min="7679" max="7679" width="14.85546875" style="196" bestFit="1" customWidth="1"/>
    <col min="7680" max="7680" width="16.140625" style="196" customWidth="1"/>
    <col min="7681" max="7681" width="17.28515625" style="196" customWidth="1"/>
    <col min="7682" max="7682" width="15.85546875" style="196" bestFit="1" customWidth="1"/>
    <col min="7683" max="7683" width="18.7109375" style="196" bestFit="1" customWidth="1"/>
    <col min="7684" max="7843" width="9.140625" style="196"/>
    <col min="7844" max="7844" width="5.7109375" style="196" customWidth="1"/>
    <col min="7845" max="7845" width="29" style="196" customWidth="1"/>
    <col min="7846" max="7846" width="17.140625" style="196" customWidth="1"/>
    <col min="7847" max="7847" width="11.140625" style="196" customWidth="1"/>
    <col min="7848" max="7848" width="15.7109375" style="196" customWidth="1"/>
    <col min="7849" max="7849" width="16.28515625" style="196" customWidth="1"/>
    <col min="7850" max="7850" width="21.140625" style="196" customWidth="1"/>
    <col min="7851" max="7851" width="13" style="196" customWidth="1"/>
    <col min="7852" max="7852" width="15.28515625" style="196" customWidth="1"/>
    <col min="7853" max="7854" width="14.28515625" style="196" customWidth="1"/>
    <col min="7855" max="7856" width="15" style="196" customWidth="1"/>
    <col min="7857" max="7857" width="17.7109375" style="196" customWidth="1"/>
    <col min="7858" max="7858" width="15.7109375" style="196" customWidth="1"/>
    <col min="7859" max="7860" width="15" style="196" customWidth="1"/>
    <col min="7861" max="7861" width="15.85546875" style="196" customWidth="1"/>
    <col min="7862" max="7862" width="17.85546875" style="196" customWidth="1"/>
    <col min="7863" max="7863" width="15.85546875" style="196" bestFit="1" customWidth="1"/>
    <col min="7864" max="7864" width="18.7109375" style="196" bestFit="1" customWidth="1"/>
    <col min="7865" max="7865" width="5.7109375" style="196" customWidth="1"/>
    <col min="7866" max="7866" width="16.5703125" style="196" customWidth="1"/>
    <col min="7867" max="7867" width="18.7109375" style="196" bestFit="1" customWidth="1"/>
    <col min="7868" max="7869" width="15.85546875" style="196" bestFit="1" customWidth="1"/>
    <col min="7870" max="7870" width="14.85546875" style="196" bestFit="1" customWidth="1"/>
    <col min="7871" max="7871" width="14.28515625" style="196" bestFit="1" customWidth="1"/>
    <col min="7872" max="7872" width="15.28515625" style="196" customWidth="1"/>
    <col min="7873" max="7873" width="15.85546875" style="196" customWidth="1"/>
    <col min="7874" max="7874" width="14.28515625" style="196" customWidth="1"/>
    <col min="7875" max="7875" width="14.85546875" style="196" bestFit="1" customWidth="1"/>
    <col min="7876" max="7876" width="16.140625" style="196" customWidth="1"/>
    <col min="7877" max="7877" width="17.28515625" style="196" customWidth="1"/>
    <col min="7878" max="7878" width="15.85546875" style="196" bestFit="1" customWidth="1"/>
    <col min="7879" max="7879" width="18.7109375" style="196" bestFit="1" customWidth="1"/>
    <col min="7880" max="7880" width="9.140625" style="196"/>
    <col min="7881" max="7881" width="14.28515625" style="196" bestFit="1" customWidth="1"/>
    <col min="7882" max="7882" width="18.7109375" style="196" bestFit="1" customWidth="1"/>
    <col min="7883" max="7884" width="15.85546875" style="196" bestFit="1" customWidth="1"/>
    <col min="7885" max="7885" width="14.85546875" style="196" bestFit="1" customWidth="1"/>
    <col min="7886" max="7886" width="16.85546875" style="196" customWidth="1"/>
    <col min="7887" max="7887" width="15.28515625" style="196" customWidth="1"/>
    <col min="7888" max="7888" width="15.85546875" style="196" customWidth="1"/>
    <col min="7889" max="7889" width="14.28515625" style="196" customWidth="1"/>
    <col min="7890" max="7890" width="14.85546875" style="196" bestFit="1" customWidth="1"/>
    <col min="7891" max="7891" width="16.140625" style="196" customWidth="1"/>
    <col min="7892" max="7892" width="17.28515625" style="196" customWidth="1"/>
    <col min="7893" max="7893" width="15.85546875" style="196" bestFit="1" customWidth="1"/>
    <col min="7894" max="7894" width="18.7109375" style="196" bestFit="1" customWidth="1"/>
    <col min="7895" max="7895" width="9.140625" style="196"/>
    <col min="7896" max="7896" width="14.28515625" style="196" bestFit="1" customWidth="1"/>
    <col min="7897" max="7897" width="18.7109375" style="196" bestFit="1" customWidth="1"/>
    <col min="7898" max="7899" width="15.85546875" style="196" bestFit="1" customWidth="1"/>
    <col min="7900" max="7900" width="14.85546875" style="196" bestFit="1" customWidth="1"/>
    <col min="7901" max="7901" width="14.28515625" style="196" bestFit="1" customWidth="1"/>
    <col min="7902" max="7902" width="15.28515625" style="196" customWidth="1"/>
    <col min="7903" max="7903" width="15.85546875" style="196" customWidth="1"/>
    <col min="7904" max="7904" width="14.28515625" style="196" customWidth="1"/>
    <col min="7905" max="7905" width="14.85546875" style="196" bestFit="1" customWidth="1"/>
    <col min="7906" max="7906" width="16.140625" style="196" customWidth="1"/>
    <col min="7907" max="7907" width="17.28515625" style="196" customWidth="1"/>
    <col min="7908" max="7908" width="15.85546875" style="196" bestFit="1" customWidth="1"/>
    <col min="7909" max="7909" width="18.7109375" style="196" bestFit="1" customWidth="1"/>
    <col min="7910" max="7910" width="9.140625" style="196"/>
    <col min="7911" max="7911" width="14.28515625" style="196" bestFit="1" customWidth="1"/>
    <col min="7912" max="7912" width="18.7109375" style="196" bestFit="1" customWidth="1"/>
    <col min="7913" max="7914" width="15.85546875" style="196" bestFit="1" customWidth="1"/>
    <col min="7915" max="7915" width="14.85546875" style="196" bestFit="1" customWidth="1"/>
    <col min="7916" max="7916" width="14.28515625" style="196" bestFit="1" customWidth="1"/>
    <col min="7917" max="7917" width="15.28515625" style="196" customWidth="1"/>
    <col min="7918" max="7918" width="15.85546875" style="196" customWidth="1"/>
    <col min="7919" max="7919" width="14.28515625" style="196" customWidth="1"/>
    <col min="7920" max="7920" width="14.85546875" style="196" bestFit="1" customWidth="1"/>
    <col min="7921" max="7921" width="16.140625" style="196" customWidth="1"/>
    <col min="7922" max="7922" width="17.28515625" style="196" customWidth="1"/>
    <col min="7923" max="7923" width="15.85546875" style="196" bestFit="1" customWidth="1"/>
    <col min="7924" max="7924" width="18.7109375" style="196" bestFit="1" customWidth="1"/>
    <col min="7925" max="7925" width="9.140625" style="196"/>
    <col min="7926" max="7926" width="14.28515625" style="196" bestFit="1" customWidth="1"/>
    <col min="7927" max="7927" width="18.7109375" style="196" bestFit="1" customWidth="1"/>
    <col min="7928" max="7929" width="15.85546875" style="196" bestFit="1" customWidth="1"/>
    <col min="7930" max="7930" width="14.85546875" style="196" bestFit="1" customWidth="1"/>
    <col min="7931" max="7931" width="14.28515625" style="196" bestFit="1" customWidth="1"/>
    <col min="7932" max="7932" width="15.28515625" style="196" customWidth="1"/>
    <col min="7933" max="7933" width="15.85546875" style="196" customWidth="1"/>
    <col min="7934" max="7934" width="14.28515625" style="196" customWidth="1"/>
    <col min="7935" max="7935" width="14.85546875" style="196" bestFit="1" customWidth="1"/>
    <col min="7936" max="7936" width="16.140625" style="196" customWidth="1"/>
    <col min="7937" max="7937" width="17.28515625" style="196" customWidth="1"/>
    <col min="7938" max="7938" width="15.85546875" style="196" bestFit="1" customWidth="1"/>
    <col min="7939" max="7939" width="18.7109375" style="196" bestFit="1" customWidth="1"/>
    <col min="7940" max="8099" width="9.140625" style="196"/>
    <col min="8100" max="8100" width="5.7109375" style="196" customWidth="1"/>
    <col min="8101" max="8101" width="29" style="196" customWidth="1"/>
    <col min="8102" max="8102" width="17.140625" style="196" customWidth="1"/>
    <col min="8103" max="8103" width="11.140625" style="196" customWidth="1"/>
    <col min="8104" max="8104" width="15.7109375" style="196" customWidth="1"/>
    <col min="8105" max="8105" width="16.28515625" style="196" customWidth="1"/>
    <col min="8106" max="8106" width="21.140625" style="196" customWidth="1"/>
    <col min="8107" max="8107" width="13" style="196" customWidth="1"/>
    <col min="8108" max="8108" width="15.28515625" style="196" customWidth="1"/>
    <col min="8109" max="8110" width="14.28515625" style="196" customWidth="1"/>
    <col min="8111" max="8112" width="15" style="196" customWidth="1"/>
    <col min="8113" max="8113" width="17.7109375" style="196" customWidth="1"/>
    <col min="8114" max="8114" width="15.7109375" style="196" customWidth="1"/>
    <col min="8115" max="8116" width="15" style="196" customWidth="1"/>
    <col min="8117" max="8117" width="15.85546875" style="196" customWidth="1"/>
    <col min="8118" max="8118" width="17.85546875" style="196" customWidth="1"/>
    <col min="8119" max="8119" width="15.85546875" style="196" bestFit="1" customWidth="1"/>
    <col min="8120" max="8120" width="18.7109375" style="196" bestFit="1" customWidth="1"/>
    <col min="8121" max="8121" width="5.7109375" style="196" customWidth="1"/>
    <col min="8122" max="8122" width="16.5703125" style="196" customWidth="1"/>
    <col min="8123" max="8123" width="18.7109375" style="196" bestFit="1" customWidth="1"/>
    <col min="8124" max="8125" width="15.85546875" style="196" bestFit="1" customWidth="1"/>
    <col min="8126" max="8126" width="14.85546875" style="196" bestFit="1" customWidth="1"/>
    <col min="8127" max="8127" width="14.28515625" style="196" bestFit="1" customWidth="1"/>
    <col min="8128" max="8128" width="15.28515625" style="196" customWidth="1"/>
    <col min="8129" max="8129" width="15.85546875" style="196" customWidth="1"/>
    <col min="8130" max="8130" width="14.28515625" style="196" customWidth="1"/>
    <col min="8131" max="8131" width="14.85546875" style="196" bestFit="1" customWidth="1"/>
    <col min="8132" max="8132" width="16.140625" style="196" customWidth="1"/>
    <col min="8133" max="8133" width="17.28515625" style="196" customWidth="1"/>
    <col min="8134" max="8134" width="15.85546875" style="196" bestFit="1" customWidth="1"/>
    <col min="8135" max="8135" width="18.7109375" style="196" bestFit="1" customWidth="1"/>
    <col min="8136" max="8136" width="9.140625" style="196"/>
    <col min="8137" max="8137" width="14.28515625" style="196" bestFit="1" customWidth="1"/>
    <col min="8138" max="8138" width="18.7109375" style="196" bestFit="1" customWidth="1"/>
    <col min="8139" max="8140" width="15.85546875" style="196" bestFit="1" customWidth="1"/>
    <col min="8141" max="8141" width="14.85546875" style="196" bestFit="1" customWidth="1"/>
    <col min="8142" max="8142" width="16.85546875" style="196" customWidth="1"/>
    <col min="8143" max="8143" width="15.28515625" style="196" customWidth="1"/>
    <col min="8144" max="8144" width="15.85546875" style="196" customWidth="1"/>
    <col min="8145" max="8145" width="14.28515625" style="196" customWidth="1"/>
    <col min="8146" max="8146" width="14.85546875" style="196" bestFit="1" customWidth="1"/>
    <col min="8147" max="8147" width="16.140625" style="196" customWidth="1"/>
    <col min="8148" max="8148" width="17.28515625" style="196" customWidth="1"/>
    <col min="8149" max="8149" width="15.85546875" style="196" bestFit="1" customWidth="1"/>
    <col min="8150" max="8150" width="18.7109375" style="196" bestFit="1" customWidth="1"/>
    <col min="8151" max="8151" width="9.140625" style="196"/>
    <col min="8152" max="8152" width="14.28515625" style="196" bestFit="1" customWidth="1"/>
    <col min="8153" max="8153" width="18.7109375" style="196" bestFit="1" customWidth="1"/>
    <col min="8154" max="8155" width="15.85546875" style="196" bestFit="1" customWidth="1"/>
    <col min="8156" max="8156" width="14.85546875" style="196" bestFit="1" customWidth="1"/>
    <col min="8157" max="8157" width="14.28515625" style="196" bestFit="1" customWidth="1"/>
    <col min="8158" max="8158" width="15.28515625" style="196" customWidth="1"/>
    <col min="8159" max="8159" width="15.85546875" style="196" customWidth="1"/>
    <col min="8160" max="8160" width="14.28515625" style="196" customWidth="1"/>
    <col min="8161" max="8161" width="14.85546875" style="196" bestFit="1" customWidth="1"/>
    <col min="8162" max="8162" width="16.140625" style="196" customWidth="1"/>
    <col min="8163" max="8163" width="17.28515625" style="196" customWidth="1"/>
    <col min="8164" max="8164" width="15.85546875" style="196" bestFit="1" customWidth="1"/>
    <col min="8165" max="8165" width="18.7109375" style="196" bestFit="1" customWidth="1"/>
    <col min="8166" max="8166" width="9.140625" style="196"/>
    <col min="8167" max="8167" width="14.28515625" style="196" bestFit="1" customWidth="1"/>
    <col min="8168" max="8168" width="18.7109375" style="196" bestFit="1" customWidth="1"/>
    <col min="8169" max="8170" width="15.85546875" style="196" bestFit="1" customWidth="1"/>
    <col min="8171" max="8171" width="14.85546875" style="196" bestFit="1" customWidth="1"/>
    <col min="8172" max="8172" width="14.28515625" style="196" bestFit="1" customWidth="1"/>
    <col min="8173" max="8173" width="15.28515625" style="196" customWidth="1"/>
    <col min="8174" max="8174" width="15.85546875" style="196" customWidth="1"/>
    <col min="8175" max="8175" width="14.28515625" style="196" customWidth="1"/>
    <col min="8176" max="8176" width="14.85546875" style="196" bestFit="1" customWidth="1"/>
    <col min="8177" max="8177" width="16.140625" style="196" customWidth="1"/>
    <col min="8178" max="8178" width="17.28515625" style="196" customWidth="1"/>
    <col min="8179" max="8179" width="15.85546875" style="196" bestFit="1" customWidth="1"/>
    <col min="8180" max="8180" width="18.7109375" style="196" bestFit="1" customWidth="1"/>
    <col min="8181" max="8181" width="9.140625" style="196"/>
    <col min="8182" max="8182" width="14.28515625" style="196" bestFit="1" customWidth="1"/>
    <col min="8183" max="8183" width="18.7109375" style="196" bestFit="1" customWidth="1"/>
    <col min="8184" max="8185" width="15.85546875" style="196" bestFit="1" customWidth="1"/>
    <col min="8186" max="8186" width="14.85546875" style="196" bestFit="1" customWidth="1"/>
    <col min="8187" max="8187" width="14.28515625" style="196" bestFit="1" customWidth="1"/>
    <col min="8188" max="8188" width="15.28515625" style="196" customWidth="1"/>
    <col min="8189" max="8189" width="15.85546875" style="196" customWidth="1"/>
    <col min="8190" max="8190" width="14.28515625" style="196" customWidth="1"/>
    <col min="8191" max="8191" width="14.85546875" style="196" bestFit="1" customWidth="1"/>
    <col min="8192" max="8192" width="16.140625" style="196" customWidth="1"/>
    <col min="8193" max="8193" width="17.28515625" style="196" customWidth="1"/>
    <col min="8194" max="8194" width="15.85546875" style="196" bestFit="1" customWidth="1"/>
    <col min="8195" max="8195" width="18.7109375" style="196" bestFit="1" customWidth="1"/>
    <col min="8196" max="8355" width="9.140625" style="196"/>
    <col min="8356" max="8356" width="5.7109375" style="196" customWidth="1"/>
    <col min="8357" max="8357" width="29" style="196" customWidth="1"/>
    <col min="8358" max="8358" width="17.140625" style="196" customWidth="1"/>
    <col min="8359" max="8359" width="11.140625" style="196" customWidth="1"/>
    <col min="8360" max="8360" width="15.7109375" style="196" customWidth="1"/>
    <col min="8361" max="8361" width="16.28515625" style="196" customWidth="1"/>
    <col min="8362" max="8362" width="21.140625" style="196" customWidth="1"/>
    <col min="8363" max="8363" width="13" style="196" customWidth="1"/>
    <col min="8364" max="8364" width="15.28515625" style="196" customWidth="1"/>
    <col min="8365" max="8366" width="14.28515625" style="196" customWidth="1"/>
    <col min="8367" max="8368" width="15" style="196" customWidth="1"/>
    <col min="8369" max="8369" width="17.7109375" style="196" customWidth="1"/>
    <col min="8370" max="8370" width="15.7109375" style="196" customWidth="1"/>
    <col min="8371" max="8372" width="15" style="196" customWidth="1"/>
    <col min="8373" max="8373" width="15.85546875" style="196" customWidth="1"/>
    <col min="8374" max="8374" width="17.85546875" style="196" customWidth="1"/>
    <col min="8375" max="8375" width="15.85546875" style="196" bestFit="1" customWidth="1"/>
    <col min="8376" max="8376" width="18.7109375" style="196" bestFit="1" customWidth="1"/>
    <col min="8377" max="8377" width="5.7109375" style="196" customWidth="1"/>
    <col min="8378" max="8378" width="16.5703125" style="196" customWidth="1"/>
    <col min="8379" max="8379" width="18.7109375" style="196" bestFit="1" customWidth="1"/>
    <col min="8380" max="8381" width="15.85546875" style="196" bestFit="1" customWidth="1"/>
    <col min="8382" max="8382" width="14.85546875" style="196" bestFit="1" customWidth="1"/>
    <col min="8383" max="8383" width="14.28515625" style="196" bestFit="1" customWidth="1"/>
    <col min="8384" max="8384" width="15.28515625" style="196" customWidth="1"/>
    <col min="8385" max="8385" width="15.85546875" style="196" customWidth="1"/>
    <col min="8386" max="8386" width="14.28515625" style="196" customWidth="1"/>
    <col min="8387" max="8387" width="14.85546875" style="196" bestFit="1" customWidth="1"/>
    <col min="8388" max="8388" width="16.140625" style="196" customWidth="1"/>
    <col min="8389" max="8389" width="17.28515625" style="196" customWidth="1"/>
    <col min="8390" max="8390" width="15.85546875" style="196" bestFit="1" customWidth="1"/>
    <col min="8391" max="8391" width="18.7109375" style="196" bestFit="1" customWidth="1"/>
    <col min="8392" max="8392" width="9.140625" style="196"/>
    <col min="8393" max="8393" width="14.28515625" style="196" bestFit="1" customWidth="1"/>
    <col min="8394" max="8394" width="18.7109375" style="196" bestFit="1" customWidth="1"/>
    <col min="8395" max="8396" width="15.85546875" style="196" bestFit="1" customWidth="1"/>
    <col min="8397" max="8397" width="14.85546875" style="196" bestFit="1" customWidth="1"/>
    <col min="8398" max="8398" width="16.85546875" style="196" customWidth="1"/>
    <col min="8399" max="8399" width="15.28515625" style="196" customWidth="1"/>
    <col min="8400" max="8400" width="15.85546875" style="196" customWidth="1"/>
    <col min="8401" max="8401" width="14.28515625" style="196" customWidth="1"/>
    <col min="8402" max="8402" width="14.85546875" style="196" bestFit="1" customWidth="1"/>
    <col min="8403" max="8403" width="16.140625" style="196" customWidth="1"/>
    <col min="8404" max="8404" width="17.28515625" style="196" customWidth="1"/>
    <col min="8405" max="8405" width="15.85546875" style="196" bestFit="1" customWidth="1"/>
    <col min="8406" max="8406" width="18.7109375" style="196" bestFit="1" customWidth="1"/>
    <col min="8407" max="8407" width="9.140625" style="196"/>
    <col min="8408" max="8408" width="14.28515625" style="196" bestFit="1" customWidth="1"/>
    <col min="8409" max="8409" width="18.7109375" style="196" bestFit="1" customWidth="1"/>
    <col min="8410" max="8411" width="15.85546875" style="196" bestFit="1" customWidth="1"/>
    <col min="8412" max="8412" width="14.85546875" style="196" bestFit="1" customWidth="1"/>
    <col min="8413" max="8413" width="14.28515625" style="196" bestFit="1" customWidth="1"/>
    <col min="8414" max="8414" width="15.28515625" style="196" customWidth="1"/>
    <col min="8415" max="8415" width="15.85546875" style="196" customWidth="1"/>
    <col min="8416" max="8416" width="14.28515625" style="196" customWidth="1"/>
    <col min="8417" max="8417" width="14.85546875" style="196" bestFit="1" customWidth="1"/>
    <col min="8418" max="8418" width="16.140625" style="196" customWidth="1"/>
    <col min="8419" max="8419" width="17.28515625" style="196" customWidth="1"/>
    <col min="8420" max="8420" width="15.85546875" style="196" bestFit="1" customWidth="1"/>
    <col min="8421" max="8421" width="18.7109375" style="196" bestFit="1" customWidth="1"/>
    <col min="8422" max="8422" width="9.140625" style="196"/>
    <col min="8423" max="8423" width="14.28515625" style="196" bestFit="1" customWidth="1"/>
    <col min="8424" max="8424" width="18.7109375" style="196" bestFit="1" customWidth="1"/>
    <col min="8425" max="8426" width="15.85546875" style="196" bestFit="1" customWidth="1"/>
    <col min="8427" max="8427" width="14.85546875" style="196" bestFit="1" customWidth="1"/>
    <col min="8428" max="8428" width="14.28515625" style="196" bestFit="1" customWidth="1"/>
    <col min="8429" max="8429" width="15.28515625" style="196" customWidth="1"/>
    <col min="8430" max="8430" width="15.85546875" style="196" customWidth="1"/>
    <col min="8431" max="8431" width="14.28515625" style="196" customWidth="1"/>
    <col min="8432" max="8432" width="14.85546875" style="196" bestFit="1" customWidth="1"/>
    <col min="8433" max="8433" width="16.140625" style="196" customWidth="1"/>
    <col min="8434" max="8434" width="17.28515625" style="196" customWidth="1"/>
    <col min="8435" max="8435" width="15.85546875" style="196" bestFit="1" customWidth="1"/>
    <col min="8436" max="8436" width="18.7109375" style="196" bestFit="1" customWidth="1"/>
    <col min="8437" max="8437" width="9.140625" style="196"/>
    <col min="8438" max="8438" width="14.28515625" style="196" bestFit="1" customWidth="1"/>
    <col min="8439" max="8439" width="18.7109375" style="196" bestFit="1" customWidth="1"/>
    <col min="8440" max="8441" width="15.85546875" style="196" bestFit="1" customWidth="1"/>
    <col min="8442" max="8442" width="14.85546875" style="196" bestFit="1" customWidth="1"/>
    <col min="8443" max="8443" width="14.28515625" style="196" bestFit="1" customWidth="1"/>
    <col min="8444" max="8444" width="15.28515625" style="196" customWidth="1"/>
    <col min="8445" max="8445" width="15.85546875" style="196" customWidth="1"/>
    <col min="8446" max="8446" width="14.28515625" style="196" customWidth="1"/>
    <col min="8447" max="8447" width="14.85546875" style="196" bestFit="1" customWidth="1"/>
    <col min="8448" max="8448" width="16.140625" style="196" customWidth="1"/>
    <col min="8449" max="8449" width="17.28515625" style="196" customWidth="1"/>
    <col min="8450" max="8450" width="15.85546875" style="196" bestFit="1" customWidth="1"/>
    <col min="8451" max="8451" width="18.7109375" style="196" bestFit="1" customWidth="1"/>
    <col min="8452" max="8611" width="9.140625" style="196"/>
    <col min="8612" max="8612" width="5.7109375" style="196" customWidth="1"/>
    <col min="8613" max="8613" width="29" style="196" customWidth="1"/>
    <col min="8614" max="8614" width="17.140625" style="196" customWidth="1"/>
    <col min="8615" max="8615" width="11.140625" style="196" customWidth="1"/>
    <col min="8616" max="8616" width="15.7109375" style="196" customWidth="1"/>
    <col min="8617" max="8617" width="16.28515625" style="196" customWidth="1"/>
    <col min="8618" max="8618" width="21.140625" style="196" customWidth="1"/>
    <col min="8619" max="8619" width="13" style="196" customWidth="1"/>
    <col min="8620" max="8620" width="15.28515625" style="196" customWidth="1"/>
    <col min="8621" max="8622" width="14.28515625" style="196" customWidth="1"/>
    <col min="8623" max="8624" width="15" style="196" customWidth="1"/>
    <col min="8625" max="8625" width="17.7109375" style="196" customWidth="1"/>
    <col min="8626" max="8626" width="15.7109375" style="196" customWidth="1"/>
    <col min="8627" max="8628" width="15" style="196" customWidth="1"/>
    <col min="8629" max="8629" width="15.85546875" style="196" customWidth="1"/>
    <col min="8630" max="8630" width="17.85546875" style="196" customWidth="1"/>
    <col min="8631" max="8631" width="15.85546875" style="196" bestFit="1" customWidth="1"/>
    <col min="8632" max="8632" width="18.7109375" style="196" bestFit="1" customWidth="1"/>
    <col min="8633" max="8633" width="5.7109375" style="196" customWidth="1"/>
    <col min="8634" max="8634" width="16.5703125" style="196" customWidth="1"/>
    <col min="8635" max="8635" width="18.7109375" style="196" bestFit="1" customWidth="1"/>
    <col min="8636" max="8637" width="15.85546875" style="196" bestFit="1" customWidth="1"/>
    <col min="8638" max="8638" width="14.85546875" style="196" bestFit="1" customWidth="1"/>
    <col min="8639" max="8639" width="14.28515625" style="196" bestFit="1" customWidth="1"/>
    <col min="8640" max="8640" width="15.28515625" style="196" customWidth="1"/>
    <col min="8641" max="8641" width="15.85546875" style="196" customWidth="1"/>
    <col min="8642" max="8642" width="14.28515625" style="196" customWidth="1"/>
    <col min="8643" max="8643" width="14.85546875" style="196" bestFit="1" customWidth="1"/>
    <col min="8644" max="8644" width="16.140625" style="196" customWidth="1"/>
    <col min="8645" max="8645" width="17.28515625" style="196" customWidth="1"/>
    <col min="8646" max="8646" width="15.85546875" style="196" bestFit="1" customWidth="1"/>
    <col min="8647" max="8647" width="18.7109375" style="196" bestFit="1" customWidth="1"/>
    <col min="8648" max="8648" width="9.140625" style="196"/>
    <col min="8649" max="8649" width="14.28515625" style="196" bestFit="1" customWidth="1"/>
    <col min="8650" max="8650" width="18.7109375" style="196" bestFit="1" customWidth="1"/>
    <col min="8651" max="8652" width="15.85546875" style="196" bestFit="1" customWidth="1"/>
    <col min="8653" max="8653" width="14.85546875" style="196" bestFit="1" customWidth="1"/>
    <col min="8654" max="8654" width="16.85546875" style="196" customWidth="1"/>
    <col min="8655" max="8655" width="15.28515625" style="196" customWidth="1"/>
    <col min="8656" max="8656" width="15.85546875" style="196" customWidth="1"/>
    <col min="8657" max="8657" width="14.28515625" style="196" customWidth="1"/>
    <col min="8658" max="8658" width="14.85546875" style="196" bestFit="1" customWidth="1"/>
    <col min="8659" max="8659" width="16.140625" style="196" customWidth="1"/>
    <col min="8660" max="8660" width="17.28515625" style="196" customWidth="1"/>
    <col min="8661" max="8661" width="15.85546875" style="196" bestFit="1" customWidth="1"/>
    <col min="8662" max="8662" width="18.7109375" style="196" bestFit="1" customWidth="1"/>
    <col min="8663" max="8663" width="9.140625" style="196"/>
    <col min="8664" max="8664" width="14.28515625" style="196" bestFit="1" customWidth="1"/>
    <col min="8665" max="8665" width="18.7109375" style="196" bestFit="1" customWidth="1"/>
    <col min="8666" max="8667" width="15.85546875" style="196" bestFit="1" customWidth="1"/>
    <col min="8668" max="8668" width="14.85546875" style="196" bestFit="1" customWidth="1"/>
    <col min="8669" max="8669" width="14.28515625" style="196" bestFit="1" customWidth="1"/>
    <col min="8670" max="8670" width="15.28515625" style="196" customWidth="1"/>
    <col min="8671" max="8671" width="15.85546875" style="196" customWidth="1"/>
    <col min="8672" max="8672" width="14.28515625" style="196" customWidth="1"/>
    <col min="8673" max="8673" width="14.85546875" style="196" bestFit="1" customWidth="1"/>
    <col min="8674" max="8674" width="16.140625" style="196" customWidth="1"/>
    <col min="8675" max="8675" width="17.28515625" style="196" customWidth="1"/>
    <col min="8676" max="8676" width="15.85546875" style="196" bestFit="1" customWidth="1"/>
    <col min="8677" max="8677" width="18.7109375" style="196" bestFit="1" customWidth="1"/>
    <col min="8678" max="8678" width="9.140625" style="196"/>
    <col min="8679" max="8679" width="14.28515625" style="196" bestFit="1" customWidth="1"/>
    <col min="8680" max="8680" width="18.7109375" style="196" bestFit="1" customWidth="1"/>
    <col min="8681" max="8682" width="15.85546875" style="196" bestFit="1" customWidth="1"/>
    <col min="8683" max="8683" width="14.85546875" style="196" bestFit="1" customWidth="1"/>
    <col min="8684" max="8684" width="14.28515625" style="196" bestFit="1" customWidth="1"/>
    <col min="8685" max="8685" width="15.28515625" style="196" customWidth="1"/>
    <col min="8686" max="8686" width="15.85546875" style="196" customWidth="1"/>
    <col min="8687" max="8687" width="14.28515625" style="196" customWidth="1"/>
    <col min="8688" max="8688" width="14.85546875" style="196" bestFit="1" customWidth="1"/>
    <col min="8689" max="8689" width="16.140625" style="196" customWidth="1"/>
    <col min="8690" max="8690" width="17.28515625" style="196" customWidth="1"/>
    <col min="8691" max="8691" width="15.85546875" style="196" bestFit="1" customWidth="1"/>
    <col min="8692" max="8692" width="18.7109375" style="196" bestFit="1" customWidth="1"/>
    <col min="8693" max="8693" width="9.140625" style="196"/>
    <col min="8694" max="8694" width="14.28515625" style="196" bestFit="1" customWidth="1"/>
    <col min="8695" max="8695" width="18.7109375" style="196" bestFit="1" customWidth="1"/>
    <col min="8696" max="8697" width="15.85546875" style="196" bestFit="1" customWidth="1"/>
    <col min="8698" max="8698" width="14.85546875" style="196" bestFit="1" customWidth="1"/>
    <col min="8699" max="8699" width="14.28515625" style="196" bestFit="1" customWidth="1"/>
    <col min="8700" max="8700" width="15.28515625" style="196" customWidth="1"/>
    <col min="8701" max="8701" width="15.85546875" style="196" customWidth="1"/>
    <col min="8702" max="8702" width="14.28515625" style="196" customWidth="1"/>
    <col min="8703" max="8703" width="14.85546875" style="196" bestFit="1" customWidth="1"/>
    <col min="8704" max="8704" width="16.140625" style="196" customWidth="1"/>
    <col min="8705" max="8705" width="17.28515625" style="196" customWidth="1"/>
    <col min="8706" max="8706" width="15.85546875" style="196" bestFit="1" customWidth="1"/>
    <col min="8707" max="8707" width="18.7109375" style="196" bestFit="1" customWidth="1"/>
    <col min="8708" max="8867" width="9.140625" style="196"/>
    <col min="8868" max="8868" width="5.7109375" style="196" customWidth="1"/>
    <col min="8869" max="8869" width="29" style="196" customWidth="1"/>
    <col min="8870" max="8870" width="17.140625" style="196" customWidth="1"/>
    <col min="8871" max="8871" width="11.140625" style="196" customWidth="1"/>
    <col min="8872" max="8872" width="15.7109375" style="196" customWidth="1"/>
    <col min="8873" max="8873" width="16.28515625" style="196" customWidth="1"/>
    <col min="8874" max="8874" width="21.140625" style="196" customWidth="1"/>
    <col min="8875" max="8875" width="13" style="196" customWidth="1"/>
    <col min="8876" max="8876" width="15.28515625" style="196" customWidth="1"/>
    <col min="8877" max="8878" width="14.28515625" style="196" customWidth="1"/>
    <col min="8879" max="8880" width="15" style="196" customWidth="1"/>
    <col min="8881" max="8881" width="17.7109375" style="196" customWidth="1"/>
    <col min="8882" max="8882" width="15.7109375" style="196" customWidth="1"/>
    <col min="8883" max="8884" width="15" style="196" customWidth="1"/>
    <col min="8885" max="8885" width="15.85546875" style="196" customWidth="1"/>
    <col min="8886" max="8886" width="17.85546875" style="196" customWidth="1"/>
    <col min="8887" max="8887" width="15.85546875" style="196" bestFit="1" customWidth="1"/>
    <col min="8888" max="8888" width="18.7109375" style="196" bestFit="1" customWidth="1"/>
    <col min="8889" max="8889" width="5.7109375" style="196" customWidth="1"/>
    <col min="8890" max="8890" width="16.5703125" style="196" customWidth="1"/>
    <col min="8891" max="8891" width="18.7109375" style="196" bestFit="1" customWidth="1"/>
    <col min="8892" max="8893" width="15.85546875" style="196" bestFit="1" customWidth="1"/>
    <col min="8894" max="8894" width="14.85546875" style="196" bestFit="1" customWidth="1"/>
    <col min="8895" max="8895" width="14.28515625" style="196" bestFit="1" customWidth="1"/>
    <col min="8896" max="8896" width="15.28515625" style="196" customWidth="1"/>
    <col min="8897" max="8897" width="15.85546875" style="196" customWidth="1"/>
    <col min="8898" max="8898" width="14.28515625" style="196" customWidth="1"/>
    <col min="8899" max="8899" width="14.85546875" style="196" bestFit="1" customWidth="1"/>
    <col min="8900" max="8900" width="16.140625" style="196" customWidth="1"/>
    <col min="8901" max="8901" width="17.28515625" style="196" customWidth="1"/>
    <col min="8902" max="8902" width="15.85546875" style="196" bestFit="1" customWidth="1"/>
    <col min="8903" max="8903" width="18.7109375" style="196" bestFit="1" customWidth="1"/>
    <col min="8904" max="8904" width="9.140625" style="196"/>
    <col min="8905" max="8905" width="14.28515625" style="196" bestFit="1" customWidth="1"/>
    <col min="8906" max="8906" width="18.7109375" style="196" bestFit="1" customWidth="1"/>
    <col min="8907" max="8908" width="15.85546875" style="196" bestFit="1" customWidth="1"/>
    <col min="8909" max="8909" width="14.85546875" style="196" bestFit="1" customWidth="1"/>
    <col min="8910" max="8910" width="16.85546875" style="196" customWidth="1"/>
    <col min="8911" max="8911" width="15.28515625" style="196" customWidth="1"/>
    <col min="8912" max="8912" width="15.85546875" style="196" customWidth="1"/>
    <col min="8913" max="8913" width="14.28515625" style="196" customWidth="1"/>
    <col min="8914" max="8914" width="14.85546875" style="196" bestFit="1" customWidth="1"/>
    <col min="8915" max="8915" width="16.140625" style="196" customWidth="1"/>
    <col min="8916" max="8916" width="17.28515625" style="196" customWidth="1"/>
    <col min="8917" max="8917" width="15.85546875" style="196" bestFit="1" customWidth="1"/>
    <col min="8918" max="8918" width="18.7109375" style="196" bestFit="1" customWidth="1"/>
    <col min="8919" max="8919" width="9.140625" style="196"/>
    <col min="8920" max="8920" width="14.28515625" style="196" bestFit="1" customWidth="1"/>
    <col min="8921" max="8921" width="18.7109375" style="196" bestFit="1" customWidth="1"/>
    <col min="8922" max="8923" width="15.85546875" style="196" bestFit="1" customWidth="1"/>
    <col min="8924" max="8924" width="14.85546875" style="196" bestFit="1" customWidth="1"/>
    <col min="8925" max="8925" width="14.28515625" style="196" bestFit="1" customWidth="1"/>
    <col min="8926" max="8926" width="15.28515625" style="196" customWidth="1"/>
    <col min="8927" max="8927" width="15.85546875" style="196" customWidth="1"/>
    <col min="8928" max="8928" width="14.28515625" style="196" customWidth="1"/>
    <col min="8929" max="8929" width="14.85546875" style="196" bestFit="1" customWidth="1"/>
    <col min="8930" max="8930" width="16.140625" style="196" customWidth="1"/>
    <col min="8931" max="8931" width="17.28515625" style="196" customWidth="1"/>
    <col min="8932" max="8932" width="15.85546875" style="196" bestFit="1" customWidth="1"/>
    <col min="8933" max="8933" width="18.7109375" style="196" bestFit="1" customWidth="1"/>
    <col min="8934" max="8934" width="9.140625" style="196"/>
    <col min="8935" max="8935" width="14.28515625" style="196" bestFit="1" customWidth="1"/>
    <col min="8936" max="8936" width="18.7109375" style="196" bestFit="1" customWidth="1"/>
    <col min="8937" max="8938" width="15.85546875" style="196" bestFit="1" customWidth="1"/>
    <col min="8939" max="8939" width="14.85546875" style="196" bestFit="1" customWidth="1"/>
    <col min="8940" max="8940" width="14.28515625" style="196" bestFit="1" customWidth="1"/>
    <col min="8941" max="8941" width="15.28515625" style="196" customWidth="1"/>
    <col min="8942" max="8942" width="15.85546875" style="196" customWidth="1"/>
    <col min="8943" max="8943" width="14.28515625" style="196" customWidth="1"/>
    <col min="8944" max="8944" width="14.85546875" style="196" bestFit="1" customWidth="1"/>
    <col min="8945" max="8945" width="16.140625" style="196" customWidth="1"/>
    <col min="8946" max="8946" width="17.28515625" style="196" customWidth="1"/>
    <col min="8947" max="8947" width="15.85546875" style="196" bestFit="1" customWidth="1"/>
    <col min="8948" max="8948" width="18.7109375" style="196" bestFit="1" customWidth="1"/>
    <col min="8949" max="8949" width="9.140625" style="196"/>
    <col min="8950" max="8950" width="14.28515625" style="196" bestFit="1" customWidth="1"/>
    <col min="8951" max="8951" width="18.7109375" style="196" bestFit="1" customWidth="1"/>
    <col min="8952" max="8953" width="15.85546875" style="196" bestFit="1" customWidth="1"/>
    <col min="8954" max="8954" width="14.85546875" style="196" bestFit="1" customWidth="1"/>
    <col min="8955" max="8955" width="14.28515625" style="196" bestFit="1" customWidth="1"/>
    <col min="8956" max="8956" width="15.28515625" style="196" customWidth="1"/>
    <col min="8957" max="8957" width="15.85546875" style="196" customWidth="1"/>
    <col min="8958" max="8958" width="14.28515625" style="196" customWidth="1"/>
    <col min="8959" max="8959" width="14.85546875" style="196" bestFit="1" customWidth="1"/>
    <col min="8960" max="8960" width="16.140625" style="196" customWidth="1"/>
    <col min="8961" max="8961" width="17.28515625" style="196" customWidth="1"/>
    <col min="8962" max="8962" width="15.85546875" style="196" bestFit="1" customWidth="1"/>
    <col min="8963" max="8963" width="18.7109375" style="196" bestFit="1" customWidth="1"/>
    <col min="8964" max="9123" width="9.140625" style="196"/>
    <col min="9124" max="9124" width="5.7109375" style="196" customWidth="1"/>
    <col min="9125" max="9125" width="29" style="196" customWidth="1"/>
    <col min="9126" max="9126" width="17.140625" style="196" customWidth="1"/>
    <col min="9127" max="9127" width="11.140625" style="196" customWidth="1"/>
    <col min="9128" max="9128" width="15.7109375" style="196" customWidth="1"/>
    <col min="9129" max="9129" width="16.28515625" style="196" customWidth="1"/>
    <col min="9130" max="9130" width="21.140625" style="196" customWidth="1"/>
    <col min="9131" max="9131" width="13" style="196" customWidth="1"/>
    <col min="9132" max="9132" width="15.28515625" style="196" customWidth="1"/>
    <col min="9133" max="9134" width="14.28515625" style="196" customWidth="1"/>
    <col min="9135" max="9136" width="15" style="196" customWidth="1"/>
    <col min="9137" max="9137" width="17.7109375" style="196" customWidth="1"/>
    <col min="9138" max="9138" width="15.7109375" style="196" customWidth="1"/>
    <col min="9139" max="9140" width="15" style="196" customWidth="1"/>
    <col min="9141" max="9141" width="15.85546875" style="196" customWidth="1"/>
    <col min="9142" max="9142" width="17.85546875" style="196" customWidth="1"/>
    <col min="9143" max="9143" width="15.85546875" style="196" bestFit="1" customWidth="1"/>
    <col min="9144" max="9144" width="18.7109375" style="196" bestFit="1" customWidth="1"/>
    <col min="9145" max="9145" width="5.7109375" style="196" customWidth="1"/>
    <col min="9146" max="9146" width="16.5703125" style="196" customWidth="1"/>
    <col min="9147" max="9147" width="18.7109375" style="196" bestFit="1" customWidth="1"/>
    <col min="9148" max="9149" width="15.85546875" style="196" bestFit="1" customWidth="1"/>
    <col min="9150" max="9150" width="14.85546875" style="196" bestFit="1" customWidth="1"/>
    <col min="9151" max="9151" width="14.28515625" style="196" bestFit="1" customWidth="1"/>
    <col min="9152" max="9152" width="15.28515625" style="196" customWidth="1"/>
    <col min="9153" max="9153" width="15.85546875" style="196" customWidth="1"/>
    <col min="9154" max="9154" width="14.28515625" style="196" customWidth="1"/>
    <col min="9155" max="9155" width="14.85546875" style="196" bestFit="1" customWidth="1"/>
    <col min="9156" max="9156" width="16.140625" style="196" customWidth="1"/>
    <col min="9157" max="9157" width="17.28515625" style="196" customWidth="1"/>
    <col min="9158" max="9158" width="15.85546875" style="196" bestFit="1" customWidth="1"/>
    <col min="9159" max="9159" width="18.7109375" style="196" bestFit="1" customWidth="1"/>
    <col min="9160" max="9160" width="9.140625" style="196"/>
    <col min="9161" max="9161" width="14.28515625" style="196" bestFit="1" customWidth="1"/>
    <col min="9162" max="9162" width="18.7109375" style="196" bestFit="1" customWidth="1"/>
    <col min="9163" max="9164" width="15.85546875" style="196" bestFit="1" customWidth="1"/>
    <col min="9165" max="9165" width="14.85546875" style="196" bestFit="1" customWidth="1"/>
    <col min="9166" max="9166" width="16.85546875" style="196" customWidth="1"/>
    <col min="9167" max="9167" width="15.28515625" style="196" customWidth="1"/>
    <col min="9168" max="9168" width="15.85546875" style="196" customWidth="1"/>
    <col min="9169" max="9169" width="14.28515625" style="196" customWidth="1"/>
    <col min="9170" max="9170" width="14.85546875" style="196" bestFit="1" customWidth="1"/>
    <col min="9171" max="9171" width="16.140625" style="196" customWidth="1"/>
    <col min="9172" max="9172" width="17.28515625" style="196" customWidth="1"/>
    <col min="9173" max="9173" width="15.85546875" style="196" bestFit="1" customWidth="1"/>
    <col min="9174" max="9174" width="18.7109375" style="196" bestFit="1" customWidth="1"/>
    <col min="9175" max="9175" width="9.140625" style="196"/>
    <col min="9176" max="9176" width="14.28515625" style="196" bestFit="1" customWidth="1"/>
    <col min="9177" max="9177" width="18.7109375" style="196" bestFit="1" customWidth="1"/>
    <col min="9178" max="9179" width="15.85546875" style="196" bestFit="1" customWidth="1"/>
    <col min="9180" max="9180" width="14.85546875" style="196" bestFit="1" customWidth="1"/>
    <col min="9181" max="9181" width="14.28515625" style="196" bestFit="1" customWidth="1"/>
    <col min="9182" max="9182" width="15.28515625" style="196" customWidth="1"/>
    <col min="9183" max="9183" width="15.85546875" style="196" customWidth="1"/>
    <col min="9184" max="9184" width="14.28515625" style="196" customWidth="1"/>
    <col min="9185" max="9185" width="14.85546875" style="196" bestFit="1" customWidth="1"/>
    <col min="9186" max="9186" width="16.140625" style="196" customWidth="1"/>
    <col min="9187" max="9187" width="17.28515625" style="196" customWidth="1"/>
    <col min="9188" max="9188" width="15.85546875" style="196" bestFit="1" customWidth="1"/>
    <col min="9189" max="9189" width="18.7109375" style="196" bestFit="1" customWidth="1"/>
    <col min="9190" max="9190" width="9.140625" style="196"/>
    <col min="9191" max="9191" width="14.28515625" style="196" bestFit="1" customWidth="1"/>
    <col min="9192" max="9192" width="18.7109375" style="196" bestFit="1" customWidth="1"/>
    <col min="9193" max="9194" width="15.85546875" style="196" bestFit="1" customWidth="1"/>
    <col min="9195" max="9195" width="14.85546875" style="196" bestFit="1" customWidth="1"/>
    <col min="9196" max="9196" width="14.28515625" style="196" bestFit="1" customWidth="1"/>
    <col min="9197" max="9197" width="15.28515625" style="196" customWidth="1"/>
    <col min="9198" max="9198" width="15.85546875" style="196" customWidth="1"/>
    <col min="9199" max="9199" width="14.28515625" style="196" customWidth="1"/>
    <col min="9200" max="9200" width="14.85546875" style="196" bestFit="1" customWidth="1"/>
    <col min="9201" max="9201" width="16.140625" style="196" customWidth="1"/>
    <col min="9202" max="9202" width="17.28515625" style="196" customWidth="1"/>
    <col min="9203" max="9203" width="15.85546875" style="196" bestFit="1" customWidth="1"/>
    <col min="9204" max="9204" width="18.7109375" style="196" bestFit="1" customWidth="1"/>
    <col min="9205" max="9205" width="9.140625" style="196"/>
    <col min="9206" max="9206" width="14.28515625" style="196" bestFit="1" customWidth="1"/>
    <col min="9207" max="9207" width="18.7109375" style="196" bestFit="1" customWidth="1"/>
    <col min="9208" max="9209" width="15.85546875" style="196" bestFit="1" customWidth="1"/>
    <col min="9210" max="9210" width="14.85546875" style="196" bestFit="1" customWidth="1"/>
    <col min="9211" max="9211" width="14.28515625" style="196" bestFit="1" customWidth="1"/>
    <col min="9212" max="9212" width="15.28515625" style="196" customWidth="1"/>
    <col min="9213" max="9213" width="15.85546875" style="196" customWidth="1"/>
    <col min="9214" max="9214" width="14.28515625" style="196" customWidth="1"/>
    <col min="9215" max="9215" width="14.85546875" style="196" bestFit="1" customWidth="1"/>
    <col min="9216" max="9216" width="16.140625" style="196" customWidth="1"/>
    <col min="9217" max="9217" width="17.28515625" style="196" customWidth="1"/>
    <col min="9218" max="9218" width="15.85546875" style="196" bestFit="1" customWidth="1"/>
    <col min="9219" max="9219" width="18.7109375" style="196" bestFit="1" customWidth="1"/>
    <col min="9220" max="9379" width="9.140625" style="196"/>
    <col min="9380" max="9380" width="5.7109375" style="196" customWidth="1"/>
    <col min="9381" max="9381" width="29" style="196" customWidth="1"/>
    <col min="9382" max="9382" width="17.140625" style="196" customWidth="1"/>
    <col min="9383" max="9383" width="11.140625" style="196" customWidth="1"/>
    <col min="9384" max="9384" width="15.7109375" style="196" customWidth="1"/>
    <col min="9385" max="9385" width="16.28515625" style="196" customWidth="1"/>
    <col min="9386" max="9386" width="21.140625" style="196" customWidth="1"/>
    <col min="9387" max="9387" width="13" style="196" customWidth="1"/>
    <col min="9388" max="9388" width="15.28515625" style="196" customWidth="1"/>
    <col min="9389" max="9390" width="14.28515625" style="196" customWidth="1"/>
    <col min="9391" max="9392" width="15" style="196" customWidth="1"/>
    <col min="9393" max="9393" width="17.7109375" style="196" customWidth="1"/>
    <col min="9394" max="9394" width="15.7109375" style="196" customWidth="1"/>
    <col min="9395" max="9396" width="15" style="196" customWidth="1"/>
    <col min="9397" max="9397" width="15.85546875" style="196" customWidth="1"/>
    <col min="9398" max="9398" width="17.85546875" style="196" customWidth="1"/>
    <col min="9399" max="9399" width="15.85546875" style="196" bestFit="1" customWidth="1"/>
    <col min="9400" max="9400" width="18.7109375" style="196" bestFit="1" customWidth="1"/>
    <col min="9401" max="9401" width="5.7109375" style="196" customWidth="1"/>
    <col min="9402" max="9402" width="16.5703125" style="196" customWidth="1"/>
    <col min="9403" max="9403" width="18.7109375" style="196" bestFit="1" customWidth="1"/>
    <col min="9404" max="9405" width="15.85546875" style="196" bestFit="1" customWidth="1"/>
    <col min="9406" max="9406" width="14.85546875" style="196" bestFit="1" customWidth="1"/>
    <col min="9407" max="9407" width="14.28515625" style="196" bestFit="1" customWidth="1"/>
    <col min="9408" max="9408" width="15.28515625" style="196" customWidth="1"/>
    <col min="9409" max="9409" width="15.85546875" style="196" customWidth="1"/>
    <col min="9410" max="9410" width="14.28515625" style="196" customWidth="1"/>
    <col min="9411" max="9411" width="14.85546875" style="196" bestFit="1" customWidth="1"/>
    <col min="9412" max="9412" width="16.140625" style="196" customWidth="1"/>
    <col min="9413" max="9413" width="17.28515625" style="196" customWidth="1"/>
    <col min="9414" max="9414" width="15.85546875" style="196" bestFit="1" customWidth="1"/>
    <col min="9415" max="9415" width="18.7109375" style="196" bestFit="1" customWidth="1"/>
    <col min="9416" max="9416" width="9.140625" style="196"/>
    <col min="9417" max="9417" width="14.28515625" style="196" bestFit="1" customWidth="1"/>
    <col min="9418" max="9418" width="18.7109375" style="196" bestFit="1" customWidth="1"/>
    <col min="9419" max="9420" width="15.85546875" style="196" bestFit="1" customWidth="1"/>
    <col min="9421" max="9421" width="14.85546875" style="196" bestFit="1" customWidth="1"/>
    <col min="9422" max="9422" width="16.85546875" style="196" customWidth="1"/>
    <col min="9423" max="9423" width="15.28515625" style="196" customWidth="1"/>
    <col min="9424" max="9424" width="15.85546875" style="196" customWidth="1"/>
    <col min="9425" max="9425" width="14.28515625" style="196" customWidth="1"/>
    <col min="9426" max="9426" width="14.85546875" style="196" bestFit="1" customWidth="1"/>
    <col min="9427" max="9427" width="16.140625" style="196" customWidth="1"/>
    <col min="9428" max="9428" width="17.28515625" style="196" customWidth="1"/>
    <col min="9429" max="9429" width="15.85546875" style="196" bestFit="1" customWidth="1"/>
    <col min="9430" max="9430" width="18.7109375" style="196" bestFit="1" customWidth="1"/>
    <col min="9431" max="9431" width="9.140625" style="196"/>
    <col min="9432" max="9432" width="14.28515625" style="196" bestFit="1" customWidth="1"/>
    <col min="9433" max="9433" width="18.7109375" style="196" bestFit="1" customWidth="1"/>
    <col min="9434" max="9435" width="15.85546875" style="196" bestFit="1" customWidth="1"/>
    <col min="9436" max="9436" width="14.85546875" style="196" bestFit="1" customWidth="1"/>
    <col min="9437" max="9437" width="14.28515625" style="196" bestFit="1" customWidth="1"/>
    <col min="9438" max="9438" width="15.28515625" style="196" customWidth="1"/>
    <col min="9439" max="9439" width="15.85546875" style="196" customWidth="1"/>
    <col min="9440" max="9440" width="14.28515625" style="196" customWidth="1"/>
    <col min="9441" max="9441" width="14.85546875" style="196" bestFit="1" customWidth="1"/>
    <col min="9442" max="9442" width="16.140625" style="196" customWidth="1"/>
    <col min="9443" max="9443" width="17.28515625" style="196" customWidth="1"/>
    <col min="9444" max="9444" width="15.85546875" style="196" bestFit="1" customWidth="1"/>
    <col min="9445" max="9445" width="18.7109375" style="196" bestFit="1" customWidth="1"/>
    <col min="9446" max="9446" width="9.140625" style="196"/>
    <col min="9447" max="9447" width="14.28515625" style="196" bestFit="1" customWidth="1"/>
    <col min="9448" max="9448" width="18.7109375" style="196" bestFit="1" customWidth="1"/>
    <col min="9449" max="9450" width="15.85546875" style="196" bestFit="1" customWidth="1"/>
    <col min="9451" max="9451" width="14.85546875" style="196" bestFit="1" customWidth="1"/>
    <col min="9452" max="9452" width="14.28515625" style="196" bestFit="1" customWidth="1"/>
    <col min="9453" max="9453" width="15.28515625" style="196" customWidth="1"/>
    <col min="9454" max="9454" width="15.85546875" style="196" customWidth="1"/>
    <col min="9455" max="9455" width="14.28515625" style="196" customWidth="1"/>
    <col min="9456" max="9456" width="14.85546875" style="196" bestFit="1" customWidth="1"/>
    <col min="9457" max="9457" width="16.140625" style="196" customWidth="1"/>
    <col min="9458" max="9458" width="17.28515625" style="196" customWidth="1"/>
    <col min="9459" max="9459" width="15.85546875" style="196" bestFit="1" customWidth="1"/>
    <col min="9460" max="9460" width="18.7109375" style="196" bestFit="1" customWidth="1"/>
    <col min="9461" max="9461" width="9.140625" style="196"/>
    <col min="9462" max="9462" width="14.28515625" style="196" bestFit="1" customWidth="1"/>
    <col min="9463" max="9463" width="18.7109375" style="196" bestFit="1" customWidth="1"/>
    <col min="9464" max="9465" width="15.85546875" style="196" bestFit="1" customWidth="1"/>
    <col min="9466" max="9466" width="14.85546875" style="196" bestFit="1" customWidth="1"/>
    <col min="9467" max="9467" width="14.28515625" style="196" bestFit="1" customWidth="1"/>
    <col min="9468" max="9468" width="15.28515625" style="196" customWidth="1"/>
    <col min="9469" max="9469" width="15.85546875" style="196" customWidth="1"/>
    <col min="9470" max="9470" width="14.28515625" style="196" customWidth="1"/>
    <col min="9471" max="9471" width="14.85546875" style="196" bestFit="1" customWidth="1"/>
    <col min="9472" max="9472" width="16.140625" style="196" customWidth="1"/>
    <col min="9473" max="9473" width="17.28515625" style="196" customWidth="1"/>
    <col min="9474" max="9474" width="15.85546875" style="196" bestFit="1" customWidth="1"/>
    <col min="9475" max="9475" width="18.7109375" style="196" bestFit="1" customWidth="1"/>
    <col min="9476" max="9635" width="9.140625" style="196"/>
    <col min="9636" max="9636" width="5.7109375" style="196" customWidth="1"/>
    <col min="9637" max="9637" width="29" style="196" customWidth="1"/>
    <col min="9638" max="9638" width="17.140625" style="196" customWidth="1"/>
    <col min="9639" max="9639" width="11.140625" style="196" customWidth="1"/>
    <col min="9640" max="9640" width="15.7109375" style="196" customWidth="1"/>
    <col min="9641" max="9641" width="16.28515625" style="196" customWidth="1"/>
    <col min="9642" max="9642" width="21.140625" style="196" customWidth="1"/>
    <col min="9643" max="9643" width="13" style="196" customWidth="1"/>
    <col min="9644" max="9644" width="15.28515625" style="196" customWidth="1"/>
    <col min="9645" max="9646" width="14.28515625" style="196" customWidth="1"/>
    <col min="9647" max="9648" width="15" style="196" customWidth="1"/>
    <col min="9649" max="9649" width="17.7109375" style="196" customWidth="1"/>
    <col min="9650" max="9650" width="15.7109375" style="196" customWidth="1"/>
    <col min="9651" max="9652" width="15" style="196" customWidth="1"/>
    <col min="9653" max="9653" width="15.85546875" style="196" customWidth="1"/>
    <col min="9654" max="9654" width="17.85546875" style="196" customWidth="1"/>
    <col min="9655" max="9655" width="15.85546875" style="196" bestFit="1" customWidth="1"/>
    <col min="9656" max="9656" width="18.7109375" style="196" bestFit="1" customWidth="1"/>
    <col min="9657" max="9657" width="5.7109375" style="196" customWidth="1"/>
    <col min="9658" max="9658" width="16.5703125" style="196" customWidth="1"/>
    <col min="9659" max="9659" width="18.7109375" style="196" bestFit="1" customWidth="1"/>
    <col min="9660" max="9661" width="15.85546875" style="196" bestFit="1" customWidth="1"/>
    <col min="9662" max="9662" width="14.85546875" style="196" bestFit="1" customWidth="1"/>
    <col min="9663" max="9663" width="14.28515625" style="196" bestFit="1" customWidth="1"/>
    <col min="9664" max="9664" width="15.28515625" style="196" customWidth="1"/>
    <col min="9665" max="9665" width="15.85546875" style="196" customWidth="1"/>
    <col min="9666" max="9666" width="14.28515625" style="196" customWidth="1"/>
    <col min="9667" max="9667" width="14.85546875" style="196" bestFit="1" customWidth="1"/>
    <col min="9668" max="9668" width="16.140625" style="196" customWidth="1"/>
    <col min="9669" max="9669" width="17.28515625" style="196" customWidth="1"/>
    <col min="9670" max="9670" width="15.85546875" style="196" bestFit="1" customWidth="1"/>
    <col min="9671" max="9671" width="18.7109375" style="196" bestFit="1" customWidth="1"/>
    <col min="9672" max="9672" width="9.140625" style="196"/>
    <col min="9673" max="9673" width="14.28515625" style="196" bestFit="1" customWidth="1"/>
    <col min="9674" max="9674" width="18.7109375" style="196" bestFit="1" customWidth="1"/>
    <col min="9675" max="9676" width="15.85546875" style="196" bestFit="1" customWidth="1"/>
    <col min="9677" max="9677" width="14.85546875" style="196" bestFit="1" customWidth="1"/>
    <col min="9678" max="9678" width="16.85546875" style="196" customWidth="1"/>
    <col min="9679" max="9679" width="15.28515625" style="196" customWidth="1"/>
    <col min="9680" max="9680" width="15.85546875" style="196" customWidth="1"/>
    <col min="9681" max="9681" width="14.28515625" style="196" customWidth="1"/>
    <col min="9682" max="9682" width="14.85546875" style="196" bestFit="1" customWidth="1"/>
    <col min="9683" max="9683" width="16.140625" style="196" customWidth="1"/>
    <col min="9684" max="9684" width="17.28515625" style="196" customWidth="1"/>
    <col min="9685" max="9685" width="15.85546875" style="196" bestFit="1" customWidth="1"/>
    <col min="9686" max="9686" width="18.7109375" style="196" bestFit="1" customWidth="1"/>
    <col min="9687" max="9687" width="9.140625" style="196"/>
    <col min="9688" max="9688" width="14.28515625" style="196" bestFit="1" customWidth="1"/>
    <col min="9689" max="9689" width="18.7109375" style="196" bestFit="1" customWidth="1"/>
    <col min="9690" max="9691" width="15.85546875" style="196" bestFit="1" customWidth="1"/>
    <col min="9692" max="9692" width="14.85546875" style="196" bestFit="1" customWidth="1"/>
    <col min="9693" max="9693" width="14.28515625" style="196" bestFit="1" customWidth="1"/>
    <col min="9694" max="9694" width="15.28515625" style="196" customWidth="1"/>
    <col min="9695" max="9695" width="15.85546875" style="196" customWidth="1"/>
    <col min="9696" max="9696" width="14.28515625" style="196" customWidth="1"/>
    <col min="9697" max="9697" width="14.85546875" style="196" bestFit="1" customWidth="1"/>
    <col min="9698" max="9698" width="16.140625" style="196" customWidth="1"/>
    <col min="9699" max="9699" width="17.28515625" style="196" customWidth="1"/>
    <col min="9700" max="9700" width="15.85546875" style="196" bestFit="1" customWidth="1"/>
    <col min="9701" max="9701" width="18.7109375" style="196" bestFit="1" customWidth="1"/>
    <col min="9702" max="9702" width="9.140625" style="196"/>
    <col min="9703" max="9703" width="14.28515625" style="196" bestFit="1" customWidth="1"/>
    <col min="9704" max="9704" width="18.7109375" style="196" bestFit="1" customWidth="1"/>
    <col min="9705" max="9706" width="15.85546875" style="196" bestFit="1" customWidth="1"/>
    <col min="9707" max="9707" width="14.85546875" style="196" bestFit="1" customWidth="1"/>
    <col min="9708" max="9708" width="14.28515625" style="196" bestFit="1" customWidth="1"/>
    <col min="9709" max="9709" width="15.28515625" style="196" customWidth="1"/>
    <col min="9710" max="9710" width="15.85546875" style="196" customWidth="1"/>
    <col min="9711" max="9711" width="14.28515625" style="196" customWidth="1"/>
    <col min="9712" max="9712" width="14.85546875" style="196" bestFit="1" customWidth="1"/>
    <col min="9713" max="9713" width="16.140625" style="196" customWidth="1"/>
    <col min="9714" max="9714" width="17.28515625" style="196" customWidth="1"/>
    <col min="9715" max="9715" width="15.85546875" style="196" bestFit="1" customWidth="1"/>
    <col min="9716" max="9716" width="18.7109375" style="196" bestFit="1" customWidth="1"/>
    <col min="9717" max="9717" width="9.140625" style="196"/>
    <col min="9718" max="9718" width="14.28515625" style="196" bestFit="1" customWidth="1"/>
    <col min="9719" max="9719" width="18.7109375" style="196" bestFit="1" customWidth="1"/>
    <col min="9720" max="9721" width="15.85546875" style="196" bestFit="1" customWidth="1"/>
    <col min="9722" max="9722" width="14.85546875" style="196" bestFit="1" customWidth="1"/>
    <col min="9723" max="9723" width="14.28515625" style="196" bestFit="1" customWidth="1"/>
    <col min="9724" max="9724" width="15.28515625" style="196" customWidth="1"/>
    <col min="9725" max="9725" width="15.85546875" style="196" customWidth="1"/>
    <col min="9726" max="9726" width="14.28515625" style="196" customWidth="1"/>
    <col min="9727" max="9727" width="14.85546875" style="196" bestFit="1" customWidth="1"/>
    <col min="9728" max="9728" width="16.140625" style="196" customWidth="1"/>
    <col min="9729" max="9729" width="17.28515625" style="196" customWidth="1"/>
    <col min="9730" max="9730" width="15.85546875" style="196" bestFit="1" customWidth="1"/>
    <col min="9731" max="9731" width="18.7109375" style="196" bestFit="1" customWidth="1"/>
    <col min="9732" max="9891" width="9.140625" style="196"/>
    <col min="9892" max="9892" width="5.7109375" style="196" customWidth="1"/>
    <col min="9893" max="9893" width="29" style="196" customWidth="1"/>
    <col min="9894" max="9894" width="17.140625" style="196" customWidth="1"/>
    <col min="9895" max="9895" width="11.140625" style="196" customWidth="1"/>
    <col min="9896" max="9896" width="15.7109375" style="196" customWidth="1"/>
    <col min="9897" max="9897" width="16.28515625" style="196" customWidth="1"/>
    <col min="9898" max="9898" width="21.140625" style="196" customWidth="1"/>
    <col min="9899" max="9899" width="13" style="196" customWidth="1"/>
    <col min="9900" max="9900" width="15.28515625" style="196" customWidth="1"/>
    <col min="9901" max="9902" width="14.28515625" style="196" customWidth="1"/>
    <col min="9903" max="9904" width="15" style="196" customWidth="1"/>
    <col min="9905" max="9905" width="17.7109375" style="196" customWidth="1"/>
    <col min="9906" max="9906" width="15.7109375" style="196" customWidth="1"/>
    <col min="9907" max="9908" width="15" style="196" customWidth="1"/>
    <col min="9909" max="9909" width="15.85546875" style="196" customWidth="1"/>
    <col min="9910" max="9910" width="17.85546875" style="196" customWidth="1"/>
    <col min="9911" max="9911" width="15.85546875" style="196" bestFit="1" customWidth="1"/>
    <col min="9912" max="9912" width="18.7109375" style="196" bestFit="1" customWidth="1"/>
    <col min="9913" max="9913" width="5.7109375" style="196" customWidth="1"/>
    <col min="9914" max="9914" width="16.5703125" style="196" customWidth="1"/>
    <col min="9915" max="9915" width="18.7109375" style="196" bestFit="1" customWidth="1"/>
    <col min="9916" max="9917" width="15.85546875" style="196" bestFit="1" customWidth="1"/>
    <col min="9918" max="9918" width="14.85546875" style="196" bestFit="1" customWidth="1"/>
    <col min="9919" max="9919" width="14.28515625" style="196" bestFit="1" customWidth="1"/>
    <col min="9920" max="9920" width="15.28515625" style="196" customWidth="1"/>
    <col min="9921" max="9921" width="15.85546875" style="196" customWidth="1"/>
    <col min="9922" max="9922" width="14.28515625" style="196" customWidth="1"/>
    <col min="9923" max="9923" width="14.85546875" style="196" bestFit="1" customWidth="1"/>
    <col min="9924" max="9924" width="16.140625" style="196" customWidth="1"/>
    <col min="9925" max="9925" width="17.28515625" style="196" customWidth="1"/>
    <col min="9926" max="9926" width="15.85546875" style="196" bestFit="1" customWidth="1"/>
    <col min="9927" max="9927" width="18.7109375" style="196" bestFit="1" customWidth="1"/>
    <col min="9928" max="9928" width="9.140625" style="196"/>
    <col min="9929" max="9929" width="14.28515625" style="196" bestFit="1" customWidth="1"/>
    <col min="9930" max="9930" width="18.7109375" style="196" bestFit="1" customWidth="1"/>
    <col min="9931" max="9932" width="15.85546875" style="196" bestFit="1" customWidth="1"/>
    <col min="9933" max="9933" width="14.85546875" style="196" bestFit="1" customWidth="1"/>
    <col min="9934" max="9934" width="16.85546875" style="196" customWidth="1"/>
    <col min="9935" max="9935" width="15.28515625" style="196" customWidth="1"/>
    <col min="9936" max="9936" width="15.85546875" style="196" customWidth="1"/>
    <col min="9937" max="9937" width="14.28515625" style="196" customWidth="1"/>
    <col min="9938" max="9938" width="14.85546875" style="196" bestFit="1" customWidth="1"/>
    <col min="9939" max="9939" width="16.140625" style="196" customWidth="1"/>
    <col min="9940" max="9940" width="17.28515625" style="196" customWidth="1"/>
    <col min="9941" max="9941" width="15.85546875" style="196" bestFit="1" customWidth="1"/>
    <col min="9942" max="9942" width="18.7109375" style="196" bestFit="1" customWidth="1"/>
    <col min="9943" max="9943" width="9.140625" style="196"/>
    <col min="9944" max="9944" width="14.28515625" style="196" bestFit="1" customWidth="1"/>
    <col min="9945" max="9945" width="18.7109375" style="196" bestFit="1" customWidth="1"/>
    <col min="9946" max="9947" width="15.85546875" style="196" bestFit="1" customWidth="1"/>
    <col min="9948" max="9948" width="14.85546875" style="196" bestFit="1" customWidth="1"/>
    <col min="9949" max="9949" width="14.28515625" style="196" bestFit="1" customWidth="1"/>
    <col min="9950" max="9950" width="15.28515625" style="196" customWidth="1"/>
    <col min="9951" max="9951" width="15.85546875" style="196" customWidth="1"/>
    <col min="9952" max="9952" width="14.28515625" style="196" customWidth="1"/>
    <col min="9953" max="9953" width="14.85546875" style="196" bestFit="1" customWidth="1"/>
    <col min="9954" max="9954" width="16.140625" style="196" customWidth="1"/>
    <col min="9955" max="9955" width="17.28515625" style="196" customWidth="1"/>
    <col min="9956" max="9956" width="15.85546875" style="196" bestFit="1" customWidth="1"/>
    <col min="9957" max="9957" width="18.7109375" style="196" bestFit="1" customWidth="1"/>
    <col min="9958" max="9958" width="9.140625" style="196"/>
    <col min="9959" max="9959" width="14.28515625" style="196" bestFit="1" customWidth="1"/>
    <col min="9960" max="9960" width="18.7109375" style="196" bestFit="1" customWidth="1"/>
    <col min="9961" max="9962" width="15.85546875" style="196" bestFit="1" customWidth="1"/>
    <col min="9963" max="9963" width="14.85546875" style="196" bestFit="1" customWidth="1"/>
    <col min="9964" max="9964" width="14.28515625" style="196" bestFit="1" customWidth="1"/>
    <col min="9965" max="9965" width="15.28515625" style="196" customWidth="1"/>
    <col min="9966" max="9966" width="15.85546875" style="196" customWidth="1"/>
    <col min="9967" max="9967" width="14.28515625" style="196" customWidth="1"/>
    <col min="9968" max="9968" width="14.85546875" style="196" bestFit="1" customWidth="1"/>
    <col min="9969" max="9969" width="16.140625" style="196" customWidth="1"/>
    <col min="9970" max="9970" width="17.28515625" style="196" customWidth="1"/>
    <col min="9971" max="9971" width="15.85546875" style="196" bestFit="1" customWidth="1"/>
    <col min="9972" max="9972" width="18.7109375" style="196" bestFit="1" customWidth="1"/>
    <col min="9973" max="9973" width="9.140625" style="196"/>
    <col min="9974" max="9974" width="14.28515625" style="196" bestFit="1" customWidth="1"/>
    <col min="9975" max="9975" width="18.7109375" style="196" bestFit="1" customWidth="1"/>
    <col min="9976" max="9977" width="15.85546875" style="196" bestFit="1" customWidth="1"/>
    <col min="9978" max="9978" width="14.85546875" style="196" bestFit="1" customWidth="1"/>
    <col min="9979" max="9979" width="14.28515625" style="196" bestFit="1" customWidth="1"/>
    <col min="9980" max="9980" width="15.28515625" style="196" customWidth="1"/>
    <col min="9981" max="9981" width="15.85546875" style="196" customWidth="1"/>
    <col min="9982" max="9982" width="14.28515625" style="196" customWidth="1"/>
    <col min="9983" max="9983" width="14.85546875" style="196" bestFit="1" customWidth="1"/>
    <col min="9984" max="9984" width="16.140625" style="196" customWidth="1"/>
    <col min="9985" max="9985" width="17.28515625" style="196" customWidth="1"/>
    <col min="9986" max="9986" width="15.85546875" style="196" bestFit="1" customWidth="1"/>
    <col min="9987" max="9987" width="18.7109375" style="196" bestFit="1" customWidth="1"/>
    <col min="9988" max="10147" width="9.140625" style="196"/>
    <col min="10148" max="10148" width="5.7109375" style="196" customWidth="1"/>
    <col min="10149" max="10149" width="29" style="196" customWidth="1"/>
    <col min="10150" max="10150" width="17.140625" style="196" customWidth="1"/>
    <col min="10151" max="10151" width="11.140625" style="196" customWidth="1"/>
    <col min="10152" max="10152" width="15.7109375" style="196" customWidth="1"/>
    <col min="10153" max="10153" width="16.28515625" style="196" customWidth="1"/>
    <col min="10154" max="10154" width="21.140625" style="196" customWidth="1"/>
    <col min="10155" max="10155" width="13" style="196" customWidth="1"/>
    <col min="10156" max="10156" width="15.28515625" style="196" customWidth="1"/>
    <col min="10157" max="10158" width="14.28515625" style="196" customWidth="1"/>
    <col min="10159" max="10160" width="15" style="196" customWidth="1"/>
    <col min="10161" max="10161" width="17.7109375" style="196" customWidth="1"/>
    <col min="10162" max="10162" width="15.7109375" style="196" customWidth="1"/>
    <col min="10163" max="10164" width="15" style="196" customWidth="1"/>
    <col min="10165" max="10165" width="15.85546875" style="196" customWidth="1"/>
    <col min="10166" max="10166" width="17.85546875" style="196" customWidth="1"/>
    <col min="10167" max="10167" width="15.85546875" style="196" bestFit="1" customWidth="1"/>
    <col min="10168" max="10168" width="18.7109375" style="196" bestFit="1" customWidth="1"/>
    <col min="10169" max="10169" width="5.7109375" style="196" customWidth="1"/>
    <col min="10170" max="10170" width="16.5703125" style="196" customWidth="1"/>
    <col min="10171" max="10171" width="18.7109375" style="196" bestFit="1" customWidth="1"/>
    <col min="10172" max="10173" width="15.85546875" style="196" bestFit="1" customWidth="1"/>
    <col min="10174" max="10174" width="14.85546875" style="196" bestFit="1" customWidth="1"/>
    <col min="10175" max="10175" width="14.28515625" style="196" bestFit="1" customWidth="1"/>
    <col min="10176" max="10176" width="15.28515625" style="196" customWidth="1"/>
    <col min="10177" max="10177" width="15.85546875" style="196" customWidth="1"/>
    <col min="10178" max="10178" width="14.28515625" style="196" customWidth="1"/>
    <col min="10179" max="10179" width="14.85546875" style="196" bestFit="1" customWidth="1"/>
    <col min="10180" max="10180" width="16.140625" style="196" customWidth="1"/>
    <col min="10181" max="10181" width="17.28515625" style="196" customWidth="1"/>
    <col min="10182" max="10182" width="15.85546875" style="196" bestFit="1" customWidth="1"/>
    <col min="10183" max="10183" width="18.7109375" style="196" bestFit="1" customWidth="1"/>
    <col min="10184" max="10184" width="9.140625" style="196"/>
    <col min="10185" max="10185" width="14.28515625" style="196" bestFit="1" customWidth="1"/>
    <col min="10186" max="10186" width="18.7109375" style="196" bestFit="1" customWidth="1"/>
    <col min="10187" max="10188" width="15.85546875" style="196" bestFit="1" customWidth="1"/>
    <col min="10189" max="10189" width="14.85546875" style="196" bestFit="1" customWidth="1"/>
    <col min="10190" max="10190" width="16.85546875" style="196" customWidth="1"/>
    <col min="10191" max="10191" width="15.28515625" style="196" customWidth="1"/>
    <col min="10192" max="10192" width="15.85546875" style="196" customWidth="1"/>
    <col min="10193" max="10193" width="14.28515625" style="196" customWidth="1"/>
    <col min="10194" max="10194" width="14.85546875" style="196" bestFit="1" customWidth="1"/>
    <col min="10195" max="10195" width="16.140625" style="196" customWidth="1"/>
    <col min="10196" max="10196" width="17.28515625" style="196" customWidth="1"/>
    <col min="10197" max="10197" width="15.85546875" style="196" bestFit="1" customWidth="1"/>
    <col min="10198" max="10198" width="18.7109375" style="196" bestFit="1" customWidth="1"/>
    <col min="10199" max="10199" width="9.140625" style="196"/>
    <col min="10200" max="10200" width="14.28515625" style="196" bestFit="1" customWidth="1"/>
    <col min="10201" max="10201" width="18.7109375" style="196" bestFit="1" customWidth="1"/>
    <col min="10202" max="10203" width="15.85546875" style="196" bestFit="1" customWidth="1"/>
    <col min="10204" max="10204" width="14.85546875" style="196" bestFit="1" customWidth="1"/>
    <col min="10205" max="10205" width="14.28515625" style="196" bestFit="1" customWidth="1"/>
    <col min="10206" max="10206" width="15.28515625" style="196" customWidth="1"/>
    <col min="10207" max="10207" width="15.85546875" style="196" customWidth="1"/>
    <col min="10208" max="10208" width="14.28515625" style="196" customWidth="1"/>
    <col min="10209" max="10209" width="14.85546875" style="196" bestFit="1" customWidth="1"/>
    <col min="10210" max="10210" width="16.140625" style="196" customWidth="1"/>
    <col min="10211" max="10211" width="17.28515625" style="196" customWidth="1"/>
    <col min="10212" max="10212" width="15.85546875" style="196" bestFit="1" customWidth="1"/>
    <col min="10213" max="10213" width="18.7109375" style="196" bestFit="1" customWidth="1"/>
    <col min="10214" max="10214" width="9.140625" style="196"/>
    <col min="10215" max="10215" width="14.28515625" style="196" bestFit="1" customWidth="1"/>
    <col min="10216" max="10216" width="18.7109375" style="196" bestFit="1" customWidth="1"/>
    <col min="10217" max="10218" width="15.85546875" style="196" bestFit="1" customWidth="1"/>
    <col min="10219" max="10219" width="14.85546875" style="196" bestFit="1" customWidth="1"/>
    <col min="10220" max="10220" width="14.28515625" style="196" bestFit="1" customWidth="1"/>
    <col min="10221" max="10221" width="15.28515625" style="196" customWidth="1"/>
    <col min="10222" max="10222" width="15.85546875" style="196" customWidth="1"/>
    <col min="10223" max="10223" width="14.28515625" style="196" customWidth="1"/>
    <col min="10224" max="10224" width="14.85546875" style="196" bestFit="1" customWidth="1"/>
    <col min="10225" max="10225" width="16.140625" style="196" customWidth="1"/>
    <col min="10226" max="10226" width="17.28515625" style="196" customWidth="1"/>
    <col min="10227" max="10227" width="15.85546875" style="196" bestFit="1" customWidth="1"/>
    <col min="10228" max="10228" width="18.7109375" style="196" bestFit="1" customWidth="1"/>
    <col min="10229" max="10229" width="9.140625" style="196"/>
    <col min="10230" max="10230" width="14.28515625" style="196" bestFit="1" customWidth="1"/>
    <col min="10231" max="10231" width="18.7109375" style="196" bestFit="1" customWidth="1"/>
    <col min="10232" max="10233" width="15.85546875" style="196" bestFit="1" customWidth="1"/>
    <col min="10234" max="10234" width="14.85546875" style="196" bestFit="1" customWidth="1"/>
    <col min="10235" max="10235" width="14.28515625" style="196" bestFit="1" customWidth="1"/>
    <col min="10236" max="10236" width="15.28515625" style="196" customWidth="1"/>
    <col min="10237" max="10237" width="15.85546875" style="196" customWidth="1"/>
    <col min="10238" max="10238" width="14.28515625" style="196" customWidth="1"/>
    <col min="10239" max="10239" width="14.85546875" style="196" bestFit="1" customWidth="1"/>
    <col min="10240" max="10240" width="16.140625" style="196" customWidth="1"/>
    <col min="10241" max="10241" width="17.28515625" style="196" customWidth="1"/>
    <col min="10242" max="10242" width="15.85546875" style="196" bestFit="1" customWidth="1"/>
    <col min="10243" max="10243" width="18.7109375" style="196" bestFit="1" customWidth="1"/>
    <col min="10244" max="10403" width="9.140625" style="196"/>
    <col min="10404" max="10404" width="5.7109375" style="196" customWidth="1"/>
    <col min="10405" max="10405" width="29" style="196" customWidth="1"/>
    <col min="10406" max="10406" width="17.140625" style="196" customWidth="1"/>
    <col min="10407" max="10407" width="11.140625" style="196" customWidth="1"/>
    <col min="10408" max="10408" width="15.7109375" style="196" customWidth="1"/>
    <col min="10409" max="10409" width="16.28515625" style="196" customWidth="1"/>
    <col min="10410" max="10410" width="21.140625" style="196" customWidth="1"/>
    <col min="10411" max="10411" width="13" style="196" customWidth="1"/>
    <col min="10412" max="10412" width="15.28515625" style="196" customWidth="1"/>
    <col min="10413" max="10414" width="14.28515625" style="196" customWidth="1"/>
    <col min="10415" max="10416" width="15" style="196" customWidth="1"/>
    <col min="10417" max="10417" width="17.7109375" style="196" customWidth="1"/>
    <col min="10418" max="10418" width="15.7109375" style="196" customWidth="1"/>
    <col min="10419" max="10420" width="15" style="196" customWidth="1"/>
    <col min="10421" max="10421" width="15.85546875" style="196" customWidth="1"/>
    <col min="10422" max="10422" width="17.85546875" style="196" customWidth="1"/>
    <col min="10423" max="10423" width="15.85546875" style="196" bestFit="1" customWidth="1"/>
    <col min="10424" max="10424" width="18.7109375" style="196" bestFit="1" customWidth="1"/>
    <col min="10425" max="10425" width="5.7109375" style="196" customWidth="1"/>
    <col min="10426" max="10426" width="16.5703125" style="196" customWidth="1"/>
    <col min="10427" max="10427" width="18.7109375" style="196" bestFit="1" customWidth="1"/>
    <col min="10428" max="10429" width="15.85546875" style="196" bestFit="1" customWidth="1"/>
    <col min="10430" max="10430" width="14.85546875" style="196" bestFit="1" customWidth="1"/>
    <col min="10431" max="10431" width="14.28515625" style="196" bestFit="1" customWidth="1"/>
    <col min="10432" max="10432" width="15.28515625" style="196" customWidth="1"/>
    <col min="10433" max="10433" width="15.85546875" style="196" customWidth="1"/>
    <col min="10434" max="10434" width="14.28515625" style="196" customWidth="1"/>
    <col min="10435" max="10435" width="14.85546875" style="196" bestFit="1" customWidth="1"/>
    <col min="10436" max="10436" width="16.140625" style="196" customWidth="1"/>
    <col min="10437" max="10437" width="17.28515625" style="196" customWidth="1"/>
    <col min="10438" max="10438" width="15.85546875" style="196" bestFit="1" customWidth="1"/>
    <col min="10439" max="10439" width="18.7109375" style="196" bestFit="1" customWidth="1"/>
    <col min="10440" max="10440" width="9.140625" style="196"/>
    <col min="10441" max="10441" width="14.28515625" style="196" bestFit="1" customWidth="1"/>
    <col min="10442" max="10442" width="18.7109375" style="196" bestFit="1" customWidth="1"/>
    <col min="10443" max="10444" width="15.85546875" style="196" bestFit="1" customWidth="1"/>
    <col min="10445" max="10445" width="14.85546875" style="196" bestFit="1" customWidth="1"/>
    <col min="10446" max="10446" width="16.85546875" style="196" customWidth="1"/>
    <col min="10447" max="10447" width="15.28515625" style="196" customWidth="1"/>
    <col min="10448" max="10448" width="15.85546875" style="196" customWidth="1"/>
    <col min="10449" max="10449" width="14.28515625" style="196" customWidth="1"/>
    <col min="10450" max="10450" width="14.85546875" style="196" bestFit="1" customWidth="1"/>
    <col min="10451" max="10451" width="16.140625" style="196" customWidth="1"/>
    <col min="10452" max="10452" width="17.28515625" style="196" customWidth="1"/>
    <col min="10453" max="10453" width="15.85546875" style="196" bestFit="1" customWidth="1"/>
    <col min="10454" max="10454" width="18.7109375" style="196" bestFit="1" customWidth="1"/>
    <col min="10455" max="10455" width="9.140625" style="196"/>
    <col min="10456" max="10456" width="14.28515625" style="196" bestFit="1" customWidth="1"/>
    <col min="10457" max="10457" width="18.7109375" style="196" bestFit="1" customWidth="1"/>
    <col min="10458" max="10459" width="15.85546875" style="196" bestFit="1" customWidth="1"/>
    <col min="10460" max="10460" width="14.85546875" style="196" bestFit="1" customWidth="1"/>
    <col min="10461" max="10461" width="14.28515625" style="196" bestFit="1" customWidth="1"/>
    <col min="10462" max="10462" width="15.28515625" style="196" customWidth="1"/>
    <col min="10463" max="10463" width="15.85546875" style="196" customWidth="1"/>
    <col min="10464" max="10464" width="14.28515625" style="196" customWidth="1"/>
    <col min="10465" max="10465" width="14.85546875" style="196" bestFit="1" customWidth="1"/>
    <col min="10466" max="10466" width="16.140625" style="196" customWidth="1"/>
    <col min="10467" max="10467" width="17.28515625" style="196" customWidth="1"/>
    <col min="10468" max="10468" width="15.85546875" style="196" bestFit="1" customWidth="1"/>
    <col min="10469" max="10469" width="18.7109375" style="196" bestFit="1" customWidth="1"/>
    <col min="10470" max="10470" width="9.140625" style="196"/>
    <col min="10471" max="10471" width="14.28515625" style="196" bestFit="1" customWidth="1"/>
    <col min="10472" max="10472" width="18.7109375" style="196" bestFit="1" customWidth="1"/>
    <col min="10473" max="10474" width="15.85546875" style="196" bestFit="1" customWidth="1"/>
    <col min="10475" max="10475" width="14.85546875" style="196" bestFit="1" customWidth="1"/>
    <col min="10476" max="10476" width="14.28515625" style="196" bestFit="1" customWidth="1"/>
    <col min="10477" max="10477" width="15.28515625" style="196" customWidth="1"/>
    <col min="10478" max="10478" width="15.85546875" style="196" customWidth="1"/>
    <col min="10479" max="10479" width="14.28515625" style="196" customWidth="1"/>
    <col min="10480" max="10480" width="14.85546875" style="196" bestFit="1" customWidth="1"/>
    <col min="10481" max="10481" width="16.140625" style="196" customWidth="1"/>
    <col min="10482" max="10482" width="17.28515625" style="196" customWidth="1"/>
    <col min="10483" max="10483" width="15.85546875" style="196" bestFit="1" customWidth="1"/>
    <col min="10484" max="10484" width="18.7109375" style="196" bestFit="1" customWidth="1"/>
    <col min="10485" max="10485" width="9.140625" style="196"/>
    <col min="10486" max="10486" width="14.28515625" style="196" bestFit="1" customWidth="1"/>
    <col min="10487" max="10487" width="18.7109375" style="196" bestFit="1" customWidth="1"/>
    <col min="10488" max="10489" width="15.85546875" style="196" bestFit="1" customWidth="1"/>
    <col min="10490" max="10490" width="14.85546875" style="196" bestFit="1" customWidth="1"/>
    <col min="10491" max="10491" width="14.28515625" style="196" bestFit="1" customWidth="1"/>
    <col min="10492" max="10492" width="15.28515625" style="196" customWidth="1"/>
    <col min="10493" max="10493" width="15.85546875" style="196" customWidth="1"/>
    <col min="10494" max="10494" width="14.28515625" style="196" customWidth="1"/>
    <col min="10495" max="10495" width="14.85546875" style="196" bestFit="1" customWidth="1"/>
    <col min="10496" max="10496" width="16.140625" style="196" customWidth="1"/>
    <col min="10497" max="10497" width="17.28515625" style="196" customWidth="1"/>
    <col min="10498" max="10498" width="15.85546875" style="196" bestFit="1" customWidth="1"/>
    <col min="10499" max="10499" width="18.7109375" style="196" bestFit="1" customWidth="1"/>
    <col min="10500" max="10659" width="9.140625" style="196"/>
    <col min="10660" max="10660" width="5.7109375" style="196" customWidth="1"/>
    <col min="10661" max="10661" width="29" style="196" customWidth="1"/>
    <col min="10662" max="10662" width="17.140625" style="196" customWidth="1"/>
    <col min="10663" max="10663" width="11.140625" style="196" customWidth="1"/>
    <col min="10664" max="10664" width="15.7109375" style="196" customWidth="1"/>
    <col min="10665" max="10665" width="16.28515625" style="196" customWidth="1"/>
    <col min="10666" max="10666" width="21.140625" style="196" customWidth="1"/>
    <col min="10667" max="10667" width="13" style="196" customWidth="1"/>
    <col min="10668" max="10668" width="15.28515625" style="196" customWidth="1"/>
    <col min="10669" max="10670" width="14.28515625" style="196" customWidth="1"/>
    <col min="10671" max="10672" width="15" style="196" customWidth="1"/>
    <col min="10673" max="10673" width="17.7109375" style="196" customWidth="1"/>
    <col min="10674" max="10674" width="15.7109375" style="196" customWidth="1"/>
    <col min="10675" max="10676" width="15" style="196" customWidth="1"/>
    <col min="10677" max="10677" width="15.85546875" style="196" customWidth="1"/>
    <col min="10678" max="10678" width="17.85546875" style="196" customWidth="1"/>
    <col min="10679" max="10679" width="15.85546875" style="196" bestFit="1" customWidth="1"/>
    <col min="10680" max="10680" width="18.7109375" style="196" bestFit="1" customWidth="1"/>
    <col min="10681" max="10681" width="5.7109375" style="196" customWidth="1"/>
    <col min="10682" max="10682" width="16.5703125" style="196" customWidth="1"/>
    <col min="10683" max="10683" width="18.7109375" style="196" bestFit="1" customWidth="1"/>
    <col min="10684" max="10685" width="15.85546875" style="196" bestFit="1" customWidth="1"/>
    <col min="10686" max="10686" width="14.85546875" style="196" bestFit="1" customWidth="1"/>
    <col min="10687" max="10687" width="14.28515625" style="196" bestFit="1" customWidth="1"/>
    <col min="10688" max="10688" width="15.28515625" style="196" customWidth="1"/>
    <col min="10689" max="10689" width="15.85546875" style="196" customWidth="1"/>
    <col min="10690" max="10690" width="14.28515625" style="196" customWidth="1"/>
    <col min="10691" max="10691" width="14.85546875" style="196" bestFit="1" customWidth="1"/>
    <col min="10692" max="10692" width="16.140625" style="196" customWidth="1"/>
    <col min="10693" max="10693" width="17.28515625" style="196" customWidth="1"/>
    <col min="10694" max="10694" width="15.85546875" style="196" bestFit="1" customWidth="1"/>
    <col min="10695" max="10695" width="18.7109375" style="196" bestFit="1" customWidth="1"/>
    <col min="10696" max="10696" width="9.140625" style="196"/>
    <col min="10697" max="10697" width="14.28515625" style="196" bestFit="1" customWidth="1"/>
    <col min="10698" max="10698" width="18.7109375" style="196" bestFit="1" customWidth="1"/>
    <col min="10699" max="10700" width="15.85546875" style="196" bestFit="1" customWidth="1"/>
    <col min="10701" max="10701" width="14.85546875" style="196" bestFit="1" customWidth="1"/>
    <col min="10702" max="10702" width="16.85546875" style="196" customWidth="1"/>
    <col min="10703" max="10703" width="15.28515625" style="196" customWidth="1"/>
    <col min="10704" max="10704" width="15.85546875" style="196" customWidth="1"/>
    <col min="10705" max="10705" width="14.28515625" style="196" customWidth="1"/>
    <col min="10706" max="10706" width="14.85546875" style="196" bestFit="1" customWidth="1"/>
    <col min="10707" max="10707" width="16.140625" style="196" customWidth="1"/>
    <col min="10708" max="10708" width="17.28515625" style="196" customWidth="1"/>
    <col min="10709" max="10709" width="15.85546875" style="196" bestFit="1" customWidth="1"/>
    <col min="10710" max="10710" width="18.7109375" style="196" bestFit="1" customWidth="1"/>
    <col min="10711" max="10711" width="9.140625" style="196"/>
    <col min="10712" max="10712" width="14.28515625" style="196" bestFit="1" customWidth="1"/>
    <col min="10713" max="10713" width="18.7109375" style="196" bestFit="1" customWidth="1"/>
    <col min="10714" max="10715" width="15.85546875" style="196" bestFit="1" customWidth="1"/>
    <col min="10716" max="10716" width="14.85546875" style="196" bestFit="1" customWidth="1"/>
    <col min="10717" max="10717" width="14.28515625" style="196" bestFit="1" customWidth="1"/>
    <col min="10718" max="10718" width="15.28515625" style="196" customWidth="1"/>
    <col min="10719" max="10719" width="15.85546875" style="196" customWidth="1"/>
    <col min="10720" max="10720" width="14.28515625" style="196" customWidth="1"/>
    <col min="10721" max="10721" width="14.85546875" style="196" bestFit="1" customWidth="1"/>
    <col min="10722" max="10722" width="16.140625" style="196" customWidth="1"/>
    <col min="10723" max="10723" width="17.28515625" style="196" customWidth="1"/>
    <col min="10724" max="10724" width="15.85546875" style="196" bestFit="1" customWidth="1"/>
    <col min="10725" max="10725" width="18.7109375" style="196" bestFit="1" customWidth="1"/>
    <col min="10726" max="10726" width="9.140625" style="196"/>
    <col min="10727" max="10727" width="14.28515625" style="196" bestFit="1" customWidth="1"/>
    <col min="10728" max="10728" width="18.7109375" style="196" bestFit="1" customWidth="1"/>
    <col min="10729" max="10730" width="15.85546875" style="196" bestFit="1" customWidth="1"/>
    <col min="10731" max="10731" width="14.85546875" style="196" bestFit="1" customWidth="1"/>
    <col min="10732" max="10732" width="14.28515625" style="196" bestFit="1" customWidth="1"/>
    <col min="10733" max="10733" width="15.28515625" style="196" customWidth="1"/>
    <col min="10734" max="10734" width="15.85546875" style="196" customWidth="1"/>
    <col min="10735" max="10735" width="14.28515625" style="196" customWidth="1"/>
    <col min="10736" max="10736" width="14.85546875" style="196" bestFit="1" customWidth="1"/>
    <col min="10737" max="10737" width="16.140625" style="196" customWidth="1"/>
    <col min="10738" max="10738" width="17.28515625" style="196" customWidth="1"/>
    <col min="10739" max="10739" width="15.85546875" style="196" bestFit="1" customWidth="1"/>
    <col min="10740" max="10740" width="18.7109375" style="196" bestFit="1" customWidth="1"/>
    <col min="10741" max="10741" width="9.140625" style="196"/>
    <col min="10742" max="10742" width="14.28515625" style="196" bestFit="1" customWidth="1"/>
    <col min="10743" max="10743" width="18.7109375" style="196" bestFit="1" customWidth="1"/>
    <col min="10744" max="10745" width="15.85546875" style="196" bestFit="1" customWidth="1"/>
    <col min="10746" max="10746" width="14.85546875" style="196" bestFit="1" customWidth="1"/>
    <col min="10747" max="10747" width="14.28515625" style="196" bestFit="1" customWidth="1"/>
    <col min="10748" max="10748" width="15.28515625" style="196" customWidth="1"/>
    <col min="10749" max="10749" width="15.85546875" style="196" customWidth="1"/>
    <col min="10750" max="10750" width="14.28515625" style="196" customWidth="1"/>
    <col min="10751" max="10751" width="14.85546875" style="196" bestFit="1" customWidth="1"/>
    <col min="10752" max="10752" width="16.140625" style="196" customWidth="1"/>
    <col min="10753" max="10753" width="17.28515625" style="196" customWidth="1"/>
    <col min="10754" max="10754" width="15.85546875" style="196" bestFit="1" customWidth="1"/>
    <col min="10755" max="10755" width="18.7109375" style="196" bestFit="1" customWidth="1"/>
    <col min="10756" max="10915" width="9.140625" style="196"/>
    <col min="10916" max="10916" width="5.7109375" style="196" customWidth="1"/>
    <col min="10917" max="10917" width="29" style="196" customWidth="1"/>
    <col min="10918" max="10918" width="17.140625" style="196" customWidth="1"/>
    <col min="10919" max="10919" width="11.140625" style="196" customWidth="1"/>
    <col min="10920" max="10920" width="15.7109375" style="196" customWidth="1"/>
    <col min="10921" max="10921" width="16.28515625" style="196" customWidth="1"/>
    <col min="10922" max="10922" width="21.140625" style="196" customWidth="1"/>
    <col min="10923" max="10923" width="13" style="196" customWidth="1"/>
    <col min="10924" max="10924" width="15.28515625" style="196" customWidth="1"/>
    <col min="10925" max="10926" width="14.28515625" style="196" customWidth="1"/>
    <col min="10927" max="10928" width="15" style="196" customWidth="1"/>
    <col min="10929" max="10929" width="17.7109375" style="196" customWidth="1"/>
    <col min="10930" max="10930" width="15.7109375" style="196" customWidth="1"/>
    <col min="10931" max="10932" width="15" style="196" customWidth="1"/>
    <col min="10933" max="10933" width="15.85546875" style="196" customWidth="1"/>
    <col min="10934" max="10934" width="17.85546875" style="196" customWidth="1"/>
    <col min="10935" max="10935" width="15.85546875" style="196" bestFit="1" customWidth="1"/>
    <col min="10936" max="10936" width="18.7109375" style="196" bestFit="1" customWidth="1"/>
    <col min="10937" max="10937" width="5.7109375" style="196" customWidth="1"/>
    <col min="10938" max="10938" width="16.5703125" style="196" customWidth="1"/>
    <col min="10939" max="10939" width="18.7109375" style="196" bestFit="1" customWidth="1"/>
    <col min="10940" max="10941" width="15.85546875" style="196" bestFit="1" customWidth="1"/>
    <col min="10942" max="10942" width="14.85546875" style="196" bestFit="1" customWidth="1"/>
    <col min="10943" max="10943" width="14.28515625" style="196" bestFit="1" customWidth="1"/>
    <col min="10944" max="10944" width="15.28515625" style="196" customWidth="1"/>
    <col min="10945" max="10945" width="15.85546875" style="196" customWidth="1"/>
    <col min="10946" max="10946" width="14.28515625" style="196" customWidth="1"/>
    <col min="10947" max="10947" width="14.85546875" style="196" bestFit="1" customWidth="1"/>
    <col min="10948" max="10948" width="16.140625" style="196" customWidth="1"/>
    <col min="10949" max="10949" width="17.28515625" style="196" customWidth="1"/>
    <col min="10950" max="10950" width="15.85546875" style="196" bestFit="1" customWidth="1"/>
    <col min="10951" max="10951" width="18.7109375" style="196" bestFit="1" customWidth="1"/>
    <col min="10952" max="10952" width="9.140625" style="196"/>
    <col min="10953" max="10953" width="14.28515625" style="196" bestFit="1" customWidth="1"/>
    <col min="10954" max="10954" width="18.7109375" style="196" bestFit="1" customWidth="1"/>
    <col min="10955" max="10956" width="15.85546875" style="196" bestFit="1" customWidth="1"/>
    <col min="10957" max="10957" width="14.85546875" style="196" bestFit="1" customWidth="1"/>
    <col min="10958" max="10958" width="16.85546875" style="196" customWidth="1"/>
    <col min="10959" max="10959" width="15.28515625" style="196" customWidth="1"/>
    <col min="10960" max="10960" width="15.85546875" style="196" customWidth="1"/>
    <col min="10961" max="10961" width="14.28515625" style="196" customWidth="1"/>
    <col min="10962" max="10962" width="14.85546875" style="196" bestFit="1" customWidth="1"/>
    <col min="10963" max="10963" width="16.140625" style="196" customWidth="1"/>
    <col min="10964" max="10964" width="17.28515625" style="196" customWidth="1"/>
    <col min="10965" max="10965" width="15.85546875" style="196" bestFit="1" customWidth="1"/>
    <col min="10966" max="10966" width="18.7109375" style="196" bestFit="1" customWidth="1"/>
    <col min="10967" max="10967" width="9.140625" style="196"/>
    <col min="10968" max="10968" width="14.28515625" style="196" bestFit="1" customWidth="1"/>
    <col min="10969" max="10969" width="18.7109375" style="196" bestFit="1" customWidth="1"/>
    <col min="10970" max="10971" width="15.85546875" style="196" bestFit="1" customWidth="1"/>
    <col min="10972" max="10972" width="14.85546875" style="196" bestFit="1" customWidth="1"/>
    <col min="10973" max="10973" width="14.28515625" style="196" bestFit="1" customWidth="1"/>
    <col min="10974" max="10974" width="15.28515625" style="196" customWidth="1"/>
    <col min="10975" max="10975" width="15.85546875" style="196" customWidth="1"/>
    <col min="10976" max="10976" width="14.28515625" style="196" customWidth="1"/>
    <col min="10977" max="10977" width="14.85546875" style="196" bestFit="1" customWidth="1"/>
    <col min="10978" max="10978" width="16.140625" style="196" customWidth="1"/>
    <col min="10979" max="10979" width="17.28515625" style="196" customWidth="1"/>
    <col min="10980" max="10980" width="15.85546875" style="196" bestFit="1" customWidth="1"/>
    <col min="10981" max="10981" width="18.7109375" style="196" bestFit="1" customWidth="1"/>
    <col min="10982" max="10982" width="9.140625" style="196"/>
    <col min="10983" max="10983" width="14.28515625" style="196" bestFit="1" customWidth="1"/>
    <col min="10984" max="10984" width="18.7109375" style="196" bestFit="1" customWidth="1"/>
    <col min="10985" max="10986" width="15.85546875" style="196" bestFit="1" customWidth="1"/>
    <col min="10987" max="10987" width="14.85546875" style="196" bestFit="1" customWidth="1"/>
    <col min="10988" max="10988" width="14.28515625" style="196" bestFit="1" customWidth="1"/>
    <col min="10989" max="10989" width="15.28515625" style="196" customWidth="1"/>
    <col min="10990" max="10990" width="15.85546875" style="196" customWidth="1"/>
    <col min="10991" max="10991" width="14.28515625" style="196" customWidth="1"/>
    <col min="10992" max="10992" width="14.85546875" style="196" bestFit="1" customWidth="1"/>
    <col min="10993" max="10993" width="16.140625" style="196" customWidth="1"/>
    <col min="10994" max="10994" width="17.28515625" style="196" customWidth="1"/>
    <col min="10995" max="10995" width="15.85546875" style="196" bestFit="1" customWidth="1"/>
    <col min="10996" max="10996" width="18.7109375" style="196" bestFit="1" customWidth="1"/>
    <col min="10997" max="10997" width="9.140625" style="196"/>
    <col min="10998" max="10998" width="14.28515625" style="196" bestFit="1" customWidth="1"/>
    <col min="10999" max="10999" width="18.7109375" style="196" bestFit="1" customWidth="1"/>
    <col min="11000" max="11001" width="15.85546875" style="196" bestFit="1" customWidth="1"/>
    <col min="11002" max="11002" width="14.85546875" style="196" bestFit="1" customWidth="1"/>
    <col min="11003" max="11003" width="14.28515625" style="196" bestFit="1" customWidth="1"/>
    <col min="11004" max="11004" width="15.28515625" style="196" customWidth="1"/>
    <col min="11005" max="11005" width="15.85546875" style="196" customWidth="1"/>
    <col min="11006" max="11006" width="14.28515625" style="196" customWidth="1"/>
    <col min="11007" max="11007" width="14.85546875" style="196" bestFit="1" customWidth="1"/>
    <col min="11008" max="11008" width="16.140625" style="196" customWidth="1"/>
    <col min="11009" max="11009" width="17.28515625" style="196" customWidth="1"/>
    <col min="11010" max="11010" width="15.85546875" style="196" bestFit="1" customWidth="1"/>
    <col min="11011" max="11011" width="18.7109375" style="196" bestFit="1" customWidth="1"/>
    <col min="11012" max="11171" width="9.140625" style="196"/>
    <col min="11172" max="11172" width="5.7109375" style="196" customWidth="1"/>
    <col min="11173" max="11173" width="29" style="196" customWidth="1"/>
    <col min="11174" max="11174" width="17.140625" style="196" customWidth="1"/>
    <col min="11175" max="11175" width="11.140625" style="196" customWidth="1"/>
    <col min="11176" max="11176" width="15.7109375" style="196" customWidth="1"/>
    <col min="11177" max="11177" width="16.28515625" style="196" customWidth="1"/>
    <col min="11178" max="11178" width="21.140625" style="196" customWidth="1"/>
    <col min="11179" max="11179" width="13" style="196" customWidth="1"/>
    <col min="11180" max="11180" width="15.28515625" style="196" customWidth="1"/>
    <col min="11181" max="11182" width="14.28515625" style="196" customWidth="1"/>
    <col min="11183" max="11184" width="15" style="196" customWidth="1"/>
    <col min="11185" max="11185" width="17.7109375" style="196" customWidth="1"/>
    <col min="11186" max="11186" width="15.7109375" style="196" customWidth="1"/>
    <col min="11187" max="11188" width="15" style="196" customWidth="1"/>
    <col min="11189" max="11189" width="15.85546875" style="196" customWidth="1"/>
    <col min="11190" max="11190" width="17.85546875" style="196" customWidth="1"/>
    <col min="11191" max="11191" width="15.85546875" style="196" bestFit="1" customWidth="1"/>
    <col min="11192" max="11192" width="18.7109375" style="196" bestFit="1" customWidth="1"/>
    <col min="11193" max="11193" width="5.7109375" style="196" customWidth="1"/>
    <col min="11194" max="11194" width="16.5703125" style="196" customWidth="1"/>
    <col min="11195" max="11195" width="18.7109375" style="196" bestFit="1" customWidth="1"/>
    <col min="11196" max="11197" width="15.85546875" style="196" bestFit="1" customWidth="1"/>
    <col min="11198" max="11198" width="14.85546875" style="196" bestFit="1" customWidth="1"/>
    <col min="11199" max="11199" width="14.28515625" style="196" bestFit="1" customWidth="1"/>
    <col min="11200" max="11200" width="15.28515625" style="196" customWidth="1"/>
    <col min="11201" max="11201" width="15.85546875" style="196" customWidth="1"/>
    <col min="11202" max="11202" width="14.28515625" style="196" customWidth="1"/>
    <col min="11203" max="11203" width="14.85546875" style="196" bestFit="1" customWidth="1"/>
    <col min="11204" max="11204" width="16.140625" style="196" customWidth="1"/>
    <col min="11205" max="11205" width="17.28515625" style="196" customWidth="1"/>
    <col min="11206" max="11206" width="15.85546875" style="196" bestFit="1" customWidth="1"/>
    <col min="11207" max="11207" width="18.7109375" style="196" bestFit="1" customWidth="1"/>
    <col min="11208" max="11208" width="9.140625" style="196"/>
    <col min="11209" max="11209" width="14.28515625" style="196" bestFit="1" customWidth="1"/>
    <col min="11210" max="11210" width="18.7109375" style="196" bestFit="1" customWidth="1"/>
    <col min="11211" max="11212" width="15.85546875" style="196" bestFit="1" customWidth="1"/>
    <col min="11213" max="11213" width="14.85546875" style="196" bestFit="1" customWidth="1"/>
    <col min="11214" max="11214" width="16.85546875" style="196" customWidth="1"/>
    <col min="11215" max="11215" width="15.28515625" style="196" customWidth="1"/>
    <col min="11216" max="11216" width="15.85546875" style="196" customWidth="1"/>
    <col min="11217" max="11217" width="14.28515625" style="196" customWidth="1"/>
    <col min="11218" max="11218" width="14.85546875" style="196" bestFit="1" customWidth="1"/>
    <col min="11219" max="11219" width="16.140625" style="196" customWidth="1"/>
    <col min="11220" max="11220" width="17.28515625" style="196" customWidth="1"/>
    <col min="11221" max="11221" width="15.85546875" style="196" bestFit="1" customWidth="1"/>
    <col min="11222" max="11222" width="18.7109375" style="196" bestFit="1" customWidth="1"/>
    <col min="11223" max="11223" width="9.140625" style="196"/>
    <col min="11224" max="11224" width="14.28515625" style="196" bestFit="1" customWidth="1"/>
    <col min="11225" max="11225" width="18.7109375" style="196" bestFit="1" customWidth="1"/>
    <col min="11226" max="11227" width="15.85546875" style="196" bestFit="1" customWidth="1"/>
    <col min="11228" max="11228" width="14.85546875" style="196" bestFit="1" customWidth="1"/>
    <col min="11229" max="11229" width="14.28515625" style="196" bestFit="1" customWidth="1"/>
    <col min="11230" max="11230" width="15.28515625" style="196" customWidth="1"/>
    <col min="11231" max="11231" width="15.85546875" style="196" customWidth="1"/>
    <col min="11232" max="11232" width="14.28515625" style="196" customWidth="1"/>
    <col min="11233" max="11233" width="14.85546875" style="196" bestFit="1" customWidth="1"/>
    <col min="11234" max="11234" width="16.140625" style="196" customWidth="1"/>
    <col min="11235" max="11235" width="17.28515625" style="196" customWidth="1"/>
    <col min="11236" max="11236" width="15.85546875" style="196" bestFit="1" customWidth="1"/>
    <col min="11237" max="11237" width="18.7109375" style="196" bestFit="1" customWidth="1"/>
    <col min="11238" max="11238" width="9.140625" style="196"/>
    <col min="11239" max="11239" width="14.28515625" style="196" bestFit="1" customWidth="1"/>
    <col min="11240" max="11240" width="18.7109375" style="196" bestFit="1" customWidth="1"/>
    <col min="11241" max="11242" width="15.85546875" style="196" bestFit="1" customWidth="1"/>
    <col min="11243" max="11243" width="14.85546875" style="196" bestFit="1" customWidth="1"/>
    <col min="11244" max="11244" width="14.28515625" style="196" bestFit="1" customWidth="1"/>
    <col min="11245" max="11245" width="15.28515625" style="196" customWidth="1"/>
    <col min="11246" max="11246" width="15.85546875" style="196" customWidth="1"/>
    <col min="11247" max="11247" width="14.28515625" style="196" customWidth="1"/>
    <col min="11248" max="11248" width="14.85546875" style="196" bestFit="1" customWidth="1"/>
    <col min="11249" max="11249" width="16.140625" style="196" customWidth="1"/>
    <col min="11250" max="11250" width="17.28515625" style="196" customWidth="1"/>
    <col min="11251" max="11251" width="15.85546875" style="196" bestFit="1" customWidth="1"/>
    <col min="11252" max="11252" width="18.7109375" style="196" bestFit="1" customWidth="1"/>
    <col min="11253" max="11253" width="9.140625" style="196"/>
    <col min="11254" max="11254" width="14.28515625" style="196" bestFit="1" customWidth="1"/>
    <col min="11255" max="11255" width="18.7109375" style="196" bestFit="1" customWidth="1"/>
    <col min="11256" max="11257" width="15.85546875" style="196" bestFit="1" customWidth="1"/>
    <col min="11258" max="11258" width="14.85546875" style="196" bestFit="1" customWidth="1"/>
    <col min="11259" max="11259" width="14.28515625" style="196" bestFit="1" customWidth="1"/>
    <col min="11260" max="11260" width="15.28515625" style="196" customWidth="1"/>
    <col min="11261" max="11261" width="15.85546875" style="196" customWidth="1"/>
    <col min="11262" max="11262" width="14.28515625" style="196" customWidth="1"/>
    <col min="11263" max="11263" width="14.85546875" style="196" bestFit="1" customWidth="1"/>
    <col min="11264" max="11264" width="16.140625" style="196" customWidth="1"/>
    <col min="11265" max="11265" width="17.28515625" style="196" customWidth="1"/>
    <col min="11266" max="11266" width="15.85546875" style="196" bestFit="1" customWidth="1"/>
    <col min="11267" max="11267" width="18.7109375" style="196" bestFit="1" customWidth="1"/>
    <col min="11268" max="11427" width="9.140625" style="196"/>
    <col min="11428" max="11428" width="5.7109375" style="196" customWidth="1"/>
    <col min="11429" max="11429" width="29" style="196" customWidth="1"/>
    <col min="11430" max="11430" width="17.140625" style="196" customWidth="1"/>
    <col min="11431" max="11431" width="11.140625" style="196" customWidth="1"/>
    <col min="11432" max="11432" width="15.7109375" style="196" customWidth="1"/>
    <col min="11433" max="11433" width="16.28515625" style="196" customWidth="1"/>
    <col min="11434" max="11434" width="21.140625" style="196" customWidth="1"/>
    <col min="11435" max="11435" width="13" style="196" customWidth="1"/>
    <col min="11436" max="11436" width="15.28515625" style="196" customWidth="1"/>
    <col min="11437" max="11438" width="14.28515625" style="196" customWidth="1"/>
    <col min="11439" max="11440" width="15" style="196" customWidth="1"/>
    <col min="11441" max="11441" width="17.7109375" style="196" customWidth="1"/>
    <col min="11442" max="11442" width="15.7109375" style="196" customWidth="1"/>
    <col min="11443" max="11444" width="15" style="196" customWidth="1"/>
    <col min="11445" max="11445" width="15.85546875" style="196" customWidth="1"/>
    <col min="11446" max="11446" width="17.85546875" style="196" customWidth="1"/>
    <col min="11447" max="11447" width="15.85546875" style="196" bestFit="1" customWidth="1"/>
    <col min="11448" max="11448" width="18.7109375" style="196" bestFit="1" customWidth="1"/>
    <col min="11449" max="11449" width="5.7109375" style="196" customWidth="1"/>
    <col min="11450" max="11450" width="16.5703125" style="196" customWidth="1"/>
    <col min="11451" max="11451" width="18.7109375" style="196" bestFit="1" customWidth="1"/>
    <col min="11452" max="11453" width="15.85546875" style="196" bestFit="1" customWidth="1"/>
    <col min="11454" max="11454" width="14.85546875" style="196" bestFit="1" customWidth="1"/>
    <col min="11455" max="11455" width="14.28515625" style="196" bestFit="1" customWidth="1"/>
    <col min="11456" max="11456" width="15.28515625" style="196" customWidth="1"/>
    <col min="11457" max="11457" width="15.85546875" style="196" customWidth="1"/>
    <col min="11458" max="11458" width="14.28515625" style="196" customWidth="1"/>
    <col min="11459" max="11459" width="14.85546875" style="196" bestFit="1" customWidth="1"/>
    <col min="11460" max="11460" width="16.140625" style="196" customWidth="1"/>
    <col min="11461" max="11461" width="17.28515625" style="196" customWidth="1"/>
    <col min="11462" max="11462" width="15.85546875" style="196" bestFit="1" customWidth="1"/>
    <col min="11463" max="11463" width="18.7109375" style="196" bestFit="1" customWidth="1"/>
    <col min="11464" max="11464" width="9.140625" style="196"/>
    <col min="11465" max="11465" width="14.28515625" style="196" bestFit="1" customWidth="1"/>
    <col min="11466" max="11466" width="18.7109375" style="196" bestFit="1" customWidth="1"/>
    <col min="11467" max="11468" width="15.85546875" style="196" bestFit="1" customWidth="1"/>
    <col min="11469" max="11469" width="14.85546875" style="196" bestFit="1" customWidth="1"/>
    <col min="11470" max="11470" width="16.85546875" style="196" customWidth="1"/>
    <col min="11471" max="11471" width="15.28515625" style="196" customWidth="1"/>
    <col min="11472" max="11472" width="15.85546875" style="196" customWidth="1"/>
    <col min="11473" max="11473" width="14.28515625" style="196" customWidth="1"/>
    <col min="11474" max="11474" width="14.85546875" style="196" bestFit="1" customWidth="1"/>
    <col min="11475" max="11475" width="16.140625" style="196" customWidth="1"/>
    <col min="11476" max="11476" width="17.28515625" style="196" customWidth="1"/>
    <col min="11477" max="11477" width="15.85546875" style="196" bestFit="1" customWidth="1"/>
    <col min="11478" max="11478" width="18.7109375" style="196" bestFit="1" customWidth="1"/>
    <col min="11479" max="11479" width="9.140625" style="196"/>
    <col min="11480" max="11480" width="14.28515625" style="196" bestFit="1" customWidth="1"/>
    <col min="11481" max="11481" width="18.7109375" style="196" bestFit="1" customWidth="1"/>
    <col min="11482" max="11483" width="15.85546875" style="196" bestFit="1" customWidth="1"/>
    <col min="11484" max="11484" width="14.85546875" style="196" bestFit="1" customWidth="1"/>
    <col min="11485" max="11485" width="14.28515625" style="196" bestFit="1" customWidth="1"/>
    <col min="11486" max="11486" width="15.28515625" style="196" customWidth="1"/>
    <col min="11487" max="11487" width="15.85546875" style="196" customWidth="1"/>
    <col min="11488" max="11488" width="14.28515625" style="196" customWidth="1"/>
    <col min="11489" max="11489" width="14.85546875" style="196" bestFit="1" customWidth="1"/>
    <col min="11490" max="11490" width="16.140625" style="196" customWidth="1"/>
    <col min="11491" max="11491" width="17.28515625" style="196" customWidth="1"/>
    <col min="11492" max="11492" width="15.85546875" style="196" bestFit="1" customWidth="1"/>
    <col min="11493" max="11493" width="18.7109375" style="196" bestFit="1" customWidth="1"/>
    <col min="11494" max="11494" width="9.140625" style="196"/>
    <col min="11495" max="11495" width="14.28515625" style="196" bestFit="1" customWidth="1"/>
    <col min="11496" max="11496" width="18.7109375" style="196" bestFit="1" customWidth="1"/>
    <col min="11497" max="11498" width="15.85546875" style="196" bestFit="1" customWidth="1"/>
    <col min="11499" max="11499" width="14.85546875" style="196" bestFit="1" customWidth="1"/>
    <col min="11500" max="11500" width="14.28515625" style="196" bestFit="1" customWidth="1"/>
    <col min="11501" max="11501" width="15.28515625" style="196" customWidth="1"/>
    <col min="11502" max="11502" width="15.85546875" style="196" customWidth="1"/>
    <col min="11503" max="11503" width="14.28515625" style="196" customWidth="1"/>
    <col min="11504" max="11504" width="14.85546875" style="196" bestFit="1" customWidth="1"/>
    <col min="11505" max="11505" width="16.140625" style="196" customWidth="1"/>
    <col min="11506" max="11506" width="17.28515625" style="196" customWidth="1"/>
    <col min="11507" max="11507" width="15.85546875" style="196" bestFit="1" customWidth="1"/>
    <col min="11508" max="11508" width="18.7109375" style="196" bestFit="1" customWidth="1"/>
    <col min="11509" max="11509" width="9.140625" style="196"/>
    <col min="11510" max="11510" width="14.28515625" style="196" bestFit="1" customWidth="1"/>
    <col min="11511" max="11511" width="18.7109375" style="196" bestFit="1" customWidth="1"/>
    <col min="11512" max="11513" width="15.85546875" style="196" bestFit="1" customWidth="1"/>
    <col min="11514" max="11514" width="14.85546875" style="196" bestFit="1" customWidth="1"/>
    <col min="11515" max="11515" width="14.28515625" style="196" bestFit="1" customWidth="1"/>
    <col min="11516" max="11516" width="15.28515625" style="196" customWidth="1"/>
    <col min="11517" max="11517" width="15.85546875" style="196" customWidth="1"/>
    <col min="11518" max="11518" width="14.28515625" style="196" customWidth="1"/>
    <col min="11519" max="11519" width="14.85546875" style="196" bestFit="1" customWidth="1"/>
    <col min="11520" max="11520" width="16.140625" style="196" customWidth="1"/>
    <col min="11521" max="11521" width="17.28515625" style="196" customWidth="1"/>
    <col min="11522" max="11522" width="15.85546875" style="196" bestFit="1" customWidth="1"/>
    <col min="11523" max="11523" width="18.7109375" style="196" bestFit="1" customWidth="1"/>
    <col min="11524" max="11683" width="9.140625" style="196"/>
    <col min="11684" max="11684" width="5.7109375" style="196" customWidth="1"/>
    <col min="11685" max="11685" width="29" style="196" customWidth="1"/>
    <col min="11686" max="11686" width="17.140625" style="196" customWidth="1"/>
    <col min="11687" max="11687" width="11.140625" style="196" customWidth="1"/>
    <col min="11688" max="11688" width="15.7109375" style="196" customWidth="1"/>
    <col min="11689" max="11689" width="16.28515625" style="196" customWidth="1"/>
    <col min="11690" max="11690" width="21.140625" style="196" customWidth="1"/>
    <col min="11691" max="11691" width="13" style="196" customWidth="1"/>
    <col min="11692" max="11692" width="15.28515625" style="196" customWidth="1"/>
    <col min="11693" max="11694" width="14.28515625" style="196" customWidth="1"/>
    <col min="11695" max="11696" width="15" style="196" customWidth="1"/>
    <col min="11697" max="11697" width="17.7109375" style="196" customWidth="1"/>
    <col min="11698" max="11698" width="15.7109375" style="196" customWidth="1"/>
    <col min="11699" max="11700" width="15" style="196" customWidth="1"/>
    <col min="11701" max="11701" width="15.85546875" style="196" customWidth="1"/>
    <col min="11702" max="11702" width="17.85546875" style="196" customWidth="1"/>
    <col min="11703" max="11703" width="15.85546875" style="196" bestFit="1" customWidth="1"/>
    <col min="11704" max="11704" width="18.7109375" style="196" bestFit="1" customWidth="1"/>
    <col min="11705" max="11705" width="5.7109375" style="196" customWidth="1"/>
    <col min="11706" max="11706" width="16.5703125" style="196" customWidth="1"/>
    <col min="11707" max="11707" width="18.7109375" style="196" bestFit="1" customWidth="1"/>
    <col min="11708" max="11709" width="15.85546875" style="196" bestFit="1" customWidth="1"/>
    <col min="11710" max="11710" width="14.85546875" style="196" bestFit="1" customWidth="1"/>
    <col min="11711" max="11711" width="14.28515625" style="196" bestFit="1" customWidth="1"/>
    <col min="11712" max="11712" width="15.28515625" style="196" customWidth="1"/>
    <col min="11713" max="11713" width="15.85546875" style="196" customWidth="1"/>
    <col min="11714" max="11714" width="14.28515625" style="196" customWidth="1"/>
    <col min="11715" max="11715" width="14.85546875" style="196" bestFit="1" customWidth="1"/>
    <col min="11716" max="11716" width="16.140625" style="196" customWidth="1"/>
    <col min="11717" max="11717" width="17.28515625" style="196" customWidth="1"/>
    <col min="11718" max="11718" width="15.85546875" style="196" bestFit="1" customWidth="1"/>
    <col min="11719" max="11719" width="18.7109375" style="196" bestFit="1" customWidth="1"/>
    <col min="11720" max="11720" width="9.140625" style="196"/>
    <col min="11721" max="11721" width="14.28515625" style="196" bestFit="1" customWidth="1"/>
    <col min="11722" max="11722" width="18.7109375" style="196" bestFit="1" customWidth="1"/>
    <col min="11723" max="11724" width="15.85546875" style="196" bestFit="1" customWidth="1"/>
    <col min="11725" max="11725" width="14.85546875" style="196" bestFit="1" customWidth="1"/>
    <col min="11726" max="11726" width="16.85546875" style="196" customWidth="1"/>
    <col min="11727" max="11727" width="15.28515625" style="196" customWidth="1"/>
    <col min="11728" max="11728" width="15.85546875" style="196" customWidth="1"/>
    <col min="11729" max="11729" width="14.28515625" style="196" customWidth="1"/>
    <col min="11730" max="11730" width="14.85546875" style="196" bestFit="1" customWidth="1"/>
    <col min="11731" max="11731" width="16.140625" style="196" customWidth="1"/>
    <col min="11732" max="11732" width="17.28515625" style="196" customWidth="1"/>
    <col min="11733" max="11733" width="15.85546875" style="196" bestFit="1" customWidth="1"/>
    <col min="11734" max="11734" width="18.7109375" style="196" bestFit="1" customWidth="1"/>
    <col min="11735" max="11735" width="9.140625" style="196"/>
    <col min="11736" max="11736" width="14.28515625" style="196" bestFit="1" customWidth="1"/>
    <col min="11737" max="11737" width="18.7109375" style="196" bestFit="1" customWidth="1"/>
    <col min="11738" max="11739" width="15.85546875" style="196" bestFit="1" customWidth="1"/>
    <col min="11740" max="11740" width="14.85546875" style="196" bestFit="1" customWidth="1"/>
    <col min="11741" max="11741" width="14.28515625" style="196" bestFit="1" customWidth="1"/>
    <col min="11742" max="11742" width="15.28515625" style="196" customWidth="1"/>
    <col min="11743" max="11743" width="15.85546875" style="196" customWidth="1"/>
    <col min="11744" max="11744" width="14.28515625" style="196" customWidth="1"/>
    <col min="11745" max="11745" width="14.85546875" style="196" bestFit="1" customWidth="1"/>
    <col min="11746" max="11746" width="16.140625" style="196" customWidth="1"/>
    <col min="11747" max="11747" width="17.28515625" style="196" customWidth="1"/>
    <col min="11748" max="11748" width="15.85546875" style="196" bestFit="1" customWidth="1"/>
    <col min="11749" max="11749" width="18.7109375" style="196" bestFit="1" customWidth="1"/>
    <col min="11750" max="11750" width="9.140625" style="196"/>
    <col min="11751" max="11751" width="14.28515625" style="196" bestFit="1" customWidth="1"/>
    <col min="11752" max="11752" width="18.7109375" style="196" bestFit="1" customWidth="1"/>
    <col min="11753" max="11754" width="15.85546875" style="196" bestFit="1" customWidth="1"/>
    <col min="11755" max="11755" width="14.85546875" style="196" bestFit="1" customWidth="1"/>
    <col min="11756" max="11756" width="14.28515625" style="196" bestFit="1" customWidth="1"/>
    <col min="11757" max="11757" width="15.28515625" style="196" customWidth="1"/>
    <col min="11758" max="11758" width="15.85546875" style="196" customWidth="1"/>
    <col min="11759" max="11759" width="14.28515625" style="196" customWidth="1"/>
    <col min="11760" max="11760" width="14.85546875" style="196" bestFit="1" customWidth="1"/>
    <col min="11761" max="11761" width="16.140625" style="196" customWidth="1"/>
    <col min="11762" max="11762" width="17.28515625" style="196" customWidth="1"/>
    <col min="11763" max="11763" width="15.85546875" style="196" bestFit="1" customWidth="1"/>
    <col min="11764" max="11764" width="18.7109375" style="196" bestFit="1" customWidth="1"/>
    <col min="11765" max="11765" width="9.140625" style="196"/>
    <col min="11766" max="11766" width="14.28515625" style="196" bestFit="1" customWidth="1"/>
    <col min="11767" max="11767" width="18.7109375" style="196" bestFit="1" customWidth="1"/>
    <col min="11768" max="11769" width="15.85546875" style="196" bestFit="1" customWidth="1"/>
    <col min="11770" max="11770" width="14.85546875" style="196" bestFit="1" customWidth="1"/>
    <col min="11771" max="11771" width="14.28515625" style="196" bestFit="1" customWidth="1"/>
    <col min="11772" max="11772" width="15.28515625" style="196" customWidth="1"/>
    <col min="11773" max="11773" width="15.85546875" style="196" customWidth="1"/>
    <col min="11774" max="11774" width="14.28515625" style="196" customWidth="1"/>
    <col min="11775" max="11775" width="14.85546875" style="196" bestFit="1" customWidth="1"/>
    <col min="11776" max="11776" width="16.140625" style="196" customWidth="1"/>
    <col min="11777" max="11777" width="17.28515625" style="196" customWidth="1"/>
    <col min="11778" max="11778" width="15.85546875" style="196" bestFit="1" customWidth="1"/>
    <col min="11779" max="11779" width="18.7109375" style="196" bestFit="1" customWidth="1"/>
    <col min="11780" max="11939" width="9.140625" style="196"/>
    <col min="11940" max="11940" width="5.7109375" style="196" customWidth="1"/>
    <col min="11941" max="11941" width="29" style="196" customWidth="1"/>
    <col min="11942" max="11942" width="17.140625" style="196" customWidth="1"/>
    <col min="11943" max="11943" width="11.140625" style="196" customWidth="1"/>
    <col min="11944" max="11944" width="15.7109375" style="196" customWidth="1"/>
    <col min="11945" max="11945" width="16.28515625" style="196" customWidth="1"/>
    <col min="11946" max="11946" width="21.140625" style="196" customWidth="1"/>
    <col min="11947" max="11947" width="13" style="196" customWidth="1"/>
    <col min="11948" max="11948" width="15.28515625" style="196" customWidth="1"/>
    <col min="11949" max="11950" width="14.28515625" style="196" customWidth="1"/>
    <col min="11951" max="11952" width="15" style="196" customWidth="1"/>
    <col min="11953" max="11953" width="17.7109375" style="196" customWidth="1"/>
    <col min="11954" max="11954" width="15.7109375" style="196" customWidth="1"/>
    <col min="11955" max="11956" width="15" style="196" customWidth="1"/>
    <col min="11957" max="11957" width="15.85546875" style="196" customWidth="1"/>
    <col min="11958" max="11958" width="17.85546875" style="196" customWidth="1"/>
    <col min="11959" max="11959" width="15.85546875" style="196" bestFit="1" customWidth="1"/>
    <col min="11960" max="11960" width="18.7109375" style="196" bestFit="1" customWidth="1"/>
    <col min="11961" max="11961" width="5.7109375" style="196" customWidth="1"/>
    <col min="11962" max="11962" width="16.5703125" style="196" customWidth="1"/>
    <col min="11963" max="11963" width="18.7109375" style="196" bestFit="1" customWidth="1"/>
    <col min="11964" max="11965" width="15.85546875" style="196" bestFit="1" customWidth="1"/>
    <col min="11966" max="11966" width="14.85546875" style="196" bestFit="1" customWidth="1"/>
    <col min="11967" max="11967" width="14.28515625" style="196" bestFit="1" customWidth="1"/>
    <col min="11968" max="11968" width="15.28515625" style="196" customWidth="1"/>
    <col min="11969" max="11969" width="15.85546875" style="196" customWidth="1"/>
    <col min="11970" max="11970" width="14.28515625" style="196" customWidth="1"/>
    <col min="11971" max="11971" width="14.85546875" style="196" bestFit="1" customWidth="1"/>
    <col min="11972" max="11972" width="16.140625" style="196" customWidth="1"/>
    <col min="11973" max="11973" width="17.28515625" style="196" customWidth="1"/>
    <col min="11974" max="11974" width="15.85546875" style="196" bestFit="1" customWidth="1"/>
    <col min="11975" max="11975" width="18.7109375" style="196" bestFit="1" customWidth="1"/>
    <col min="11976" max="11976" width="9.140625" style="196"/>
    <col min="11977" max="11977" width="14.28515625" style="196" bestFit="1" customWidth="1"/>
    <col min="11978" max="11978" width="18.7109375" style="196" bestFit="1" customWidth="1"/>
    <col min="11979" max="11980" width="15.85546875" style="196" bestFit="1" customWidth="1"/>
    <col min="11981" max="11981" width="14.85546875" style="196" bestFit="1" customWidth="1"/>
    <col min="11982" max="11982" width="16.85546875" style="196" customWidth="1"/>
    <col min="11983" max="11983" width="15.28515625" style="196" customWidth="1"/>
    <col min="11984" max="11984" width="15.85546875" style="196" customWidth="1"/>
    <col min="11985" max="11985" width="14.28515625" style="196" customWidth="1"/>
    <col min="11986" max="11986" width="14.85546875" style="196" bestFit="1" customWidth="1"/>
    <col min="11987" max="11987" width="16.140625" style="196" customWidth="1"/>
    <col min="11988" max="11988" width="17.28515625" style="196" customWidth="1"/>
    <col min="11989" max="11989" width="15.85546875" style="196" bestFit="1" customWidth="1"/>
    <col min="11990" max="11990" width="18.7109375" style="196" bestFit="1" customWidth="1"/>
    <col min="11991" max="11991" width="9.140625" style="196"/>
    <col min="11992" max="11992" width="14.28515625" style="196" bestFit="1" customWidth="1"/>
    <col min="11993" max="11993" width="18.7109375" style="196" bestFit="1" customWidth="1"/>
    <col min="11994" max="11995" width="15.85546875" style="196" bestFit="1" customWidth="1"/>
    <col min="11996" max="11996" width="14.85546875" style="196" bestFit="1" customWidth="1"/>
    <col min="11997" max="11997" width="14.28515625" style="196" bestFit="1" customWidth="1"/>
    <col min="11998" max="11998" width="15.28515625" style="196" customWidth="1"/>
    <col min="11999" max="11999" width="15.85546875" style="196" customWidth="1"/>
    <col min="12000" max="12000" width="14.28515625" style="196" customWidth="1"/>
    <col min="12001" max="12001" width="14.85546875" style="196" bestFit="1" customWidth="1"/>
    <col min="12002" max="12002" width="16.140625" style="196" customWidth="1"/>
    <col min="12003" max="12003" width="17.28515625" style="196" customWidth="1"/>
    <col min="12004" max="12004" width="15.85546875" style="196" bestFit="1" customWidth="1"/>
    <col min="12005" max="12005" width="18.7109375" style="196" bestFit="1" customWidth="1"/>
    <col min="12006" max="12006" width="9.140625" style="196"/>
    <col min="12007" max="12007" width="14.28515625" style="196" bestFit="1" customWidth="1"/>
    <col min="12008" max="12008" width="18.7109375" style="196" bestFit="1" customWidth="1"/>
    <col min="12009" max="12010" width="15.85546875" style="196" bestFit="1" customWidth="1"/>
    <col min="12011" max="12011" width="14.85546875" style="196" bestFit="1" customWidth="1"/>
    <col min="12012" max="12012" width="14.28515625" style="196" bestFit="1" customWidth="1"/>
    <col min="12013" max="12013" width="15.28515625" style="196" customWidth="1"/>
    <col min="12014" max="12014" width="15.85546875" style="196" customWidth="1"/>
    <col min="12015" max="12015" width="14.28515625" style="196" customWidth="1"/>
    <col min="12016" max="12016" width="14.85546875" style="196" bestFit="1" customWidth="1"/>
    <col min="12017" max="12017" width="16.140625" style="196" customWidth="1"/>
    <col min="12018" max="12018" width="17.28515625" style="196" customWidth="1"/>
    <col min="12019" max="12019" width="15.85546875" style="196" bestFit="1" customWidth="1"/>
    <col min="12020" max="12020" width="18.7109375" style="196" bestFit="1" customWidth="1"/>
    <col min="12021" max="12021" width="9.140625" style="196"/>
    <col min="12022" max="12022" width="14.28515625" style="196" bestFit="1" customWidth="1"/>
    <col min="12023" max="12023" width="18.7109375" style="196" bestFit="1" customWidth="1"/>
    <col min="12024" max="12025" width="15.85546875" style="196" bestFit="1" customWidth="1"/>
    <col min="12026" max="12026" width="14.85546875" style="196" bestFit="1" customWidth="1"/>
    <col min="12027" max="12027" width="14.28515625" style="196" bestFit="1" customWidth="1"/>
    <col min="12028" max="12028" width="15.28515625" style="196" customWidth="1"/>
    <col min="12029" max="12029" width="15.85546875" style="196" customWidth="1"/>
    <col min="12030" max="12030" width="14.28515625" style="196" customWidth="1"/>
    <col min="12031" max="12031" width="14.85546875" style="196" bestFit="1" customWidth="1"/>
    <col min="12032" max="12032" width="16.140625" style="196" customWidth="1"/>
    <col min="12033" max="12033" width="17.28515625" style="196" customWidth="1"/>
    <col min="12034" max="12034" width="15.85546875" style="196" bestFit="1" customWidth="1"/>
    <col min="12035" max="12035" width="18.7109375" style="196" bestFit="1" customWidth="1"/>
    <col min="12036" max="12195" width="9.140625" style="196"/>
    <col min="12196" max="12196" width="5.7109375" style="196" customWidth="1"/>
    <col min="12197" max="12197" width="29" style="196" customWidth="1"/>
    <col min="12198" max="12198" width="17.140625" style="196" customWidth="1"/>
    <col min="12199" max="12199" width="11.140625" style="196" customWidth="1"/>
    <col min="12200" max="12200" width="15.7109375" style="196" customWidth="1"/>
    <col min="12201" max="12201" width="16.28515625" style="196" customWidth="1"/>
    <col min="12202" max="12202" width="21.140625" style="196" customWidth="1"/>
    <col min="12203" max="12203" width="13" style="196" customWidth="1"/>
    <col min="12204" max="12204" width="15.28515625" style="196" customWidth="1"/>
    <col min="12205" max="12206" width="14.28515625" style="196" customWidth="1"/>
    <col min="12207" max="12208" width="15" style="196" customWidth="1"/>
    <col min="12209" max="12209" width="17.7109375" style="196" customWidth="1"/>
    <col min="12210" max="12210" width="15.7109375" style="196" customWidth="1"/>
    <col min="12211" max="12212" width="15" style="196" customWidth="1"/>
    <col min="12213" max="12213" width="15.85546875" style="196" customWidth="1"/>
    <col min="12214" max="12214" width="17.85546875" style="196" customWidth="1"/>
    <col min="12215" max="12215" width="15.85546875" style="196" bestFit="1" customWidth="1"/>
    <col min="12216" max="12216" width="18.7109375" style="196" bestFit="1" customWidth="1"/>
    <col min="12217" max="12217" width="5.7109375" style="196" customWidth="1"/>
    <col min="12218" max="12218" width="16.5703125" style="196" customWidth="1"/>
    <col min="12219" max="12219" width="18.7109375" style="196" bestFit="1" customWidth="1"/>
    <col min="12220" max="12221" width="15.85546875" style="196" bestFit="1" customWidth="1"/>
    <col min="12222" max="12222" width="14.85546875" style="196" bestFit="1" customWidth="1"/>
    <col min="12223" max="12223" width="14.28515625" style="196" bestFit="1" customWidth="1"/>
    <col min="12224" max="12224" width="15.28515625" style="196" customWidth="1"/>
    <col min="12225" max="12225" width="15.85546875" style="196" customWidth="1"/>
    <col min="12226" max="12226" width="14.28515625" style="196" customWidth="1"/>
    <col min="12227" max="12227" width="14.85546875" style="196" bestFit="1" customWidth="1"/>
    <col min="12228" max="12228" width="16.140625" style="196" customWidth="1"/>
    <col min="12229" max="12229" width="17.28515625" style="196" customWidth="1"/>
    <col min="12230" max="12230" width="15.85546875" style="196" bestFit="1" customWidth="1"/>
    <col min="12231" max="12231" width="18.7109375" style="196" bestFit="1" customWidth="1"/>
    <col min="12232" max="12232" width="9.140625" style="196"/>
    <col min="12233" max="12233" width="14.28515625" style="196" bestFit="1" customWidth="1"/>
    <col min="12234" max="12234" width="18.7109375" style="196" bestFit="1" customWidth="1"/>
    <col min="12235" max="12236" width="15.85546875" style="196" bestFit="1" customWidth="1"/>
    <col min="12237" max="12237" width="14.85546875" style="196" bestFit="1" customWidth="1"/>
    <col min="12238" max="12238" width="16.85546875" style="196" customWidth="1"/>
    <col min="12239" max="12239" width="15.28515625" style="196" customWidth="1"/>
    <col min="12240" max="12240" width="15.85546875" style="196" customWidth="1"/>
    <col min="12241" max="12241" width="14.28515625" style="196" customWidth="1"/>
    <col min="12242" max="12242" width="14.85546875" style="196" bestFit="1" customWidth="1"/>
    <col min="12243" max="12243" width="16.140625" style="196" customWidth="1"/>
    <col min="12244" max="12244" width="17.28515625" style="196" customWidth="1"/>
    <col min="12245" max="12245" width="15.85546875" style="196" bestFit="1" customWidth="1"/>
    <col min="12246" max="12246" width="18.7109375" style="196" bestFit="1" customWidth="1"/>
    <col min="12247" max="12247" width="9.140625" style="196"/>
    <col min="12248" max="12248" width="14.28515625" style="196" bestFit="1" customWidth="1"/>
    <col min="12249" max="12249" width="18.7109375" style="196" bestFit="1" customWidth="1"/>
    <col min="12250" max="12251" width="15.85546875" style="196" bestFit="1" customWidth="1"/>
    <col min="12252" max="12252" width="14.85546875" style="196" bestFit="1" customWidth="1"/>
    <col min="12253" max="12253" width="14.28515625" style="196" bestFit="1" customWidth="1"/>
    <col min="12254" max="12254" width="15.28515625" style="196" customWidth="1"/>
    <col min="12255" max="12255" width="15.85546875" style="196" customWidth="1"/>
    <col min="12256" max="12256" width="14.28515625" style="196" customWidth="1"/>
    <col min="12257" max="12257" width="14.85546875" style="196" bestFit="1" customWidth="1"/>
    <col min="12258" max="12258" width="16.140625" style="196" customWidth="1"/>
    <col min="12259" max="12259" width="17.28515625" style="196" customWidth="1"/>
    <col min="12260" max="12260" width="15.85546875" style="196" bestFit="1" customWidth="1"/>
    <col min="12261" max="12261" width="18.7109375" style="196" bestFit="1" customWidth="1"/>
    <col min="12262" max="12262" width="9.140625" style="196"/>
    <col min="12263" max="12263" width="14.28515625" style="196" bestFit="1" customWidth="1"/>
    <col min="12264" max="12264" width="18.7109375" style="196" bestFit="1" customWidth="1"/>
    <col min="12265" max="12266" width="15.85546875" style="196" bestFit="1" customWidth="1"/>
    <col min="12267" max="12267" width="14.85546875" style="196" bestFit="1" customWidth="1"/>
    <col min="12268" max="12268" width="14.28515625" style="196" bestFit="1" customWidth="1"/>
    <col min="12269" max="12269" width="15.28515625" style="196" customWidth="1"/>
    <col min="12270" max="12270" width="15.85546875" style="196" customWidth="1"/>
    <col min="12271" max="12271" width="14.28515625" style="196" customWidth="1"/>
    <col min="12272" max="12272" width="14.85546875" style="196" bestFit="1" customWidth="1"/>
    <col min="12273" max="12273" width="16.140625" style="196" customWidth="1"/>
    <col min="12274" max="12274" width="17.28515625" style="196" customWidth="1"/>
    <col min="12275" max="12275" width="15.85546875" style="196" bestFit="1" customWidth="1"/>
    <col min="12276" max="12276" width="18.7109375" style="196" bestFit="1" customWidth="1"/>
    <col min="12277" max="12277" width="9.140625" style="196"/>
    <col min="12278" max="12278" width="14.28515625" style="196" bestFit="1" customWidth="1"/>
    <col min="12279" max="12279" width="18.7109375" style="196" bestFit="1" customWidth="1"/>
    <col min="12280" max="12281" width="15.85546875" style="196" bestFit="1" customWidth="1"/>
    <col min="12282" max="12282" width="14.85546875" style="196" bestFit="1" customWidth="1"/>
    <col min="12283" max="12283" width="14.28515625" style="196" bestFit="1" customWidth="1"/>
    <col min="12284" max="12284" width="15.28515625" style="196" customWidth="1"/>
    <col min="12285" max="12285" width="15.85546875" style="196" customWidth="1"/>
    <col min="12286" max="12286" width="14.28515625" style="196" customWidth="1"/>
    <col min="12287" max="12287" width="14.85546875" style="196" bestFit="1" customWidth="1"/>
    <col min="12288" max="12288" width="16.140625" style="196" customWidth="1"/>
    <col min="12289" max="12289" width="17.28515625" style="196" customWidth="1"/>
    <col min="12290" max="12290" width="15.85546875" style="196" bestFit="1" customWidth="1"/>
    <col min="12291" max="12291" width="18.7109375" style="196" bestFit="1" customWidth="1"/>
    <col min="12292" max="12451" width="9.140625" style="196"/>
    <col min="12452" max="12452" width="5.7109375" style="196" customWidth="1"/>
    <col min="12453" max="12453" width="29" style="196" customWidth="1"/>
    <col min="12454" max="12454" width="17.140625" style="196" customWidth="1"/>
    <col min="12455" max="12455" width="11.140625" style="196" customWidth="1"/>
    <col min="12456" max="12456" width="15.7109375" style="196" customWidth="1"/>
    <col min="12457" max="12457" width="16.28515625" style="196" customWidth="1"/>
    <col min="12458" max="12458" width="21.140625" style="196" customWidth="1"/>
    <col min="12459" max="12459" width="13" style="196" customWidth="1"/>
    <col min="12460" max="12460" width="15.28515625" style="196" customWidth="1"/>
    <col min="12461" max="12462" width="14.28515625" style="196" customWidth="1"/>
    <col min="12463" max="12464" width="15" style="196" customWidth="1"/>
    <col min="12465" max="12465" width="17.7109375" style="196" customWidth="1"/>
    <col min="12466" max="12466" width="15.7109375" style="196" customWidth="1"/>
    <col min="12467" max="12468" width="15" style="196" customWidth="1"/>
    <col min="12469" max="12469" width="15.85546875" style="196" customWidth="1"/>
    <col min="12470" max="12470" width="17.85546875" style="196" customWidth="1"/>
    <col min="12471" max="12471" width="15.85546875" style="196" bestFit="1" customWidth="1"/>
    <col min="12472" max="12472" width="18.7109375" style="196" bestFit="1" customWidth="1"/>
    <col min="12473" max="12473" width="5.7109375" style="196" customWidth="1"/>
    <col min="12474" max="12474" width="16.5703125" style="196" customWidth="1"/>
    <col min="12475" max="12475" width="18.7109375" style="196" bestFit="1" customWidth="1"/>
    <col min="12476" max="12477" width="15.85546875" style="196" bestFit="1" customWidth="1"/>
    <col min="12478" max="12478" width="14.85546875" style="196" bestFit="1" customWidth="1"/>
    <col min="12479" max="12479" width="14.28515625" style="196" bestFit="1" customWidth="1"/>
    <col min="12480" max="12480" width="15.28515625" style="196" customWidth="1"/>
    <col min="12481" max="12481" width="15.85546875" style="196" customWidth="1"/>
    <col min="12482" max="12482" width="14.28515625" style="196" customWidth="1"/>
    <col min="12483" max="12483" width="14.85546875" style="196" bestFit="1" customWidth="1"/>
    <col min="12484" max="12484" width="16.140625" style="196" customWidth="1"/>
    <col min="12485" max="12485" width="17.28515625" style="196" customWidth="1"/>
    <col min="12486" max="12486" width="15.85546875" style="196" bestFit="1" customWidth="1"/>
    <col min="12487" max="12487" width="18.7109375" style="196" bestFit="1" customWidth="1"/>
    <col min="12488" max="12488" width="9.140625" style="196"/>
    <col min="12489" max="12489" width="14.28515625" style="196" bestFit="1" customWidth="1"/>
    <col min="12490" max="12490" width="18.7109375" style="196" bestFit="1" customWidth="1"/>
    <col min="12491" max="12492" width="15.85546875" style="196" bestFit="1" customWidth="1"/>
    <col min="12493" max="12493" width="14.85546875" style="196" bestFit="1" customWidth="1"/>
    <col min="12494" max="12494" width="16.85546875" style="196" customWidth="1"/>
    <col min="12495" max="12495" width="15.28515625" style="196" customWidth="1"/>
    <col min="12496" max="12496" width="15.85546875" style="196" customWidth="1"/>
    <col min="12497" max="12497" width="14.28515625" style="196" customWidth="1"/>
    <col min="12498" max="12498" width="14.85546875" style="196" bestFit="1" customWidth="1"/>
    <col min="12499" max="12499" width="16.140625" style="196" customWidth="1"/>
    <col min="12500" max="12500" width="17.28515625" style="196" customWidth="1"/>
    <col min="12501" max="12501" width="15.85546875" style="196" bestFit="1" customWidth="1"/>
    <col min="12502" max="12502" width="18.7109375" style="196" bestFit="1" customWidth="1"/>
    <col min="12503" max="12503" width="9.140625" style="196"/>
    <col min="12504" max="12504" width="14.28515625" style="196" bestFit="1" customWidth="1"/>
    <col min="12505" max="12505" width="18.7109375" style="196" bestFit="1" customWidth="1"/>
    <col min="12506" max="12507" width="15.85546875" style="196" bestFit="1" customWidth="1"/>
    <col min="12508" max="12508" width="14.85546875" style="196" bestFit="1" customWidth="1"/>
    <col min="12509" max="12509" width="14.28515625" style="196" bestFit="1" customWidth="1"/>
    <col min="12510" max="12510" width="15.28515625" style="196" customWidth="1"/>
    <col min="12511" max="12511" width="15.85546875" style="196" customWidth="1"/>
    <col min="12512" max="12512" width="14.28515625" style="196" customWidth="1"/>
    <col min="12513" max="12513" width="14.85546875" style="196" bestFit="1" customWidth="1"/>
    <col min="12514" max="12514" width="16.140625" style="196" customWidth="1"/>
    <col min="12515" max="12515" width="17.28515625" style="196" customWidth="1"/>
    <col min="12516" max="12516" width="15.85546875" style="196" bestFit="1" customWidth="1"/>
    <col min="12517" max="12517" width="18.7109375" style="196" bestFit="1" customWidth="1"/>
    <col min="12518" max="12518" width="9.140625" style="196"/>
    <col min="12519" max="12519" width="14.28515625" style="196" bestFit="1" customWidth="1"/>
    <col min="12520" max="12520" width="18.7109375" style="196" bestFit="1" customWidth="1"/>
    <col min="12521" max="12522" width="15.85546875" style="196" bestFit="1" customWidth="1"/>
    <col min="12523" max="12523" width="14.85546875" style="196" bestFit="1" customWidth="1"/>
    <col min="12524" max="12524" width="14.28515625" style="196" bestFit="1" customWidth="1"/>
    <col min="12525" max="12525" width="15.28515625" style="196" customWidth="1"/>
    <col min="12526" max="12526" width="15.85546875" style="196" customWidth="1"/>
    <col min="12527" max="12527" width="14.28515625" style="196" customWidth="1"/>
    <col min="12528" max="12528" width="14.85546875" style="196" bestFit="1" customWidth="1"/>
    <col min="12529" max="12529" width="16.140625" style="196" customWidth="1"/>
    <col min="12530" max="12530" width="17.28515625" style="196" customWidth="1"/>
    <col min="12531" max="12531" width="15.85546875" style="196" bestFit="1" customWidth="1"/>
    <col min="12532" max="12532" width="18.7109375" style="196" bestFit="1" customWidth="1"/>
    <col min="12533" max="12533" width="9.140625" style="196"/>
    <col min="12534" max="12534" width="14.28515625" style="196" bestFit="1" customWidth="1"/>
    <col min="12535" max="12535" width="18.7109375" style="196" bestFit="1" customWidth="1"/>
    <col min="12536" max="12537" width="15.85546875" style="196" bestFit="1" customWidth="1"/>
    <col min="12538" max="12538" width="14.85546875" style="196" bestFit="1" customWidth="1"/>
    <col min="12539" max="12539" width="14.28515625" style="196" bestFit="1" customWidth="1"/>
    <col min="12540" max="12540" width="15.28515625" style="196" customWidth="1"/>
    <col min="12541" max="12541" width="15.85546875" style="196" customWidth="1"/>
    <col min="12542" max="12542" width="14.28515625" style="196" customWidth="1"/>
    <col min="12543" max="12543" width="14.85546875" style="196" bestFit="1" customWidth="1"/>
    <col min="12544" max="12544" width="16.140625" style="196" customWidth="1"/>
    <col min="12545" max="12545" width="17.28515625" style="196" customWidth="1"/>
    <col min="12546" max="12546" width="15.85546875" style="196" bestFit="1" customWidth="1"/>
    <col min="12547" max="12547" width="18.7109375" style="196" bestFit="1" customWidth="1"/>
    <col min="12548" max="12707" width="9.140625" style="196"/>
    <col min="12708" max="12708" width="5.7109375" style="196" customWidth="1"/>
    <col min="12709" max="12709" width="29" style="196" customWidth="1"/>
    <col min="12710" max="12710" width="17.140625" style="196" customWidth="1"/>
    <col min="12711" max="12711" width="11.140625" style="196" customWidth="1"/>
    <col min="12712" max="12712" width="15.7109375" style="196" customWidth="1"/>
    <col min="12713" max="12713" width="16.28515625" style="196" customWidth="1"/>
    <col min="12714" max="12714" width="21.140625" style="196" customWidth="1"/>
    <col min="12715" max="12715" width="13" style="196" customWidth="1"/>
    <col min="12716" max="12716" width="15.28515625" style="196" customWidth="1"/>
    <col min="12717" max="12718" width="14.28515625" style="196" customWidth="1"/>
    <col min="12719" max="12720" width="15" style="196" customWidth="1"/>
    <col min="12721" max="12721" width="17.7109375" style="196" customWidth="1"/>
    <col min="12722" max="12722" width="15.7109375" style="196" customWidth="1"/>
    <col min="12723" max="12724" width="15" style="196" customWidth="1"/>
    <col min="12725" max="12725" width="15.85546875" style="196" customWidth="1"/>
    <col min="12726" max="12726" width="17.85546875" style="196" customWidth="1"/>
    <col min="12727" max="12727" width="15.85546875" style="196" bestFit="1" customWidth="1"/>
    <col min="12728" max="12728" width="18.7109375" style="196" bestFit="1" customWidth="1"/>
    <col min="12729" max="12729" width="5.7109375" style="196" customWidth="1"/>
    <col min="12730" max="12730" width="16.5703125" style="196" customWidth="1"/>
    <col min="12731" max="12731" width="18.7109375" style="196" bestFit="1" customWidth="1"/>
    <col min="12732" max="12733" width="15.85546875" style="196" bestFit="1" customWidth="1"/>
    <col min="12734" max="12734" width="14.85546875" style="196" bestFit="1" customWidth="1"/>
    <col min="12735" max="12735" width="14.28515625" style="196" bestFit="1" customWidth="1"/>
    <col min="12736" max="12736" width="15.28515625" style="196" customWidth="1"/>
    <col min="12737" max="12737" width="15.85546875" style="196" customWidth="1"/>
    <col min="12738" max="12738" width="14.28515625" style="196" customWidth="1"/>
    <col min="12739" max="12739" width="14.85546875" style="196" bestFit="1" customWidth="1"/>
    <col min="12740" max="12740" width="16.140625" style="196" customWidth="1"/>
    <col min="12741" max="12741" width="17.28515625" style="196" customWidth="1"/>
    <col min="12742" max="12742" width="15.85546875" style="196" bestFit="1" customWidth="1"/>
    <col min="12743" max="12743" width="18.7109375" style="196" bestFit="1" customWidth="1"/>
    <col min="12744" max="12744" width="9.140625" style="196"/>
    <col min="12745" max="12745" width="14.28515625" style="196" bestFit="1" customWidth="1"/>
    <col min="12746" max="12746" width="18.7109375" style="196" bestFit="1" customWidth="1"/>
    <col min="12747" max="12748" width="15.85546875" style="196" bestFit="1" customWidth="1"/>
    <col min="12749" max="12749" width="14.85546875" style="196" bestFit="1" customWidth="1"/>
    <col min="12750" max="12750" width="16.85546875" style="196" customWidth="1"/>
    <col min="12751" max="12751" width="15.28515625" style="196" customWidth="1"/>
    <col min="12752" max="12752" width="15.85546875" style="196" customWidth="1"/>
    <col min="12753" max="12753" width="14.28515625" style="196" customWidth="1"/>
    <col min="12754" max="12754" width="14.85546875" style="196" bestFit="1" customWidth="1"/>
    <col min="12755" max="12755" width="16.140625" style="196" customWidth="1"/>
    <col min="12756" max="12756" width="17.28515625" style="196" customWidth="1"/>
    <col min="12757" max="12757" width="15.85546875" style="196" bestFit="1" customWidth="1"/>
    <col min="12758" max="12758" width="18.7109375" style="196" bestFit="1" customWidth="1"/>
    <col min="12759" max="12759" width="9.140625" style="196"/>
    <col min="12760" max="12760" width="14.28515625" style="196" bestFit="1" customWidth="1"/>
    <col min="12761" max="12761" width="18.7109375" style="196" bestFit="1" customWidth="1"/>
    <col min="12762" max="12763" width="15.85546875" style="196" bestFit="1" customWidth="1"/>
    <col min="12764" max="12764" width="14.85546875" style="196" bestFit="1" customWidth="1"/>
    <col min="12765" max="12765" width="14.28515625" style="196" bestFit="1" customWidth="1"/>
    <col min="12766" max="12766" width="15.28515625" style="196" customWidth="1"/>
    <col min="12767" max="12767" width="15.85546875" style="196" customWidth="1"/>
    <col min="12768" max="12768" width="14.28515625" style="196" customWidth="1"/>
    <col min="12769" max="12769" width="14.85546875" style="196" bestFit="1" customWidth="1"/>
    <col min="12770" max="12770" width="16.140625" style="196" customWidth="1"/>
    <col min="12771" max="12771" width="17.28515625" style="196" customWidth="1"/>
    <col min="12772" max="12772" width="15.85546875" style="196" bestFit="1" customWidth="1"/>
    <col min="12773" max="12773" width="18.7109375" style="196" bestFit="1" customWidth="1"/>
    <col min="12774" max="12774" width="9.140625" style="196"/>
    <col min="12775" max="12775" width="14.28515625" style="196" bestFit="1" customWidth="1"/>
    <col min="12776" max="12776" width="18.7109375" style="196" bestFit="1" customWidth="1"/>
    <col min="12777" max="12778" width="15.85546875" style="196" bestFit="1" customWidth="1"/>
    <col min="12779" max="12779" width="14.85546875" style="196" bestFit="1" customWidth="1"/>
    <col min="12780" max="12780" width="14.28515625" style="196" bestFit="1" customWidth="1"/>
    <col min="12781" max="12781" width="15.28515625" style="196" customWidth="1"/>
    <col min="12782" max="12782" width="15.85546875" style="196" customWidth="1"/>
    <col min="12783" max="12783" width="14.28515625" style="196" customWidth="1"/>
    <col min="12784" max="12784" width="14.85546875" style="196" bestFit="1" customWidth="1"/>
    <col min="12785" max="12785" width="16.140625" style="196" customWidth="1"/>
    <col min="12786" max="12786" width="17.28515625" style="196" customWidth="1"/>
    <col min="12787" max="12787" width="15.85546875" style="196" bestFit="1" customWidth="1"/>
    <col min="12788" max="12788" width="18.7109375" style="196" bestFit="1" customWidth="1"/>
    <col min="12789" max="12789" width="9.140625" style="196"/>
    <col min="12790" max="12790" width="14.28515625" style="196" bestFit="1" customWidth="1"/>
    <col min="12791" max="12791" width="18.7109375" style="196" bestFit="1" customWidth="1"/>
    <col min="12792" max="12793" width="15.85546875" style="196" bestFit="1" customWidth="1"/>
    <col min="12794" max="12794" width="14.85546875" style="196" bestFit="1" customWidth="1"/>
    <col min="12795" max="12795" width="14.28515625" style="196" bestFit="1" customWidth="1"/>
    <col min="12796" max="12796" width="15.28515625" style="196" customWidth="1"/>
    <col min="12797" max="12797" width="15.85546875" style="196" customWidth="1"/>
    <col min="12798" max="12798" width="14.28515625" style="196" customWidth="1"/>
    <col min="12799" max="12799" width="14.85546875" style="196" bestFit="1" customWidth="1"/>
    <col min="12800" max="12800" width="16.140625" style="196" customWidth="1"/>
    <col min="12801" max="12801" width="17.28515625" style="196" customWidth="1"/>
    <col min="12802" max="12802" width="15.85546875" style="196" bestFit="1" customWidth="1"/>
    <col min="12803" max="12803" width="18.7109375" style="196" bestFit="1" customWidth="1"/>
    <col min="12804" max="12963" width="9.140625" style="196"/>
    <col min="12964" max="12964" width="5.7109375" style="196" customWidth="1"/>
    <col min="12965" max="12965" width="29" style="196" customWidth="1"/>
    <col min="12966" max="12966" width="17.140625" style="196" customWidth="1"/>
    <col min="12967" max="12967" width="11.140625" style="196" customWidth="1"/>
    <col min="12968" max="12968" width="15.7109375" style="196" customWidth="1"/>
    <col min="12969" max="12969" width="16.28515625" style="196" customWidth="1"/>
    <col min="12970" max="12970" width="21.140625" style="196" customWidth="1"/>
    <col min="12971" max="12971" width="13" style="196" customWidth="1"/>
    <col min="12972" max="12972" width="15.28515625" style="196" customWidth="1"/>
    <col min="12973" max="12974" width="14.28515625" style="196" customWidth="1"/>
    <col min="12975" max="12976" width="15" style="196" customWidth="1"/>
    <col min="12977" max="12977" width="17.7109375" style="196" customWidth="1"/>
    <col min="12978" max="12978" width="15.7109375" style="196" customWidth="1"/>
    <col min="12979" max="12980" width="15" style="196" customWidth="1"/>
    <col min="12981" max="12981" width="15.85546875" style="196" customWidth="1"/>
    <col min="12982" max="12982" width="17.85546875" style="196" customWidth="1"/>
    <col min="12983" max="12983" width="15.85546875" style="196" bestFit="1" customWidth="1"/>
    <col min="12984" max="12984" width="18.7109375" style="196" bestFit="1" customWidth="1"/>
    <col min="12985" max="12985" width="5.7109375" style="196" customWidth="1"/>
    <col min="12986" max="12986" width="16.5703125" style="196" customWidth="1"/>
    <col min="12987" max="12987" width="18.7109375" style="196" bestFit="1" customWidth="1"/>
    <col min="12988" max="12989" width="15.85546875" style="196" bestFit="1" customWidth="1"/>
    <col min="12990" max="12990" width="14.85546875" style="196" bestFit="1" customWidth="1"/>
    <col min="12991" max="12991" width="14.28515625" style="196" bestFit="1" customWidth="1"/>
    <col min="12992" max="12992" width="15.28515625" style="196" customWidth="1"/>
    <col min="12993" max="12993" width="15.85546875" style="196" customWidth="1"/>
    <col min="12994" max="12994" width="14.28515625" style="196" customWidth="1"/>
    <col min="12995" max="12995" width="14.85546875" style="196" bestFit="1" customWidth="1"/>
    <col min="12996" max="12996" width="16.140625" style="196" customWidth="1"/>
    <col min="12997" max="12997" width="17.28515625" style="196" customWidth="1"/>
    <col min="12998" max="12998" width="15.85546875" style="196" bestFit="1" customWidth="1"/>
    <col min="12999" max="12999" width="18.7109375" style="196" bestFit="1" customWidth="1"/>
    <col min="13000" max="13000" width="9.140625" style="196"/>
    <col min="13001" max="13001" width="14.28515625" style="196" bestFit="1" customWidth="1"/>
    <col min="13002" max="13002" width="18.7109375" style="196" bestFit="1" customWidth="1"/>
    <col min="13003" max="13004" width="15.85546875" style="196" bestFit="1" customWidth="1"/>
    <col min="13005" max="13005" width="14.85546875" style="196" bestFit="1" customWidth="1"/>
    <col min="13006" max="13006" width="16.85546875" style="196" customWidth="1"/>
    <col min="13007" max="13007" width="15.28515625" style="196" customWidth="1"/>
    <col min="13008" max="13008" width="15.85546875" style="196" customWidth="1"/>
    <col min="13009" max="13009" width="14.28515625" style="196" customWidth="1"/>
    <col min="13010" max="13010" width="14.85546875" style="196" bestFit="1" customWidth="1"/>
    <col min="13011" max="13011" width="16.140625" style="196" customWidth="1"/>
    <col min="13012" max="13012" width="17.28515625" style="196" customWidth="1"/>
    <col min="13013" max="13013" width="15.85546875" style="196" bestFit="1" customWidth="1"/>
    <col min="13014" max="13014" width="18.7109375" style="196" bestFit="1" customWidth="1"/>
    <col min="13015" max="13015" width="9.140625" style="196"/>
    <col min="13016" max="13016" width="14.28515625" style="196" bestFit="1" customWidth="1"/>
    <col min="13017" max="13017" width="18.7109375" style="196" bestFit="1" customWidth="1"/>
    <col min="13018" max="13019" width="15.85546875" style="196" bestFit="1" customWidth="1"/>
    <col min="13020" max="13020" width="14.85546875" style="196" bestFit="1" customWidth="1"/>
    <col min="13021" max="13021" width="14.28515625" style="196" bestFit="1" customWidth="1"/>
    <col min="13022" max="13022" width="15.28515625" style="196" customWidth="1"/>
    <col min="13023" max="13023" width="15.85546875" style="196" customWidth="1"/>
    <col min="13024" max="13024" width="14.28515625" style="196" customWidth="1"/>
    <col min="13025" max="13025" width="14.85546875" style="196" bestFit="1" customWidth="1"/>
    <col min="13026" max="13026" width="16.140625" style="196" customWidth="1"/>
    <col min="13027" max="13027" width="17.28515625" style="196" customWidth="1"/>
    <col min="13028" max="13028" width="15.85546875" style="196" bestFit="1" customWidth="1"/>
    <col min="13029" max="13029" width="18.7109375" style="196" bestFit="1" customWidth="1"/>
    <col min="13030" max="13030" width="9.140625" style="196"/>
    <col min="13031" max="13031" width="14.28515625" style="196" bestFit="1" customWidth="1"/>
    <col min="13032" max="13032" width="18.7109375" style="196" bestFit="1" customWidth="1"/>
    <col min="13033" max="13034" width="15.85546875" style="196" bestFit="1" customWidth="1"/>
    <col min="13035" max="13035" width="14.85546875" style="196" bestFit="1" customWidth="1"/>
    <col min="13036" max="13036" width="14.28515625" style="196" bestFit="1" customWidth="1"/>
    <col min="13037" max="13037" width="15.28515625" style="196" customWidth="1"/>
    <col min="13038" max="13038" width="15.85546875" style="196" customWidth="1"/>
    <col min="13039" max="13039" width="14.28515625" style="196" customWidth="1"/>
    <col min="13040" max="13040" width="14.85546875" style="196" bestFit="1" customWidth="1"/>
    <col min="13041" max="13041" width="16.140625" style="196" customWidth="1"/>
    <col min="13042" max="13042" width="17.28515625" style="196" customWidth="1"/>
    <col min="13043" max="13043" width="15.85546875" style="196" bestFit="1" customWidth="1"/>
    <col min="13044" max="13044" width="18.7109375" style="196" bestFit="1" customWidth="1"/>
    <col min="13045" max="13045" width="9.140625" style="196"/>
    <col min="13046" max="13046" width="14.28515625" style="196" bestFit="1" customWidth="1"/>
    <col min="13047" max="13047" width="18.7109375" style="196" bestFit="1" customWidth="1"/>
    <col min="13048" max="13049" width="15.85546875" style="196" bestFit="1" customWidth="1"/>
    <col min="13050" max="13050" width="14.85546875" style="196" bestFit="1" customWidth="1"/>
    <col min="13051" max="13051" width="14.28515625" style="196" bestFit="1" customWidth="1"/>
    <col min="13052" max="13052" width="15.28515625" style="196" customWidth="1"/>
    <col min="13053" max="13053" width="15.85546875" style="196" customWidth="1"/>
    <col min="13054" max="13054" width="14.28515625" style="196" customWidth="1"/>
    <col min="13055" max="13055" width="14.85546875" style="196" bestFit="1" customWidth="1"/>
    <col min="13056" max="13056" width="16.140625" style="196" customWidth="1"/>
    <col min="13057" max="13057" width="17.28515625" style="196" customWidth="1"/>
    <col min="13058" max="13058" width="15.85546875" style="196" bestFit="1" customWidth="1"/>
    <col min="13059" max="13059" width="18.7109375" style="196" bestFit="1" customWidth="1"/>
    <col min="13060" max="13219" width="9.140625" style="196"/>
    <col min="13220" max="13220" width="5.7109375" style="196" customWidth="1"/>
    <col min="13221" max="13221" width="29" style="196" customWidth="1"/>
    <col min="13222" max="13222" width="17.140625" style="196" customWidth="1"/>
    <col min="13223" max="13223" width="11.140625" style="196" customWidth="1"/>
    <col min="13224" max="13224" width="15.7109375" style="196" customWidth="1"/>
    <col min="13225" max="13225" width="16.28515625" style="196" customWidth="1"/>
    <col min="13226" max="13226" width="21.140625" style="196" customWidth="1"/>
    <col min="13227" max="13227" width="13" style="196" customWidth="1"/>
    <col min="13228" max="13228" width="15.28515625" style="196" customWidth="1"/>
    <col min="13229" max="13230" width="14.28515625" style="196" customWidth="1"/>
    <col min="13231" max="13232" width="15" style="196" customWidth="1"/>
    <col min="13233" max="13233" width="17.7109375" style="196" customWidth="1"/>
    <col min="13234" max="13234" width="15.7109375" style="196" customWidth="1"/>
    <col min="13235" max="13236" width="15" style="196" customWidth="1"/>
    <col min="13237" max="13237" width="15.85546875" style="196" customWidth="1"/>
    <col min="13238" max="13238" width="17.85546875" style="196" customWidth="1"/>
    <col min="13239" max="13239" width="15.85546875" style="196" bestFit="1" customWidth="1"/>
    <col min="13240" max="13240" width="18.7109375" style="196" bestFit="1" customWidth="1"/>
    <col min="13241" max="13241" width="5.7109375" style="196" customWidth="1"/>
    <col min="13242" max="13242" width="16.5703125" style="196" customWidth="1"/>
    <col min="13243" max="13243" width="18.7109375" style="196" bestFit="1" customWidth="1"/>
    <col min="13244" max="13245" width="15.85546875" style="196" bestFit="1" customWidth="1"/>
    <col min="13246" max="13246" width="14.85546875" style="196" bestFit="1" customWidth="1"/>
    <col min="13247" max="13247" width="14.28515625" style="196" bestFit="1" customWidth="1"/>
    <col min="13248" max="13248" width="15.28515625" style="196" customWidth="1"/>
    <col min="13249" max="13249" width="15.85546875" style="196" customWidth="1"/>
    <col min="13250" max="13250" width="14.28515625" style="196" customWidth="1"/>
    <col min="13251" max="13251" width="14.85546875" style="196" bestFit="1" customWidth="1"/>
    <col min="13252" max="13252" width="16.140625" style="196" customWidth="1"/>
    <col min="13253" max="13253" width="17.28515625" style="196" customWidth="1"/>
    <col min="13254" max="13254" width="15.85546875" style="196" bestFit="1" customWidth="1"/>
    <col min="13255" max="13255" width="18.7109375" style="196" bestFit="1" customWidth="1"/>
    <col min="13256" max="13256" width="9.140625" style="196"/>
    <col min="13257" max="13257" width="14.28515625" style="196" bestFit="1" customWidth="1"/>
    <col min="13258" max="13258" width="18.7109375" style="196" bestFit="1" customWidth="1"/>
    <col min="13259" max="13260" width="15.85546875" style="196" bestFit="1" customWidth="1"/>
    <col min="13261" max="13261" width="14.85546875" style="196" bestFit="1" customWidth="1"/>
    <col min="13262" max="13262" width="16.85546875" style="196" customWidth="1"/>
    <col min="13263" max="13263" width="15.28515625" style="196" customWidth="1"/>
    <col min="13264" max="13264" width="15.85546875" style="196" customWidth="1"/>
    <col min="13265" max="13265" width="14.28515625" style="196" customWidth="1"/>
    <col min="13266" max="13266" width="14.85546875" style="196" bestFit="1" customWidth="1"/>
    <col min="13267" max="13267" width="16.140625" style="196" customWidth="1"/>
    <col min="13268" max="13268" width="17.28515625" style="196" customWidth="1"/>
    <col min="13269" max="13269" width="15.85546875" style="196" bestFit="1" customWidth="1"/>
    <col min="13270" max="13270" width="18.7109375" style="196" bestFit="1" customWidth="1"/>
    <col min="13271" max="13271" width="9.140625" style="196"/>
    <col min="13272" max="13272" width="14.28515625" style="196" bestFit="1" customWidth="1"/>
    <col min="13273" max="13273" width="18.7109375" style="196" bestFit="1" customWidth="1"/>
    <col min="13274" max="13275" width="15.85546875" style="196" bestFit="1" customWidth="1"/>
    <col min="13276" max="13276" width="14.85546875" style="196" bestFit="1" customWidth="1"/>
    <col min="13277" max="13277" width="14.28515625" style="196" bestFit="1" customWidth="1"/>
    <col min="13278" max="13278" width="15.28515625" style="196" customWidth="1"/>
    <col min="13279" max="13279" width="15.85546875" style="196" customWidth="1"/>
    <col min="13280" max="13280" width="14.28515625" style="196" customWidth="1"/>
    <col min="13281" max="13281" width="14.85546875" style="196" bestFit="1" customWidth="1"/>
    <col min="13282" max="13282" width="16.140625" style="196" customWidth="1"/>
    <col min="13283" max="13283" width="17.28515625" style="196" customWidth="1"/>
    <col min="13284" max="13284" width="15.85546875" style="196" bestFit="1" customWidth="1"/>
    <col min="13285" max="13285" width="18.7109375" style="196" bestFit="1" customWidth="1"/>
    <col min="13286" max="13286" width="9.140625" style="196"/>
    <col min="13287" max="13287" width="14.28515625" style="196" bestFit="1" customWidth="1"/>
    <col min="13288" max="13288" width="18.7109375" style="196" bestFit="1" customWidth="1"/>
    <col min="13289" max="13290" width="15.85546875" style="196" bestFit="1" customWidth="1"/>
    <col min="13291" max="13291" width="14.85546875" style="196" bestFit="1" customWidth="1"/>
    <col min="13292" max="13292" width="14.28515625" style="196" bestFit="1" customWidth="1"/>
    <col min="13293" max="13293" width="15.28515625" style="196" customWidth="1"/>
    <col min="13294" max="13294" width="15.85546875" style="196" customWidth="1"/>
    <col min="13295" max="13295" width="14.28515625" style="196" customWidth="1"/>
    <col min="13296" max="13296" width="14.85546875" style="196" bestFit="1" customWidth="1"/>
    <col min="13297" max="13297" width="16.140625" style="196" customWidth="1"/>
    <col min="13298" max="13298" width="17.28515625" style="196" customWidth="1"/>
    <col min="13299" max="13299" width="15.85546875" style="196" bestFit="1" customWidth="1"/>
    <col min="13300" max="13300" width="18.7109375" style="196" bestFit="1" customWidth="1"/>
    <col min="13301" max="13301" width="9.140625" style="196"/>
    <col min="13302" max="13302" width="14.28515625" style="196" bestFit="1" customWidth="1"/>
    <col min="13303" max="13303" width="18.7109375" style="196" bestFit="1" customWidth="1"/>
    <col min="13304" max="13305" width="15.85546875" style="196" bestFit="1" customWidth="1"/>
    <col min="13306" max="13306" width="14.85546875" style="196" bestFit="1" customWidth="1"/>
    <col min="13307" max="13307" width="14.28515625" style="196" bestFit="1" customWidth="1"/>
    <col min="13308" max="13308" width="15.28515625" style="196" customWidth="1"/>
    <col min="13309" max="13309" width="15.85546875" style="196" customWidth="1"/>
    <col min="13310" max="13310" width="14.28515625" style="196" customWidth="1"/>
    <col min="13311" max="13311" width="14.85546875" style="196" bestFit="1" customWidth="1"/>
    <col min="13312" max="13312" width="16.140625" style="196" customWidth="1"/>
    <col min="13313" max="13313" width="17.28515625" style="196" customWidth="1"/>
    <col min="13314" max="13314" width="15.85546875" style="196" bestFit="1" customWidth="1"/>
    <col min="13315" max="13315" width="18.7109375" style="196" bestFit="1" customWidth="1"/>
    <col min="13316" max="13475" width="9.140625" style="196"/>
    <col min="13476" max="13476" width="5.7109375" style="196" customWidth="1"/>
    <col min="13477" max="13477" width="29" style="196" customWidth="1"/>
    <col min="13478" max="13478" width="17.140625" style="196" customWidth="1"/>
    <col min="13479" max="13479" width="11.140625" style="196" customWidth="1"/>
    <col min="13480" max="13480" width="15.7109375" style="196" customWidth="1"/>
    <col min="13481" max="13481" width="16.28515625" style="196" customWidth="1"/>
    <col min="13482" max="13482" width="21.140625" style="196" customWidth="1"/>
    <col min="13483" max="13483" width="13" style="196" customWidth="1"/>
    <col min="13484" max="13484" width="15.28515625" style="196" customWidth="1"/>
    <col min="13485" max="13486" width="14.28515625" style="196" customWidth="1"/>
    <col min="13487" max="13488" width="15" style="196" customWidth="1"/>
    <col min="13489" max="13489" width="17.7109375" style="196" customWidth="1"/>
    <col min="13490" max="13490" width="15.7109375" style="196" customWidth="1"/>
    <col min="13491" max="13492" width="15" style="196" customWidth="1"/>
    <col min="13493" max="13493" width="15.85546875" style="196" customWidth="1"/>
    <col min="13494" max="13494" width="17.85546875" style="196" customWidth="1"/>
    <col min="13495" max="13495" width="15.85546875" style="196" bestFit="1" customWidth="1"/>
    <col min="13496" max="13496" width="18.7109375" style="196" bestFit="1" customWidth="1"/>
    <col min="13497" max="13497" width="5.7109375" style="196" customWidth="1"/>
    <col min="13498" max="13498" width="16.5703125" style="196" customWidth="1"/>
    <col min="13499" max="13499" width="18.7109375" style="196" bestFit="1" customWidth="1"/>
    <col min="13500" max="13501" width="15.85546875" style="196" bestFit="1" customWidth="1"/>
    <col min="13502" max="13502" width="14.85546875" style="196" bestFit="1" customWidth="1"/>
    <col min="13503" max="13503" width="14.28515625" style="196" bestFit="1" customWidth="1"/>
    <col min="13504" max="13504" width="15.28515625" style="196" customWidth="1"/>
    <col min="13505" max="13505" width="15.85546875" style="196" customWidth="1"/>
    <col min="13506" max="13506" width="14.28515625" style="196" customWidth="1"/>
    <col min="13507" max="13507" width="14.85546875" style="196" bestFit="1" customWidth="1"/>
    <col min="13508" max="13508" width="16.140625" style="196" customWidth="1"/>
    <col min="13509" max="13509" width="17.28515625" style="196" customWidth="1"/>
    <col min="13510" max="13510" width="15.85546875" style="196" bestFit="1" customWidth="1"/>
    <col min="13511" max="13511" width="18.7109375" style="196" bestFit="1" customWidth="1"/>
    <col min="13512" max="13512" width="9.140625" style="196"/>
    <col min="13513" max="13513" width="14.28515625" style="196" bestFit="1" customWidth="1"/>
    <col min="13514" max="13514" width="18.7109375" style="196" bestFit="1" customWidth="1"/>
    <col min="13515" max="13516" width="15.85546875" style="196" bestFit="1" customWidth="1"/>
    <col min="13517" max="13517" width="14.85546875" style="196" bestFit="1" customWidth="1"/>
    <col min="13518" max="13518" width="16.85546875" style="196" customWidth="1"/>
    <col min="13519" max="13519" width="15.28515625" style="196" customWidth="1"/>
    <col min="13520" max="13520" width="15.85546875" style="196" customWidth="1"/>
    <col min="13521" max="13521" width="14.28515625" style="196" customWidth="1"/>
    <col min="13522" max="13522" width="14.85546875" style="196" bestFit="1" customWidth="1"/>
    <col min="13523" max="13523" width="16.140625" style="196" customWidth="1"/>
    <col min="13524" max="13524" width="17.28515625" style="196" customWidth="1"/>
    <col min="13525" max="13525" width="15.85546875" style="196" bestFit="1" customWidth="1"/>
    <col min="13526" max="13526" width="18.7109375" style="196" bestFit="1" customWidth="1"/>
    <col min="13527" max="13527" width="9.140625" style="196"/>
    <col min="13528" max="13528" width="14.28515625" style="196" bestFit="1" customWidth="1"/>
    <col min="13529" max="13529" width="18.7109375" style="196" bestFit="1" customWidth="1"/>
    <col min="13530" max="13531" width="15.85546875" style="196" bestFit="1" customWidth="1"/>
    <col min="13532" max="13532" width="14.85546875" style="196" bestFit="1" customWidth="1"/>
    <col min="13533" max="13533" width="14.28515625" style="196" bestFit="1" customWidth="1"/>
    <col min="13534" max="13534" width="15.28515625" style="196" customWidth="1"/>
    <col min="13535" max="13535" width="15.85546875" style="196" customWidth="1"/>
    <col min="13536" max="13536" width="14.28515625" style="196" customWidth="1"/>
    <col min="13537" max="13537" width="14.85546875" style="196" bestFit="1" customWidth="1"/>
    <col min="13538" max="13538" width="16.140625" style="196" customWidth="1"/>
    <col min="13539" max="13539" width="17.28515625" style="196" customWidth="1"/>
    <col min="13540" max="13540" width="15.85546875" style="196" bestFit="1" customWidth="1"/>
    <col min="13541" max="13541" width="18.7109375" style="196" bestFit="1" customWidth="1"/>
    <col min="13542" max="13542" width="9.140625" style="196"/>
    <col min="13543" max="13543" width="14.28515625" style="196" bestFit="1" customWidth="1"/>
    <col min="13544" max="13544" width="18.7109375" style="196" bestFit="1" customWidth="1"/>
    <col min="13545" max="13546" width="15.85546875" style="196" bestFit="1" customWidth="1"/>
    <col min="13547" max="13547" width="14.85546875" style="196" bestFit="1" customWidth="1"/>
    <col min="13548" max="13548" width="14.28515625" style="196" bestFit="1" customWidth="1"/>
    <col min="13549" max="13549" width="15.28515625" style="196" customWidth="1"/>
    <col min="13550" max="13550" width="15.85546875" style="196" customWidth="1"/>
    <col min="13551" max="13551" width="14.28515625" style="196" customWidth="1"/>
    <col min="13552" max="13552" width="14.85546875" style="196" bestFit="1" customWidth="1"/>
    <col min="13553" max="13553" width="16.140625" style="196" customWidth="1"/>
    <col min="13554" max="13554" width="17.28515625" style="196" customWidth="1"/>
    <col min="13555" max="13555" width="15.85546875" style="196" bestFit="1" customWidth="1"/>
    <col min="13556" max="13556" width="18.7109375" style="196" bestFit="1" customWidth="1"/>
    <col min="13557" max="13557" width="9.140625" style="196"/>
    <col min="13558" max="13558" width="14.28515625" style="196" bestFit="1" customWidth="1"/>
    <col min="13559" max="13559" width="18.7109375" style="196" bestFit="1" customWidth="1"/>
    <col min="13560" max="13561" width="15.85546875" style="196" bestFit="1" customWidth="1"/>
    <col min="13562" max="13562" width="14.85546875" style="196" bestFit="1" customWidth="1"/>
    <col min="13563" max="13563" width="14.28515625" style="196" bestFit="1" customWidth="1"/>
    <col min="13564" max="13564" width="15.28515625" style="196" customWidth="1"/>
    <col min="13565" max="13565" width="15.85546875" style="196" customWidth="1"/>
    <col min="13566" max="13566" width="14.28515625" style="196" customWidth="1"/>
    <col min="13567" max="13567" width="14.85546875" style="196" bestFit="1" customWidth="1"/>
    <col min="13568" max="13568" width="16.140625" style="196" customWidth="1"/>
    <col min="13569" max="13569" width="17.28515625" style="196" customWidth="1"/>
    <col min="13570" max="13570" width="15.85546875" style="196" bestFit="1" customWidth="1"/>
    <col min="13571" max="13571" width="18.7109375" style="196" bestFit="1" customWidth="1"/>
    <col min="13572" max="13731" width="9.140625" style="196"/>
    <col min="13732" max="13732" width="5.7109375" style="196" customWidth="1"/>
    <col min="13733" max="13733" width="29" style="196" customWidth="1"/>
    <col min="13734" max="13734" width="17.140625" style="196" customWidth="1"/>
    <col min="13735" max="13735" width="11.140625" style="196" customWidth="1"/>
    <col min="13736" max="13736" width="15.7109375" style="196" customWidth="1"/>
    <col min="13737" max="13737" width="16.28515625" style="196" customWidth="1"/>
    <col min="13738" max="13738" width="21.140625" style="196" customWidth="1"/>
    <col min="13739" max="13739" width="13" style="196" customWidth="1"/>
    <col min="13740" max="13740" width="15.28515625" style="196" customWidth="1"/>
    <col min="13741" max="13742" width="14.28515625" style="196" customWidth="1"/>
    <col min="13743" max="13744" width="15" style="196" customWidth="1"/>
    <col min="13745" max="13745" width="17.7109375" style="196" customWidth="1"/>
    <col min="13746" max="13746" width="15.7109375" style="196" customWidth="1"/>
    <col min="13747" max="13748" width="15" style="196" customWidth="1"/>
    <col min="13749" max="13749" width="15.85546875" style="196" customWidth="1"/>
    <col min="13750" max="13750" width="17.85546875" style="196" customWidth="1"/>
    <col min="13751" max="13751" width="15.85546875" style="196" bestFit="1" customWidth="1"/>
    <col min="13752" max="13752" width="18.7109375" style="196" bestFit="1" customWidth="1"/>
    <col min="13753" max="13753" width="5.7109375" style="196" customWidth="1"/>
    <col min="13754" max="13754" width="16.5703125" style="196" customWidth="1"/>
    <col min="13755" max="13755" width="18.7109375" style="196" bestFit="1" customWidth="1"/>
    <col min="13756" max="13757" width="15.85546875" style="196" bestFit="1" customWidth="1"/>
    <col min="13758" max="13758" width="14.85546875" style="196" bestFit="1" customWidth="1"/>
    <col min="13759" max="13759" width="14.28515625" style="196" bestFit="1" customWidth="1"/>
    <col min="13760" max="13760" width="15.28515625" style="196" customWidth="1"/>
    <col min="13761" max="13761" width="15.85546875" style="196" customWidth="1"/>
    <col min="13762" max="13762" width="14.28515625" style="196" customWidth="1"/>
    <col min="13763" max="13763" width="14.85546875" style="196" bestFit="1" customWidth="1"/>
    <col min="13764" max="13764" width="16.140625" style="196" customWidth="1"/>
    <col min="13765" max="13765" width="17.28515625" style="196" customWidth="1"/>
    <col min="13766" max="13766" width="15.85546875" style="196" bestFit="1" customWidth="1"/>
    <col min="13767" max="13767" width="18.7109375" style="196" bestFit="1" customWidth="1"/>
    <col min="13768" max="13768" width="9.140625" style="196"/>
    <col min="13769" max="13769" width="14.28515625" style="196" bestFit="1" customWidth="1"/>
    <col min="13770" max="13770" width="18.7109375" style="196" bestFit="1" customWidth="1"/>
    <col min="13771" max="13772" width="15.85546875" style="196" bestFit="1" customWidth="1"/>
    <col min="13773" max="13773" width="14.85546875" style="196" bestFit="1" customWidth="1"/>
    <col min="13774" max="13774" width="16.85546875" style="196" customWidth="1"/>
    <col min="13775" max="13775" width="15.28515625" style="196" customWidth="1"/>
    <col min="13776" max="13776" width="15.85546875" style="196" customWidth="1"/>
    <col min="13777" max="13777" width="14.28515625" style="196" customWidth="1"/>
    <col min="13778" max="13778" width="14.85546875" style="196" bestFit="1" customWidth="1"/>
    <col min="13779" max="13779" width="16.140625" style="196" customWidth="1"/>
    <col min="13780" max="13780" width="17.28515625" style="196" customWidth="1"/>
    <col min="13781" max="13781" width="15.85546875" style="196" bestFit="1" customWidth="1"/>
    <col min="13782" max="13782" width="18.7109375" style="196" bestFit="1" customWidth="1"/>
    <col min="13783" max="13783" width="9.140625" style="196"/>
    <col min="13784" max="13784" width="14.28515625" style="196" bestFit="1" customWidth="1"/>
    <col min="13785" max="13785" width="18.7109375" style="196" bestFit="1" customWidth="1"/>
    <col min="13786" max="13787" width="15.85546875" style="196" bestFit="1" customWidth="1"/>
    <col min="13788" max="13788" width="14.85546875" style="196" bestFit="1" customWidth="1"/>
    <col min="13789" max="13789" width="14.28515625" style="196" bestFit="1" customWidth="1"/>
    <col min="13790" max="13790" width="15.28515625" style="196" customWidth="1"/>
    <col min="13791" max="13791" width="15.85546875" style="196" customWidth="1"/>
    <col min="13792" max="13792" width="14.28515625" style="196" customWidth="1"/>
    <col min="13793" max="13793" width="14.85546875" style="196" bestFit="1" customWidth="1"/>
    <col min="13794" max="13794" width="16.140625" style="196" customWidth="1"/>
    <col min="13795" max="13795" width="17.28515625" style="196" customWidth="1"/>
    <col min="13796" max="13796" width="15.85546875" style="196" bestFit="1" customWidth="1"/>
    <col min="13797" max="13797" width="18.7109375" style="196" bestFit="1" customWidth="1"/>
    <col min="13798" max="13798" width="9.140625" style="196"/>
    <col min="13799" max="13799" width="14.28515625" style="196" bestFit="1" customWidth="1"/>
    <col min="13800" max="13800" width="18.7109375" style="196" bestFit="1" customWidth="1"/>
    <col min="13801" max="13802" width="15.85546875" style="196" bestFit="1" customWidth="1"/>
    <col min="13803" max="13803" width="14.85546875" style="196" bestFit="1" customWidth="1"/>
    <col min="13804" max="13804" width="14.28515625" style="196" bestFit="1" customWidth="1"/>
    <col min="13805" max="13805" width="15.28515625" style="196" customWidth="1"/>
    <col min="13806" max="13806" width="15.85546875" style="196" customWidth="1"/>
    <col min="13807" max="13807" width="14.28515625" style="196" customWidth="1"/>
    <col min="13808" max="13808" width="14.85546875" style="196" bestFit="1" customWidth="1"/>
    <col min="13809" max="13809" width="16.140625" style="196" customWidth="1"/>
    <col min="13810" max="13810" width="17.28515625" style="196" customWidth="1"/>
    <col min="13811" max="13811" width="15.85546875" style="196" bestFit="1" customWidth="1"/>
    <col min="13812" max="13812" width="18.7109375" style="196" bestFit="1" customWidth="1"/>
    <col min="13813" max="13813" width="9.140625" style="196"/>
    <col min="13814" max="13814" width="14.28515625" style="196" bestFit="1" customWidth="1"/>
    <col min="13815" max="13815" width="18.7109375" style="196" bestFit="1" customWidth="1"/>
    <col min="13816" max="13817" width="15.85546875" style="196" bestFit="1" customWidth="1"/>
    <col min="13818" max="13818" width="14.85546875" style="196" bestFit="1" customWidth="1"/>
    <col min="13819" max="13819" width="14.28515625" style="196" bestFit="1" customWidth="1"/>
    <col min="13820" max="13820" width="15.28515625" style="196" customWidth="1"/>
    <col min="13821" max="13821" width="15.85546875" style="196" customWidth="1"/>
    <col min="13822" max="13822" width="14.28515625" style="196" customWidth="1"/>
    <col min="13823" max="13823" width="14.85546875" style="196" bestFit="1" customWidth="1"/>
    <col min="13824" max="13824" width="16.140625" style="196" customWidth="1"/>
    <col min="13825" max="13825" width="17.28515625" style="196" customWidth="1"/>
    <col min="13826" max="13826" width="15.85546875" style="196" bestFit="1" customWidth="1"/>
    <col min="13827" max="13827" width="18.7109375" style="196" bestFit="1" customWidth="1"/>
    <col min="13828" max="13987" width="9.140625" style="196"/>
    <col min="13988" max="13988" width="5.7109375" style="196" customWidth="1"/>
    <col min="13989" max="13989" width="29" style="196" customWidth="1"/>
    <col min="13990" max="13990" width="17.140625" style="196" customWidth="1"/>
    <col min="13991" max="13991" width="11.140625" style="196" customWidth="1"/>
    <col min="13992" max="13992" width="15.7109375" style="196" customWidth="1"/>
    <col min="13993" max="13993" width="16.28515625" style="196" customWidth="1"/>
    <col min="13994" max="13994" width="21.140625" style="196" customWidth="1"/>
    <col min="13995" max="13995" width="13" style="196" customWidth="1"/>
    <col min="13996" max="13996" width="15.28515625" style="196" customWidth="1"/>
    <col min="13997" max="13998" width="14.28515625" style="196" customWidth="1"/>
    <col min="13999" max="14000" width="15" style="196" customWidth="1"/>
    <col min="14001" max="14001" width="17.7109375" style="196" customWidth="1"/>
    <col min="14002" max="14002" width="15.7109375" style="196" customWidth="1"/>
    <col min="14003" max="14004" width="15" style="196" customWidth="1"/>
    <col min="14005" max="14005" width="15.85546875" style="196" customWidth="1"/>
    <col min="14006" max="14006" width="17.85546875" style="196" customWidth="1"/>
    <col min="14007" max="14007" width="15.85546875" style="196" bestFit="1" customWidth="1"/>
    <col min="14008" max="14008" width="18.7109375" style="196" bestFit="1" customWidth="1"/>
    <col min="14009" max="14009" width="5.7109375" style="196" customWidth="1"/>
    <col min="14010" max="14010" width="16.5703125" style="196" customWidth="1"/>
    <col min="14011" max="14011" width="18.7109375" style="196" bestFit="1" customWidth="1"/>
    <col min="14012" max="14013" width="15.85546875" style="196" bestFit="1" customWidth="1"/>
    <col min="14014" max="14014" width="14.85546875" style="196" bestFit="1" customWidth="1"/>
    <col min="14015" max="14015" width="14.28515625" style="196" bestFit="1" customWidth="1"/>
    <col min="14016" max="14016" width="15.28515625" style="196" customWidth="1"/>
    <col min="14017" max="14017" width="15.85546875" style="196" customWidth="1"/>
    <col min="14018" max="14018" width="14.28515625" style="196" customWidth="1"/>
    <col min="14019" max="14019" width="14.85546875" style="196" bestFit="1" customWidth="1"/>
    <col min="14020" max="14020" width="16.140625" style="196" customWidth="1"/>
    <col min="14021" max="14021" width="17.28515625" style="196" customWidth="1"/>
    <col min="14022" max="14022" width="15.85546875" style="196" bestFit="1" customWidth="1"/>
    <col min="14023" max="14023" width="18.7109375" style="196" bestFit="1" customWidth="1"/>
    <col min="14024" max="14024" width="9.140625" style="196"/>
    <col min="14025" max="14025" width="14.28515625" style="196" bestFit="1" customWidth="1"/>
    <col min="14026" max="14026" width="18.7109375" style="196" bestFit="1" customWidth="1"/>
    <col min="14027" max="14028" width="15.85546875" style="196" bestFit="1" customWidth="1"/>
    <col min="14029" max="14029" width="14.85546875" style="196" bestFit="1" customWidth="1"/>
    <col min="14030" max="14030" width="16.85546875" style="196" customWidth="1"/>
    <col min="14031" max="14031" width="15.28515625" style="196" customWidth="1"/>
    <col min="14032" max="14032" width="15.85546875" style="196" customWidth="1"/>
    <col min="14033" max="14033" width="14.28515625" style="196" customWidth="1"/>
    <col min="14034" max="14034" width="14.85546875" style="196" bestFit="1" customWidth="1"/>
    <col min="14035" max="14035" width="16.140625" style="196" customWidth="1"/>
    <col min="14036" max="14036" width="17.28515625" style="196" customWidth="1"/>
    <col min="14037" max="14037" width="15.85546875" style="196" bestFit="1" customWidth="1"/>
    <col min="14038" max="14038" width="18.7109375" style="196" bestFit="1" customWidth="1"/>
    <col min="14039" max="14039" width="9.140625" style="196"/>
    <col min="14040" max="14040" width="14.28515625" style="196" bestFit="1" customWidth="1"/>
    <col min="14041" max="14041" width="18.7109375" style="196" bestFit="1" customWidth="1"/>
    <col min="14042" max="14043" width="15.85546875" style="196" bestFit="1" customWidth="1"/>
    <col min="14044" max="14044" width="14.85546875" style="196" bestFit="1" customWidth="1"/>
    <col min="14045" max="14045" width="14.28515625" style="196" bestFit="1" customWidth="1"/>
    <col min="14046" max="14046" width="15.28515625" style="196" customWidth="1"/>
    <col min="14047" max="14047" width="15.85546875" style="196" customWidth="1"/>
    <col min="14048" max="14048" width="14.28515625" style="196" customWidth="1"/>
    <col min="14049" max="14049" width="14.85546875" style="196" bestFit="1" customWidth="1"/>
    <col min="14050" max="14050" width="16.140625" style="196" customWidth="1"/>
    <col min="14051" max="14051" width="17.28515625" style="196" customWidth="1"/>
    <col min="14052" max="14052" width="15.85546875" style="196" bestFit="1" customWidth="1"/>
    <col min="14053" max="14053" width="18.7109375" style="196" bestFit="1" customWidth="1"/>
    <col min="14054" max="14054" width="9.140625" style="196"/>
    <col min="14055" max="14055" width="14.28515625" style="196" bestFit="1" customWidth="1"/>
    <col min="14056" max="14056" width="18.7109375" style="196" bestFit="1" customWidth="1"/>
    <col min="14057" max="14058" width="15.85546875" style="196" bestFit="1" customWidth="1"/>
    <col min="14059" max="14059" width="14.85546875" style="196" bestFit="1" customWidth="1"/>
    <col min="14060" max="14060" width="14.28515625" style="196" bestFit="1" customWidth="1"/>
    <col min="14061" max="14061" width="15.28515625" style="196" customWidth="1"/>
    <col min="14062" max="14062" width="15.85546875" style="196" customWidth="1"/>
    <col min="14063" max="14063" width="14.28515625" style="196" customWidth="1"/>
    <col min="14064" max="14064" width="14.85546875" style="196" bestFit="1" customWidth="1"/>
    <col min="14065" max="14065" width="16.140625" style="196" customWidth="1"/>
    <col min="14066" max="14066" width="17.28515625" style="196" customWidth="1"/>
    <col min="14067" max="14067" width="15.85546875" style="196" bestFit="1" customWidth="1"/>
    <col min="14068" max="14068" width="18.7109375" style="196" bestFit="1" customWidth="1"/>
    <col min="14069" max="14069" width="9.140625" style="196"/>
    <col min="14070" max="14070" width="14.28515625" style="196" bestFit="1" customWidth="1"/>
    <col min="14071" max="14071" width="18.7109375" style="196" bestFit="1" customWidth="1"/>
    <col min="14072" max="14073" width="15.85546875" style="196" bestFit="1" customWidth="1"/>
    <col min="14074" max="14074" width="14.85546875" style="196" bestFit="1" customWidth="1"/>
    <col min="14075" max="14075" width="14.28515625" style="196" bestFit="1" customWidth="1"/>
    <col min="14076" max="14076" width="15.28515625" style="196" customWidth="1"/>
    <col min="14077" max="14077" width="15.85546875" style="196" customWidth="1"/>
    <col min="14078" max="14078" width="14.28515625" style="196" customWidth="1"/>
    <col min="14079" max="14079" width="14.85546875" style="196" bestFit="1" customWidth="1"/>
    <col min="14080" max="14080" width="16.140625" style="196" customWidth="1"/>
    <col min="14081" max="14081" width="17.28515625" style="196" customWidth="1"/>
    <col min="14082" max="14082" width="15.85546875" style="196" bestFit="1" customWidth="1"/>
    <col min="14083" max="14083" width="18.7109375" style="196" bestFit="1" customWidth="1"/>
    <col min="14084" max="14243" width="9.140625" style="196"/>
    <col min="14244" max="14244" width="5.7109375" style="196" customWidth="1"/>
    <col min="14245" max="14245" width="29" style="196" customWidth="1"/>
    <col min="14246" max="14246" width="17.140625" style="196" customWidth="1"/>
    <col min="14247" max="14247" width="11.140625" style="196" customWidth="1"/>
    <col min="14248" max="14248" width="15.7109375" style="196" customWidth="1"/>
    <col min="14249" max="14249" width="16.28515625" style="196" customWidth="1"/>
    <col min="14250" max="14250" width="21.140625" style="196" customWidth="1"/>
    <col min="14251" max="14251" width="13" style="196" customWidth="1"/>
    <col min="14252" max="14252" width="15.28515625" style="196" customWidth="1"/>
    <col min="14253" max="14254" width="14.28515625" style="196" customWidth="1"/>
    <col min="14255" max="14256" width="15" style="196" customWidth="1"/>
    <col min="14257" max="14257" width="17.7109375" style="196" customWidth="1"/>
    <col min="14258" max="14258" width="15.7109375" style="196" customWidth="1"/>
    <col min="14259" max="14260" width="15" style="196" customWidth="1"/>
    <col min="14261" max="14261" width="15.85546875" style="196" customWidth="1"/>
    <col min="14262" max="14262" width="17.85546875" style="196" customWidth="1"/>
    <col min="14263" max="14263" width="15.85546875" style="196" bestFit="1" customWidth="1"/>
    <col min="14264" max="14264" width="18.7109375" style="196" bestFit="1" customWidth="1"/>
    <col min="14265" max="14265" width="5.7109375" style="196" customWidth="1"/>
    <col min="14266" max="14266" width="16.5703125" style="196" customWidth="1"/>
    <col min="14267" max="14267" width="18.7109375" style="196" bestFit="1" customWidth="1"/>
    <col min="14268" max="14269" width="15.85546875" style="196" bestFit="1" customWidth="1"/>
    <col min="14270" max="14270" width="14.85546875" style="196" bestFit="1" customWidth="1"/>
    <col min="14271" max="14271" width="14.28515625" style="196" bestFit="1" customWidth="1"/>
    <col min="14272" max="14272" width="15.28515625" style="196" customWidth="1"/>
    <col min="14273" max="14273" width="15.85546875" style="196" customWidth="1"/>
    <col min="14274" max="14274" width="14.28515625" style="196" customWidth="1"/>
    <col min="14275" max="14275" width="14.85546875" style="196" bestFit="1" customWidth="1"/>
    <col min="14276" max="14276" width="16.140625" style="196" customWidth="1"/>
    <col min="14277" max="14277" width="17.28515625" style="196" customWidth="1"/>
    <col min="14278" max="14278" width="15.85546875" style="196" bestFit="1" customWidth="1"/>
    <col min="14279" max="14279" width="18.7109375" style="196" bestFit="1" customWidth="1"/>
    <col min="14280" max="14280" width="9.140625" style="196"/>
    <col min="14281" max="14281" width="14.28515625" style="196" bestFit="1" customWidth="1"/>
    <col min="14282" max="14282" width="18.7109375" style="196" bestFit="1" customWidth="1"/>
    <col min="14283" max="14284" width="15.85546875" style="196" bestFit="1" customWidth="1"/>
    <col min="14285" max="14285" width="14.85546875" style="196" bestFit="1" customWidth="1"/>
    <col min="14286" max="14286" width="16.85546875" style="196" customWidth="1"/>
    <col min="14287" max="14287" width="15.28515625" style="196" customWidth="1"/>
    <col min="14288" max="14288" width="15.85546875" style="196" customWidth="1"/>
    <col min="14289" max="14289" width="14.28515625" style="196" customWidth="1"/>
    <col min="14290" max="14290" width="14.85546875" style="196" bestFit="1" customWidth="1"/>
    <col min="14291" max="14291" width="16.140625" style="196" customWidth="1"/>
    <col min="14292" max="14292" width="17.28515625" style="196" customWidth="1"/>
    <col min="14293" max="14293" width="15.85546875" style="196" bestFit="1" customWidth="1"/>
    <col min="14294" max="14294" width="18.7109375" style="196" bestFit="1" customWidth="1"/>
    <col min="14295" max="14295" width="9.140625" style="196"/>
    <col min="14296" max="14296" width="14.28515625" style="196" bestFit="1" customWidth="1"/>
    <col min="14297" max="14297" width="18.7109375" style="196" bestFit="1" customWidth="1"/>
    <col min="14298" max="14299" width="15.85546875" style="196" bestFit="1" customWidth="1"/>
    <col min="14300" max="14300" width="14.85546875" style="196" bestFit="1" customWidth="1"/>
    <col min="14301" max="14301" width="14.28515625" style="196" bestFit="1" customWidth="1"/>
    <col min="14302" max="14302" width="15.28515625" style="196" customWidth="1"/>
    <col min="14303" max="14303" width="15.85546875" style="196" customWidth="1"/>
    <col min="14304" max="14304" width="14.28515625" style="196" customWidth="1"/>
    <col min="14305" max="14305" width="14.85546875" style="196" bestFit="1" customWidth="1"/>
    <col min="14306" max="14306" width="16.140625" style="196" customWidth="1"/>
    <col min="14307" max="14307" width="17.28515625" style="196" customWidth="1"/>
    <col min="14308" max="14308" width="15.85546875" style="196" bestFit="1" customWidth="1"/>
    <col min="14309" max="14309" width="18.7109375" style="196" bestFit="1" customWidth="1"/>
    <col min="14310" max="14310" width="9.140625" style="196"/>
    <col min="14311" max="14311" width="14.28515625" style="196" bestFit="1" customWidth="1"/>
    <col min="14312" max="14312" width="18.7109375" style="196" bestFit="1" customWidth="1"/>
    <col min="14313" max="14314" width="15.85546875" style="196" bestFit="1" customWidth="1"/>
    <col min="14315" max="14315" width="14.85546875" style="196" bestFit="1" customWidth="1"/>
    <col min="14316" max="14316" width="14.28515625" style="196" bestFit="1" customWidth="1"/>
    <col min="14317" max="14317" width="15.28515625" style="196" customWidth="1"/>
    <col min="14318" max="14318" width="15.85546875" style="196" customWidth="1"/>
    <col min="14319" max="14319" width="14.28515625" style="196" customWidth="1"/>
    <col min="14320" max="14320" width="14.85546875" style="196" bestFit="1" customWidth="1"/>
    <col min="14321" max="14321" width="16.140625" style="196" customWidth="1"/>
    <col min="14322" max="14322" width="17.28515625" style="196" customWidth="1"/>
    <col min="14323" max="14323" width="15.85546875" style="196" bestFit="1" customWidth="1"/>
    <col min="14324" max="14324" width="18.7109375" style="196" bestFit="1" customWidth="1"/>
    <col min="14325" max="14325" width="9.140625" style="196"/>
    <col min="14326" max="14326" width="14.28515625" style="196" bestFit="1" customWidth="1"/>
    <col min="14327" max="14327" width="18.7109375" style="196" bestFit="1" customWidth="1"/>
    <col min="14328" max="14329" width="15.85546875" style="196" bestFit="1" customWidth="1"/>
    <col min="14330" max="14330" width="14.85546875" style="196" bestFit="1" customWidth="1"/>
    <col min="14331" max="14331" width="14.28515625" style="196" bestFit="1" customWidth="1"/>
    <col min="14332" max="14332" width="15.28515625" style="196" customWidth="1"/>
    <col min="14333" max="14333" width="15.85546875" style="196" customWidth="1"/>
    <col min="14334" max="14334" width="14.28515625" style="196" customWidth="1"/>
    <col min="14335" max="14335" width="14.85546875" style="196" bestFit="1" customWidth="1"/>
    <col min="14336" max="14336" width="16.140625" style="196" customWidth="1"/>
    <col min="14337" max="14337" width="17.28515625" style="196" customWidth="1"/>
    <col min="14338" max="14338" width="15.85546875" style="196" bestFit="1" customWidth="1"/>
    <col min="14339" max="14339" width="18.7109375" style="196" bestFit="1" customWidth="1"/>
    <col min="14340" max="14499" width="9.140625" style="196"/>
    <col min="14500" max="14500" width="5.7109375" style="196" customWidth="1"/>
    <col min="14501" max="14501" width="29" style="196" customWidth="1"/>
    <col min="14502" max="14502" width="17.140625" style="196" customWidth="1"/>
    <col min="14503" max="14503" width="11.140625" style="196" customWidth="1"/>
    <col min="14504" max="14504" width="15.7109375" style="196" customWidth="1"/>
    <col min="14505" max="14505" width="16.28515625" style="196" customWidth="1"/>
    <col min="14506" max="14506" width="21.140625" style="196" customWidth="1"/>
    <col min="14507" max="14507" width="13" style="196" customWidth="1"/>
    <col min="14508" max="14508" width="15.28515625" style="196" customWidth="1"/>
    <col min="14509" max="14510" width="14.28515625" style="196" customWidth="1"/>
    <col min="14511" max="14512" width="15" style="196" customWidth="1"/>
    <col min="14513" max="14513" width="17.7109375" style="196" customWidth="1"/>
    <col min="14514" max="14514" width="15.7109375" style="196" customWidth="1"/>
    <col min="14515" max="14516" width="15" style="196" customWidth="1"/>
    <col min="14517" max="14517" width="15.85546875" style="196" customWidth="1"/>
    <col min="14518" max="14518" width="17.85546875" style="196" customWidth="1"/>
    <col min="14519" max="14519" width="15.85546875" style="196" bestFit="1" customWidth="1"/>
    <col min="14520" max="14520" width="18.7109375" style="196" bestFit="1" customWidth="1"/>
    <col min="14521" max="14521" width="5.7109375" style="196" customWidth="1"/>
    <col min="14522" max="14522" width="16.5703125" style="196" customWidth="1"/>
    <col min="14523" max="14523" width="18.7109375" style="196" bestFit="1" customWidth="1"/>
    <col min="14524" max="14525" width="15.85546875" style="196" bestFit="1" customWidth="1"/>
    <col min="14526" max="14526" width="14.85546875" style="196" bestFit="1" customWidth="1"/>
    <col min="14527" max="14527" width="14.28515625" style="196" bestFit="1" customWidth="1"/>
    <col min="14528" max="14528" width="15.28515625" style="196" customWidth="1"/>
    <col min="14529" max="14529" width="15.85546875" style="196" customWidth="1"/>
    <col min="14530" max="14530" width="14.28515625" style="196" customWidth="1"/>
    <col min="14531" max="14531" width="14.85546875" style="196" bestFit="1" customWidth="1"/>
    <col min="14532" max="14532" width="16.140625" style="196" customWidth="1"/>
    <col min="14533" max="14533" width="17.28515625" style="196" customWidth="1"/>
    <col min="14534" max="14534" width="15.85546875" style="196" bestFit="1" customWidth="1"/>
    <col min="14535" max="14535" width="18.7109375" style="196" bestFit="1" customWidth="1"/>
    <col min="14536" max="14536" width="9.140625" style="196"/>
    <col min="14537" max="14537" width="14.28515625" style="196" bestFit="1" customWidth="1"/>
    <col min="14538" max="14538" width="18.7109375" style="196" bestFit="1" customWidth="1"/>
    <col min="14539" max="14540" width="15.85546875" style="196" bestFit="1" customWidth="1"/>
    <col min="14541" max="14541" width="14.85546875" style="196" bestFit="1" customWidth="1"/>
    <col min="14542" max="14542" width="16.85546875" style="196" customWidth="1"/>
    <col min="14543" max="14543" width="15.28515625" style="196" customWidth="1"/>
    <col min="14544" max="14544" width="15.85546875" style="196" customWidth="1"/>
    <col min="14545" max="14545" width="14.28515625" style="196" customWidth="1"/>
    <col min="14546" max="14546" width="14.85546875" style="196" bestFit="1" customWidth="1"/>
    <col min="14547" max="14547" width="16.140625" style="196" customWidth="1"/>
    <col min="14548" max="14548" width="17.28515625" style="196" customWidth="1"/>
    <col min="14549" max="14549" width="15.85546875" style="196" bestFit="1" customWidth="1"/>
    <col min="14550" max="14550" width="18.7109375" style="196" bestFit="1" customWidth="1"/>
    <col min="14551" max="14551" width="9.140625" style="196"/>
    <col min="14552" max="14552" width="14.28515625" style="196" bestFit="1" customWidth="1"/>
    <col min="14553" max="14553" width="18.7109375" style="196" bestFit="1" customWidth="1"/>
    <col min="14554" max="14555" width="15.85546875" style="196" bestFit="1" customWidth="1"/>
    <col min="14556" max="14556" width="14.85546875" style="196" bestFit="1" customWidth="1"/>
    <col min="14557" max="14557" width="14.28515625" style="196" bestFit="1" customWidth="1"/>
    <col min="14558" max="14558" width="15.28515625" style="196" customWidth="1"/>
    <col min="14559" max="14559" width="15.85546875" style="196" customWidth="1"/>
    <col min="14560" max="14560" width="14.28515625" style="196" customWidth="1"/>
    <col min="14561" max="14561" width="14.85546875" style="196" bestFit="1" customWidth="1"/>
    <col min="14562" max="14562" width="16.140625" style="196" customWidth="1"/>
    <col min="14563" max="14563" width="17.28515625" style="196" customWidth="1"/>
    <col min="14564" max="14564" width="15.85546875" style="196" bestFit="1" customWidth="1"/>
    <col min="14565" max="14565" width="18.7109375" style="196" bestFit="1" customWidth="1"/>
    <col min="14566" max="14566" width="9.140625" style="196"/>
    <col min="14567" max="14567" width="14.28515625" style="196" bestFit="1" customWidth="1"/>
    <col min="14568" max="14568" width="18.7109375" style="196" bestFit="1" customWidth="1"/>
    <col min="14569" max="14570" width="15.85546875" style="196" bestFit="1" customWidth="1"/>
    <col min="14571" max="14571" width="14.85546875" style="196" bestFit="1" customWidth="1"/>
    <col min="14572" max="14572" width="14.28515625" style="196" bestFit="1" customWidth="1"/>
    <col min="14573" max="14573" width="15.28515625" style="196" customWidth="1"/>
    <col min="14574" max="14574" width="15.85546875" style="196" customWidth="1"/>
    <col min="14575" max="14575" width="14.28515625" style="196" customWidth="1"/>
    <col min="14576" max="14576" width="14.85546875" style="196" bestFit="1" customWidth="1"/>
    <col min="14577" max="14577" width="16.140625" style="196" customWidth="1"/>
    <col min="14578" max="14578" width="17.28515625" style="196" customWidth="1"/>
    <col min="14579" max="14579" width="15.85546875" style="196" bestFit="1" customWidth="1"/>
    <col min="14580" max="14580" width="18.7109375" style="196" bestFit="1" customWidth="1"/>
    <col min="14581" max="14581" width="9.140625" style="196"/>
    <col min="14582" max="14582" width="14.28515625" style="196" bestFit="1" customWidth="1"/>
    <col min="14583" max="14583" width="18.7109375" style="196" bestFit="1" customWidth="1"/>
    <col min="14584" max="14585" width="15.85546875" style="196" bestFit="1" customWidth="1"/>
    <col min="14586" max="14586" width="14.85546875" style="196" bestFit="1" customWidth="1"/>
    <col min="14587" max="14587" width="14.28515625" style="196" bestFit="1" customWidth="1"/>
    <col min="14588" max="14588" width="15.28515625" style="196" customWidth="1"/>
    <col min="14589" max="14589" width="15.85546875" style="196" customWidth="1"/>
    <col min="14590" max="14590" width="14.28515625" style="196" customWidth="1"/>
    <col min="14591" max="14591" width="14.85546875" style="196" bestFit="1" customWidth="1"/>
    <col min="14592" max="14592" width="16.140625" style="196" customWidth="1"/>
    <col min="14593" max="14593" width="17.28515625" style="196" customWidth="1"/>
    <col min="14594" max="14594" width="15.85546875" style="196" bestFit="1" customWidth="1"/>
    <col min="14595" max="14595" width="18.7109375" style="196" bestFit="1" customWidth="1"/>
    <col min="14596" max="14755" width="9.140625" style="196"/>
    <col min="14756" max="14756" width="5.7109375" style="196" customWidth="1"/>
    <col min="14757" max="14757" width="29" style="196" customWidth="1"/>
    <col min="14758" max="14758" width="17.140625" style="196" customWidth="1"/>
    <col min="14759" max="14759" width="11.140625" style="196" customWidth="1"/>
    <col min="14760" max="14760" width="15.7109375" style="196" customWidth="1"/>
    <col min="14761" max="14761" width="16.28515625" style="196" customWidth="1"/>
    <col min="14762" max="14762" width="21.140625" style="196" customWidth="1"/>
    <col min="14763" max="14763" width="13" style="196" customWidth="1"/>
    <col min="14764" max="14764" width="15.28515625" style="196" customWidth="1"/>
    <col min="14765" max="14766" width="14.28515625" style="196" customWidth="1"/>
    <col min="14767" max="14768" width="15" style="196" customWidth="1"/>
    <col min="14769" max="14769" width="17.7109375" style="196" customWidth="1"/>
    <col min="14770" max="14770" width="15.7109375" style="196" customWidth="1"/>
    <col min="14771" max="14772" width="15" style="196" customWidth="1"/>
    <col min="14773" max="14773" width="15.85546875" style="196" customWidth="1"/>
    <col min="14774" max="14774" width="17.85546875" style="196" customWidth="1"/>
    <col min="14775" max="14775" width="15.85546875" style="196" bestFit="1" customWidth="1"/>
    <col min="14776" max="14776" width="18.7109375" style="196" bestFit="1" customWidth="1"/>
    <col min="14777" max="14777" width="5.7109375" style="196" customWidth="1"/>
    <col min="14778" max="14778" width="16.5703125" style="196" customWidth="1"/>
    <col min="14779" max="14779" width="18.7109375" style="196" bestFit="1" customWidth="1"/>
    <col min="14780" max="14781" width="15.85546875" style="196" bestFit="1" customWidth="1"/>
    <col min="14782" max="14782" width="14.85546875" style="196" bestFit="1" customWidth="1"/>
    <col min="14783" max="14783" width="14.28515625" style="196" bestFit="1" customWidth="1"/>
    <col min="14784" max="14784" width="15.28515625" style="196" customWidth="1"/>
    <col min="14785" max="14785" width="15.85546875" style="196" customWidth="1"/>
    <col min="14786" max="14786" width="14.28515625" style="196" customWidth="1"/>
    <col min="14787" max="14787" width="14.85546875" style="196" bestFit="1" customWidth="1"/>
    <col min="14788" max="14788" width="16.140625" style="196" customWidth="1"/>
    <col min="14789" max="14789" width="17.28515625" style="196" customWidth="1"/>
    <col min="14790" max="14790" width="15.85546875" style="196" bestFit="1" customWidth="1"/>
    <col min="14791" max="14791" width="18.7109375" style="196" bestFit="1" customWidth="1"/>
    <col min="14792" max="14792" width="9.140625" style="196"/>
    <col min="14793" max="14793" width="14.28515625" style="196" bestFit="1" customWidth="1"/>
    <col min="14794" max="14794" width="18.7109375" style="196" bestFit="1" customWidth="1"/>
    <col min="14795" max="14796" width="15.85546875" style="196" bestFit="1" customWidth="1"/>
    <col min="14797" max="14797" width="14.85546875" style="196" bestFit="1" customWidth="1"/>
    <col min="14798" max="14798" width="16.85546875" style="196" customWidth="1"/>
    <col min="14799" max="14799" width="15.28515625" style="196" customWidth="1"/>
    <col min="14800" max="14800" width="15.85546875" style="196" customWidth="1"/>
    <col min="14801" max="14801" width="14.28515625" style="196" customWidth="1"/>
    <col min="14802" max="14802" width="14.85546875" style="196" bestFit="1" customWidth="1"/>
    <col min="14803" max="14803" width="16.140625" style="196" customWidth="1"/>
    <col min="14804" max="14804" width="17.28515625" style="196" customWidth="1"/>
    <col min="14805" max="14805" width="15.85546875" style="196" bestFit="1" customWidth="1"/>
    <col min="14806" max="14806" width="18.7109375" style="196" bestFit="1" customWidth="1"/>
    <col min="14807" max="14807" width="9.140625" style="196"/>
    <col min="14808" max="14808" width="14.28515625" style="196" bestFit="1" customWidth="1"/>
    <col min="14809" max="14809" width="18.7109375" style="196" bestFit="1" customWidth="1"/>
    <col min="14810" max="14811" width="15.85546875" style="196" bestFit="1" customWidth="1"/>
    <col min="14812" max="14812" width="14.85546875" style="196" bestFit="1" customWidth="1"/>
    <col min="14813" max="14813" width="14.28515625" style="196" bestFit="1" customWidth="1"/>
    <col min="14814" max="14814" width="15.28515625" style="196" customWidth="1"/>
    <col min="14815" max="14815" width="15.85546875" style="196" customWidth="1"/>
    <col min="14816" max="14816" width="14.28515625" style="196" customWidth="1"/>
    <col min="14817" max="14817" width="14.85546875" style="196" bestFit="1" customWidth="1"/>
    <col min="14818" max="14818" width="16.140625" style="196" customWidth="1"/>
    <col min="14819" max="14819" width="17.28515625" style="196" customWidth="1"/>
    <col min="14820" max="14820" width="15.85546875" style="196" bestFit="1" customWidth="1"/>
    <col min="14821" max="14821" width="18.7109375" style="196" bestFit="1" customWidth="1"/>
    <col min="14822" max="14822" width="9.140625" style="196"/>
    <col min="14823" max="14823" width="14.28515625" style="196" bestFit="1" customWidth="1"/>
    <col min="14824" max="14824" width="18.7109375" style="196" bestFit="1" customWidth="1"/>
    <col min="14825" max="14826" width="15.85546875" style="196" bestFit="1" customWidth="1"/>
    <col min="14827" max="14827" width="14.85546875" style="196" bestFit="1" customWidth="1"/>
    <col min="14828" max="14828" width="14.28515625" style="196" bestFit="1" customWidth="1"/>
    <col min="14829" max="14829" width="15.28515625" style="196" customWidth="1"/>
    <col min="14830" max="14830" width="15.85546875" style="196" customWidth="1"/>
    <col min="14831" max="14831" width="14.28515625" style="196" customWidth="1"/>
    <col min="14832" max="14832" width="14.85546875" style="196" bestFit="1" customWidth="1"/>
    <col min="14833" max="14833" width="16.140625" style="196" customWidth="1"/>
    <col min="14834" max="14834" width="17.28515625" style="196" customWidth="1"/>
    <col min="14835" max="14835" width="15.85546875" style="196" bestFit="1" customWidth="1"/>
    <col min="14836" max="14836" width="18.7109375" style="196" bestFit="1" customWidth="1"/>
    <col min="14837" max="14837" width="9.140625" style="196"/>
    <col min="14838" max="14838" width="14.28515625" style="196" bestFit="1" customWidth="1"/>
    <col min="14839" max="14839" width="18.7109375" style="196" bestFit="1" customWidth="1"/>
    <col min="14840" max="14841" width="15.85546875" style="196" bestFit="1" customWidth="1"/>
    <col min="14842" max="14842" width="14.85546875" style="196" bestFit="1" customWidth="1"/>
    <col min="14843" max="14843" width="14.28515625" style="196" bestFit="1" customWidth="1"/>
    <col min="14844" max="14844" width="15.28515625" style="196" customWidth="1"/>
    <col min="14845" max="14845" width="15.85546875" style="196" customWidth="1"/>
    <col min="14846" max="14846" width="14.28515625" style="196" customWidth="1"/>
    <col min="14847" max="14847" width="14.85546875" style="196" bestFit="1" customWidth="1"/>
    <col min="14848" max="14848" width="16.140625" style="196" customWidth="1"/>
    <col min="14849" max="14849" width="17.28515625" style="196" customWidth="1"/>
    <col min="14850" max="14850" width="15.85546875" style="196" bestFit="1" customWidth="1"/>
    <col min="14851" max="14851" width="18.7109375" style="196" bestFit="1" customWidth="1"/>
    <col min="14852" max="15011" width="9.140625" style="196"/>
    <col min="15012" max="15012" width="5.7109375" style="196" customWidth="1"/>
    <col min="15013" max="15013" width="29" style="196" customWidth="1"/>
    <col min="15014" max="15014" width="17.140625" style="196" customWidth="1"/>
    <col min="15015" max="15015" width="11.140625" style="196" customWidth="1"/>
    <col min="15016" max="15016" width="15.7109375" style="196" customWidth="1"/>
    <col min="15017" max="15017" width="16.28515625" style="196" customWidth="1"/>
    <col min="15018" max="15018" width="21.140625" style="196" customWidth="1"/>
    <col min="15019" max="15019" width="13" style="196" customWidth="1"/>
    <col min="15020" max="15020" width="15.28515625" style="196" customWidth="1"/>
    <col min="15021" max="15022" width="14.28515625" style="196" customWidth="1"/>
    <col min="15023" max="15024" width="15" style="196" customWidth="1"/>
    <col min="15025" max="15025" width="17.7109375" style="196" customWidth="1"/>
    <col min="15026" max="15026" width="15.7109375" style="196" customWidth="1"/>
    <col min="15027" max="15028" width="15" style="196" customWidth="1"/>
    <col min="15029" max="15029" width="15.85546875" style="196" customWidth="1"/>
    <col min="15030" max="15030" width="17.85546875" style="196" customWidth="1"/>
    <col min="15031" max="15031" width="15.85546875" style="196" bestFit="1" customWidth="1"/>
    <col min="15032" max="15032" width="18.7109375" style="196" bestFit="1" customWidth="1"/>
    <col min="15033" max="15033" width="5.7109375" style="196" customWidth="1"/>
    <col min="15034" max="15034" width="16.5703125" style="196" customWidth="1"/>
    <col min="15035" max="15035" width="18.7109375" style="196" bestFit="1" customWidth="1"/>
    <col min="15036" max="15037" width="15.85546875" style="196" bestFit="1" customWidth="1"/>
    <col min="15038" max="15038" width="14.85546875" style="196" bestFit="1" customWidth="1"/>
    <col min="15039" max="15039" width="14.28515625" style="196" bestFit="1" customWidth="1"/>
    <col min="15040" max="15040" width="15.28515625" style="196" customWidth="1"/>
    <col min="15041" max="15041" width="15.85546875" style="196" customWidth="1"/>
    <col min="15042" max="15042" width="14.28515625" style="196" customWidth="1"/>
    <col min="15043" max="15043" width="14.85546875" style="196" bestFit="1" customWidth="1"/>
    <col min="15044" max="15044" width="16.140625" style="196" customWidth="1"/>
    <col min="15045" max="15045" width="17.28515625" style="196" customWidth="1"/>
    <col min="15046" max="15046" width="15.85546875" style="196" bestFit="1" customWidth="1"/>
    <col min="15047" max="15047" width="18.7109375" style="196" bestFit="1" customWidth="1"/>
    <col min="15048" max="15048" width="9.140625" style="196"/>
    <col min="15049" max="15049" width="14.28515625" style="196" bestFit="1" customWidth="1"/>
    <col min="15050" max="15050" width="18.7109375" style="196" bestFit="1" customWidth="1"/>
    <col min="15051" max="15052" width="15.85546875" style="196" bestFit="1" customWidth="1"/>
    <col min="15053" max="15053" width="14.85546875" style="196" bestFit="1" customWidth="1"/>
    <col min="15054" max="15054" width="16.85546875" style="196" customWidth="1"/>
    <col min="15055" max="15055" width="15.28515625" style="196" customWidth="1"/>
    <col min="15056" max="15056" width="15.85546875" style="196" customWidth="1"/>
    <col min="15057" max="15057" width="14.28515625" style="196" customWidth="1"/>
    <col min="15058" max="15058" width="14.85546875" style="196" bestFit="1" customWidth="1"/>
    <col min="15059" max="15059" width="16.140625" style="196" customWidth="1"/>
    <col min="15060" max="15060" width="17.28515625" style="196" customWidth="1"/>
    <col min="15061" max="15061" width="15.85546875" style="196" bestFit="1" customWidth="1"/>
    <col min="15062" max="15062" width="18.7109375" style="196" bestFit="1" customWidth="1"/>
    <col min="15063" max="15063" width="9.140625" style="196"/>
    <col min="15064" max="15064" width="14.28515625" style="196" bestFit="1" customWidth="1"/>
    <col min="15065" max="15065" width="18.7109375" style="196" bestFit="1" customWidth="1"/>
    <col min="15066" max="15067" width="15.85546875" style="196" bestFit="1" customWidth="1"/>
    <col min="15068" max="15068" width="14.85546875" style="196" bestFit="1" customWidth="1"/>
    <col min="15069" max="15069" width="14.28515625" style="196" bestFit="1" customWidth="1"/>
    <col min="15070" max="15070" width="15.28515625" style="196" customWidth="1"/>
    <col min="15071" max="15071" width="15.85546875" style="196" customWidth="1"/>
    <col min="15072" max="15072" width="14.28515625" style="196" customWidth="1"/>
    <col min="15073" max="15073" width="14.85546875" style="196" bestFit="1" customWidth="1"/>
    <col min="15074" max="15074" width="16.140625" style="196" customWidth="1"/>
    <col min="15075" max="15075" width="17.28515625" style="196" customWidth="1"/>
    <col min="15076" max="15076" width="15.85546875" style="196" bestFit="1" customWidth="1"/>
    <col min="15077" max="15077" width="18.7109375" style="196" bestFit="1" customWidth="1"/>
    <col min="15078" max="15078" width="9.140625" style="196"/>
    <col min="15079" max="15079" width="14.28515625" style="196" bestFit="1" customWidth="1"/>
    <col min="15080" max="15080" width="18.7109375" style="196" bestFit="1" customWidth="1"/>
    <col min="15081" max="15082" width="15.85546875" style="196" bestFit="1" customWidth="1"/>
    <col min="15083" max="15083" width="14.85546875" style="196" bestFit="1" customWidth="1"/>
    <col min="15084" max="15084" width="14.28515625" style="196" bestFit="1" customWidth="1"/>
    <col min="15085" max="15085" width="15.28515625" style="196" customWidth="1"/>
    <col min="15086" max="15086" width="15.85546875" style="196" customWidth="1"/>
    <col min="15087" max="15087" width="14.28515625" style="196" customWidth="1"/>
    <col min="15088" max="15088" width="14.85546875" style="196" bestFit="1" customWidth="1"/>
    <col min="15089" max="15089" width="16.140625" style="196" customWidth="1"/>
    <col min="15090" max="15090" width="17.28515625" style="196" customWidth="1"/>
    <col min="15091" max="15091" width="15.85546875" style="196" bestFit="1" customWidth="1"/>
    <col min="15092" max="15092" width="18.7109375" style="196" bestFit="1" customWidth="1"/>
    <col min="15093" max="15093" width="9.140625" style="196"/>
    <col min="15094" max="15094" width="14.28515625" style="196" bestFit="1" customWidth="1"/>
    <col min="15095" max="15095" width="18.7109375" style="196" bestFit="1" customWidth="1"/>
    <col min="15096" max="15097" width="15.85546875" style="196" bestFit="1" customWidth="1"/>
    <col min="15098" max="15098" width="14.85546875" style="196" bestFit="1" customWidth="1"/>
    <col min="15099" max="15099" width="14.28515625" style="196" bestFit="1" customWidth="1"/>
    <col min="15100" max="15100" width="15.28515625" style="196" customWidth="1"/>
    <col min="15101" max="15101" width="15.85546875" style="196" customWidth="1"/>
    <col min="15102" max="15102" width="14.28515625" style="196" customWidth="1"/>
    <col min="15103" max="15103" width="14.85546875" style="196" bestFit="1" customWidth="1"/>
    <col min="15104" max="15104" width="16.140625" style="196" customWidth="1"/>
    <col min="15105" max="15105" width="17.28515625" style="196" customWidth="1"/>
    <col min="15106" max="15106" width="15.85546875" style="196" bestFit="1" customWidth="1"/>
    <col min="15107" max="15107" width="18.7109375" style="196" bestFit="1" customWidth="1"/>
    <col min="15108" max="15267" width="9.140625" style="196"/>
    <col min="15268" max="15268" width="5.7109375" style="196" customWidth="1"/>
    <col min="15269" max="15269" width="29" style="196" customWidth="1"/>
    <col min="15270" max="15270" width="17.140625" style="196" customWidth="1"/>
    <col min="15271" max="15271" width="11.140625" style="196" customWidth="1"/>
    <col min="15272" max="15272" width="15.7109375" style="196" customWidth="1"/>
    <col min="15273" max="15273" width="16.28515625" style="196" customWidth="1"/>
    <col min="15274" max="15274" width="21.140625" style="196" customWidth="1"/>
    <col min="15275" max="15275" width="13" style="196" customWidth="1"/>
    <col min="15276" max="15276" width="15.28515625" style="196" customWidth="1"/>
    <col min="15277" max="15278" width="14.28515625" style="196" customWidth="1"/>
    <col min="15279" max="15280" width="15" style="196" customWidth="1"/>
    <col min="15281" max="15281" width="17.7109375" style="196" customWidth="1"/>
    <col min="15282" max="15282" width="15.7109375" style="196" customWidth="1"/>
    <col min="15283" max="15284" width="15" style="196" customWidth="1"/>
    <col min="15285" max="15285" width="15.85546875" style="196" customWidth="1"/>
    <col min="15286" max="15286" width="17.85546875" style="196" customWidth="1"/>
    <col min="15287" max="15287" width="15.85546875" style="196" bestFit="1" customWidth="1"/>
    <col min="15288" max="15288" width="18.7109375" style="196" bestFit="1" customWidth="1"/>
    <col min="15289" max="15289" width="5.7109375" style="196" customWidth="1"/>
    <col min="15290" max="15290" width="16.5703125" style="196" customWidth="1"/>
    <col min="15291" max="15291" width="18.7109375" style="196" bestFit="1" customWidth="1"/>
    <col min="15292" max="15293" width="15.85546875" style="196" bestFit="1" customWidth="1"/>
    <col min="15294" max="15294" width="14.85546875" style="196" bestFit="1" customWidth="1"/>
    <col min="15295" max="15295" width="14.28515625" style="196" bestFit="1" customWidth="1"/>
    <col min="15296" max="15296" width="15.28515625" style="196" customWidth="1"/>
    <col min="15297" max="15297" width="15.85546875" style="196" customWidth="1"/>
    <col min="15298" max="15298" width="14.28515625" style="196" customWidth="1"/>
    <col min="15299" max="15299" width="14.85546875" style="196" bestFit="1" customWidth="1"/>
    <col min="15300" max="15300" width="16.140625" style="196" customWidth="1"/>
    <col min="15301" max="15301" width="17.28515625" style="196" customWidth="1"/>
    <col min="15302" max="15302" width="15.85546875" style="196" bestFit="1" customWidth="1"/>
    <col min="15303" max="15303" width="18.7109375" style="196" bestFit="1" customWidth="1"/>
    <col min="15304" max="15304" width="9.140625" style="196"/>
    <col min="15305" max="15305" width="14.28515625" style="196" bestFit="1" customWidth="1"/>
    <col min="15306" max="15306" width="18.7109375" style="196" bestFit="1" customWidth="1"/>
    <col min="15307" max="15308" width="15.85546875" style="196" bestFit="1" customWidth="1"/>
    <col min="15309" max="15309" width="14.85546875" style="196" bestFit="1" customWidth="1"/>
    <col min="15310" max="15310" width="16.85546875" style="196" customWidth="1"/>
    <col min="15311" max="15311" width="15.28515625" style="196" customWidth="1"/>
    <col min="15312" max="15312" width="15.85546875" style="196" customWidth="1"/>
    <col min="15313" max="15313" width="14.28515625" style="196" customWidth="1"/>
    <col min="15314" max="15314" width="14.85546875" style="196" bestFit="1" customWidth="1"/>
    <col min="15315" max="15315" width="16.140625" style="196" customWidth="1"/>
    <col min="15316" max="15316" width="17.28515625" style="196" customWidth="1"/>
    <col min="15317" max="15317" width="15.85546875" style="196" bestFit="1" customWidth="1"/>
    <col min="15318" max="15318" width="18.7109375" style="196" bestFit="1" customWidth="1"/>
    <col min="15319" max="15319" width="9.140625" style="196"/>
    <col min="15320" max="15320" width="14.28515625" style="196" bestFit="1" customWidth="1"/>
    <col min="15321" max="15321" width="18.7109375" style="196" bestFit="1" customWidth="1"/>
    <col min="15322" max="15323" width="15.85546875" style="196" bestFit="1" customWidth="1"/>
    <col min="15324" max="15324" width="14.85546875" style="196" bestFit="1" customWidth="1"/>
    <col min="15325" max="15325" width="14.28515625" style="196" bestFit="1" customWidth="1"/>
    <col min="15326" max="15326" width="15.28515625" style="196" customWidth="1"/>
    <col min="15327" max="15327" width="15.85546875" style="196" customWidth="1"/>
    <col min="15328" max="15328" width="14.28515625" style="196" customWidth="1"/>
    <col min="15329" max="15329" width="14.85546875" style="196" bestFit="1" customWidth="1"/>
    <col min="15330" max="15330" width="16.140625" style="196" customWidth="1"/>
    <col min="15331" max="15331" width="17.28515625" style="196" customWidth="1"/>
    <col min="15332" max="15332" width="15.85546875" style="196" bestFit="1" customWidth="1"/>
    <col min="15333" max="15333" width="18.7109375" style="196" bestFit="1" customWidth="1"/>
    <col min="15334" max="15334" width="9.140625" style="196"/>
    <col min="15335" max="15335" width="14.28515625" style="196" bestFit="1" customWidth="1"/>
    <col min="15336" max="15336" width="18.7109375" style="196" bestFit="1" customWidth="1"/>
    <col min="15337" max="15338" width="15.85546875" style="196" bestFit="1" customWidth="1"/>
    <col min="15339" max="15339" width="14.85546875" style="196" bestFit="1" customWidth="1"/>
    <col min="15340" max="15340" width="14.28515625" style="196" bestFit="1" customWidth="1"/>
    <col min="15341" max="15341" width="15.28515625" style="196" customWidth="1"/>
    <col min="15342" max="15342" width="15.85546875" style="196" customWidth="1"/>
    <col min="15343" max="15343" width="14.28515625" style="196" customWidth="1"/>
    <col min="15344" max="15344" width="14.85546875" style="196" bestFit="1" customWidth="1"/>
    <col min="15345" max="15345" width="16.140625" style="196" customWidth="1"/>
    <col min="15346" max="15346" width="17.28515625" style="196" customWidth="1"/>
    <col min="15347" max="15347" width="15.85546875" style="196" bestFit="1" customWidth="1"/>
    <col min="15348" max="15348" width="18.7109375" style="196" bestFit="1" customWidth="1"/>
    <col min="15349" max="15349" width="9.140625" style="196"/>
    <col min="15350" max="15350" width="14.28515625" style="196" bestFit="1" customWidth="1"/>
    <col min="15351" max="15351" width="18.7109375" style="196" bestFit="1" customWidth="1"/>
    <col min="15352" max="15353" width="15.85546875" style="196" bestFit="1" customWidth="1"/>
    <col min="15354" max="15354" width="14.85546875" style="196" bestFit="1" customWidth="1"/>
    <col min="15355" max="15355" width="14.28515625" style="196" bestFit="1" customWidth="1"/>
    <col min="15356" max="15356" width="15.28515625" style="196" customWidth="1"/>
    <col min="15357" max="15357" width="15.85546875" style="196" customWidth="1"/>
    <col min="15358" max="15358" width="14.28515625" style="196" customWidth="1"/>
    <col min="15359" max="15359" width="14.85546875" style="196" bestFit="1" customWidth="1"/>
    <col min="15360" max="15360" width="16.140625" style="196" customWidth="1"/>
    <col min="15361" max="15361" width="17.28515625" style="196" customWidth="1"/>
    <col min="15362" max="15362" width="15.85546875" style="196" bestFit="1" customWidth="1"/>
    <col min="15363" max="15363" width="18.7109375" style="196" bestFit="1" customWidth="1"/>
    <col min="15364" max="15523" width="9.140625" style="196"/>
    <col min="15524" max="15524" width="5.7109375" style="196" customWidth="1"/>
    <col min="15525" max="15525" width="29" style="196" customWidth="1"/>
    <col min="15526" max="15526" width="17.140625" style="196" customWidth="1"/>
    <col min="15527" max="15527" width="11.140625" style="196" customWidth="1"/>
    <col min="15528" max="15528" width="15.7109375" style="196" customWidth="1"/>
    <col min="15529" max="15529" width="16.28515625" style="196" customWidth="1"/>
    <col min="15530" max="15530" width="21.140625" style="196" customWidth="1"/>
    <col min="15531" max="15531" width="13" style="196" customWidth="1"/>
    <col min="15532" max="15532" width="15.28515625" style="196" customWidth="1"/>
    <col min="15533" max="15534" width="14.28515625" style="196" customWidth="1"/>
    <col min="15535" max="15536" width="15" style="196" customWidth="1"/>
    <col min="15537" max="15537" width="17.7109375" style="196" customWidth="1"/>
    <col min="15538" max="15538" width="15.7109375" style="196" customWidth="1"/>
    <col min="15539" max="15540" width="15" style="196" customWidth="1"/>
    <col min="15541" max="15541" width="15.85546875" style="196" customWidth="1"/>
    <col min="15542" max="15542" width="17.85546875" style="196" customWidth="1"/>
    <col min="15543" max="15543" width="15.85546875" style="196" bestFit="1" customWidth="1"/>
    <col min="15544" max="15544" width="18.7109375" style="196" bestFit="1" customWidth="1"/>
    <col min="15545" max="15545" width="5.7109375" style="196" customWidth="1"/>
    <col min="15546" max="15546" width="16.5703125" style="196" customWidth="1"/>
    <col min="15547" max="15547" width="18.7109375" style="196" bestFit="1" customWidth="1"/>
    <col min="15548" max="15549" width="15.85546875" style="196" bestFit="1" customWidth="1"/>
    <col min="15550" max="15550" width="14.85546875" style="196" bestFit="1" customWidth="1"/>
    <col min="15551" max="15551" width="14.28515625" style="196" bestFit="1" customWidth="1"/>
    <col min="15552" max="15552" width="15.28515625" style="196" customWidth="1"/>
    <col min="15553" max="15553" width="15.85546875" style="196" customWidth="1"/>
    <col min="15554" max="15554" width="14.28515625" style="196" customWidth="1"/>
    <col min="15555" max="15555" width="14.85546875" style="196" bestFit="1" customWidth="1"/>
    <col min="15556" max="15556" width="16.140625" style="196" customWidth="1"/>
    <col min="15557" max="15557" width="17.28515625" style="196" customWidth="1"/>
    <col min="15558" max="15558" width="15.85546875" style="196" bestFit="1" customWidth="1"/>
    <col min="15559" max="15559" width="18.7109375" style="196" bestFit="1" customWidth="1"/>
    <col min="15560" max="15560" width="9.140625" style="196"/>
    <col min="15561" max="15561" width="14.28515625" style="196" bestFit="1" customWidth="1"/>
    <col min="15562" max="15562" width="18.7109375" style="196" bestFit="1" customWidth="1"/>
    <col min="15563" max="15564" width="15.85546875" style="196" bestFit="1" customWidth="1"/>
    <col min="15565" max="15565" width="14.85546875" style="196" bestFit="1" customWidth="1"/>
    <col min="15566" max="15566" width="16.85546875" style="196" customWidth="1"/>
    <col min="15567" max="15567" width="15.28515625" style="196" customWidth="1"/>
    <col min="15568" max="15568" width="15.85546875" style="196" customWidth="1"/>
    <col min="15569" max="15569" width="14.28515625" style="196" customWidth="1"/>
    <col min="15570" max="15570" width="14.85546875" style="196" bestFit="1" customWidth="1"/>
    <col min="15571" max="15571" width="16.140625" style="196" customWidth="1"/>
    <col min="15572" max="15572" width="17.28515625" style="196" customWidth="1"/>
    <col min="15573" max="15573" width="15.85546875" style="196" bestFit="1" customWidth="1"/>
    <col min="15574" max="15574" width="18.7109375" style="196" bestFit="1" customWidth="1"/>
    <col min="15575" max="15575" width="9.140625" style="196"/>
    <col min="15576" max="15576" width="14.28515625" style="196" bestFit="1" customWidth="1"/>
    <col min="15577" max="15577" width="18.7109375" style="196" bestFit="1" customWidth="1"/>
    <col min="15578" max="15579" width="15.85546875" style="196" bestFit="1" customWidth="1"/>
    <col min="15580" max="15580" width="14.85546875" style="196" bestFit="1" customWidth="1"/>
    <col min="15581" max="15581" width="14.28515625" style="196" bestFit="1" customWidth="1"/>
    <col min="15582" max="15582" width="15.28515625" style="196" customWidth="1"/>
    <col min="15583" max="15583" width="15.85546875" style="196" customWidth="1"/>
    <col min="15584" max="15584" width="14.28515625" style="196" customWidth="1"/>
    <col min="15585" max="15585" width="14.85546875" style="196" bestFit="1" customWidth="1"/>
    <col min="15586" max="15586" width="16.140625" style="196" customWidth="1"/>
    <col min="15587" max="15587" width="17.28515625" style="196" customWidth="1"/>
    <col min="15588" max="15588" width="15.85546875" style="196" bestFit="1" customWidth="1"/>
    <col min="15589" max="15589" width="18.7109375" style="196" bestFit="1" customWidth="1"/>
    <col min="15590" max="15590" width="9.140625" style="196"/>
    <col min="15591" max="15591" width="14.28515625" style="196" bestFit="1" customWidth="1"/>
    <col min="15592" max="15592" width="18.7109375" style="196" bestFit="1" customWidth="1"/>
    <col min="15593" max="15594" width="15.85546875" style="196" bestFit="1" customWidth="1"/>
    <col min="15595" max="15595" width="14.85546875" style="196" bestFit="1" customWidth="1"/>
    <col min="15596" max="15596" width="14.28515625" style="196" bestFit="1" customWidth="1"/>
    <col min="15597" max="15597" width="15.28515625" style="196" customWidth="1"/>
    <col min="15598" max="15598" width="15.85546875" style="196" customWidth="1"/>
    <col min="15599" max="15599" width="14.28515625" style="196" customWidth="1"/>
    <col min="15600" max="15600" width="14.85546875" style="196" bestFit="1" customWidth="1"/>
    <col min="15601" max="15601" width="16.140625" style="196" customWidth="1"/>
    <col min="15602" max="15602" width="17.28515625" style="196" customWidth="1"/>
    <col min="15603" max="15603" width="15.85546875" style="196" bestFit="1" customWidth="1"/>
    <col min="15604" max="15604" width="18.7109375" style="196" bestFit="1" customWidth="1"/>
    <col min="15605" max="15605" width="9.140625" style="196"/>
    <col min="15606" max="15606" width="14.28515625" style="196" bestFit="1" customWidth="1"/>
    <col min="15607" max="15607" width="18.7109375" style="196" bestFit="1" customWidth="1"/>
    <col min="15608" max="15609" width="15.85546875" style="196" bestFit="1" customWidth="1"/>
    <col min="15610" max="15610" width="14.85546875" style="196" bestFit="1" customWidth="1"/>
    <col min="15611" max="15611" width="14.28515625" style="196" bestFit="1" customWidth="1"/>
    <col min="15612" max="15612" width="15.28515625" style="196" customWidth="1"/>
    <col min="15613" max="15613" width="15.85546875" style="196" customWidth="1"/>
    <col min="15614" max="15614" width="14.28515625" style="196" customWidth="1"/>
    <col min="15615" max="15615" width="14.85546875" style="196" bestFit="1" customWidth="1"/>
    <col min="15616" max="15616" width="16.140625" style="196" customWidth="1"/>
    <col min="15617" max="15617" width="17.28515625" style="196" customWidth="1"/>
    <col min="15618" max="15618" width="15.85546875" style="196" bestFit="1" customWidth="1"/>
    <col min="15619" max="15619" width="18.7109375" style="196" bestFit="1" customWidth="1"/>
    <col min="15620" max="15779" width="9.140625" style="196"/>
    <col min="15780" max="15780" width="5.7109375" style="196" customWidth="1"/>
    <col min="15781" max="15781" width="29" style="196" customWidth="1"/>
    <col min="15782" max="15782" width="17.140625" style="196" customWidth="1"/>
    <col min="15783" max="15783" width="11.140625" style="196" customWidth="1"/>
    <col min="15784" max="15784" width="15.7109375" style="196" customWidth="1"/>
    <col min="15785" max="15785" width="16.28515625" style="196" customWidth="1"/>
    <col min="15786" max="15786" width="21.140625" style="196" customWidth="1"/>
    <col min="15787" max="15787" width="13" style="196" customWidth="1"/>
    <col min="15788" max="15788" width="15.28515625" style="196" customWidth="1"/>
    <col min="15789" max="15790" width="14.28515625" style="196" customWidth="1"/>
    <col min="15791" max="15792" width="15" style="196" customWidth="1"/>
    <col min="15793" max="15793" width="17.7109375" style="196" customWidth="1"/>
    <col min="15794" max="15794" width="15.7109375" style="196" customWidth="1"/>
    <col min="15795" max="15796" width="15" style="196" customWidth="1"/>
    <col min="15797" max="15797" width="15.85546875" style="196" customWidth="1"/>
    <col min="15798" max="15798" width="17.85546875" style="196" customWidth="1"/>
    <col min="15799" max="15799" width="15.85546875" style="196" bestFit="1" customWidth="1"/>
    <col min="15800" max="15800" width="18.7109375" style="196" bestFit="1" customWidth="1"/>
    <col min="15801" max="15801" width="5.7109375" style="196" customWidth="1"/>
    <col min="15802" max="15802" width="16.5703125" style="196" customWidth="1"/>
    <col min="15803" max="15803" width="18.7109375" style="196" bestFit="1" customWidth="1"/>
    <col min="15804" max="15805" width="15.85546875" style="196" bestFit="1" customWidth="1"/>
    <col min="15806" max="15806" width="14.85546875" style="196" bestFit="1" customWidth="1"/>
    <col min="15807" max="15807" width="14.28515625" style="196" bestFit="1" customWidth="1"/>
    <col min="15808" max="15808" width="15.28515625" style="196" customWidth="1"/>
    <col min="15809" max="15809" width="15.85546875" style="196" customWidth="1"/>
    <col min="15810" max="15810" width="14.28515625" style="196" customWidth="1"/>
    <col min="15811" max="15811" width="14.85546875" style="196" bestFit="1" customWidth="1"/>
    <col min="15812" max="15812" width="16.140625" style="196" customWidth="1"/>
    <col min="15813" max="15813" width="17.28515625" style="196" customWidth="1"/>
    <col min="15814" max="15814" width="15.85546875" style="196" bestFit="1" customWidth="1"/>
    <col min="15815" max="15815" width="18.7109375" style="196" bestFit="1" customWidth="1"/>
    <col min="15816" max="15816" width="9.140625" style="196"/>
    <col min="15817" max="15817" width="14.28515625" style="196" bestFit="1" customWidth="1"/>
    <col min="15818" max="15818" width="18.7109375" style="196" bestFit="1" customWidth="1"/>
    <col min="15819" max="15820" width="15.85546875" style="196" bestFit="1" customWidth="1"/>
    <col min="15821" max="15821" width="14.85546875" style="196" bestFit="1" customWidth="1"/>
    <col min="15822" max="15822" width="16.85546875" style="196" customWidth="1"/>
    <col min="15823" max="15823" width="15.28515625" style="196" customWidth="1"/>
    <col min="15824" max="15824" width="15.85546875" style="196" customWidth="1"/>
    <col min="15825" max="15825" width="14.28515625" style="196" customWidth="1"/>
    <col min="15826" max="15826" width="14.85546875" style="196" bestFit="1" customWidth="1"/>
    <col min="15827" max="15827" width="16.140625" style="196" customWidth="1"/>
    <col min="15828" max="15828" width="17.28515625" style="196" customWidth="1"/>
    <col min="15829" max="15829" width="15.85546875" style="196" bestFit="1" customWidth="1"/>
    <col min="15830" max="15830" width="18.7109375" style="196" bestFit="1" customWidth="1"/>
    <col min="15831" max="15831" width="9.140625" style="196"/>
    <col min="15832" max="15832" width="14.28515625" style="196" bestFit="1" customWidth="1"/>
    <col min="15833" max="15833" width="18.7109375" style="196" bestFit="1" customWidth="1"/>
    <col min="15834" max="15835" width="15.85546875" style="196" bestFit="1" customWidth="1"/>
    <col min="15836" max="15836" width="14.85546875" style="196" bestFit="1" customWidth="1"/>
    <col min="15837" max="15837" width="14.28515625" style="196" bestFit="1" customWidth="1"/>
    <col min="15838" max="15838" width="15.28515625" style="196" customWidth="1"/>
    <col min="15839" max="15839" width="15.85546875" style="196" customWidth="1"/>
    <col min="15840" max="15840" width="14.28515625" style="196" customWidth="1"/>
    <col min="15841" max="15841" width="14.85546875" style="196" bestFit="1" customWidth="1"/>
    <col min="15842" max="15842" width="16.140625" style="196" customWidth="1"/>
    <col min="15843" max="15843" width="17.28515625" style="196" customWidth="1"/>
    <col min="15844" max="15844" width="15.85546875" style="196" bestFit="1" customWidth="1"/>
    <col min="15845" max="15845" width="18.7109375" style="196" bestFit="1" customWidth="1"/>
    <col min="15846" max="15846" width="9.140625" style="196"/>
    <col min="15847" max="15847" width="14.28515625" style="196" bestFit="1" customWidth="1"/>
    <col min="15848" max="15848" width="18.7109375" style="196" bestFit="1" customWidth="1"/>
    <col min="15849" max="15850" width="15.85546875" style="196" bestFit="1" customWidth="1"/>
    <col min="15851" max="15851" width="14.85546875" style="196" bestFit="1" customWidth="1"/>
    <col min="15852" max="15852" width="14.28515625" style="196" bestFit="1" customWidth="1"/>
    <col min="15853" max="15853" width="15.28515625" style="196" customWidth="1"/>
    <col min="15854" max="15854" width="15.85546875" style="196" customWidth="1"/>
    <col min="15855" max="15855" width="14.28515625" style="196" customWidth="1"/>
    <col min="15856" max="15856" width="14.85546875" style="196" bestFit="1" customWidth="1"/>
    <col min="15857" max="15857" width="16.140625" style="196" customWidth="1"/>
    <col min="15858" max="15858" width="17.28515625" style="196" customWidth="1"/>
    <col min="15859" max="15859" width="15.85546875" style="196" bestFit="1" customWidth="1"/>
    <col min="15860" max="15860" width="18.7109375" style="196" bestFit="1" customWidth="1"/>
    <col min="15861" max="15861" width="9.140625" style="196"/>
    <col min="15862" max="15862" width="14.28515625" style="196" bestFit="1" customWidth="1"/>
    <col min="15863" max="15863" width="18.7109375" style="196" bestFit="1" customWidth="1"/>
    <col min="15864" max="15865" width="15.85546875" style="196" bestFit="1" customWidth="1"/>
    <col min="15866" max="15866" width="14.85546875" style="196" bestFit="1" customWidth="1"/>
    <col min="15867" max="15867" width="14.28515625" style="196" bestFit="1" customWidth="1"/>
    <col min="15868" max="15868" width="15.28515625" style="196" customWidth="1"/>
    <col min="15869" max="15869" width="15.85546875" style="196" customWidth="1"/>
    <col min="15870" max="15870" width="14.28515625" style="196" customWidth="1"/>
    <col min="15871" max="15871" width="14.85546875" style="196" bestFit="1" customWidth="1"/>
    <col min="15872" max="15872" width="16.140625" style="196" customWidth="1"/>
    <col min="15873" max="15873" width="17.28515625" style="196" customWidth="1"/>
    <col min="15874" max="15874" width="15.85546875" style="196" bestFit="1" customWidth="1"/>
    <col min="15875" max="15875" width="18.7109375" style="196" bestFit="1" customWidth="1"/>
    <col min="15876" max="16035" width="9.140625" style="196"/>
    <col min="16036" max="16036" width="5.7109375" style="196" customWidth="1"/>
    <col min="16037" max="16037" width="29" style="196" customWidth="1"/>
    <col min="16038" max="16038" width="17.140625" style="196" customWidth="1"/>
    <col min="16039" max="16039" width="11.140625" style="196" customWidth="1"/>
    <col min="16040" max="16040" width="15.7109375" style="196" customWidth="1"/>
    <col min="16041" max="16041" width="16.28515625" style="196" customWidth="1"/>
    <col min="16042" max="16042" width="21.140625" style="196" customWidth="1"/>
    <col min="16043" max="16043" width="13" style="196" customWidth="1"/>
    <col min="16044" max="16044" width="15.28515625" style="196" customWidth="1"/>
    <col min="16045" max="16046" width="14.28515625" style="196" customWidth="1"/>
    <col min="16047" max="16048" width="15" style="196" customWidth="1"/>
    <col min="16049" max="16049" width="17.7109375" style="196" customWidth="1"/>
    <col min="16050" max="16050" width="15.7109375" style="196" customWidth="1"/>
    <col min="16051" max="16052" width="15" style="196" customWidth="1"/>
    <col min="16053" max="16053" width="15.85546875" style="196" customWidth="1"/>
    <col min="16054" max="16054" width="17.85546875" style="196" customWidth="1"/>
    <col min="16055" max="16055" width="15.85546875" style="196" bestFit="1" customWidth="1"/>
    <col min="16056" max="16056" width="18.7109375" style="196" bestFit="1" customWidth="1"/>
    <col min="16057" max="16057" width="5.7109375" style="196" customWidth="1"/>
    <col min="16058" max="16058" width="16.5703125" style="196" customWidth="1"/>
    <col min="16059" max="16059" width="18.7109375" style="196" bestFit="1" customWidth="1"/>
    <col min="16060" max="16061" width="15.85546875" style="196" bestFit="1" customWidth="1"/>
    <col min="16062" max="16062" width="14.85546875" style="196" bestFit="1" customWidth="1"/>
    <col min="16063" max="16063" width="14.28515625" style="196" bestFit="1" customWidth="1"/>
    <col min="16064" max="16064" width="15.28515625" style="196" customWidth="1"/>
    <col min="16065" max="16065" width="15.85546875" style="196" customWidth="1"/>
    <col min="16066" max="16066" width="14.28515625" style="196" customWidth="1"/>
    <col min="16067" max="16067" width="14.85546875" style="196" bestFit="1" customWidth="1"/>
    <col min="16068" max="16068" width="16.140625" style="196" customWidth="1"/>
    <col min="16069" max="16069" width="17.28515625" style="196" customWidth="1"/>
    <col min="16070" max="16070" width="15.85546875" style="196" bestFit="1" customWidth="1"/>
    <col min="16071" max="16071" width="18.7109375" style="196" bestFit="1" customWidth="1"/>
    <col min="16072" max="16072" width="9.140625" style="196"/>
    <col min="16073" max="16073" width="14.28515625" style="196" bestFit="1" customWidth="1"/>
    <col min="16074" max="16074" width="18.7109375" style="196" bestFit="1" customWidth="1"/>
    <col min="16075" max="16076" width="15.85546875" style="196" bestFit="1" customWidth="1"/>
    <col min="16077" max="16077" width="14.85546875" style="196" bestFit="1" customWidth="1"/>
    <col min="16078" max="16078" width="16.85546875" style="196" customWidth="1"/>
    <col min="16079" max="16079" width="15.28515625" style="196" customWidth="1"/>
    <col min="16080" max="16080" width="15.85546875" style="196" customWidth="1"/>
    <col min="16081" max="16081" width="14.28515625" style="196" customWidth="1"/>
    <col min="16082" max="16082" width="14.85546875" style="196" bestFit="1" customWidth="1"/>
    <col min="16083" max="16083" width="16.140625" style="196" customWidth="1"/>
    <col min="16084" max="16084" width="17.28515625" style="196" customWidth="1"/>
    <col min="16085" max="16085" width="15.85546875" style="196" bestFit="1" customWidth="1"/>
    <col min="16086" max="16086" width="18.7109375" style="196" bestFit="1" customWidth="1"/>
    <col min="16087" max="16087" width="9.140625" style="196"/>
    <col min="16088" max="16088" width="14.28515625" style="196" bestFit="1" customWidth="1"/>
    <col min="16089" max="16089" width="18.7109375" style="196" bestFit="1" customWidth="1"/>
    <col min="16090" max="16091" width="15.85546875" style="196" bestFit="1" customWidth="1"/>
    <col min="16092" max="16092" width="14.85546875" style="196" bestFit="1" customWidth="1"/>
    <col min="16093" max="16093" width="14.28515625" style="196" bestFit="1" customWidth="1"/>
    <col min="16094" max="16094" width="15.28515625" style="196" customWidth="1"/>
    <col min="16095" max="16095" width="15.85546875" style="196" customWidth="1"/>
    <col min="16096" max="16096" width="14.28515625" style="196" customWidth="1"/>
    <col min="16097" max="16097" width="14.85546875" style="196" bestFit="1" customWidth="1"/>
    <col min="16098" max="16098" width="16.140625" style="196" customWidth="1"/>
    <col min="16099" max="16099" width="17.28515625" style="196" customWidth="1"/>
    <col min="16100" max="16100" width="15.85546875" style="196" bestFit="1" customWidth="1"/>
    <col min="16101" max="16101" width="18.7109375" style="196" bestFit="1" customWidth="1"/>
    <col min="16102" max="16102" width="9.140625" style="196"/>
    <col min="16103" max="16103" width="14.28515625" style="196" bestFit="1" customWidth="1"/>
    <col min="16104" max="16104" width="18.7109375" style="196" bestFit="1" customWidth="1"/>
    <col min="16105" max="16106" width="15.85546875" style="196" bestFit="1" customWidth="1"/>
    <col min="16107" max="16107" width="14.85546875" style="196" bestFit="1" customWidth="1"/>
    <col min="16108" max="16108" width="14.28515625" style="196" bestFit="1" customWidth="1"/>
    <col min="16109" max="16109" width="15.28515625" style="196" customWidth="1"/>
    <col min="16110" max="16110" width="15.85546875" style="196" customWidth="1"/>
    <col min="16111" max="16111" width="14.28515625" style="196" customWidth="1"/>
    <col min="16112" max="16112" width="14.85546875" style="196" bestFit="1" customWidth="1"/>
    <col min="16113" max="16113" width="16.140625" style="196" customWidth="1"/>
    <col min="16114" max="16114" width="17.28515625" style="196" customWidth="1"/>
    <col min="16115" max="16115" width="15.85546875" style="196" bestFit="1" customWidth="1"/>
    <col min="16116" max="16116" width="18.7109375" style="196" bestFit="1" customWidth="1"/>
    <col min="16117" max="16117" width="9.140625" style="196"/>
    <col min="16118" max="16118" width="14.28515625" style="196" bestFit="1" customWidth="1"/>
    <col min="16119" max="16119" width="18.7109375" style="196" bestFit="1" customWidth="1"/>
    <col min="16120" max="16121" width="15.85546875" style="196" bestFit="1" customWidth="1"/>
    <col min="16122" max="16122" width="14.85546875" style="196" bestFit="1" customWidth="1"/>
    <col min="16123" max="16123" width="14.28515625" style="196" bestFit="1" customWidth="1"/>
    <col min="16124" max="16124" width="15.28515625" style="196" customWidth="1"/>
    <col min="16125" max="16125" width="15.85546875" style="196" customWidth="1"/>
    <col min="16126" max="16126" width="14.28515625" style="196" customWidth="1"/>
    <col min="16127" max="16127" width="14.85546875" style="196" bestFit="1" customWidth="1"/>
    <col min="16128" max="16128" width="16.140625" style="196" customWidth="1"/>
    <col min="16129" max="16129" width="17.28515625" style="196" customWidth="1"/>
    <col min="16130" max="16130" width="15.85546875" style="196" bestFit="1" customWidth="1"/>
    <col min="16131" max="16131" width="18.7109375" style="196" bestFit="1" customWidth="1"/>
    <col min="16132" max="16384" width="9.140625" style="196"/>
  </cols>
  <sheetData>
    <row r="2" spans="1:6" ht="18" x14ac:dyDescent="0.25">
      <c r="A2" s="1" t="s">
        <v>255</v>
      </c>
      <c r="B2" s="2"/>
      <c r="C2" s="2"/>
      <c r="D2" s="2"/>
      <c r="E2" s="2"/>
      <c r="F2" s="2"/>
    </row>
    <row r="3" spans="1:6" ht="17.25" x14ac:dyDescent="0.3">
      <c r="A3" s="3" t="s">
        <v>0</v>
      </c>
      <c r="B3" s="2"/>
      <c r="C3" s="2"/>
      <c r="D3" s="2"/>
      <c r="E3" s="2"/>
      <c r="F3" s="2"/>
    </row>
    <row r="4" spans="1:6" x14ac:dyDescent="0.25">
      <c r="A4" s="4" t="s">
        <v>1</v>
      </c>
      <c r="B4" s="2"/>
      <c r="C4" s="2"/>
      <c r="D4" s="2"/>
      <c r="E4" s="2"/>
      <c r="F4" s="2"/>
    </row>
    <row r="5" spans="1:6" x14ac:dyDescent="0.25">
      <c r="A5" s="5">
        <v>1</v>
      </c>
      <c r="B5" s="6" t="s">
        <v>2</v>
      </c>
      <c r="C5" s="2">
        <f>SUM(C6:C10)</f>
        <v>10504.560000000001</v>
      </c>
      <c r="D5" s="2" t="s">
        <v>3</v>
      </c>
      <c r="E5" s="2"/>
      <c r="F5" s="2"/>
    </row>
    <row r="6" spans="1:6" x14ac:dyDescent="0.25">
      <c r="A6" s="5">
        <v>2</v>
      </c>
      <c r="B6" s="6" t="s">
        <v>391</v>
      </c>
      <c r="C6" s="2">
        <f>'Luas Lahan'!B77</f>
        <v>4975.76</v>
      </c>
      <c r="D6" s="2" t="s">
        <v>3</v>
      </c>
      <c r="E6" s="7"/>
      <c r="F6" s="24"/>
    </row>
    <row r="7" spans="1:6" x14ac:dyDescent="0.25">
      <c r="A7" s="5">
        <v>3</v>
      </c>
      <c r="B7" s="6" t="s">
        <v>392</v>
      </c>
      <c r="C7" s="2">
        <f>'Luas Lahan'!B81</f>
        <v>2119.94</v>
      </c>
      <c r="D7" s="2" t="s">
        <v>3</v>
      </c>
      <c r="E7" s="7"/>
      <c r="F7" s="24"/>
    </row>
    <row r="8" spans="1:6" x14ac:dyDescent="0.25">
      <c r="A8" s="5">
        <v>4</v>
      </c>
      <c r="B8" s="6" t="s">
        <v>5</v>
      </c>
      <c r="C8" s="8">
        <f>'Luas Lahan'!B83</f>
        <v>12.729999999999563</v>
      </c>
      <c r="D8" s="2" t="s">
        <v>3</v>
      </c>
      <c r="E8" s="2"/>
      <c r="F8" s="2"/>
    </row>
    <row r="9" spans="1:6" x14ac:dyDescent="0.25">
      <c r="A9" s="5"/>
      <c r="B9" s="2" t="s">
        <v>6</v>
      </c>
      <c r="C9" s="9"/>
      <c r="D9" s="2"/>
      <c r="E9" s="2"/>
      <c r="F9" s="2"/>
    </row>
    <row r="10" spans="1:6" x14ac:dyDescent="0.25">
      <c r="A10" s="5"/>
      <c r="B10" s="6" t="s">
        <v>7</v>
      </c>
      <c r="C10" s="8">
        <f>'Luas Lahan'!B78</f>
        <v>3396.13</v>
      </c>
      <c r="D10" s="2" t="s">
        <v>3</v>
      </c>
      <c r="E10" s="2"/>
      <c r="F10" s="2"/>
    </row>
    <row r="11" spans="1:6" x14ac:dyDescent="0.25">
      <c r="A11" s="5"/>
      <c r="B11" s="2" t="s">
        <v>6</v>
      </c>
      <c r="C11" s="9"/>
      <c r="D11" s="2"/>
      <c r="E11" s="2"/>
      <c r="F11" s="7"/>
    </row>
    <row r="12" spans="1:6" x14ac:dyDescent="0.25">
      <c r="A12" s="2"/>
      <c r="B12" s="6"/>
      <c r="C12" s="2"/>
      <c r="D12" s="6"/>
      <c r="E12" s="2"/>
      <c r="F1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opLeftCell="A16" workbookViewId="0">
      <selection activeCell="E25" sqref="E25"/>
    </sheetView>
  </sheetViews>
  <sheetFormatPr defaultRowHeight="15" x14ac:dyDescent="0.25"/>
  <cols>
    <col min="1" max="1" width="5.7109375" customWidth="1"/>
    <col min="2" max="2" width="29" customWidth="1"/>
    <col min="3" max="3" width="16.7109375" customWidth="1"/>
    <col min="4" max="4" width="11.140625" customWidth="1"/>
    <col min="5" max="5" width="15.7109375" customWidth="1"/>
    <col min="6" max="6" width="16.28515625" customWidth="1"/>
    <col min="166" max="166" width="5.7109375" customWidth="1"/>
    <col min="167" max="167" width="29" customWidth="1"/>
    <col min="168" max="168" width="17.140625" customWidth="1"/>
    <col min="169" max="169" width="11.140625" customWidth="1"/>
    <col min="170" max="170" width="15.7109375" customWidth="1"/>
    <col min="171" max="171" width="16.28515625" customWidth="1"/>
    <col min="172" max="172" width="21.140625" customWidth="1"/>
    <col min="173" max="173" width="13" customWidth="1"/>
    <col min="174" max="174" width="15.28515625" customWidth="1"/>
    <col min="175" max="176" width="14.28515625" customWidth="1"/>
    <col min="177" max="178" width="15" customWidth="1"/>
    <col min="179" max="179" width="17.7109375" customWidth="1"/>
    <col min="180" max="180" width="15.7109375" customWidth="1"/>
    <col min="181" max="182" width="15" customWidth="1"/>
    <col min="183" max="183" width="15.85546875" customWidth="1"/>
    <col min="184" max="184" width="17.85546875" customWidth="1"/>
    <col min="185" max="185" width="15.85546875" bestFit="1" customWidth="1"/>
    <col min="186" max="186" width="18.7109375" bestFit="1" customWidth="1"/>
    <col min="187" max="187" width="5.7109375" customWidth="1"/>
    <col min="188" max="188" width="16.5703125" customWidth="1"/>
    <col min="189" max="189" width="18.7109375" bestFit="1" customWidth="1"/>
    <col min="190" max="191" width="15.85546875" bestFit="1" customWidth="1"/>
    <col min="192" max="192" width="14.85546875" bestFit="1" customWidth="1"/>
    <col min="193" max="193" width="14.28515625" bestFit="1" customWidth="1"/>
    <col min="194" max="194" width="15.28515625" customWidth="1"/>
    <col min="195" max="195" width="15.85546875" customWidth="1"/>
    <col min="196" max="196" width="14.28515625" customWidth="1"/>
    <col min="197" max="197" width="14.85546875" bestFit="1" customWidth="1"/>
    <col min="198" max="198" width="16.140625" customWidth="1"/>
    <col min="199" max="199" width="17.28515625" customWidth="1"/>
    <col min="200" max="200" width="15.85546875" bestFit="1" customWidth="1"/>
    <col min="201" max="201" width="18.7109375" bestFit="1" customWidth="1"/>
    <col min="203" max="203" width="14.28515625" bestFit="1" customWidth="1"/>
    <col min="204" max="204" width="18.7109375" bestFit="1" customWidth="1"/>
    <col min="205" max="206" width="15.85546875" bestFit="1" customWidth="1"/>
    <col min="207" max="207" width="14.85546875" bestFit="1" customWidth="1"/>
    <col min="208" max="208" width="16.85546875" customWidth="1"/>
    <col min="209" max="209" width="15.28515625" customWidth="1"/>
    <col min="210" max="210" width="15.85546875" customWidth="1"/>
    <col min="211" max="211" width="14.28515625" customWidth="1"/>
    <col min="212" max="212" width="14.85546875" bestFit="1" customWidth="1"/>
    <col min="213" max="213" width="16.140625" customWidth="1"/>
    <col min="214" max="214" width="17.28515625" customWidth="1"/>
    <col min="215" max="215" width="15.85546875" bestFit="1" customWidth="1"/>
    <col min="216" max="216" width="18.7109375" bestFit="1" customWidth="1"/>
    <col min="218" max="218" width="14.28515625" bestFit="1" customWidth="1"/>
    <col min="219" max="219" width="18.7109375" bestFit="1" customWidth="1"/>
    <col min="220" max="221" width="15.85546875" bestFit="1" customWidth="1"/>
    <col min="222" max="222" width="14.85546875" bestFit="1" customWidth="1"/>
    <col min="223" max="223" width="14.28515625" bestFit="1" customWidth="1"/>
    <col min="224" max="224" width="15.28515625" customWidth="1"/>
    <col min="225" max="225" width="15.85546875" customWidth="1"/>
    <col min="226" max="226" width="14.28515625" customWidth="1"/>
    <col min="227" max="227" width="14.85546875" bestFit="1" customWidth="1"/>
    <col min="228" max="228" width="16.140625" customWidth="1"/>
    <col min="229" max="229" width="17.28515625" customWidth="1"/>
    <col min="230" max="230" width="15.85546875" bestFit="1" customWidth="1"/>
    <col min="231" max="231" width="18.7109375" bestFit="1" customWidth="1"/>
    <col min="233" max="233" width="14.28515625" bestFit="1" customWidth="1"/>
    <col min="234" max="234" width="18.7109375" bestFit="1" customWidth="1"/>
    <col min="235" max="236" width="15.85546875" bestFit="1" customWidth="1"/>
    <col min="237" max="237" width="14.85546875" bestFit="1" customWidth="1"/>
    <col min="238" max="238" width="14.28515625" bestFit="1" customWidth="1"/>
    <col min="239" max="239" width="15.28515625" customWidth="1"/>
    <col min="240" max="240" width="15.85546875" customWidth="1"/>
    <col min="241" max="241" width="14.28515625" customWidth="1"/>
    <col min="242" max="242" width="14.85546875" bestFit="1" customWidth="1"/>
    <col min="243" max="243" width="16.140625" customWidth="1"/>
    <col min="244" max="244" width="17.28515625" customWidth="1"/>
    <col min="245" max="245" width="15.85546875" bestFit="1" customWidth="1"/>
    <col min="246" max="246" width="18.7109375" bestFit="1" customWidth="1"/>
    <col min="248" max="248" width="14.28515625" bestFit="1" customWidth="1"/>
    <col min="249" max="249" width="18.7109375" bestFit="1" customWidth="1"/>
    <col min="250" max="251" width="15.85546875" bestFit="1" customWidth="1"/>
    <col min="252" max="252" width="14.85546875" bestFit="1" customWidth="1"/>
    <col min="253" max="253" width="14.28515625" bestFit="1" customWidth="1"/>
    <col min="254" max="254" width="15.28515625" customWidth="1"/>
    <col min="255" max="255" width="15.85546875" customWidth="1"/>
    <col min="256" max="256" width="14.28515625" customWidth="1"/>
    <col min="257" max="257" width="14.85546875" bestFit="1" customWidth="1"/>
    <col min="258" max="258" width="16.140625" customWidth="1"/>
    <col min="259" max="259" width="17.28515625" customWidth="1"/>
    <col min="260" max="260" width="15.85546875" bestFit="1" customWidth="1"/>
    <col min="261" max="261" width="18.7109375" bestFit="1" customWidth="1"/>
    <col min="422" max="422" width="5.7109375" customWidth="1"/>
    <col min="423" max="423" width="29" customWidth="1"/>
    <col min="424" max="424" width="17.140625" customWidth="1"/>
    <col min="425" max="425" width="11.140625" customWidth="1"/>
    <col min="426" max="426" width="15.7109375" customWidth="1"/>
    <col min="427" max="427" width="16.28515625" customWidth="1"/>
    <col min="428" max="428" width="21.140625" customWidth="1"/>
    <col min="429" max="429" width="13" customWidth="1"/>
    <col min="430" max="430" width="15.28515625" customWidth="1"/>
    <col min="431" max="432" width="14.28515625" customWidth="1"/>
    <col min="433" max="434" width="15" customWidth="1"/>
    <col min="435" max="435" width="17.7109375" customWidth="1"/>
    <col min="436" max="436" width="15.7109375" customWidth="1"/>
    <col min="437" max="438" width="15" customWidth="1"/>
    <col min="439" max="439" width="15.85546875" customWidth="1"/>
    <col min="440" max="440" width="17.85546875" customWidth="1"/>
    <col min="441" max="441" width="15.85546875" bestFit="1" customWidth="1"/>
    <col min="442" max="442" width="18.7109375" bestFit="1" customWidth="1"/>
    <col min="443" max="443" width="5.7109375" customWidth="1"/>
    <col min="444" max="444" width="16.5703125" customWidth="1"/>
    <col min="445" max="445" width="18.7109375" bestFit="1" customWidth="1"/>
    <col min="446" max="447" width="15.85546875" bestFit="1" customWidth="1"/>
    <col min="448" max="448" width="14.85546875" bestFit="1" customWidth="1"/>
    <col min="449" max="449" width="14.28515625" bestFit="1" customWidth="1"/>
    <col min="450" max="450" width="15.28515625" customWidth="1"/>
    <col min="451" max="451" width="15.85546875" customWidth="1"/>
    <col min="452" max="452" width="14.28515625" customWidth="1"/>
    <col min="453" max="453" width="14.85546875" bestFit="1" customWidth="1"/>
    <col min="454" max="454" width="16.140625" customWidth="1"/>
    <col min="455" max="455" width="17.28515625" customWidth="1"/>
    <col min="456" max="456" width="15.85546875" bestFit="1" customWidth="1"/>
    <col min="457" max="457" width="18.7109375" bestFit="1" customWidth="1"/>
    <col min="459" max="459" width="14.28515625" bestFit="1" customWidth="1"/>
    <col min="460" max="460" width="18.7109375" bestFit="1" customWidth="1"/>
    <col min="461" max="462" width="15.85546875" bestFit="1" customWidth="1"/>
    <col min="463" max="463" width="14.85546875" bestFit="1" customWidth="1"/>
    <col min="464" max="464" width="16.85546875" customWidth="1"/>
    <col min="465" max="465" width="15.28515625" customWidth="1"/>
    <col min="466" max="466" width="15.85546875" customWidth="1"/>
    <col min="467" max="467" width="14.28515625" customWidth="1"/>
    <col min="468" max="468" width="14.85546875" bestFit="1" customWidth="1"/>
    <col min="469" max="469" width="16.140625" customWidth="1"/>
    <col min="470" max="470" width="17.28515625" customWidth="1"/>
    <col min="471" max="471" width="15.85546875" bestFit="1" customWidth="1"/>
    <col min="472" max="472" width="18.7109375" bestFit="1" customWidth="1"/>
    <col min="474" max="474" width="14.28515625" bestFit="1" customWidth="1"/>
    <col min="475" max="475" width="18.7109375" bestFit="1" customWidth="1"/>
    <col min="476" max="477" width="15.85546875" bestFit="1" customWidth="1"/>
    <col min="478" max="478" width="14.85546875" bestFit="1" customWidth="1"/>
    <col min="479" max="479" width="14.28515625" bestFit="1" customWidth="1"/>
    <col min="480" max="480" width="15.28515625" customWidth="1"/>
    <col min="481" max="481" width="15.85546875" customWidth="1"/>
    <col min="482" max="482" width="14.28515625" customWidth="1"/>
    <col min="483" max="483" width="14.85546875" bestFit="1" customWidth="1"/>
    <col min="484" max="484" width="16.140625" customWidth="1"/>
    <col min="485" max="485" width="17.28515625" customWidth="1"/>
    <col min="486" max="486" width="15.85546875" bestFit="1" customWidth="1"/>
    <col min="487" max="487" width="18.7109375" bestFit="1" customWidth="1"/>
    <col min="489" max="489" width="14.28515625" bestFit="1" customWidth="1"/>
    <col min="490" max="490" width="18.7109375" bestFit="1" customWidth="1"/>
    <col min="491" max="492" width="15.85546875" bestFit="1" customWidth="1"/>
    <col min="493" max="493" width="14.85546875" bestFit="1" customWidth="1"/>
    <col min="494" max="494" width="14.28515625" bestFit="1" customWidth="1"/>
    <col min="495" max="495" width="15.28515625" customWidth="1"/>
    <col min="496" max="496" width="15.85546875" customWidth="1"/>
    <col min="497" max="497" width="14.28515625" customWidth="1"/>
    <col min="498" max="498" width="14.85546875" bestFit="1" customWidth="1"/>
    <col min="499" max="499" width="16.140625" customWidth="1"/>
    <col min="500" max="500" width="17.28515625" customWidth="1"/>
    <col min="501" max="501" width="15.85546875" bestFit="1" customWidth="1"/>
    <col min="502" max="502" width="18.7109375" bestFit="1" customWidth="1"/>
    <col min="504" max="504" width="14.28515625" bestFit="1" customWidth="1"/>
    <col min="505" max="505" width="18.7109375" bestFit="1" customWidth="1"/>
    <col min="506" max="507" width="15.85546875" bestFit="1" customWidth="1"/>
    <col min="508" max="508" width="14.85546875" bestFit="1" customWidth="1"/>
    <col min="509" max="509" width="14.28515625" bestFit="1" customWidth="1"/>
    <col min="510" max="510" width="15.28515625" customWidth="1"/>
    <col min="511" max="511" width="15.85546875" customWidth="1"/>
    <col min="512" max="512" width="14.28515625" customWidth="1"/>
    <col min="513" max="513" width="14.85546875" bestFit="1" customWidth="1"/>
    <col min="514" max="514" width="16.140625" customWidth="1"/>
    <col min="515" max="515" width="17.28515625" customWidth="1"/>
    <col min="516" max="516" width="15.85546875" bestFit="1" customWidth="1"/>
    <col min="517" max="517" width="18.7109375" bestFit="1" customWidth="1"/>
    <col min="678" max="678" width="5.7109375" customWidth="1"/>
    <col min="679" max="679" width="29" customWidth="1"/>
    <col min="680" max="680" width="17.140625" customWidth="1"/>
    <col min="681" max="681" width="11.140625" customWidth="1"/>
    <col min="682" max="682" width="15.7109375" customWidth="1"/>
    <col min="683" max="683" width="16.28515625" customWidth="1"/>
    <col min="684" max="684" width="21.140625" customWidth="1"/>
    <col min="685" max="685" width="13" customWidth="1"/>
    <col min="686" max="686" width="15.28515625" customWidth="1"/>
    <col min="687" max="688" width="14.28515625" customWidth="1"/>
    <col min="689" max="690" width="15" customWidth="1"/>
    <col min="691" max="691" width="17.7109375" customWidth="1"/>
    <col min="692" max="692" width="15.7109375" customWidth="1"/>
    <col min="693" max="694" width="15" customWidth="1"/>
    <col min="695" max="695" width="15.85546875" customWidth="1"/>
    <col min="696" max="696" width="17.85546875" customWidth="1"/>
    <col min="697" max="697" width="15.85546875" bestFit="1" customWidth="1"/>
    <col min="698" max="698" width="18.7109375" bestFit="1" customWidth="1"/>
    <col min="699" max="699" width="5.7109375" customWidth="1"/>
    <col min="700" max="700" width="16.5703125" customWidth="1"/>
    <col min="701" max="701" width="18.7109375" bestFit="1" customWidth="1"/>
    <col min="702" max="703" width="15.85546875" bestFit="1" customWidth="1"/>
    <col min="704" max="704" width="14.85546875" bestFit="1" customWidth="1"/>
    <col min="705" max="705" width="14.28515625" bestFit="1" customWidth="1"/>
    <col min="706" max="706" width="15.28515625" customWidth="1"/>
    <col min="707" max="707" width="15.85546875" customWidth="1"/>
    <col min="708" max="708" width="14.28515625" customWidth="1"/>
    <col min="709" max="709" width="14.85546875" bestFit="1" customWidth="1"/>
    <col min="710" max="710" width="16.140625" customWidth="1"/>
    <col min="711" max="711" width="17.28515625" customWidth="1"/>
    <col min="712" max="712" width="15.85546875" bestFit="1" customWidth="1"/>
    <col min="713" max="713" width="18.7109375" bestFit="1" customWidth="1"/>
    <col min="715" max="715" width="14.28515625" bestFit="1" customWidth="1"/>
    <col min="716" max="716" width="18.7109375" bestFit="1" customWidth="1"/>
    <col min="717" max="718" width="15.85546875" bestFit="1" customWidth="1"/>
    <col min="719" max="719" width="14.85546875" bestFit="1" customWidth="1"/>
    <col min="720" max="720" width="16.85546875" customWidth="1"/>
    <col min="721" max="721" width="15.28515625" customWidth="1"/>
    <col min="722" max="722" width="15.85546875" customWidth="1"/>
    <col min="723" max="723" width="14.28515625" customWidth="1"/>
    <col min="724" max="724" width="14.85546875" bestFit="1" customWidth="1"/>
    <col min="725" max="725" width="16.140625" customWidth="1"/>
    <col min="726" max="726" width="17.28515625" customWidth="1"/>
    <col min="727" max="727" width="15.85546875" bestFit="1" customWidth="1"/>
    <col min="728" max="728" width="18.7109375" bestFit="1" customWidth="1"/>
    <col min="730" max="730" width="14.28515625" bestFit="1" customWidth="1"/>
    <col min="731" max="731" width="18.7109375" bestFit="1" customWidth="1"/>
    <col min="732" max="733" width="15.85546875" bestFit="1" customWidth="1"/>
    <col min="734" max="734" width="14.85546875" bestFit="1" customWidth="1"/>
    <col min="735" max="735" width="14.28515625" bestFit="1" customWidth="1"/>
    <col min="736" max="736" width="15.28515625" customWidth="1"/>
    <col min="737" max="737" width="15.85546875" customWidth="1"/>
    <col min="738" max="738" width="14.28515625" customWidth="1"/>
    <col min="739" max="739" width="14.85546875" bestFit="1" customWidth="1"/>
    <col min="740" max="740" width="16.140625" customWidth="1"/>
    <col min="741" max="741" width="17.28515625" customWidth="1"/>
    <col min="742" max="742" width="15.85546875" bestFit="1" customWidth="1"/>
    <col min="743" max="743" width="18.7109375" bestFit="1" customWidth="1"/>
    <col min="745" max="745" width="14.28515625" bestFit="1" customWidth="1"/>
    <col min="746" max="746" width="18.7109375" bestFit="1" customWidth="1"/>
    <col min="747" max="748" width="15.85546875" bestFit="1" customWidth="1"/>
    <col min="749" max="749" width="14.85546875" bestFit="1" customWidth="1"/>
    <col min="750" max="750" width="14.28515625" bestFit="1" customWidth="1"/>
    <col min="751" max="751" width="15.28515625" customWidth="1"/>
    <col min="752" max="752" width="15.85546875" customWidth="1"/>
    <col min="753" max="753" width="14.28515625" customWidth="1"/>
    <col min="754" max="754" width="14.85546875" bestFit="1" customWidth="1"/>
    <col min="755" max="755" width="16.140625" customWidth="1"/>
    <col min="756" max="756" width="17.28515625" customWidth="1"/>
    <col min="757" max="757" width="15.85546875" bestFit="1" customWidth="1"/>
    <col min="758" max="758" width="18.7109375" bestFit="1" customWidth="1"/>
    <col min="760" max="760" width="14.28515625" bestFit="1" customWidth="1"/>
    <col min="761" max="761" width="18.7109375" bestFit="1" customWidth="1"/>
    <col min="762" max="763" width="15.85546875" bestFit="1" customWidth="1"/>
    <col min="764" max="764" width="14.85546875" bestFit="1" customWidth="1"/>
    <col min="765" max="765" width="14.28515625" bestFit="1" customWidth="1"/>
    <col min="766" max="766" width="15.28515625" customWidth="1"/>
    <col min="767" max="767" width="15.85546875" customWidth="1"/>
    <col min="768" max="768" width="14.28515625" customWidth="1"/>
    <col min="769" max="769" width="14.85546875" bestFit="1" customWidth="1"/>
    <col min="770" max="770" width="16.140625" customWidth="1"/>
    <col min="771" max="771" width="17.28515625" customWidth="1"/>
    <col min="772" max="772" width="15.85546875" bestFit="1" customWidth="1"/>
    <col min="773" max="773" width="18.7109375" bestFit="1" customWidth="1"/>
    <col min="934" max="934" width="5.7109375" customWidth="1"/>
    <col min="935" max="935" width="29" customWidth="1"/>
    <col min="936" max="936" width="17.140625" customWidth="1"/>
    <col min="937" max="937" width="11.140625" customWidth="1"/>
    <col min="938" max="938" width="15.7109375" customWidth="1"/>
    <col min="939" max="939" width="16.28515625" customWidth="1"/>
    <col min="940" max="940" width="21.140625" customWidth="1"/>
    <col min="941" max="941" width="13" customWidth="1"/>
    <col min="942" max="942" width="15.28515625" customWidth="1"/>
    <col min="943" max="944" width="14.28515625" customWidth="1"/>
    <col min="945" max="946" width="15" customWidth="1"/>
    <col min="947" max="947" width="17.7109375" customWidth="1"/>
    <col min="948" max="948" width="15.7109375" customWidth="1"/>
    <col min="949" max="950" width="15" customWidth="1"/>
    <col min="951" max="951" width="15.85546875" customWidth="1"/>
    <col min="952" max="952" width="17.85546875" customWidth="1"/>
    <col min="953" max="953" width="15.85546875" bestFit="1" customWidth="1"/>
    <col min="954" max="954" width="18.7109375" bestFit="1" customWidth="1"/>
    <col min="955" max="955" width="5.7109375" customWidth="1"/>
    <col min="956" max="956" width="16.5703125" customWidth="1"/>
    <col min="957" max="957" width="18.7109375" bestFit="1" customWidth="1"/>
    <col min="958" max="959" width="15.85546875" bestFit="1" customWidth="1"/>
    <col min="960" max="960" width="14.85546875" bestFit="1" customWidth="1"/>
    <col min="961" max="961" width="14.28515625" bestFit="1" customWidth="1"/>
    <col min="962" max="962" width="15.28515625" customWidth="1"/>
    <col min="963" max="963" width="15.85546875" customWidth="1"/>
    <col min="964" max="964" width="14.28515625" customWidth="1"/>
    <col min="965" max="965" width="14.85546875" bestFit="1" customWidth="1"/>
    <col min="966" max="966" width="16.140625" customWidth="1"/>
    <col min="967" max="967" width="17.28515625" customWidth="1"/>
    <col min="968" max="968" width="15.85546875" bestFit="1" customWidth="1"/>
    <col min="969" max="969" width="18.7109375" bestFit="1" customWidth="1"/>
    <col min="971" max="971" width="14.28515625" bestFit="1" customWidth="1"/>
    <col min="972" max="972" width="18.7109375" bestFit="1" customWidth="1"/>
    <col min="973" max="974" width="15.85546875" bestFit="1" customWidth="1"/>
    <col min="975" max="975" width="14.85546875" bestFit="1" customWidth="1"/>
    <col min="976" max="976" width="16.85546875" customWidth="1"/>
    <col min="977" max="977" width="15.28515625" customWidth="1"/>
    <col min="978" max="978" width="15.85546875" customWidth="1"/>
    <col min="979" max="979" width="14.28515625" customWidth="1"/>
    <col min="980" max="980" width="14.85546875" bestFit="1" customWidth="1"/>
    <col min="981" max="981" width="16.140625" customWidth="1"/>
    <col min="982" max="982" width="17.28515625" customWidth="1"/>
    <col min="983" max="983" width="15.85546875" bestFit="1" customWidth="1"/>
    <col min="984" max="984" width="18.7109375" bestFit="1" customWidth="1"/>
    <col min="986" max="986" width="14.28515625" bestFit="1" customWidth="1"/>
    <col min="987" max="987" width="18.7109375" bestFit="1" customWidth="1"/>
    <col min="988" max="989" width="15.85546875" bestFit="1" customWidth="1"/>
    <col min="990" max="990" width="14.85546875" bestFit="1" customWidth="1"/>
    <col min="991" max="991" width="14.28515625" bestFit="1" customWidth="1"/>
    <col min="992" max="992" width="15.28515625" customWidth="1"/>
    <col min="993" max="993" width="15.85546875" customWidth="1"/>
    <col min="994" max="994" width="14.28515625" customWidth="1"/>
    <col min="995" max="995" width="14.85546875" bestFit="1" customWidth="1"/>
    <col min="996" max="996" width="16.140625" customWidth="1"/>
    <col min="997" max="997" width="17.28515625" customWidth="1"/>
    <col min="998" max="998" width="15.85546875" bestFit="1" customWidth="1"/>
    <col min="999" max="999" width="18.7109375" bestFit="1" customWidth="1"/>
    <col min="1001" max="1001" width="14.28515625" bestFit="1" customWidth="1"/>
    <col min="1002" max="1002" width="18.7109375" bestFit="1" customWidth="1"/>
    <col min="1003" max="1004" width="15.85546875" bestFit="1" customWidth="1"/>
    <col min="1005" max="1005" width="14.85546875" bestFit="1" customWidth="1"/>
    <col min="1006" max="1006" width="14.28515625" bestFit="1" customWidth="1"/>
    <col min="1007" max="1007" width="15.28515625" customWidth="1"/>
    <col min="1008" max="1008" width="15.85546875" customWidth="1"/>
    <col min="1009" max="1009" width="14.28515625" customWidth="1"/>
    <col min="1010" max="1010" width="14.85546875" bestFit="1" customWidth="1"/>
    <col min="1011" max="1011" width="16.140625" customWidth="1"/>
    <col min="1012" max="1012" width="17.28515625" customWidth="1"/>
    <col min="1013" max="1013" width="15.85546875" bestFit="1" customWidth="1"/>
    <col min="1014" max="1014" width="18.7109375" bestFit="1" customWidth="1"/>
    <col min="1016" max="1016" width="14.28515625" bestFit="1" customWidth="1"/>
    <col min="1017" max="1017" width="18.7109375" bestFit="1" customWidth="1"/>
    <col min="1018" max="1019" width="15.85546875" bestFit="1" customWidth="1"/>
    <col min="1020" max="1020" width="14.85546875" bestFit="1" customWidth="1"/>
    <col min="1021" max="1021" width="14.28515625" bestFit="1" customWidth="1"/>
    <col min="1022" max="1022" width="15.28515625" customWidth="1"/>
    <col min="1023" max="1023" width="15.85546875" customWidth="1"/>
    <col min="1024" max="1024" width="14.28515625" customWidth="1"/>
    <col min="1025" max="1025" width="14.85546875" bestFit="1" customWidth="1"/>
    <col min="1026" max="1026" width="16.140625" customWidth="1"/>
    <col min="1027" max="1027" width="17.28515625" customWidth="1"/>
    <col min="1028" max="1028" width="15.85546875" bestFit="1" customWidth="1"/>
    <col min="1029" max="1029" width="18.7109375" bestFit="1" customWidth="1"/>
    <col min="1190" max="1190" width="5.7109375" customWidth="1"/>
    <col min="1191" max="1191" width="29" customWidth="1"/>
    <col min="1192" max="1192" width="17.140625" customWidth="1"/>
    <col min="1193" max="1193" width="11.140625" customWidth="1"/>
    <col min="1194" max="1194" width="15.7109375" customWidth="1"/>
    <col min="1195" max="1195" width="16.28515625" customWidth="1"/>
    <col min="1196" max="1196" width="21.140625" customWidth="1"/>
    <col min="1197" max="1197" width="13" customWidth="1"/>
    <col min="1198" max="1198" width="15.28515625" customWidth="1"/>
    <col min="1199" max="1200" width="14.28515625" customWidth="1"/>
    <col min="1201" max="1202" width="15" customWidth="1"/>
    <col min="1203" max="1203" width="17.7109375" customWidth="1"/>
    <col min="1204" max="1204" width="15.7109375" customWidth="1"/>
    <col min="1205" max="1206" width="15" customWidth="1"/>
    <col min="1207" max="1207" width="15.85546875" customWidth="1"/>
    <col min="1208" max="1208" width="17.85546875" customWidth="1"/>
    <col min="1209" max="1209" width="15.85546875" bestFit="1" customWidth="1"/>
    <col min="1210" max="1210" width="18.7109375" bestFit="1" customWidth="1"/>
    <col min="1211" max="1211" width="5.7109375" customWidth="1"/>
    <col min="1212" max="1212" width="16.5703125" customWidth="1"/>
    <col min="1213" max="1213" width="18.7109375" bestFit="1" customWidth="1"/>
    <col min="1214" max="1215" width="15.85546875" bestFit="1" customWidth="1"/>
    <col min="1216" max="1216" width="14.85546875" bestFit="1" customWidth="1"/>
    <col min="1217" max="1217" width="14.28515625" bestFit="1" customWidth="1"/>
    <col min="1218" max="1218" width="15.28515625" customWidth="1"/>
    <col min="1219" max="1219" width="15.85546875" customWidth="1"/>
    <col min="1220" max="1220" width="14.28515625" customWidth="1"/>
    <col min="1221" max="1221" width="14.85546875" bestFit="1" customWidth="1"/>
    <col min="1222" max="1222" width="16.140625" customWidth="1"/>
    <col min="1223" max="1223" width="17.28515625" customWidth="1"/>
    <col min="1224" max="1224" width="15.85546875" bestFit="1" customWidth="1"/>
    <col min="1225" max="1225" width="18.7109375" bestFit="1" customWidth="1"/>
    <col min="1227" max="1227" width="14.28515625" bestFit="1" customWidth="1"/>
    <col min="1228" max="1228" width="18.7109375" bestFit="1" customWidth="1"/>
    <col min="1229" max="1230" width="15.85546875" bestFit="1" customWidth="1"/>
    <col min="1231" max="1231" width="14.85546875" bestFit="1" customWidth="1"/>
    <col min="1232" max="1232" width="16.85546875" customWidth="1"/>
    <col min="1233" max="1233" width="15.28515625" customWidth="1"/>
    <col min="1234" max="1234" width="15.85546875" customWidth="1"/>
    <col min="1235" max="1235" width="14.28515625" customWidth="1"/>
    <col min="1236" max="1236" width="14.85546875" bestFit="1" customWidth="1"/>
    <col min="1237" max="1237" width="16.140625" customWidth="1"/>
    <col min="1238" max="1238" width="17.28515625" customWidth="1"/>
    <col min="1239" max="1239" width="15.85546875" bestFit="1" customWidth="1"/>
    <col min="1240" max="1240" width="18.7109375" bestFit="1" customWidth="1"/>
    <col min="1242" max="1242" width="14.28515625" bestFit="1" customWidth="1"/>
    <col min="1243" max="1243" width="18.7109375" bestFit="1" customWidth="1"/>
    <col min="1244" max="1245" width="15.85546875" bestFit="1" customWidth="1"/>
    <col min="1246" max="1246" width="14.85546875" bestFit="1" customWidth="1"/>
    <col min="1247" max="1247" width="14.28515625" bestFit="1" customWidth="1"/>
    <col min="1248" max="1248" width="15.28515625" customWidth="1"/>
    <col min="1249" max="1249" width="15.85546875" customWidth="1"/>
    <col min="1250" max="1250" width="14.28515625" customWidth="1"/>
    <col min="1251" max="1251" width="14.85546875" bestFit="1" customWidth="1"/>
    <col min="1252" max="1252" width="16.140625" customWidth="1"/>
    <col min="1253" max="1253" width="17.28515625" customWidth="1"/>
    <col min="1254" max="1254" width="15.85546875" bestFit="1" customWidth="1"/>
    <col min="1255" max="1255" width="18.7109375" bestFit="1" customWidth="1"/>
    <col min="1257" max="1257" width="14.28515625" bestFit="1" customWidth="1"/>
    <col min="1258" max="1258" width="18.7109375" bestFit="1" customWidth="1"/>
    <col min="1259" max="1260" width="15.85546875" bestFit="1" customWidth="1"/>
    <col min="1261" max="1261" width="14.85546875" bestFit="1" customWidth="1"/>
    <col min="1262" max="1262" width="14.28515625" bestFit="1" customWidth="1"/>
    <col min="1263" max="1263" width="15.28515625" customWidth="1"/>
    <col min="1264" max="1264" width="15.85546875" customWidth="1"/>
    <col min="1265" max="1265" width="14.28515625" customWidth="1"/>
    <col min="1266" max="1266" width="14.85546875" bestFit="1" customWidth="1"/>
    <col min="1267" max="1267" width="16.140625" customWidth="1"/>
    <col min="1268" max="1268" width="17.28515625" customWidth="1"/>
    <col min="1269" max="1269" width="15.85546875" bestFit="1" customWidth="1"/>
    <col min="1270" max="1270" width="18.7109375" bestFit="1" customWidth="1"/>
    <col min="1272" max="1272" width="14.28515625" bestFit="1" customWidth="1"/>
    <col min="1273" max="1273" width="18.7109375" bestFit="1" customWidth="1"/>
    <col min="1274" max="1275" width="15.85546875" bestFit="1" customWidth="1"/>
    <col min="1276" max="1276" width="14.85546875" bestFit="1" customWidth="1"/>
    <col min="1277" max="1277" width="14.28515625" bestFit="1" customWidth="1"/>
    <col min="1278" max="1278" width="15.28515625" customWidth="1"/>
    <col min="1279" max="1279" width="15.85546875" customWidth="1"/>
    <col min="1280" max="1280" width="14.28515625" customWidth="1"/>
    <col min="1281" max="1281" width="14.85546875" bestFit="1" customWidth="1"/>
    <col min="1282" max="1282" width="16.140625" customWidth="1"/>
    <col min="1283" max="1283" width="17.28515625" customWidth="1"/>
    <col min="1284" max="1284" width="15.85546875" bestFit="1" customWidth="1"/>
    <col min="1285" max="1285" width="18.7109375" bestFit="1" customWidth="1"/>
    <col min="1446" max="1446" width="5.7109375" customWidth="1"/>
    <col min="1447" max="1447" width="29" customWidth="1"/>
    <col min="1448" max="1448" width="17.140625" customWidth="1"/>
    <col min="1449" max="1449" width="11.140625" customWidth="1"/>
    <col min="1450" max="1450" width="15.7109375" customWidth="1"/>
    <col min="1451" max="1451" width="16.28515625" customWidth="1"/>
    <col min="1452" max="1452" width="21.140625" customWidth="1"/>
    <col min="1453" max="1453" width="13" customWidth="1"/>
    <col min="1454" max="1454" width="15.28515625" customWidth="1"/>
    <col min="1455" max="1456" width="14.28515625" customWidth="1"/>
    <col min="1457" max="1458" width="15" customWidth="1"/>
    <col min="1459" max="1459" width="17.7109375" customWidth="1"/>
    <col min="1460" max="1460" width="15.7109375" customWidth="1"/>
    <col min="1461" max="1462" width="15" customWidth="1"/>
    <col min="1463" max="1463" width="15.85546875" customWidth="1"/>
    <col min="1464" max="1464" width="17.85546875" customWidth="1"/>
    <col min="1465" max="1465" width="15.85546875" bestFit="1" customWidth="1"/>
    <col min="1466" max="1466" width="18.7109375" bestFit="1" customWidth="1"/>
    <col min="1467" max="1467" width="5.7109375" customWidth="1"/>
    <col min="1468" max="1468" width="16.5703125" customWidth="1"/>
    <col min="1469" max="1469" width="18.7109375" bestFit="1" customWidth="1"/>
    <col min="1470" max="1471" width="15.85546875" bestFit="1" customWidth="1"/>
    <col min="1472" max="1472" width="14.85546875" bestFit="1" customWidth="1"/>
    <col min="1473" max="1473" width="14.28515625" bestFit="1" customWidth="1"/>
    <col min="1474" max="1474" width="15.28515625" customWidth="1"/>
    <col min="1475" max="1475" width="15.85546875" customWidth="1"/>
    <col min="1476" max="1476" width="14.28515625" customWidth="1"/>
    <col min="1477" max="1477" width="14.85546875" bestFit="1" customWidth="1"/>
    <col min="1478" max="1478" width="16.140625" customWidth="1"/>
    <col min="1479" max="1479" width="17.28515625" customWidth="1"/>
    <col min="1480" max="1480" width="15.85546875" bestFit="1" customWidth="1"/>
    <col min="1481" max="1481" width="18.7109375" bestFit="1" customWidth="1"/>
    <col min="1483" max="1483" width="14.28515625" bestFit="1" customWidth="1"/>
    <col min="1484" max="1484" width="18.7109375" bestFit="1" customWidth="1"/>
    <col min="1485" max="1486" width="15.85546875" bestFit="1" customWidth="1"/>
    <col min="1487" max="1487" width="14.85546875" bestFit="1" customWidth="1"/>
    <col min="1488" max="1488" width="16.85546875" customWidth="1"/>
    <col min="1489" max="1489" width="15.28515625" customWidth="1"/>
    <col min="1490" max="1490" width="15.85546875" customWidth="1"/>
    <col min="1491" max="1491" width="14.28515625" customWidth="1"/>
    <col min="1492" max="1492" width="14.85546875" bestFit="1" customWidth="1"/>
    <col min="1493" max="1493" width="16.140625" customWidth="1"/>
    <col min="1494" max="1494" width="17.28515625" customWidth="1"/>
    <col min="1495" max="1495" width="15.85546875" bestFit="1" customWidth="1"/>
    <col min="1496" max="1496" width="18.7109375" bestFit="1" customWidth="1"/>
    <col min="1498" max="1498" width="14.28515625" bestFit="1" customWidth="1"/>
    <col min="1499" max="1499" width="18.7109375" bestFit="1" customWidth="1"/>
    <col min="1500" max="1501" width="15.85546875" bestFit="1" customWidth="1"/>
    <col min="1502" max="1502" width="14.85546875" bestFit="1" customWidth="1"/>
    <col min="1503" max="1503" width="14.28515625" bestFit="1" customWidth="1"/>
    <col min="1504" max="1504" width="15.28515625" customWidth="1"/>
    <col min="1505" max="1505" width="15.85546875" customWidth="1"/>
    <col min="1506" max="1506" width="14.28515625" customWidth="1"/>
    <col min="1507" max="1507" width="14.85546875" bestFit="1" customWidth="1"/>
    <col min="1508" max="1508" width="16.140625" customWidth="1"/>
    <col min="1509" max="1509" width="17.28515625" customWidth="1"/>
    <col min="1510" max="1510" width="15.85546875" bestFit="1" customWidth="1"/>
    <col min="1511" max="1511" width="18.7109375" bestFit="1" customWidth="1"/>
    <col min="1513" max="1513" width="14.28515625" bestFit="1" customWidth="1"/>
    <col min="1514" max="1514" width="18.7109375" bestFit="1" customWidth="1"/>
    <col min="1515" max="1516" width="15.85546875" bestFit="1" customWidth="1"/>
    <col min="1517" max="1517" width="14.85546875" bestFit="1" customWidth="1"/>
    <col min="1518" max="1518" width="14.28515625" bestFit="1" customWidth="1"/>
    <col min="1519" max="1519" width="15.28515625" customWidth="1"/>
    <col min="1520" max="1520" width="15.85546875" customWidth="1"/>
    <col min="1521" max="1521" width="14.28515625" customWidth="1"/>
    <col min="1522" max="1522" width="14.85546875" bestFit="1" customWidth="1"/>
    <col min="1523" max="1523" width="16.140625" customWidth="1"/>
    <col min="1524" max="1524" width="17.28515625" customWidth="1"/>
    <col min="1525" max="1525" width="15.85546875" bestFit="1" customWidth="1"/>
    <col min="1526" max="1526" width="18.7109375" bestFit="1" customWidth="1"/>
    <col min="1528" max="1528" width="14.28515625" bestFit="1" customWidth="1"/>
    <col min="1529" max="1529" width="18.7109375" bestFit="1" customWidth="1"/>
    <col min="1530" max="1531" width="15.85546875" bestFit="1" customWidth="1"/>
    <col min="1532" max="1532" width="14.85546875" bestFit="1" customWidth="1"/>
    <col min="1533" max="1533" width="14.28515625" bestFit="1" customWidth="1"/>
    <col min="1534" max="1534" width="15.28515625" customWidth="1"/>
    <col min="1535" max="1535" width="15.85546875" customWidth="1"/>
    <col min="1536" max="1536" width="14.28515625" customWidth="1"/>
    <col min="1537" max="1537" width="14.85546875" bestFit="1" customWidth="1"/>
    <col min="1538" max="1538" width="16.140625" customWidth="1"/>
    <col min="1539" max="1539" width="17.28515625" customWidth="1"/>
    <col min="1540" max="1540" width="15.85546875" bestFit="1" customWidth="1"/>
    <col min="1541" max="1541" width="18.7109375" bestFit="1" customWidth="1"/>
    <col min="1702" max="1702" width="5.7109375" customWidth="1"/>
    <col min="1703" max="1703" width="29" customWidth="1"/>
    <col min="1704" max="1704" width="17.140625" customWidth="1"/>
    <col min="1705" max="1705" width="11.140625" customWidth="1"/>
    <col min="1706" max="1706" width="15.7109375" customWidth="1"/>
    <col min="1707" max="1707" width="16.28515625" customWidth="1"/>
    <col min="1708" max="1708" width="21.140625" customWidth="1"/>
    <col min="1709" max="1709" width="13" customWidth="1"/>
    <col min="1710" max="1710" width="15.28515625" customWidth="1"/>
    <col min="1711" max="1712" width="14.28515625" customWidth="1"/>
    <col min="1713" max="1714" width="15" customWidth="1"/>
    <col min="1715" max="1715" width="17.7109375" customWidth="1"/>
    <col min="1716" max="1716" width="15.7109375" customWidth="1"/>
    <col min="1717" max="1718" width="15" customWidth="1"/>
    <col min="1719" max="1719" width="15.85546875" customWidth="1"/>
    <col min="1720" max="1720" width="17.85546875" customWidth="1"/>
    <col min="1721" max="1721" width="15.85546875" bestFit="1" customWidth="1"/>
    <col min="1722" max="1722" width="18.7109375" bestFit="1" customWidth="1"/>
    <col min="1723" max="1723" width="5.7109375" customWidth="1"/>
    <col min="1724" max="1724" width="16.5703125" customWidth="1"/>
    <col min="1725" max="1725" width="18.7109375" bestFit="1" customWidth="1"/>
    <col min="1726" max="1727" width="15.85546875" bestFit="1" customWidth="1"/>
    <col min="1728" max="1728" width="14.85546875" bestFit="1" customWidth="1"/>
    <col min="1729" max="1729" width="14.28515625" bestFit="1" customWidth="1"/>
    <col min="1730" max="1730" width="15.28515625" customWidth="1"/>
    <col min="1731" max="1731" width="15.85546875" customWidth="1"/>
    <col min="1732" max="1732" width="14.28515625" customWidth="1"/>
    <col min="1733" max="1733" width="14.85546875" bestFit="1" customWidth="1"/>
    <col min="1734" max="1734" width="16.140625" customWidth="1"/>
    <col min="1735" max="1735" width="17.28515625" customWidth="1"/>
    <col min="1736" max="1736" width="15.85546875" bestFit="1" customWidth="1"/>
    <col min="1737" max="1737" width="18.7109375" bestFit="1" customWidth="1"/>
    <col min="1739" max="1739" width="14.28515625" bestFit="1" customWidth="1"/>
    <col min="1740" max="1740" width="18.7109375" bestFit="1" customWidth="1"/>
    <col min="1741" max="1742" width="15.85546875" bestFit="1" customWidth="1"/>
    <col min="1743" max="1743" width="14.85546875" bestFit="1" customWidth="1"/>
    <col min="1744" max="1744" width="16.85546875" customWidth="1"/>
    <col min="1745" max="1745" width="15.28515625" customWidth="1"/>
    <col min="1746" max="1746" width="15.85546875" customWidth="1"/>
    <col min="1747" max="1747" width="14.28515625" customWidth="1"/>
    <col min="1748" max="1748" width="14.85546875" bestFit="1" customWidth="1"/>
    <col min="1749" max="1749" width="16.140625" customWidth="1"/>
    <col min="1750" max="1750" width="17.28515625" customWidth="1"/>
    <col min="1751" max="1751" width="15.85546875" bestFit="1" customWidth="1"/>
    <col min="1752" max="1752" width="18.7109375" bestFit="1" customWidth="1"/>
    <col min="1754" max="1754" width="14.28515625" bestFit="1" customWidth="1"/>
    <col min="1755" max="1755" width="18.7109375" bestFit="1" customWidth="1"/>
    <col min="1756" max="1757" width="15.85546875" bestFit="1" customWidth="1"/>
    <col min="1758" max="1758" width="14.85546875" bestFit="1" customWidth="1"/>
    <col min="1759" max="1759" width="14.28515625" bestFit="1" customWidth="1"/>
    <col min="1760" max="1760" width="15.28515625" customWidth="1"/>
    <col min="1761" max="1761" width="15.85546875" customWidth="1"/>
    <col min="1762" max="1762" width="14.28515625" customWidth="1"/>
    <col min="1763" max="1763" width="14.85546875" bestFit="1" customWidth="1"/>
    <col min="1764" max="1764" width="16.140625" customWidth="1"/>
    <col min="1765" max="1765" width="17.28515625" customWidth="1"/>
    <col min="1766" max="1766" width="15.85546875" bestFit="1" customWidth="1"/>
    <col min="1767" max="1767" width="18.7109375" bestFit="1" customWidth="1"/>
    <col min="1769" max="1769" width="14.28515625" bestFit="1" customWidth="1"/>
    <col min="1770" max="1770" width="18.7109375" bestFit="1" customWidth="1"/>
    <col min="1771" max="1772" width="15.85546875" bestFit="1" customWidth="1"/>
    <col min="1773" max="1773" width="14.85546875" bestFit="1" customWidth="1"/>
    <col min="1774" max="1774" width="14.28515625" bestFit="1" customWidth="1"/>
    <col min="1775" max="1775" width="15.28515625" customWidth="1"/>
    <col min="1776" max="1776" width="15.85546875" customWidth="1"/>
    <col min="1777" max="1777" width="14.28515625" customWidth="1"/>
    <col min="1778" max="1778" width="14.85546875" bestFit="1" customWidth="1"/>
    <col min="1779" max="1779" width="16.140625" customWidth="1"/>
    <col min="1780" max="1780" width="17.28515625" customWidth="1"/>
    <col min="1781" max="1781" width="15.85546875" bestFit="1" customWidth="1"/>
    <col min="1782" max="1782" width="18.7109375" bestFit="1" customWidth="1"/>
    <col min="1784" max="1784" width="14.28515625" bestFit="1" customWidth="1"/>
    <col min="1785" max="1785" width="18.7109375" bestFit="1" customWidth="1"/>
    <col min="1786" max="1787" width="15.85546875" bestFit="1" customWidth="1"/>
    <col min="1788" max="1788" width="14.85546875" bestFit="1" customWidth="1"/>
    <col min="1789" max="1789" width="14.28515625" bestFit="1" customWidth="1"/>
    <col min="1790" max="1790" width="15.28515625" customWidth="1"/>
    <col min="1791" max="1791" width="15.85546875" customWidth="1"/>
    <col min="1792" max="1792" width="14.28515625" customWidth="1"/>
    <col min="1793" max="1793" width="14.85546875" bestFit="1" customWidth="1"/>
    <col min="1794" max="1794" width="16.140625" customWidth="1"/>
    <col min="1795" max="1795" width="17.28515625" customWidth="1"/>
    <col min="1796" max="1796" width="15.85546875" bestFit="1" customWidth="1"/>
    <col min="1797" max="1797" width="18.7109375" bestFit="1" customWidth="1"/>
    <col min="1958" max="1958" width="5.7109375" customWidth="1"/>
    <col min="1959" max="1959" width="29" customWidth="1"/>
    <col min="1960" max="1960" width="17.140625" customWidth="1"/>
    <col min="1961" max="1961" width="11.140625" customWidth="1"/>
    <col min="1962" max="1962" width="15.7109375" customWidth="1"/>
    <col min="1963" max="1963" width="16.28515625" customWidth="1"/>
    <col min="1964" max="1964" width="21.140625" customWidth="1"/>
    <col min="1965" max="1965" width="13" customWidth="1"/>
    <col min="1966" max="1966" width="15.28515625" customWidth="1"/>
    <col min="1967" max="1968" width="14.28515625" customWidth="1"/>
    <col min="1969" max="1970" width="15" customWidth="1"/>
    <col min="1971" max="1971" width="17.7109375" customWidth="1"/>
    <col min="1972" max="1972" width="15.7109375" customWidth="1"/>
    <col min="1973" max="1974" width="15" customWidth="1"/>
    <col min="1975" max="1975" width="15.85546875" customWidth="1"/>
    <col min="1976" max="1976" width="17.85546875" customWidth="1"/>
    <col min="1977" max="1977" width="15.85546875" bestFit="1" customWidth="1"/>
    <col min="1978" max="1978" width="18.7109375" bestFit="1" customWidth="1"/>
    <col min="1979" max="1979" width="5.7109375" customWidth="1"/>
    <col min="1980" max="1980" width="16.5703125" customWidth="1"/>
    <col min="1981" max="1981" width="18.7109375" bestFit="1" customWidth="1"/>
    <col min="1982" max="1983" width="15.85546875" bestFit="1" customWidth="1"/>
    <col min="1984" max="1984" width="14.85546875" bestFit="1" customWidth="1"/>
    <col min="1985" max="1985" width="14.28515625" bestFit="1" customWidth="1"/>
    <col min="1986" max="1986" width="15.28515625" customWidth="1"/>
    <col min="1987" max="1987" width="15.85546875" customWidth="1"/>
    <col min="1988" max="1988" width="14.28515625" customWidth="1"/>
    <col min="1989" max="1989" width="14.85546875" bestFit="1" customWidth="1"/>
    <col min="1990" max="1990" width="16.140625" customWidth="1"/>
    <col min="1991" max="1991" width="17.28515625" customWidth="1"/>
    <col min="1992" max="1992" width="15.85546875" bestFit="1" customWidth="1"/>
    <col min="1993" max="1993" width="18.7109375" bestFit="1" customWidth="1"/>
    <col min="1995" max="1995" width="14.28515625" bestFit="1" customWidth="1"/>
    <col min="1996" max="1996" width="18.7109375" bestFit="1" customWidth="1"/>
    <col min="1997" max="1998" width="15.85546875" bestFit="1" customWidth="1"/>
    <col min="1999" max="1999" width="14.85546875" bestFit="1" customWidth="1"/>
    <col min="2000" max="2000" width="16.85546875" customWidth="1"/>
    <col min="2001" max="2001" width="15.28515625" customWidth="1"/>
    <col min="2002" max="2002" width="15.85546875" customWidth="1"/>
    <col min="2003" max="2003" width="14.28515625" customWidth="1"/>
    <col min="2004" max="2004" width="14.85546875" bestFit="1" customWidth="1"/>
    <col min="2005" max="2005" width="16.140625" customWidth="1"/>
    <col min="2006" max="2006" width="17.28515625" customWidth="1"/>
    <col min="2007" max="2007" width="15.85546875" bestFit="1" customWidth="1"/>
    <col min="2008" max="2008" width="18.7109375" bestFit="1" customWidth="1"/>
    <col min="2010" max="2010" width="14.28515625" bestFit="1" customWidth="1"/>
    <col min="2011" max="2011" width="18.7109375" bestFit="1" customWidth="1"/>
    <col min="2012" max="2013" width="15.85546875" bestFit="1" customWidth="1"/>
    <col min="2014" max="2014" width="14.85546875" bestFit="1" customWidth="1"/>
    <col min="2015" max="2015" width="14.28515625" bestFit="1" customWidth="1"/>
    <col min="2016" max="2016" width="15.28515625" customWidth="1"/>
    <col min="2017" max="2017" width="15.85546875" customWidth="1"/>
    <col min="2018" max="2018" width="14.28515625" customWidth="1"/>
    <col min="2019" max="2019" width="14.85546875" bestFit="1" customWidth="1"/>
    <col min="2020" max="2020" width="16.140625" customWidth="1"/>
    <col min="2021" max="2021" width="17.28515625" customWidth="1"/>
    <col min="2022" max="2022" width="15.85546875" bestFit="1" customWidth="1"/>
    <col min="2023" max="2023" width="18.7109375" bestFit="1" customWidth="1"/>
    <col min="2025" max="2025" width="14.28515625" bestFit="1" customWidth="1"/>
    <col min="2026" max="2026" width="18.7109375" bestFit="1" customWidth="1"/>
    <col min="2027" max="2028" width="15.85546875" bestFit="1" customWidth="1"/>
    <col min="2029" max="2029" width="14.85546875" bestFit="1" customWidth="1"/>
    <col min="2030" max="2030" width="14.28515625" bestFit="1" customWidth="1"/>
    <col min="2031" max="2031" width="15.28515625" customWidth="1"/>
    <col min="2032" max="2032" width="15.85546875" customWidth="1"/>
    <col min="2033" max="2033" width="14.28515625" customWidth="1"/>
    <col min="2034" max="2034" width="14.85546875" bestFit="1" customWidth="1"/>
    <col min="2035" max="2035" width="16.140625" customWidth="1"/>
    <col min="2036" max="2036" width="17.28515625" customWidth="1"/>
    <col min="2037" max="2037" width="15.85546875" bestFit="1" customWidth="1"/>
    <col min="2038" max="2038" width="18.7109375" bestFit="1" customWidth="1"/>
    <col min="2040" max="2040" width="14.28515625" bestFit="1" customWidth="1"/>
    <col min="2041" max="2041" width="18.7109375" bestFit="1" customWidth="1"/>
    <col min="2042" max="2043" width="15.85546875" bestFit="1" customWidth="1"/>
    <col min="2044" max="2044" width="14.85546875" bestFit="1" customWidth="1"/>
    <col min="2045" max="2045" width="14.28515625" bestFit="1" customWidth="1"/>
    <col min="2046" max="2046" width="15.28515625" customWidth="1"/>
    <col min="2047" max="2047" width="15.85546875" customWidth="1"/>
    <col min="2048" max="2048" width="14.28515625" customWidth="1"/>
    <col min="2049" max="2049" width="14.85546875" bestFit="1" customWidth="1"/>
    <col min="2050" max="2050" width="16.140625" customWidth="1"/>
    <col min="2051" max="2051" width="17.28515625" customWidth="1"/>
    <col min="2052" max="2052" width="15.85546875" bestFit="1" customWidth="1"/>
    <col min="2053" max="2053" width="18.7109375" bestFit="1" customWidth="1"/>
    <col min="2214" max="2214" width="5.7109375" customWidth="1"/>
    <col min="2215" max="2215" width="29" customWidth="1"/>
    <col min="2216" max="2216" width="17.140625" customWidth="1"/>
    <col min="2217" max="2217" width="11.140625" customWidth="1"/>
    <col min="2218" max="2218" width="15.7109375" customWidth="1"/>
    <col min="2219" max="2219" width="16.28515625" customWidth="1"/>
    <col min="2220" max="2220" width="21.140625" customWidth="1"/>
    <col min="2221" max="2221" width="13" customWidth="1"/>
    <col min="2222" max="2222" width="15.28515625" customWidth="1"/>
    <col min="2223" max="2224" width="14.28515625" customWidth="1"/>
    <col min="2225" max="2226" width="15" customWidth="1"/>
    <col min="2227" max="2227" width="17.7109375" customWidth="1"/>
    <col min="2228" max="2228" width="15.7109375" customWidth="1"/>
    <col min="2229" max="2230" width="15" customWidth="1"/>
    <col min="2231" max="2231" width="15.85546875" customWidth="1"/>
    <col min="2232" max="2232" width="17.85546875" customWidth="1"/>
    <col min="2233" max="2233" width="15.85546875" bestFit="1" customWidth="1"/>
    <col min="2234" max="2234" width="18.7109375" bestFit="1" customWidth="1"/>
    <col min="2235" max="2235" width="5.7109375" customWidth="1"/>
    <col min="2236" max="2236" width="16.5703125" customWidth="1"/>
    <col min="2237" max="2237" width="18.7109375" bestFit="1" customWidth="1"/>
    <col min="2238" max="2239" width="15.85546875" bestFit="1" customWidth="1"/>
    <col min="2240" max="2240" width="14.85546875" bestFit="1" customWidth="1"/>
    <col min="2241" max="2241" width="14.28515625" bestFit="1" customWidth="1"/>
    <col min="2242" max="2242" width="15.28515625" customWidth="1"/>
    <col min="2243" max="2243" width="15.85546875" customWidth="1"/>
    <col min="2244" max="2244" width="14.28515625" customWidth="1"/>
    <col min="2245" max="2245" width="14.85546875" bestFit="1" customWidth="1"/>
    <col min="2246" max="2246" width="16.140625" customWidth="1"/>
    <col min="2247" max="2247" width="17.28515625" customWidth="1"/>
    <col min="2248" max="2248" width="15.85546875" bestFit="1" customWidth="1"/>
    <col min="2249" max="2249" width="18.7109375" bestFit="1" customWidth="1"/>
    <col min="2251" max="2251" width="14.28515625" bestFit="1" customWidth="1"/>
    <col min="2252" max="2252" width="18.7109375" bestFit="1" customWidth="1"/>
    <col min="2253" max="2254" width="15.85546875" bestFit="1" customWidth="1"/>
    <col min="2255" max="2255" width="14.85546875" bestFit="1" customWidth="1"/>
    <col min="2256" max="2256" width="16.85546875" customWidth="1"/>
    <col min="2257" max="2257" width="15.28515625" customWidth="1"/>
    <col min="2258" max="2258" width="15.85546875" customWidth="1"/>
    <col min="2259" max="2259" width="14.28515625" customWidth="1"/>
    <col min="2260" max="2260" width="14.85546875" bestFit="1" customWidth="1"/>
    <col min="2261" max="2261" width="16.140625" customWidth="1"/>
    <col min="2262" max="2262" width="17.28515625" customWidth="1"/>
    <col min="2263" max="2263" width="15.85546875" bestFit="1" customWidth="1"/>
    <col min="2264" max="2264" width="18.7109375" bestFit="1" customWidth="1"/>
    <col min="2266" max="2266" width="14.28515625" bestFit="1" customWidth="1"/>
    <col min="2267" max="2267" width="18.7109375" bestFit="1" customWidth="1"/>
    <col min="2268" max="2269" width="15.85546875" bestFit="1" customWidth="1"/>
    <col min="2270" max="2270" width="14.85546875" bestFit="1" customWidth="1"/>
    <col min="2271" max="2271" width="14.28515625" bestFit="1" customWidth="1"/>
    <col min="2272" max="2272" width="15.28515625" customWidth="1"/>
    <col min="2273" max="2273" width="15.85546875" customWidth="1"/>
    <col min="2274" max="2274" width="14.28515625" customWidth="1"/>
    <col min="2275" max="2275" width="14.85546875" bestFit="1" customWidth="1"/>
    <col min="2276" max="2276" width="16.140625" customWidth="1"/>
    <col min="2277" max="2277" width="17.28515625" customWidth="1"/>
    <col min="2278" max="2278" width="15.85546875" bestFit="1" customWidth="1"/>
    <col min="2279" max="2279" width="18.7109375" bestFit="1" customWidth="1"/>
    <col min="2281" max="2281" width="14.28515625" bestFit="1" customWidth="1"/>
    <col min="2282" max="2282" width="18.7109375" bestFit="1" customWidth="1"/>
    <col min="2283" max="2284" width="15.85546875" bestFit="1" customWidth="1"/>
    <col min="2285" max="2285" width="14.85546875" bestFit="1" customWidth="1"/>
    <col min="2286" max="2286" width="14.28515625" bestFit="1" customWidth="1"/>
    <col min="2287" max="2287" width="15.28515625" customWidth="1"/>
    <col min="2288" max="2288" width="15.85546875" customWidth="1"/>
    <col min="2289" max="2289" width="14.28515625" customWidth="1"/>
    <col min="2290" max="2290" width="14.85546875" bestFit="1" customWidth="1"/>
    <col min="2291" max="2291" width="16.140625" customWidth="1"/>
    <col min="2292" max="2292" width="17.28515625" customWidth="1"/>
    <col min="2293" max="2293" width="15.85546875" bestFit="1" customWidth="1"/>
    <col min="2294" max="2294" width="18.7109375" bestFit="1" customWidth="1"/>
    <col min="2296" max="2296" width="14.28515625" bestFit="1" customWidth="1"/>
    <col min="2297" max="2297" width="18.7109375" bestFit="1" customWidth="1"/>
    <col min="2298" max="2299" width="15.85546875" bestFit="1" customWidth="1"/>
    <col min="2300" max="2300" width="14.85546875" bestFit="1" customWidth="1"/>
    <col min="2301" max="2301" width="14.28515625" bestFit="1" customWidth="1"/>
    <col min="2302" max="2302" width="15.28515625" customWidth="1"/>
    <col min="2303" max="2303" width="15.85546875" customWidth="1"/>
    <col min="2304" max="2304" width="14.28515625" customWidth="1"/>
    <col min="2305" max="2305" width="14.85546875" bestFit="1" customWidth="1"/>
    <col min="2306" max="2306" width="16.140625" customWidth="1"/>
    <col min="2307" max="2307" width="17.28515625" customWidth="1"/>
    <col min="2308" max="2308" width="15.85546875" bestFit="1" customWidth="1"/>
    <col min="2309" max="2309" width="18.7109375" bestFit="1" customWidth="1"/>
    <col min="2470" max="2470" width="5.7109375" customWidth="1"/>
    <col min="2471" max="2471" width="29" customWidth="1"/>
    <col min="2472" max="2472" width="17.140625" customWidth="1"/>
    <col min="2473" max="2473" width="11.140625" customWidth="1"/>
    <col min="2474" max="2474" width="15.7109375" customWidth="1"/>
    <col min="2475" max="2475" width="16.28515625" customWidth="1"/>
    <col min="2476" max="2476" width="21.140625" customWidth="1"/>
    <col min="2477" max="2477" width="13" customWidth="1"/>
    <col min="2478" max="2478" width="15.28515625" customWidth="1"/>
    <col min="2479" max="2480" width="14.28515625" customWidth="1"/>
    <col min="2481" max="2482" width="15" customWidth="1"/>
    <col min="2483" max="2483" width="17.7109375" customWidth="1"/>
    <col min="2484" max="2484" width="15.7109375" customWidth="1"/>
    <col min="2485" max="2486" width="15" customWidth="1"/>
    <col min="2487" max="2487" width="15.85546875" customWidth="1"/>
    <col min="2488" max="2488" width="17.85546875" customWidth="1"/>
    <col min="2489" max="2489" width="15.85546875" bestFit="1" customWidth="1"/>
    <col min="2490" max="2490" width="18.7109375" bestFit="1" customWidth="1"/>
    <col min="2491" max="2491" width="5.7109375" customWidth="1"/>
    <col min="2492" max="2492" width="16.5703125" customWidth="1"/>
    <col min="2493" max="2493" width="18.7109375" bestFit="1" customWidth="1"/>
    <col min="2494" max="2495" width="15.85546875" bestFit="1" customWidth="1"/>
    <col min="2496" max="2496" width="14.85546875" bestFit="1" customWidth="1"/>
    <col min="2497" max="2497" width="14.28515625" bestFit="1" customWidth="1"/>
    <col min="2498" max="2498" width="15.28515625" customWidth="1"/>
    <col min="2499" max="2499" width="15.85546875" customWidth="1"/>
    <col min="2500" max="2500" width="14.28515625" customWidth="1"/>
    <col min="2501" max="2501" width="14.85546875" bestFit="1" customWidth="1"/>
    <col min="2502" max="2502" width="16.140625" customWidth="1"/>
    <col min="2503" max="2503" width="17.28515625" customWidth="1"/>
    <col min="2504" max="2504" width="15.85546875" bestFit="1" customWidth="1"/>
    <col min="2505" max="2505" width="18.7109375" bestFit="1" customWidth="1"/>
    <col min="2507" max="2507" width="14.28515625" bestFit="1" customWidth="1"/>
    <col min="2508" max="2508" width="18.7109375" bestFit="1" customWidth="1"/>
    <col min="2509" max="2510" width="15.85546875" bestFit="1" customWidth="1"/>
    <col min="2511" max="2511" width="14.85546875" bestFit="1" customWidth="1"/>
    <col min="2512" max="2512" width="16.85546875" customWidth="1"/>
    <col min="2513" max="2513" width="15.28515625" customWidth="1"/>
    <col min="2514" max="2514" width="15.85546875" customWidth="1"/>
    <col min="2515" max="2515" width="14.28515625" customWidth="1"/>
    <col min="2516" max="2516" width="14.85546875" bestFit="1" customWidth="1"/>
    <col min="2517" max="2517" width="16.140625" customWidth="1"/>
    <col min="2518" max="2518" width="17.28515625" customWidth="1"/>
    <col min="2519" max="2519" width="15.85546875" bestFit="1" customWidth="1"/>
    <col min="2520" max="2520" width="18.7109375" bestFit="1" customWidth="1"/>
    <col min="2522" max="2522" width="14.28515625" bestFit="1" customWidth="1"/>
    <col min="2523" max="2523" width="18.7109375" bestFit="1" customWidth="1"/>
    <col min="2524" max="2525" width="15.85546875" bestFit="1" customWidth="1"/>
    <col min="2526" max="2526" width="14.85546875" bestFit="1" customWidth="1"/>
    <col min="2527" max="2527" width="14.28515625" bestFit="1" customWidth="1"/>
    <col min="2528" max="2528" width="15.28515625" customWidth="1"/>
    <col min="2529" max="2529" width="15.85546875" customWidth="1"/>
    <col min="2530" max="2530" width="14.28515625" customWidth="1"/>
    <col min="2531" max="2531" width="14.85546875" bestFit="1" customWidth="1"/>
    <col min="2532" max="2532" width="16.140625" customWidth="1"/>
    <col min="2533" max="2533" width="17.28515625" customWidth="1"/>
    <col min="2534" max="2534" width="15.85546875" bestFit="1" customWidth="1"/>
    <col min="2535" max="2535" width="18.7109375" bestFit="1" customWidth="1"/>
    <col min="2537" max="2537" width="14.28515625" bestFit="1" customWidth="1"/>
    <col min="2538" max="2538" width="18.7109375" bestFit="1" customWidth="1"/>
    <col min="2539" max="2540" width="15.85546875" bestFit="1" customWidth="1"/>
    <col min="2541" max="2541" width="14.85546875" bestFit="1" customWidth="1"/>
    <col min="2542" max="2542" width="14.28515625" bestFit="1" customWidth="1"/>
    <col min="2543" max="2543" width="15.28515625" customWidth="1"/>
    <col min="2544" max="2544" width="15.85546875" customWidth="1"/>
    <col min="2545" max="2545" width="14.28515625" customWidth="1"/>
    <col min="2546" max="2546" width="14.85546875" bestFit="1" customWidth="1"/>
    <col min="2547" max="2547" width="16.140625" customWidth="1"/>
    <col min="2548" max="2548" width="17.28515625" customWidth="1"/>
    <col min="2549" max="2549" width="15.85546875" bestFit="1" customWidth="1"/>
    <col min="2550" max="2550" width="18.7109375" bestFit="1" customWidth="1"/>
    <col min="2552" max="2552" width="14.28515625" bestFit="1" customWidth="1"/>
    <col min="2553" max="2553" width="18.7109375" bestFit="1" customWidth="1"/>
    <col min="2554" max="2555" width="15.85546875" bestFit="1" customWidth="1"/>
    <col min="2556" max="2556" width="14.85546875" bestFit="1" customWidth="1"/>
    <col min="2557" max="2557" width="14.28515625" bestFit="1" customWidth="1"/>
    <col min="2558" max="2558" width="15.28515625" customWidth="1"/>
    <col min="2559" max="2559" width="15.85546875" customWidth="1"/>
    <col min="2560" max="2560" width="14.28515625" customWidth="1"/>
    <col min="2561" max="2561" width="14.85546875" bestFit="1" customWidth="1"/>
    <col min="2562" max="2562" width="16.140625" customWidth="1"/>
    <col min="2563" max="2563" width="17.28515625" customWidth="1"/>
    <col min="2564" max="2564" width="15.85546875" bestFit="1" customWidth="1"/>
    <col min="2565" max="2565" width="18.7109375" bestFit="1" customWidth="1"/>
    <col min="2726" max="2726" width="5.7109375" customWidth="1"/>
    <col min="2727" max="2727" width="29" customWidth="1"/>
    <col min="2728" max="2728" width="17.140625" customWidth="1"/>
    <col min="2729" max="2729" width="11.140625" customWidth="1"/>
    <col min="2730" max="2730" width="15.7109375" customWidth="1"/>
    <col min="2731" max="2731" width="16.28515625" customWidth="1"/>
    <col min="2732" max="2732" width="21.140625" customWidth="1"/>
    <col min="2733" max="2733" width="13" customWidth="1"/>
    <col min="2734" max="2734" width="15.28515625" customWidth="1"/>
    <col min="2735" max="2736" width="14.28515625" customWidth="1"/>
    <col min="2737" max="2738" width="15" customWidth="1"/>
    <col min="2739" max="2739" width="17.7109375" customWidth="1"/>
    <col min="2740" max="2740" width="15.7109375" customWidth="1"/>
    <col min="2741" max="2742" width="15" customWidth="1"/>
    <col min="2743" max="2743" width="15.85546875" customWidth="1"/>
    <col min="2744" max="2744" width="17.85546875" customWidth="1"/>
    <col min="2745" max="2745" width="15.85546875" bestFit="1" customWidth="1"/>
    <col min="2746" max="2746" width="18.7109375" bestFit="1" customWidth="1"/>
    <col min="2747" max="2747" width="5.7109375" customWidth="1"/>
    <col min="2748" max="2748" width="16.5703125" customWidth="1"/>
    <col min="2749" max="2749" width="18.7109375" bestFit="1" customWidth="1"/>
    <col min="2750" max="2751" width="15.85546875" bestFit="1" customWidth="1"/>
    <col min="2752" max="2752" width="14.85546875" bestFit="1" customWidth="1"/>
    <col min="2753" max="2753" width="14.28515625" bestFit="1" customWidth="1"/>
    <col min="2754" max="2754" width="15.28515625" customWidth="1"/>
    <col min="2755" max="2755" width="15.85546875" customWidth="1"/>
    <col min="2756" max="2756" width="14.28515625" customWidth="1"/>
    <col min="2757" max="2757" width="14.85546875" bestFit="1" customWidth="1"/>
    <col min="2758" max="2758" width="16.140625" customWidth="1"/>
    <col min="2759" max="2759" width="17.28515625" customWidth="1"/>
    <col min="2760" max="2760" width="15.85546875" bestFit="1" customWidth="1"/>
    <col min="2761" max="2761" width="18.7109375" bestFit="1" customWidth="1"/>
    <col min="2763" max="2763" width="14.28515625" bestFit="1" customWidth="1"/>
    <col min="2764" max="2764" width="18.7109375" bestFit="1" customWidth="1"/>
    <col min="2765" max="2766" width="15.85546875" bestFit="1" customWidth="1"/>
    <col min="2767" max="2767" width="14.85546875" bestFit="1" customWidth="1"/>
    <col min="2768" max="2768" width="16.85546875" customWidth="1"/>
    <col min="2769" max="2769" width="15.28515625" customWidth="1"/>
    <col min="2770" max="2770" width="15.85546875" customWidth="1"/>
    <col min="2771" max="2771" width="14.28515625" customWidth="1"/>
    <col min="2772" max="2772" width="14.85546875" bestFit="1" customWidth="1"/>
    <col min="2773" max="2773" width="16.140625" customWidth="1"/>
    <col min="2774" max="2774" width="17.28515625" customWidth="1"/>
    <col min="2775" max="2775" width="15.85546875" bestFit="1" customWidth="1"/>
    <col min="2776" max="2776" width="18.7109375" bestFit="1" customWidth="1"/>
    <col min="2778" max="2778" width="14.28515625" bestFit="1" customWidth="1"/>
    <col min="2779" max="2779" width="18.7109375" bestFit="1" customWidth="1"/>
    <col min="2780" max="2781" width="15.85546875" bestFit="1" customWidth="1"/>
    <col min="2782" max="2782" width="14.85546875" bestFit="1" customWidth="1"/>
    <col min="2783" max="2783" width="14.28515625" bestFit="1" customWidth="1"/>
    <col min="2784" max="2784" width="15.28515625" customWidth="1"/>
    <col min="2785" max="2785" width="15.85546875" customWidth="1"/>
    <col min="2786" max="2786" width="14.28515625" customWidth="1"/>
    <col min="2787" max="2787" width="14.85546875" bestFit="1" customWidth="1"/>
    <col min="2788" max="2788" width="16.140625" customWidth="1"/>
    <col min="2789" max="2789" width="17.28515625" customWidth="1"/>
    <col min="2790" max="2790" width="15.85546875" bestFit="1" customWidth="1"/>
    <col min="2791" max="2791" width="18.7109375" bestFit="1" customWidth="1"/>
    <col min="2793" max="2793" width="14.28515625" bestFit="1" customWidth="1"/>
    <col min="2794" max="2794" width="18.7109375" bestFit="1" customWidth="1"/>
    <col min="2795" max="2796" width="15.85546875" bestFit="1" customWidth="1"/>
    <col min="2797" max="2797" width="14.85546875" bestFit="1" customWidth="1"/>
    <col min="2798" max="2798" width="14.28515625" bestFit="1" customWidth="1"/>
    <col min="2799" max="2799" width="15.28515625" customWidth="1"/>
    <col min="2800" max="2800" width="15.85546875" customWidth="1"/>
    <col min="2801" max="2801" width="14.28515625" customWidth="1"/>
    <col min="2802" max="2802" width="14.85546875" bestFit="1" customWidth="1"/>
    <col min="2803" max="2803" width="16.140625" customWidth="1"/>
    <col min="2804" max="2804" width="17.28515625" customWidth="1"/>
    <col min="2805" max="2805" width="15.85546875" bestFit="1" customWidth="1"/>
    <col min="2806" max="2806" width="18.7109375" bestFit="1" customWidth="1"/>
    <col min="2808" max="2808" width="14.28515625" bestFit="1" customWidth="1"/>
    <col min="2809" max="2809" width="18.7109375" bestFit="1" customWidth="1"/>
    <col min="2810" max="2811" width="15.85546875" bestFit="1" customWidth="1"/>
    <col min="2812" max="2812" width="14.85546875" bestFit="1" customWidth="1"/>
    <col min="2813" max="2813" width="14.28515625" bestFit="1" customWidth="1"/>
    <col min="2814" max="2814" width="15.28515625" customWidth="1"/>
    <col min="2815" max="2815" width="15.85546875" customWidth="1"/>
    <col min="2816" max="2816" width="14.28515625" customWidth="1"/>
    <col min="2817" max="2817" width="14.85546875" bestFit="1" customWidth="1"/>
    <col min="2818" max="2818" width="16.140625" customWidth="1"/>
    <col min="2819" max="2819" width="17.28515625" customWidth="1"/>
    <col min="2820" max="2820" width="15.85546875" bestFit="1" customWidth="1"/>
    <col min="2821" max="2821" width="18.7109375" bestFit="1" customWidth="1"/>
    <col min="2982" max="2982" width="5.7109375" customWidth="1"/>
    <col min="2983" max="2983" width="29" customWidth="1"/>
    <col min="2984" max="2984" width="17.140625" customWidth="1"/>
    <col min="2985" max="2985" width="11.140625" customWidth="1"/>
    <col min="2986" max="2986" width="15.7109375" customWidth="1"/>
    <col min="2987" max="2987" width="16.28515625" customWidth="1"/>
    <col min="2988" max="2988" width="21.140625" customWidth="1"/>
    <col min="2989" max="2989" width="13" customWidth="1"/>
    <col min="2990" max="2990" width="15.28515625" customWidth="1"/>
    <col min="2991" max="2992" width="14.28515625" customWidth="1"/>
    <col min="2993" max="2994" width="15" customWidth="1"/>
    <col min="2995" max="2995" width="17.7109375" customWidth="1"/>
    <col min="2996" max="2996" width="15.7109375" customWidth="1"/>
    <col min="2997" max="2998" width="15" customWidth="1"/>
    <col min="2999" max="2999" width="15.85546875" customWidth="1"/>
    <col min="3000" max="3000" width="17.85546875" customWidth="1"/>
    <col min="3001" max="3001" width="15.85546875" bestFit="1" customWidth="1"/>
    <col min="3002" max="3002" width="18.7109375" bestFit="1" customWidth="1"/>
    <col min="3003" max="3003" width="5.7109375" customWidth="1"/>
    <col min="3004" max="3004" width="16.5703125" customWidth="1"/>
    <col min="3005" max="3005" width="18.7109375" bestFit="1" customWidth="1"/>
    <col min="3006" max="3007" width="15.85546875" bestFit="1" customWidth="1"/>
    <col min="3008" max="3008" width="14.85546875" bestFit="1" customWidth="1"/>
    <col min="3009" max="3009" width="14.28515625" bestFit="1" customWidth="1"/>
    <col min="3010" max="3010" width="15.28515625" customWidth="1"/>
    <col min="3011" max="3011" width="15.85546875" customWidth="1"/>
    <col min="3012" max="3012" width="14.28515625" customWidth="1"/>
    <col min="3013" max="3013" width="14.85546875" bestFit="1" customWidth="1"/>
    <col min="3014" max="3014" width="16.140625" customWidth="1"/>
    <col min="3015" max="3015" width="17.28515625" customWidth="1"/>
    <col min="3016" max="3016" width="15.85546875" bestFit="1" customWidth="1"/>
    <col min="3017" max="3017" width="18.7109375" bestFit="1" customWidth="1"/>
    <col min="3019" max="3019" width="14.28515625" bestFit="1" customWidth="1"/>
    <col min="3020" max="3020" width="18.7109375" bestFit="1" customWidth="1"/>
    <col min="3021" max="3022" width="15.85546875" bestFit="1" customWidth="1"/>
    <col min="3023" max="3023" width="14.85546875" bestFit="1" customWidth="1"/>
    <col min="3024" max="3024" width="16.85546875" customWidth="1"/>
    <col min="3025" max="3025" width="15.28515625" customWidth="1"/>
    <col min="3026" max="3026" width="15.85546875" customWidth="1"/>
    <col min="3027" max="3027" width="14.28515625" customWidth="1"/>
    <col min="3028" max="3028" width="14.85546875" bestFit="1" customWidth="1"/>
    <col min="3029" max="3029" width="16.140625" customWidth="1"/>
    <col min="3030" max="3030" width="17.28515625" customWidth="1"/>
    <col min="3031" max="3031" width="15.85546875" bestFit="1" customWidth="1"/>
    <col min="3032" max="3032" width="18.7109375" bestFit="1" customWidth="1"/>
    <col min="3034" max="3034" width="14.28515625" bestFit="1" customWidth="1"/>
    <col min="3035" max="3035" width="18.7109375" bestFit="1" customWidth="1"/>
    <col min="3036" max="3037" width="15.85546875" bestFit="1" customWidth="1"/>
    <col min="3038" max="3038" width="14.85546875" bestFit="1" customWidth="1"/>
    <col min="3039" max="3039" width="14.28515625" bestFit="1" customWidth="1"/>
    <col min="3040" max="3040" width="15.28515625" customWidth="1"/>
    <col min="3041" max="3041" width="15.85546875" customWidth="1"/>
    <col min="3042" max="3042" width="14.28515625" customWidth="1"/>
    <col min="3043" max="3043" width="14.85546875" bestFit="1" customWidth="1"/>
    <col min="3044" max="3044" width="16.140625" customWidth="1"/>
    <col min="3045" max="3045" width="17.28515625" customWidth="1"/>
    <col min="3046" max="3046" width="15.85546875" bestFit="1" customWidth="1"/>
    <col min="3047" max="3047" width="18.7109375" bestFit="1" customWidth="1"/>
    <col min="3049" max="3049" width="14.28515625" bestFit="1" customWidth="1"/>
    <col min="3050" max="3050" width="18.7109375" bestFit="1" customWidth="1"/>
    <col min="3051" max="3052" width="15.85546875" bestFit="1" customWidth="1"/>
    <col min="3053" max="3053" width="14.85546875" bestFit="1" customWidth="1"/>
    <col min="3054" max="3054" width="14.28515625" bestFit="1" customWidth="1"/>
    <col min="3055" max="3055" width="15.28515625" customWidth="1"/>
    <col min="3056" max="3056" width="15.85546875" customWidth="1"/>
    <col min="3057" max="3057" width="14.28515625" customWidth="1"/>
    <col min="3058" max="3058" width="14.85546875" bestFit="1" customWidth="1"/>
    <col min="3059" max="3059" width="16.140625" customWidth="1"/>
    <col min="3060" max="3060" width="17.28515625" customWidth="1"/>
    <col min="3061" max="3061" width="15.85546875" bestFit="1" customWidth="1"/>
    <col min="3062" max="3062" width="18.7109375" bestFit="1" customWidth="1"/>
    <col min="3064" max="3064" width="14.28515625" bestFit="1" customWidth="1"/>
    <col min="3065" max="3065" width="18.7109375" bestFit="1" customWidth="1"/>
    <col min="3066" max="3067" width="15.85546875" bestFit="1" customWidth="1"/>
    <col min="3068" max="3068" width="14.85546875" bestFit="1" customWidth="1"/>
    <col min="3069" max="3069" width="14.28515625" bestFit="1" customWidth="1"/>
    <col min="3070" max="3070" width="15.28515625" customWidth="1"/>
    <col min="3071" max="3071" width="15.85546875" customWidth="1"/>
    <col min="3072" max="3072" width="14.28515625" customWidth="1"/>
    <col min="3073" max="3073" width="14.85546875" bestFit="1" customWidth="1"/>
    <col min="3074" max="3074" width="16.140625" customWidth="1"/>
    <col min="3075" max="3075" width="17.28515625" customWidth="1"/>
    <col min="3076" max="3076" width="15.85546875" bestFit="1" customWidth="1"/>
    <col min="3077" max="3077" width="18.7109375" bestFit="1" customWidth="1"/>
    <col min="3238" max="3238" width="5.7109375" customWidth="1"/>
    <col min="3239" max="3239" width="29" customWidth="1"/>
    <col min="3240" max="3240" width="17.140625" customWidth="1"/>
    <col min="3241" max="3241" width="11.140625" customWidth="1"/>
    <col min="3242" max="3242" width="15.7109375" customWidth="1"/>
    <col min="3243" max="3243" width="16.28515625" customWidth="1"/>
    <col min="3244" max="3244" width="21.140625" customWidth="1"/>
    <col min="3245" max="3245" width="13" customWidth="1"/>
    <col min="3246" max="3246" width="15.28515625" customWidth="1"/>
    <col min="3247" max="3248" width="14.28515625" customWidth="1"/>
    <col min="3249" max="3250" width="15" customWidth="1"/>
    <col min="3251" max="3251" width="17.7109375" customWidth="1"/>
    <col min="3252" max="3252" width="15.7109375" customWidth="1"/>
    <col min="3253" max="3254" width="15" customWidth="1"/>
    <col min="3255" max="3255" width="15.85546875" customWidth="1"/>
    <col min="3256" max="3256" width="17.85546875" customWidth="1"/>
    <col min="3257" max="3257" width="15.85546875" bestFit="1" customWidth="1"/>
    <col min="3258" max="3258" width="18.7109375" bestFit="1" customWidth="1"/>
    <col min="3259" max="3259" width="5.7109375" customWidth="1"/>
    <col min="3260" max="3260" width="16.5703125" customWidth="1"/>
    <col min="3261" max="3261" width="18.7109375" bestFit="1" customWidth="1"/>
    <col min="3262" max="3263" width="15.85546875" bestFit="1" customWidth="1"/>
    <col min="3264" max="3264" width="14.85546875" bestFit="1" customWidth="1"/>
    <col min="3265" max="3265" width="14.28515625" bestFit="1" customWidth="1"/>
    <col min="3266" max="3266" width="15.28515625" customWidth="1"/>
    <col min="3267" max="3267" width="15.85546875" customWidth="1"/>
    <col min="3268" max="3268" width="14.28515625" customWidth="1"/>
    <col min="3269" max="3269" width="14.85546875" bestFit="1" customWidth="1"/>
    <col min="3270" max="3270" width="16.140625" customWidth="1"/>
    <col min="3271" max="3271" width="17.28515625" customWidth="1"/>
    <col min="3272" max="3272" width="15.85546875" bestFit="1" customWidth="1"/>
    <col min="3273" max="3273" width="18.7109375" bestFit="1" customWidth="1"/>
    <col min="3275" max="3275" width="14.28515625" bestFit="1" customWidth="1"/>
    <col min="3276" max="3276" width="18.7109375" bestFit="1" customWidth="1"/>
    <col min="3277" max="3278" width="15.85546875" bestFit="1" customWidth="1"/>
    <col min="3279" max="3279" width="14.85546875" bestFit="1" customWidth="1"/>
    <col min="3280" max="3280" width="16.85546875" customWidth="1"/>
    <col min="3281" max="3281" width="15.28515625" customWidth="1"/>
    <col min="3282" max="3282" width="15.85546875" customWidth="1"/>
    <col min="3283" max="3283" width="14.28515625" customWidth="1"/>
    <col min="3284" max="3284" width="14.85546875" bestFit="1" customWidth="1"/>
    <col min="3285" max="3285" width="16.140625" customWidth="1"/>
    <col min="3286" max="3286" width="17.28515625" customWidth="1"/>
    <col min="3287" max="3287" width="15.85546875" bestFit="1" customWidth="1"/>
    <col min="3288" max="3288" width="18.7109375" bestFit="1" customWidth="1"/>
    <col min="3290" max="3290" width="14.28515625" bestFit="1" customWidth="1"/>
    <col min="3291" max="3291" width="18.7109375" bestFit="1" customWidth="1"/>
    <col min="3292" max="3293" width="15.85546875" bestFit="1" customWidth="1"/>
    <col min="3294" max="3294" width="14.85546875" bestFit="1" customWidth="1"/>
    <col min="3295" max="3295" width="14.28515625" bestFit="1" customWidth="1"/>
    <col min="3296" max="3296" width="15.28515625" customWidth="1"/>
    <col min="3297" max="3297" width="15.85546875" customWidth="1"/>
    <col min="3298" max="3298" width="14.28515625" customWidth="1"/>
    <col min="3299" max="3299" width="14.85546875" bestFit="1" customWidth="1"/>
    <col min="3300" max="3300" width="16.140625" customWidth="1"/>
    <col min="3301" max="3301" width="17.28515625" customWidth="1"/>
    <col min="3302" max="3302" width="15.85546875" bestFit="1" customWidth="1"/>
    <col min="3303" max="3303" width="18.7109375" bestFit="1" customWidth="1"/>
    <col min="3305" max="3305" width="14.28515625" bestFit="1" customWidth="1"/>
    <col min="3306" max="3306" width="18.7109375" bestFit="1" customWidth="1"/>
    <col min="3307" max="3308" width="15.85546875" bestFit="1" customWidth="1"/>
    <col min="3309" max="3309" width="14.85546875" bestFit="1" customWidth="1"/>
    <col min="3310" max="3310" width="14.28515625" bestFit="1" customWidth="1"/>
    <col min="3311" max="3311" width="15.28515625" customWidth="1"/>
    <col min="3312" max="3312" width="15.85546875" customWidth="1"/>
    <col min="3313" max="3313" width="14.28515625" customWidth="1"/>
    <col min="3314" max="3314" width="14.85546875" bestFit="1" customWidth="1"/>
    <col min="3315" max="3315" width="16.140625" customWidth="1"/>
    <col min="3316" max="3316" width="17.28515625" customWidth="1"/>
    <col min="3317" max="3317" width="15.85546875" bestFit="1" customWidth="1"/>
    <col min="3318" max="3318" width="18.7109375" bestFit="1" customWidth="1"/>
    <col min="3320" max="3320" width="14.28515625" bestFit="1" customWidth="1"/>
    <col min="3321" max="3321" width="18.7109375" bestFit="1" customWidth="1"/>
    <col min="3322" max="3323" width="15.85546875" bestFit="1" customWidth="1"/>
    <col min="3324" max="3324" width="14.85546875" bestFit="1" customWidth="1"/>
    <col min="3325" max="3325" width="14.28515625" bestFit="1" customWidth="1"/>
    <col min="3326" max="3326" width="15.28515625" customWidth="1"/>
    <col min="3327" max="3327" width="15.85546875" customWidth="1"/>
    <col min="3328" max="3328" width="14.28515625" customWidth="1"/>
    <col min="3329" max="3329" width="14.85546875" bestFit="1" customWidth="1"/>
    <col min="3330" max="3330" width="16.140625" customWidth="1"/>
    <col min="3331" max="3331" width="17.28515625" customWidth="1"/>
    <col min="3332" max="3332" width="15.85546875" bestFit="1" customWidth="1"/>
    <col min="3333" max="3333" width="18.7109375" bestFit="1" customWidth="1"/>
    <col min="3494" max="3494" width="5.7109375" customWidth="1"/>
    <col min="3495" max="3495" width="29" customWidth="1"/>
    <col min="3496" max="3496" width="17.140625" customWidth="1"/>
    <col min="3497" max="3497" width="11.140625" customWidth="1"/>
    <col min="3498" max="3498" width="15.7109375" customWidth="1"/>
    <col min="3499" max="3499" width="16.28515625" customWidth="1"/>
    <col min="3500" max="3500" width="21.140625" customWidth="1"/>
    <col min="3501" max="3501" width="13" customWidth="1"/>
    <col min="3502" max="3502" width="15.28515625" customWidth="1"/>
    <col min="3503" max="3504" width="14.28515625" customWidth="1"/>
    <col min="3505" max="3506" width="15" customWidth="1"/>
    <col min="3507" max="3507" width="17.7109375" customWidth="1"/>
    <col min="3508" max="3508" width="15.7109375" customWidth="1"/>
    <col min="3509" max="3510" width="15" customWidth="1"/>
    <col min="3511" max="3511" width="15.85546875" customWidth="1"/>
    <col min="3512" max="3512" width="17.85546875" customWidth="1"/>
    <col min="3513" max="3513" width="15.85546875" bestFit="1" customWidth="1"/>
    <col min="3514" max="3514" width="18.7109375" bestFit="1" customWidth="1"/>
    <col min="3515" max="3515" width="5.7109375" customWidth="1"/>
    <col min="3516" max="3516" width="16.5703125" customWidth="1"/>
    <col min="3517" max="3517" width="18.7109375" bestFit="1" customWidth="1"/>
    <col min="3518" max="3519" width="15.85546875" bestFit="1" customWidth="1"/>
    <col min="3520" max="3520" width="14.85546875" bestFit="1" customWidth="1"/>
    <col min="3521" max="3521" width="14.28515625" bestFit="1" customWidth="1"/>
    <col min="3522" max="3522" width="15.28515625" customWidth="1"/>
    <col min="3523" max="3523" width="15.85546875" customWidth="1"/>
    <col min="3524" max="3524" width="14.28515625" customWidth="1"/>
    <col min="3525" max="3525" width="14.85546875" bestFit="1" customWidth="1"/>
    <col min="3526" max="3526" width="16.140625" customWidth="1"/>
    <col min="3527" max="3527" width="17.28515625" customWidth="1"/>
    <col min="3528" max="3528" width="15.85546875" bestFit="1" customWidth="1"/>
    <col min="3529" max="3529" width="18.7109375" bestFit="1" customWidth="1"/>
    <col min="3531" max="3531" width="14.28515625" bestFit="1" customWidth="1"/>
    <col min="3532" max="3532" width="18.7109375" bestFit="1" customWidth="1"/>
    <col min="3533" max="3534" width="15.85546875" bestFit="1" customWidth="1"/>
    <col min="3535" max="3535" width="14.85546875" bestFit="1" customWidth="1"/>
    <col min="3536" max="3536" width="16.85546875" customWidth="1"/>
    <col min="3537" max="3537" width="15.28515625" customWidth="1"/>
    <col min="3538" max="3538" width="15.85546875" customWidth="1"/>
    <col min="3539" max="3539" width="14.28515625" customWidth="1"/>
    <col min="3540" max="3540" width="14.85546875" bestFit="1" customWidth="1"/>
    <col min="3541" max="3541" width="16.140625" customWidth="1"/>
    <col min="3542" max="3542" width="17.28515625" customWidth="1"/>
    <col min="3543" max="3543" width="15.85546875" bestFit="1" customWidth="1"/>
    <col min="3544" max="3544" width="18.7109375" bestFit="1" customWidth="1"/>
    <col min="3546" max="3546" width="14.28515625" bestFit="1" customWidth="1"/>
    <col min="3547" max="3547" width="18.7109375" bestFit="1" customWidth="1"/>
    <col min="3548" max="3549" width="15.85546875" bestFit="1" customWidth="1"/>
    <col min="3550" max="3550" width="14.85546875" bestFit="1" customWidth="1"/>
    <col min="3551" max="3551" width="14.28515625" bestFit="1" customWidth="1"/>
    <col min="3552" max="3552" width="15.28515625" customWidth="1"/>
    <col min="3553" max="3553" width="15.85546875" customWidth="1"/>
    <col min="3554" max="3554" width="14.28515625" customWidth="1"/>
    <col min="3555" max="3555" width="14.85546875" bestFit="1" customWidth="1"/>
    <col min="3556" max="3556" width="16.140625" customWidth="1"/>
    <col min="3557" max="3557" width="17.28515625" customWidth="1"/>
    <col min="3558" max="3558" width="15.85546875" bestFit="1" customWidth="1"/>
    <col min="3559" max="3559" width="18.7109375" bestFit="1" customWidth="1"/>
    <col min="3561" max="3561" width="14.28515625" bestFit="1" customWidth="1"/>
    <col min="3562" max="3562" width="18.7109375" bestFit="1" customWidth="1"/>
    <col min="3563" max="3564" width="15.85546875" bestFit="1" customWidth="1"/>
    <col min="3565" max="3565" width="14.85546875" bestFit="1" customWidth="1"/>
    <col min="3566" max="3566" width="14.28515625" bestFit="1" customWidth="1"/>
    <col min="3567" max="3567" width="15.28515625" customWidth="1"/>
    <col min="3568" max="3568" width="15.85546875" customWidth="1"/>
    <col min="3569" max="3569" width="14.28515625" customWidth="1"/>
    <col min="3570" max="3570" width="14.85546875" bestFit="1" customWidth="1"/>
    <col min="3571" max="3571" width="16.140625" customWidth="1"/>
    <col min="3572" max="3572" width="17.28515625" customWidth="1"/>
    <col min="3573" max="3573" width="15.85546875" bestFit="1" customWidth="1"/>
    <col min="3574" max="3574" width="18.7109375" bestFit="1" customWidth="1"/>
    <col min="3576" max="3576" width="14.28515625" bestFit="1" customWidth="1"/>
    <col min="3577" max="3577" width="18.7109375" bestFit="1" customWidth="1"/>
    <col min="3578" max="3579" width="15.85546875" bestFit="1" customWidth="1"/>
    <col min="3580" max="3580" width="14.85546875" bestFit="1" customWidth="1"/>
    <col min="3581" max="3581" width="14.28515625" bestFit="1" customWidth="1"/>
    <col min="3582" max="3582" width="15.28515625" customWidth="1"/>
    <col min="3583" max="3583" width="15.85546875" customWidth="1"/>
    <col min="3584" max="3584" width="14.28515625" customWidth="1"/>
    <col min="3585" max="3585" width="14.85546875" bestFit="1" customWidth="1"/>
    <col min="3586" max="3586" width="16.140625" customWidth="1"/>
    <col min="3587" max="3587" width="17.28515625" customWidth="1"/>
    <col min="3588" max="3588" width="15.85546875" bestFit="1" customWidth="1"/>
    <col min="3589" max="3589" width="18.7109375" bestFit="1" customWidth="1"/>
    <col min="3750" max="3750" width="5.7109375" customWidth="1"/>
    <col min="3751" max="3751" width="29" customWidth="1"/>
    <col min="3752" max="3752" width="17.140625" customWidth="1"/>
    <col min="3753" max="3753" width="11.140625" customWidth="1"/>
    <col min="3754" max="3754" width="15.7109375" customWidth="1"/>
    <col min="3755" max="3755" width="16.28515625" customWidth="1"/>
    <col min="3756" max="3756" width="21.140625" customWidth="1"/>
    <col min="3757" max="3757" width="13" customWidth="1"/>
    <col min="3758" max="3758" width="15.28515625" customWidth="1"/>
    <col min="3759" max="3760" width="14.28515625" customWidth="1"/>
    <col min="3761" max="3762" width="15" customWidth="1"/>
    <col min="3763" max="3763" width="17.7109375" customWidth="1"/>
    <col min="3764" max="3764" width="15.7109375" customWidth="1"/>
    <col min="3765" max="3766" width="15" customWidth="1"/>
    <col min="3767" max="3767" width="15.85546875" customWidth="1"/>
    <col min="3768" max="3768" width="17.85546875" customWidth="1"/>
    <col min="3769" max="3769" width="15.85546875" bestFit="1" customWidth="1"/>
    <col min="3770" max="3770" width="18.7109375" bestFit="1" customWidth="1"/>
    <col min="3771" max="3771" width="5.7109375" customWidth="1"/>
    <col min="3772" max="3772" width="16.5703125" customWidth="1"/>
    <col min="3773" max="3773" width="18.7109375" bestFit="1" customWidth="1"/>
    <col min="3774" max="3775" width="15.85546875" bestFit="1" customWidth="1"/>
    <col min="3776" max="3776" width="14.85546875" bestFit="1" customWidth="1"/>
    <col min="3777" max="3777" width="14.28515625" bestFit="1" customWidth="1"/>
    <col min="3778" max="3778" width="15.28515625" customWidth="1"/>
    <col min="3779" max="3779" width="15.85546875" customWidth="1"/>
    <col min="3780" max="3780" width="14.28515625" customWidth="1"/>
    <col min="3781" max="3781" width="14.85546875" bestFit="1" customWidth="1"/>
    <col min="3782" max="3782" width="16.140625" customWidth="1"/>
    <col min="3783" max="3783" width="17.28515625" customWidth="1"/>
    <col min="3784" max="3784" width="15.85546875" bestFit="1" customWidth="1"/>
    <col min="3785" max="3785" width="18.7109375" bestFit="1" customWidth="1"/>
    <col min="3787" max="3787" width="14.28515625" bestFit="1" customWidth="1"/>
    <col min="3788" max="3788" width="18.7109375" bestFit="1" customWidth="1"/>
    <col min="3789" max="3790" width="15.85546875" bestFit="1" customWidth="1"/>
    <col min="3791" max="3791" width="14.85546875" bestFit="1" customWidth="1"/>
    <col min="3792" max="3792" width="16.85546875" customWidth="1"/>
    <col min="3793" max="3793" width="15.28515625" customWidth="1"/>
    <col min="3794" max="3794" width="15.85546875" customWidth="1"/>
    <col min="3795" max="3795" width="14.28515625" customWidth="1"/>
    <col min="3796" max="3796" width="14.85546875" bestFit="1" customWidth="1"/>
    <col min="3797" max="3797" width="16.140625" customWidth="1"/>
    <col min="3798" max="3798" width="17.28515625" customWidth="1"/>
    <col min="3799" max="3799" width="15.85546875" bestFit="1" customWidth="1"/>
    <col min="3800" max="3800" width="18.7109375" bestFit="1" customWidth="1"/>
    <col min="3802" max="3802" width="14.28515625" bestFit="1" customWidth="1"/>
    <col min="3803" max="3803" width="18.7109375" bestFit="1" customWidth="1"/>
    <col min="3804" max="3805" width="15.85546875" bestFit="1" customWidth="1"/>
    <col min="3806" max="3806" width="14.85546875" bestFit="1" customWidth="1"/>
    <col min="3807" max="3807" width="14.28515625" bestFit="1" customWidth="1"/>
    <col min="3808" max="3808" width="15.28515625" customWidth="1"/>
    <col min="3809" max="3809" width="15.85546875" customWidth="1"/>
    <col min="3810" max="3810" width="14.28515625" customWidth="1"/>
    <col min="3811" max="3811" width="14.85546875" bestFit="1" customWidth="1"/>
    <col min="3812" max="3812" width="16.140625" customWidth="1"/>
    <col min="3813" max="3813" width="17.28515625" customWidth="1"/>
    <col min="3814" max="3814" width="15.85546875" bestFit="1" customWidth="1"/>
    <col min="3815" max="3815" width="18.7109375" bestFit="1" customWidth="1"/>
    <col min="3817" max="3817" width="14.28515625" bestFit="1" customWidth="1"/>
    <col min="3818" max="3818" width="18.7109375" bestFit="1" customWidth="1"/>
    <col min="3819" max="3820" width="15.85546875" bestFit="1" customWidth="1"/>
    <col min="3821" max="3821" width="14.85546875" bestFit="1" customWidth="1"/>
    <col min="3822" max="3822" width="14.28515625" bestFit="1" customWidth="1"/>
    <col min="3823" max="3823" width="15.28515625" customWidth="1"/>
    <col min="3824" max="3824" width="15.85546875" customWidth="1"/>
    <col min="3825" max="3825" width="14.28515625" customWidth="1"/>
    <col min="3826" max="3826" width="14.85546875" bestFit="1" customWidth="1"/>
    <col min="3827" max="3827" width="16.140625" customWidth="1"/>
    <col min="3828" max="3828" width="17.28515625" customWidth="1"/>
    <col min="3829" max="3829" width="15.85546875" bestFit="1" customWidth="1"/>
    <col min="3830" max="3830" width="18.7109375" bestFit="1" customWidth="1"/>
    <col min="3832" max="3832" width="14.28515625" bestFit="1" customWidth="1"/>
    <col min="3833" max="3833" width="18.7109375" bestFit="1" customWidth="1"/>
    <col min="3834" max="3835" width="15.85546875" bestFit="1" customWidth="1"/>
    <col min="3836" max="3836" width="14.85546875" bestFit="1" customWidth="1"/>
    <col min="3837" max="3837" width="14.28515625" bestFit="1" customWidth="1"/>
    <col min="3838" max="3838" width="15.28515625" customWidth="1"/>
    <col min="3839" max="3839" width="15.85546875" customWidth="1"/>
    <col min="3840" max="3840" width="14.28515625" customWidth="1"/>
    <col min="3841" max="3841" width="14.85546875" bestFit="1" customWidth="1"/>
    <col min="3842" max="3842" width="16.140625" customWidth="1"/>
    <col min="3843" max="3843" width="17.28515625" customWidth="1"/>
    <col min="3844" max="3844" width="15.85546875" bestFit="1" customWidth="1"/>
    <col min="3845" max="3845" width="18.7109375" bestFit="1" customWidth="1"/>
    <col min="4006" max="4006" width="5.7109375" customWidth="1"/>
    <col min="4007" max="4007" width="29" customWidth="1"/>
    <col min="4008" max="4008" width="17.140625" customWidth="1"/>
    <col min="4009" max="4009" width="11.140625" customWidth="1"/>
    <col min="4010" max="4010" width="15.7109375" customWidth="1"/>
    <col min="4011" max="4011" width="16.28515625" customWidth="1"/>
    <col min="4012" max="4012" width="21.140625" customWidth="1"/>
    <col min="4013" max="4013" width="13" customWidth="1"/>
    <col min="4014" max="4014" width="15.28515625" customWidth="1"/>
    <col min="4015" max="4016" width="14.28515625" customWidth="1"/>
    <col min="4017" max="4018" width="15" customWidth="1"/>
    <col min="4019" max="4019" width="17.7109375" customWidth="1"/>
    <col min="4020" max="4020" width="15.7109375" customWidth="1"/>
    <col min="4021" max="4022" width="15" customWidth="1"/>
    <col min="4023" max="4023" width="15.85546875" customWidth="1"/>
    <col min="4024" max="4024" width="17.85546875" customWidth="1"/>
    <col min="4025" max="4025" width="15.85546875" bestFit="1" customWidth="1"/>
    <col min="4026" max="4026" width="18.7109375" bestFit="1" customWidth="1"/>
    <col min="4027" max="4027" width="5.7109375" customWidth="1"/>
    <col min="4028" max="4028" width="16.5703125" customWidth="1"/>
    <col min="4029" max="4029" width="18.7109375" bestFit="1" customWidth="1"/>
    <col min="4030" max="4031" width="15.85546875" bestFit="1" customWidth="1"/>
    <col min="4032" max="4032" width="14.85546875" bestFit="1" customWidth="1"/>
    <col min="4033" max="4033" width="14.28515625" bestFit="1" customWidth="1"/>
    <col min="4034" max="4034" width="15.28515625" customWidth="1"/>
    <col min="4035" max="4035" width="15.85546875" customWidth="1"/>
    <col min="4036" max="4036" width="14.28515625" customWidth="1"/>
    <col min="4037" max="4037" width="14.85546875" bestFit="1" customWidth="1"/>
    <col min="4038" max="4038" width="16.140625" customWidth="1"/>
    <col min="4039" max="4039" width="17.28515625" customWidth="1"/>
    <col min="4040" max="4040" width="15.85546875" bestFit="1" customWidth="1"/>
    <col min="4041" max="4041" width="18.7109375" bestFit="1" customWidth="1"/>
    <col min="4043" max="4043" width="14.28515625" bestFit="1" customWidth="1"/>
    <col min="4044" max="4044" width="18.7109375" bestFit="1" customWidth="1"/>
    <col min="4045" max="4046" width="15.85546875" bestFit="1" customWidth="1"/>
    <col min="4047" max="4047" width="14.85546875" bestFit="1" customWidth="1"/>
    <col min="4048" max="4048" width="16.85546875" customWidth="1"/>
    <col min="4049" max="4049" width="15.28515625" customWidth="1"/>
    <col min="4050" max="4050" width="15.85546875" customWidth="1"/>
    <col min="4051" max="4051" width="14.28515625" customWidth="1"/>
    <col min="4052" max="4052" width="14.85546875" bestFit="1" customWidth="1"/>
    <col min="4053" max="4053" width="16.140625" customWidth="1"/>
    <col min="4054" max="4054" width="17.28515625" customWidth="1"/>
    <col min="4055" max="4055" width="15.85546875" bestFit="1" customWidth="1"/>
    <col min="4056" max="4056" width="18.7109375" bestFit="1" customWidth="1"/>
    <col min="4058" max="4058" width="14.28515625" bestFit="1" customWidth="1"/>
    <col min="4059" max="4059" width="18.7109375" bestFit="1" customWidth="1"/>
    <col min="4060" max="4061" width="15.85546875" bestFit="1" customWidth="1"/>
    <col min="4062" max="4062" width="14.85546875" bestFit="1" customWidth="1"/>
    <col min="4063" max="4063" width="14.28515625" bestFit="1" customWidth="1"/>
    <col min="4064" max="4064" width="15.28515625" customWidth="1"/>
    <col min="4065" max="4065" width="15.85546875" customWidth="1"/>
    <col min="4066" max="4066" width="14.28515625" customWidth="1"/>
    <col min="4067" max="4067" width="14.85546875" bestFit="1" customWidth="1"/>
    <col min="4068" max="4068" width="16.140625" customWidth="1"/>
    <col min="4069" max="4069" width="17.28515625" customWidth="1"/>
    <col min="4070" max="4070" width="15.85546875" bestFit="1" customWidth="1"/>
    <col min="4071" max="4071" width="18.7109375" bestFit="1" customWidth="1"/>
    <col min="4073" max="4073" width="14.28515625" bestFit="1" customWidth="1"/>
    <col min="4074" max="4074" width="18.7109375" bestFit="1" customWidth="1"/>
    <col min="4075" max="4076" width="15.85546875" bestFit="1" customWidth="1"/>
    <col min="4077" max="4077" width="14.85546875" bestFit="1" customWidth="1"/>
    <col min="4078" max="4078" width="14.28515625" bestFit="1" customWidth="1"/>
    <col min="4079" max="4079" width="15.28515625" customWidth="1"/>
    <col min="4080" max="4080" width="15.85546875" customWidth="1"/>
    <col min="4081" max="4081" width="14.28515625" customWidth="1"/>
    <col min="4082" max="4082" width="14.85546875" bestFit="1" customWidth="1"/>
    <col min="4083" max="4083" width="16.140625" customWidth="1"/>
    <col min="4084" max="4084" width="17.28515625" customWidth="1"/>
    <col min="4085" max="4085" width="15.85546875" bestFit="1" customWidth="1"/>
    <col min="4086" max="4086" width="18.7109375" bestFit="1" customWidth="1"/>
    <col min="4088" max="4088" width="14.28515625" bestFit="1" customWidth="1"/>
    <col min="4089" max="4089" width="18.7109375" bestFit="1" customWidth="1"/>
    <col min="4090" max="4091" width="15.85546875" bestFit="1" customWidth="1"/>
    <col min="4092" max="4092" width="14.85546875" bestFit="1" customWidth="1"/>
    <col min="4093" max="4093" width="14.28515625" bestFit="1" customWidth="1"/>
    <col min="4094" max="4094" width="15.28515625" customWidth="1"/>
    <col min="4095" max="4095" width="15.85546875" customWidth="1"/>
    <col min="4096" max="4096" width="14.28515625" customWidth="1"/>
    <col min="4097" max="4097" width="14.85546875" bestFit="1" customWidth="1"/>
    <col min="4098" max="4098" width="16.140625" customWidth="1"/>
    <col min="4099" max="4099" width="17.28515625" customWidth="1"/>
    <col min="4100" max="4100" width="15.85546875" bestFit="1" customWidth="1"/>
    <col min="4101" max="4101" width="18.7109375" bestFit="1" customWidth="1"/>
    <col min="4262" max="4262" width="5.7109375" customWidth="1"/>
    <col min="4263" max="4263" width="29" customWidth="1"/>
    <col min="4264" max="4264" width="17.140625" customWidth="1"/>
    <col min="4265" max="4265" width="11.140625" customWidth="1"/>
    <col min="4266" max="4266" width="15.7109375" customWidth="1"/>
    <col min="4267" max="4267" width="16.28515625" customWidth="1"/>
    <col min="4268" max="4268" width="21.140625" customWidth="1"/>
    <col min="4269" max="4269" width="13" customWidth="1"/>
    <col min="4270" max="4270" width="15.28515625" customWidth="1"/>
    <col min="4271" max="4272" width="14.28515625" customWidth="1"/>
    <col min="4273" max="4274" width="15" customWidth="1"/>
    <col min="4275" max="4275" width="17.7109375" customWidth="1"/>
    <col min="4276" max="4276" width="15.7109375" customWidth="1"/>
    <col min="4277" max="4278" width="15" customWidth="1"/>
    <col min="4279" max="4279" width="15.85546875" customWidth="1"/>
    <col min="4280" max="4280" width="17.85546875" customWidth="1"/>
    <col min="4281" max="4281" width="15.85546875" bestFit="1" customWidth="1"/>
    <col min="4282" max="4282" width="18.7109375" bestFit="1" customWidth="1"/>
    <col min="4283" max="4283" width="5.7109375" customWidth="1"/>
    <col min="4284" max="4284" width="16.5703125" customWidth="1"/>
    <col min="4285" max="4285" width="18.7109375" bestFit="1" customWidth="1"/>
    <col min="4286" max="4287" width="15.85546875" bestFit="1" customWidth="1"/>
    <col min="4288" max="4288" width="14.85546875" bestFit="1" customWidth="1"/>
    <col min="4289" max="4289" width="14.28515625" bestFit="1" customWidth="1"/>
    <col min="4290" max="4290" width="15.28515625" customWidth="1"/>
    <col min="4291" max="4291" width="15.85546875" customWidth="1"/>
    <col min="4292" max="4292" width="14.28515625" customWidth="1"/>
    <col min="4293" max="4293" width="14.85546875" bestFit="1" customWidth="1"/>
    <col min="4294" max="4294" width="16.140625" customWidth="1"/>
    <col min="4295" max="4295" width="17.28515625" customWidth="1"/>
    <col min="4296" max="4296" width="15.85546875" bestFit="1" customWidth="1"/>
    <col min="4297" max="4297" width="18.7109375" bestFit="1" customWidth="1"/>
    <col min="4299" max="4299" width="14.28515625" bestFit="1" customWidth="1"/>
    <col min="4300" max="4300" width="18.7109375" bestFit="1" customWidth="1"/>
    <col min="4301" max="4302" width="15.85546875" bestFit="1" customWidth="1"/>
    <col min="4303" max="4303" width="14.85546875" bestFit="1" customWidth="1"/>
    <col min="4304" max="4304" width="16.85546875" customWidth="1"/>
    <col min="4305" max="4305" width="15.28515625" customWidth="1"/>
    <col min="4306" max="4306" width="15.85546875" customWidth="1"/>
    <col min="4307" max="4307" width="14.28515625" customWidth="1"/>
    <col min="4308" max="4308" width="14.85546875" bestFit="1" customWidth="1"/>
    <col min="4309" max="4309" width="16.140625" customWidth="1"/>
    <col min="4310" max="4310" width="17.28515625" customWidth="1"/>
    <col min="4311" max="4311" width="15.85546875" bestFit="1" customWidth="1"/>
    <col min="4312" max="4312" width="18.7109375" bestFit="1" customWidth="1"/>
    <col min="4314" max="4314" width="14.28515625" bestFit="1" customWidth="1"/>
    <col min="4315" max="4315" width="18.7109375" bestFit="1" customWidth="1"/>
    <col min="4316" max="4317" width="15.85546875" bestFit="1" customWidth="1"/>
    <col min="4318" max="4318" width="14.85546875" bestFit="1" customWidth="1"/>
    <col min="4319" max="4319" width="14.28515625" bestFit="1" customWidth="1"/>
    <col min="4320" max="4320" width="15.28515625" customWidth="1"/>
    <col min="4321" max="4321" width="15.85546875" customWidth="1"/>
    <col min="4322" max="4322" width="14.28515625" customWidth="1"/>
    <col min="4323" max="4323" width="14.85546875" bestFit="1" customWidth="1"/>
    <col min="4324" max="4324" width="16.140625" customWidth="1"/>
    <col min="4325" max="4325" width="17.28515625" customWidth="1"/>
    <col min="4326" max="4326" width="15.85546875" bestFit="1" customWidth="1"/>
    <col min="4327" max="4327" width="18.7109375" bestFit="1" customWidth="1"/>
    <col min="4329" max="4329" width="14.28515625" bestFit="1" customWidth="1"/>
    <col min="4330" max="4330" width="18.7109375" bestFit="1" customWidth="1"/>
    <col min="4331" max="4332" width="15.85546875" bestFit="1" customWidth="1"/>
    <col min="4333" max="4333" width="14.85546875" bestFit="1" customWidth="1"/>
    <col min="4334" max="4334" width="14.28515625" bestFit="1" customWidth="1"/>
    <col min="4335" max="4335" width="15.28515625" customWidth="1"/>
    <col min="4336" max="4336" width="15.85546875" customWidth="1"/>
    <col min="4337" max="4337" width="14.28515625" customWidth="1"/>
    <col min="4338" max="4338" width="14.85546875" bestFit="1" customWidth="1"/>
    <col min="4339" max="4339" width="16.140625" customWidth="1"/>
    <col min="4340" max="4340" width="17.28515625" customWidth="1"/>
    <col min="4341" max="4341" width="15.85546875" bestFit="1" customWidth="1"/>
    <col min="4342" max="4342" width="18.7109375" bestFit="1" customWidth="1"/>
    <col min="4344" max="4344" width="14.28515625" bestFit="1" customWidth="1"/>
    <col min="4345" max="4345" width="18.7109375" bestFit="1" customWidth="1"/>
    <col min="4346" max="4347" width="15.85546875" bestFit="1" customWidth="1"/>
    <col min="4348" max="4348" width="14.85546875" bestFit="1" customWidth="1"/>
    <col min="4349" max="4349" width="14.28515625" bestFit="1" customWidth="1"/>
    <col min="4350" max="4350" width="15.28515625" customWidth="1"/>
    <col min="4351" max="4351" width="15.85546875" customWidth="1"/>
    <col min="4352" max="4352" width="14.28515625" customWidth="1"/>
    <col min="4353" max="4353" width="14.85546875" bestFit="1" customWidth="1"/>
    <col min="4354" max="4354" width="16.140625" customWidth="1"/>
    <col min="4355" max="4355" width="17.28515625" customWidth="1"/>
    <col min="4356" max="4356" width="15.85546875" bestFit="1" customWidth="1"/>
    <col min="4357" max="4357" width="18.7109375" bestFit="1" customWidth="1"/>
    <col min="4518" max="4518" width="5.7109375" customWidth="1"/>
    <col min="4519" max="4519" width="29" customWidth="1"/>
    <col min="4520" max="4520" width="17.140625" customWidth="1"/>
    <col min="4521" max="4521" width="11.140625" customWidth="1"/>
    <col min="4522" max="4522" width="15.7109375" customWidth="1"/>
    <col min="4523" max="4523" width="16.28515625" customWidth="1"/>
    <col min="4524" max="4524" width="21.140625" customWidth="1"/>
    <col min="4525" max="4525" width="13" customWidth="1"/>
    <col min="4526" max="4526" width="15.28515625" customWidth="1"/>
    <col min="4527" max="4528" width="14.28515625" customWidth="1"/>
    <col min="4529" max="4530" width="15" customWidth="1"/>
    <col min="4531" max="4531" width="17.7109375" customWidth="1"/>
    <col min="4532" max="4532" width="15.7109375" customWidth="1"/>
    <col min="4533" max="4534" width="15" customWidth="1"/>
    <col min="4535" max="4535" width="15.85546875" customWidth="1"/>
    <col min="4536" max="4536" width="17.85546875" customWidth="1"/>
    <col min="4537" max="4537" width="15.85546875" bestFit="1" customWidth="1"/>
    <col min="4538" max="4538" width="18.7109375" bestFit="1" customWidth="1"/>
    <col min="4539" max="4539" width="5.7109375" customWidth="1"/>
    <col min="4540" max="4540" width="16.5703125" customWidth="1"/>
    <col min="4541" max="4541" width="18.7109375" bestFit="1" customWidth="1"/>
    <col min="4542" max="4543" width="15.85546875" bestFit="1" customWidth="1"/>
    <col min="4544" max="4544" width="14.85546875" bestFit="1" customWidth="1"/>
    <col min="4545" max="4545" width="14.28515625" bestFit="1" customWidth="1"/>
    <col min="4546" max="4546" width="15.28515625" customWidth="1"/>
    <col min="4547" max="4547" width="15.85546875" customWidth="1"/>
    <col min="4548" max="4548" width="14.28515625" customWidth="1"/>
    <col min="4549" max="4549" width="14.85546875" bestFit="1" customWidth="1"/>
    <col min="4550" max="4550" width="16.140625" customWidth="1"/>
    <col min="4551" max="4551" width="17.28515625" customWidth="1"/>
    <col min="4552" max="4552" width="15.85546875" bestFit="1" customWidth="1"/>
    <col min="4553" max="4553" width="18.7109375" bestFit="1" customWidth="1"/>
    <col min="4555" max="4555" width="14.28515625" bestFit="1" customWidth="1"/>
    <col min="4556" max="4556" width="18.7109375" bestFit="1" customWidth="1"/>
    <col min="4557" max="4558" width="15.85546875" bestFit="1" customWidth="1"/>
    <col min="4559" max="4559" width="14.85546875" bestFit="1" customWidth="1"/>
    <col min="4560" max="4560" width="16.85546875" customWidth="1"/>
    <col min="4561" max="4561" width="15.28515625" customWidth="1"/>
    <col min="4562" max="4562" width="15.85546875" customWidth="1"/>
    <col min="4563" max="4563" width="14.28515625" customWidth="1"/>
    <col min="4564" max="4564" width="14.85546875" bestFit="1" customWidth="1"/>
    <col min="4565" max="4565" width="16.140625" customWidth="1"/>
    <col min="4566" max="4566" width="17.28515625" customWidth="1"/>
    <col min="4567" max="4567" width="15.85546875" bestFit="1" customWidth="1"/>
    <col min="4568" max="4568" width="18.7109375" bestFit="1" customWidth="1"/>
    <col min="4570" max="4570" width="14.28515625" bestFit="1" customWidth="1"/>
    <col min="4571" max="4571" width="18.7109375" bestFit="1" customWidth="1"/>
    <col min="4572" max="4573" width="15.85546875" bestFit="1" customWidth="1"/>
    <col min="4574" max="4574" width="14.85546875" bestFit="1" customWidth="1"/>
    <col min="4575" max="4575" width="14.28515625" bestFit="1" customWidth="1"/>
    <col min="4576" max="4576" width="15.28515625" customWidth="1"/>
    <col min="4577" max="4577" width="15.85546875" customWidth="1"/>
    <col min="4578" max="4578" width="14.28515625" customWidth="1"/>
    <col min="4579" max="4579" width="14.85546875" bestFit="1" customWidth="1"/>
    <col min="4580" max="4580" width="16.140625" customWidth="1"/>
    <col min="4581" max="4581" width="17.28515625" customWidth="1"/>
    <col min="4582" max="4582" width="15.85546875" bestFit="1" customWidth="1"/>
    <col min="4583" max="4583" width="18.7109375" bestFit="1" customWidth="1"/>
    <col min="4585" max="4585" width="14.28515625" bestFit="1" customWidth="1"/>
    <col min="4586" max="4586" width="18.7109375" bestFit="1" customWidth="1"/>
    <col min="4587" max="4588" width="15.85546875" bestFit="1" customWidth="1"/>
    <col min="4589" max="4589" width="14.85546875" bestFit="1" customWidth="1"/>
    <col min="4590" max="4590" width="14.28515625" bestFit="1" customWidth="1"/>
    <col min="4591" max="4591" width="15.28515625" customWidth="1"/>
    <col min="4592" max="4592" width="15.85546875" customWidth="1"/>
    <col min="4593" max="4593" width="14.28515625" customWidth="1"/>
    <col min="4594" max="4594" width="14.85546875" bestFit="1" customWidth="1"/>
    <col min="4595" max="4595" width="16.140625" customWidth="1"/>
    <col min="4596" max="4596" width="17.28515625" customWidth="1"/>
    <col min="4597" max="4597" width="15.85546875" bestFit="1" customWidth="1"/>
    <col min="4598" max="4598" width="18.7109375" bestFit="1" customWidth="1"/>
    <col min="4600" max="4600" width="14.28515625" bestFit="1" customWidth="1"/>
    <col min="4601" max="4601" width="18.7109375" bestFit="1" customWidth="1"/>
    <col min="4602" max="4603" width="15.85546875" bestFit="1" customWidth="1"/>
    <col min="4604" max="4604" width="14.85546875" bestFit="1" customWidth="1"/>
    <col min="4605" max="4605" width="14.28515625" bestFit="1" customWidth="1"/>
    <col min="4606" max="4606" width="15.28515625" customWidth="1"/>
    <col min="4607" max="4607" width="15.85546875" customWidth="1"/>
    <col min="4608" max="4608" width="14.28515625" customWidth="1"/>
    <col min="4609" max="4609" width="14.85546875" bestFit="1" customWidth="1"/>
    <col min="4610" max="4610" width="16.140625" customWidth="1"/>
    <col min="4611" max="4611" width="17.28515625" customWidth="1"/>
    <col min="4612" max="4612" width="15.85546875" bestFit="1" customWidth="1"/>
    <col min="4613" max="4613" width="18.7109375" bestFit="1" customWidth="1"/>
    <col min="4774" max="4774" width="5.7109375" customWidth="1"/>
    <col min="4775" max="4775" width="29" customWidth="1"/>
    <col min="4776" max="4776" width="17.140625" customWidth="1"/>
    <col min="4777" max="4777" width="11.140625" customWidth="1"/>
    <col min="4778" max="4778" width="15.7109375" customWidth="1"/>
    <col min="4779" max="4779" width="16.28515625" customWidth="1"/>
    <col min="4780" max="4780" width="21.140625" customWidth="1"/>
    <col min="4781" max="4781" width="13" customWidth="1"/>
    <col min="4782" max="4782" width="15.28515625" customWidth="1"/>
    <col min="4783" max="4784" width="14.28515625" customWidth="1"/>
    <col min="4785" max="4786" width="15" customWidth="1"/>
    <col min="4787" max="4787" width="17.7109375" customWidth="1"/>
    <col min="4788" max="4788" width="15.7109375" customWidth="1"/>
    <col min="4789" max="4790" width="15" customWidth="1"/>
    <col min="4791" max="4791" width="15.85546875" customWidth="1"/>
    <col min="4792" max="4792" width="17.85546875" customWidth="1"/>
    <col min="4793" max="4793" width="15.85546875" bestFit="1" customWidth="1"/>
    <col min="4794" max="4794" width="18.7109375" bestFit="1" customWidth="1"/>
    <col min="4795" max="4795" width="5.7109375" customWidth="1"/>
    <col min="4796" max="4796" width="16.5703125" customWidth="1"/>
    <col min="4797" max="4797" width="18.7109375" bestFit="1" customWidth="1"/>
    <col min="4798" max="4799" width="15.85546875" bestFit="1" customWidth="1"/>
    <col min="4800" max="4800" width="14.85546875" bestFit="1" customWidth="1"/>
    <col min="4801" max="4801" width="14.28515625" bestFit="1" customWidth="1"/>
    <col min="4802" max="4802" width="15.28515625" customWidth="1"/>
    <col min="4803" max="4803" width="15.85546875" customWidth="1"/>
    <col min="4804" max="4804" width="14.28515625" customWidth="1"/>
    <col min="4805" max="4805" width="14.85546875" bestFit="1" customWidth="1"/>
    <col min="4806" max="4806" width="16.140625" customWidth="1"/>
    <col min="4807" max="4807" width="17.28515625" customWidth="1"/>
    <col min="4808" max="4808" width="15.85546875" bestFit="1" customWidth="1"/>
    <col min="4809" max="4809" width="18.7109375" bestFit="1" customWidth="1"/>
    <col min="4811" max="4811" width="14.28515625" bestFit="1" customWidth="1"/>
    <col min="4812" max="4812" width="18.7109375" bestFit="1" customWidth="1"/>
    <col min="4813" max="4814" width="15.85546875" bestFit="1" customWidth="1"/>
    <col min="4815" max="4815" width="14.85546875" bestFit="1" customWidth="1"/>
    <col min="4816" max="4816" width="16.85546875" customWidth="1"/>
    <col min="4817" max="4817" width="15.28515625" customWidth="1"/>
    <col min="4818" max="4818" width="15.85546875" customWidth="1"/>
    <col min="4819" max="4819" width="14.28515625" customWidth="1"/>
    <col min="4820" max="4820" width="14.85546875" bestFit="1" customWidth="1"/>
    <col min="4821" max="4821" width="16.140625" customWidth="1"/>
    <col min="4822" max="4822" width="17.28515625" customWidth="1"/>
    <col min="4823" max="4823" width="15.85546875" bestFit="1" customWidth="1"/>
    <col min="4824" max="4824" width="18.7109375" bestFit="1" customWidth="1"/>
    <col min="4826" max="4826" width="14.28515625" bestFit="1" customWidth="1"/>
    <col min="4827" max="4827" width="18.7109375" bestFit="1" customWidth="1"/>
    <col min="4828" max="4829" width="15.85546875" bestFit="1" customWidth="1"/>
    <col min="4830" max="4830" width="14.85546875" bestFit="1" customWidth="1"/>
    <col min="4831" max="4831" width="14.28515625" bestFit="1" customWidth="1"/>
    <col min="4832" max="4832" width="15.28515625" customWidth="1"/>
    <col min="4833" max="4833" width="15.85546875" customWidth="1"/>
    <col min="4834" max="4834" width="14.28515625" customWidth="1"/>
    <col min="4835" max="4835" width="14.85546875" bestFit="1" customWidth="1"/>
    <col min="4836" max="4836" width="16.140625" customWidth="1"/>
    <col min="4837" max="4837" width="17.28515625" customWidth="1"/>
    <col min="4838" max="4838" width="15.85546875" bestFit="1" customWidth="1"/>
    <col min="4839" max="4839" width="18.7109375" bestFit="1" customWidth="1"/>
    <col min="4841" max="4841" width="14.28515625" bestFit="1" customWidth="1"/>
    <col min="4842" max="4842" width="18.7109375" bestFit="1" customWidth="1"/>
    <col min="4843" max="4844" width="15.85546875" bestFit="1" customWidth="1"/>
    <col min="4845" max="4845" width="14.85546875" bestFit="1" customWidth="1"/>
    <col min="4846" max="4846" width="14.28515625" bestFit="1" customWidth="1"/>
    <col min="4847" max="4847" width="15.28515625" customWidth="1"/>
    <col min="4848" max="4848" width="15.85546875" customWidth="1"/>
    <col min="4849" max="4849" width="14.28515625" customWidth="1"/>
    <col min="4850" max="4850" width="14.85546875" bestFit="1" customWidth="1"/>
    <col min="4851" max="4851" width="16.140625" customWidth="1"/>
    <col min="4852" max="4852" width="17.28515625" customWidth="1"/>
    <col min="4853" max="4853" width="15.85546875" bestFit="1" customWidth="1"/>
    <col min="4854" max="4854" width="18.7109375" bestFit="1" customWidth="1"/>
    <col min="4856" max="4856" width="14.28515625" bestFit="1" customWidth="1"/>
    <col min="4857" max="4857" width="18.7109375" bestFit="1" customWidth="1"/>
    <col min="4858" max="4859" width="15.85546875" bestFit="1" customWidth="1"/>
    <col min="4860" max="4860" width="14.85546875" bestFit="1" customWidth="1"/>
    <col min="4861" max="4861" width="14.28515625" bestFit="1" customWidth="1"/>
    <col min="4862" max="4862" width="15.28515625" customWidth="1"/>
    <col min="4863" max="4863" width="15.85546875" customWidth="1"/>
    <col min="4864" max="4864" width="14.28515625" customWidth="1"/>
    <col min="4865" max="4865" width="14.85546875" bestFit="1" customWidth="1"/>
    <col min="4866" max="4866" width="16.140625" customWidth="1"/>
    <col min="4867" max="4867" width="17.28515625" customWidth="1"/>
    <col min="4868" max="4868" width="15.85546875" bestFit="1" customWidth="1"/>
    <col min="4869" max="4869" width="18.7109375" bestFit="1" customWidth="1"/>
    <col min="5030" max="5030" width="5.7109375" customWidth="1"/>
    <col min="5031" max="5031" width="29" customWidth="1"/>
    <col min="5032" max="5032" width="17.140625" customWidth="1"/>
    <col min="5033" max="5033" width="11.140625" customWidth="1"/>
    <col min="5034" max="5034" width="15.7109375" customWidth="1"/>
    <col min="5035" max="5035" width="16.28515625" customWidth="1"/>
    <col min="5036" max="5036" width="21.140625" customWidth="1"/>
    <col min="5037" max="5037" width="13" customWidth="1"/>
    <col min="5038" max="5038" width="15.28515625" customWidth="1"/>
    <col min="5039" max="5040" width="14.28515625" customWidth="1"/>
    <col min="5041" max="5042" width="15" customWidth="1"/>
    <col min="5043" max="5043" width="17.7109375" customWidth="1"/>
    <col min="5044" max="5044" width="15.7109375" customWidth="1"/>
    <col min="5045" max="5046" width="15" customWidth="1"/>
    <col min="5047" max="5047" width="15.85546875" customWidth="1"/>
    <col min="5048" max="5048" width="17.85546875" customWidth="1"/>
    <col min="5049" max="5049" width="15.85546875" bestFit="1" customWidth="1"/>
    <col min="5050" max="5050" width="18.7109375" bestFit="1" customWidth="1"/>
    <col min="5051" max="5051" width="5.7109375" customWidth="1"/>
    <col min="5052" max="5052" width="16.5703125" customWidth="1"/>
    <col min="5053" max="5053" width="18.7109375" bestFit="1" customWidth="1"/>
    <col min="5054" max="5055" width="15.85546875" bestFit="1" customWidth="1"/>
    <col min="5056" max="5056" width="14.85546875" bestFit="1" customWidth="1"/>
    <col min="5057" max="5057" width="14.28515625" bestFit="1" customWidth="1"/>
    <col min="5058" max="5058" width="15.28515625" customWidth="1"/>
    <col min="5059" max="5059" width="15.85546875" customWidth="1"/>
    <col min="5060" max="5060" width="14.28515625" customWidth="1"/>
    <col min="5061" max="5061" width="14.85546875" bestFit="1" customWidth="1"/>
    <col min="5062" max="5062" width="16.140625" customWidth="1"/>
    <col min="5063" max="5063" width="17.28515625" customWidth="1"/>
    <col min="5064" max="5064" width="15.85546875" bestFit="1" customWidth="1"/>
    <col min="5065" max="5065" width="18.7109375" bestFit="1" customWidth="1"/>
    <col min="5067" max="5067" width="14.28515625" bestFit="1" customWidth="1"/>
    <col min="5068" max="5068" width="18.7109375" bestFit="1" customWidth="1"/>
    <col min="5069" max="5070" width="15.85546875" bestFit="1" customWidth="1"/>
    <col min="5071" max="5071" width="14.85546875" bestFit="1" customWidth="1"/>
    <col min="5072" max="5072" width="16.85546875" customWidth="1"/>
    <col min="5073" max="5073" width="15.28515625" customWidth="1"/>
    <col min="5074" max="5074" width="15.85546875" customWidth="1"/>
    <col min="5075" max="5075" width="14.28515625" customWidth="1"/>
    <col min="5076" max="5076" width="14.85546875" bestFit="1" customWidth="1"/>
    <col min="5077" max="5077" width="16.140625" customWidth="1"/>
    <col min="5078" max="5078" width="17.28515625" customWidth="1"/>
    <col min="5079" max="5079" width="15.85546875" bestFit="1" customWidth="1"/>
    <col min="5080" max="5080" width="18.7109375" bestFit="1" customWidth="1"/>
    <col min="5082" max="5082" width="14.28515625" bestFit="1" customWidth="1"/>
    <col min="5083" max="5083" width="18.7109375" bestFit="1" customWidth="1"/>
    <col min="5084" max="5085" width="15.85546875" bestFit="1" customWidth="1"/>
    <col min="5086" max="5086" width="14.85546875" bestFit="1" customWidth="1"/>
    <col min="5087" max="5087" width="14.28515625" bestFit="1" customWidth="1"/>
    <col min="5088" max="5088" width="15.28515625" customWidth="1"/>
    <col min="5089" max="5089" width="15.85546875" customWidth="1"/>
    <col min="5090" max="5090" width="14.28515625" customWidth="1"/>
    <col min="5091" max="5091" width="14.85546875" bestFit="1" customWidth="1"/>
    <col min="5092" max="5092" width="16.140625" customWidth="1"/>
    <col min="5093" max="5093" width="17.28515625" customWidth="1"/>
    <col min="5094" max="5094" width="15.85546875" bestFit="1" customWidth="1"/>
    <col min="5095" max="5095" width="18.7109375" bestFit="1" customWidth="1"/>
    <col min="5097" max="5097" width="14.28515625" bestFit="1" customWidth="1"/>
    <col min="5098" max="5098" width="18.7109375" bestFit="1" customWidth="1"/>
    <col min="5099" max="5100" width="15.85546875" bestFit="1" customWidth="1"/>
    <col min="5101" max="5101" width="14.85546875" bestFit="1" customWidth="1"/>
    <col min="5102" max="5102" width="14.28515625" bestFit="1" customWidth="1"/>
    <col min="5103" max="5103" width="15.28515625" customWidth="1"/>
    <col min="5104" max="5104" width="15.85546875" customWidth="1"/>
    <col min="5105" max="5105" width="14.28515625" customWidth="1"/>
    <col min="5106" max="5106" width="14.85546875" bestFit="1" customWidth="1"/>
    <col min="5107" max="5107" width="16.140625" customWidth="1"/>
    <col min="5108" max="5108" width="17.28515625" customWidth="1"/>
    <col min="5109" max="5109" width="15.85546875" bestFit="1" customWidth="1"/>
    <col min="5110" max="5110" width="18.7109375" bestFit="1" customWidth="1"/>
    <col min="5112" max="5112" width="14.28515625" bestFit="1" customWidth="1"/>
    <col min="5113" max="5113" width="18.7109375" bestFit="1" customWidth="1"/>
    <col min="5114" max="5115" width="15.85546875" bestFit="1" customWidth="1"/>
    <col min="5116" max="5116" width="14.85546875" bestFit="1" customWidth="1"/>
    <col min="5117" max="5117" width="14.28515625" bestFit="1" customWidth="1"/>
    <col min="5118" max="5118" width="15.28515625" customWidth="1"/>
    <col min="5119" max="5119" width="15.85546875" customWidth="1"/>
    <col min="5120" max="5120" width="14.28515625" customWidth="1"/>
    <col min="5121" max="5121" width="14.85546875" bestFit="1" customWidth="1"/>
    <col min="5122" max="5122" width="16.140625" customWidth="1"/>
    <col min="5123" max="5123" width="17.28515625" customWidth="1"/>
    <col min="5124" max="5124" width="15.85546875" bestFit="1" customWidth="1"/>
    <col min="5125" max="5125" width="18.7109375" bestFit="1" customWidth="1"/>
    <col min="5286" max="5286" width="5.7109375" customWidth="1"/>
    <col min="5287" max="5287" width="29" customWidth="1"/>
    <col min="5288" max="5288" width="17.140625" customWidth="1"/>
    <col min="5289" max="5289" width="11.140625" customWidth="1"/>
    <col min="5290" max="5290" width="15.7109375" customWidth="1"/>
    <col min="5291" max="5291" width="16.28515625" customWidth="1"/>
    <col min="5292" max="5292" width="21.140625" customWidth="1"/>
    <col min="5293" max="5293" width="13" customWidth="1"/>
    <col min="5294" max="5294" width="15.28515625" customWidth="1"/>
    <col min="5295" max="5296" width="14.28515625" customWidth="1"/>
    <col min="5297" max="5298" width="15" customWidth="1"/>
    <col min="5299" max="5299" width="17.7109375" customWidth="1"/>
    <col min="5300" max="5300" width="15.7109375" customWidth="1"/>
    <col min="5301" max="5302" width="15" customWidth="1"/>
    <col min="5303" max="5303" width="15.85546875" customWidth="1"/>
    <col min="5304" max="5304" width="17.85546875" customWidth="1"/>
    <col min="5305" max="5305" width="15.85546875" bestFit="1" customWidth="1"/>
    <col min="5306" max="5306" width="18.7109375" bestFit="1" customWidth="1"/>
    <col min="5307" max="5307" width="5.7109375" customWidth="1"/>
    <col min="5308" max="5308" width="16.5703125" customWidth="1"/>
    <col min="5309" max="5309" width="18.7109375" bestFit="1" customWidth="1"/>
    <col min="5310" max="5311" width="15.85546875" bestFit="1" customWidth="1"/>
    <col min="5312" max="5312" width="14.85546875" bestFit="1" customWidth="1"/>
    <col min="5313" max="5313" width="14.28515625" bestFit="1" customWidth="1"/>
    <col min="5314" max="5314" width="15.28515625" customWidth="1"/>
    <col min="5315" max="5315" width="15.85546875" customWidth="1"/>
    <col min="5316" max="5316" width="14.28515625" customWidth="1"/>
    <col min="5317" max="5317" width="14.85546875" bestFit="1" customWidth="1"/>
    <col min="5318" max="5318" width="16.140625" customWidth="1"/>
    <col min="5319" max="5319" width="17.28515625" customWidth="1"/>
    <col min="5320" max="5320" width="15.85546875" bestFit="1" customWidth="1"/>
    <col min="5321" max="5321" width="18.7109375" bestFit="1" customWidth="1"/>
    <col min="5323" max="5323" width="14.28515625" bestFit="1" customWidth="1"/>
    <col min="5324" max="5324" width="18.7109375" bestFit="1" customWidth="1"/>
    <col min="5325" max="5326" width="15.85546875" bestFit="1" customWidth="1"/>
    <col min="5327" max="5327" width="14.85546875" bestFit="1" customWidth="1"/>
    <col min="5328" max="5328" width="16.85546875" customWidth="1"/>
    <col min="5329" max="5329" width="15.28515625" customWidth="1"/>
    <col min="5330" max="5330" width="15.85546875" customWidth="1"/>
    <col min="5331" max="5331" width="14.28515625" customWidth="1"/>
    <col min="5332" max="5332" width="14.85546875" bestFit="1" customWidth="1"/>
    <col min="5333" max="5333" width="16.140625" customWidth="1"/>
    <col min="5334" max="5334" width="17.28515625" customWidth="1"/>
    <col min="5335" max="5335" width="15.85546875" bestFit="1" customWidth="1"/>
    <col min="5336" max="5336" width="18.7109375" bestFit="1" customWidth="1"/>
    <col min="5338" max="5338" width="14.28515625" bestFit="1" customWidth="1"/>
    <col min="5339" max="5339" width="18.7109375" bestFit="1" customWidth="1"/>
    <col min="5340" max="5341" width="15.85546875" bestFit="1" customWidth="1"/>
    <col min="5342" max="5342" width="14.85546875" bestFit="1" customWidth="1"/>
    <col min="5343" max="5343" width="14.28515625" bestFit="1" customWidth="1"/>
    <col min="5344" max="5344" width="15.28515625" customWidth="1"/>
    <col min="5345" max="5345" width="15.85546875" customWidth="1"/>
    <col min="5346" max="5346" width="14.28515625" customWidth="1"/>
    <col min="5347" max="5347" width="14.85546875" bestFit="1" customWidth="1"/>
    <col min="5348" max="5348" width="16.140625" customWidth="1"/>
    <col min="5349" max="5349" width="17.28515625" customWidth="1"/>
    <col min="5350" max="5350" width="15.85546875" bestFit="1" customWidth="1"/>
    <col min="5351" max="5351" width="18.7109375" bestFit="1" customWidth="1"/>
    <col min="5353" max="5353" width="14.28515625" bestFit="1" customWidth="1"/>
    <col min="5354" max="5354" width="18.7109375" bestFit="1" customWidth="1"/>
    <col min="5355" max="5356" width="15.85546875" bestFit="1" customWidth="1"/>
    <col min="5357" max="5357" width="14.85546875" bestFit="1" customWidth="1"/>
    <col min="5358" max="5358" width="14.28515625" bestFit="1" customWidth="1"/>
    <col min="5359" max="5359" width="15.28515625" customWidth="1"/>
    <col min="5360" max="5360" width="15.85546875" customWidth="1"/>
    <col min="5361" max="5361" width="14.28515625" customWidth="1"/>
    <col min="5362" max="5362" width="14.85546875" bestFit="1" customWidth="1"/>
    <col min="5363" max="5363" width="16.140625" customWidth="1"/>
    <col min="5364" max="5364" width="17.28515625" customWidth="1"/>
    <col min="5365" max="5365" width="15.85546875" bestFit="1" customWidth="1"/>
    <col min="5366" max="5366" width="18.7109375" bestFit="1" customWidth="1"/>
    <col min="5368" max="5368" width="14.28515625" bestFit="1" customWidth="1"/>
    <col min="5369" max="5369" width="18.7109375" bestFit="1" customWidth="1"/>
    <col min="5370" max="5371" width="15.85546875" bestFit="1" customWidth="1"/>
    <col min="5372" max="5372" width="14.85546875" bestFit="1" customWidth="1"/>
    <col min="5373" max="5373" width="14.28515625" bestFit="1" customWidth="1"/>
    <col min="5374" max="5374" width="15.28515625" customWidth="1"/>
    <col min="5375" max="5375" width="15.85546875" customWidth="1"/>
    <col min="5376" max="5376" width="14.28515625" customWidth="1"/>
    <col min="5377" max="5377" width="14.85546875" bestFit="1" customWidth="1"/>
    <col min="5378" max="5378" width="16.140625" customWidth="1"/>
    <col min="5379" max="5379" width="17.28515625" customWidth="1"/>
    <col min="5380" max="5380" width="15.85546875" bestFit="1" customWidth="1"/>
    <col min="5381" max="5381" width="18.7109375" bestFit="1" customWidth="1"/>
    <col min="5542" max="5542" width="5.7109375" customWidth="1"/>
    <col min="5543" max="5543" width="29" customWidth="1"/>
    <col min="5544" max="5544" width="17.140625" customWidth="1"/>
    <col min="5545" max="5545" width="11.140625" customWidth="1"/>
    <col min="5546" max="5546" width="15.7109375" customWidth="1"/>
    <col min="5547" max="5547" width="16.28515625" customWidth="1"/>
    <col min="5548" max="5548" width="21.140625" customWidth="1"/>
    <col min="5549" max="5549" width="13" customWidth="1"/>
    <col min="5550" max="5550" width="15.28515625" customWidth="1"/>
    <col min="5551" max="5552" width="14.28515625" customWidth="1"/>
    <col min="5553" max="5554" width="15" customWidth="1"/>
    <col min="5555" max="5555" width="17.7109375" customWidth="1"/>
    <col min="5556" max="5556" width="15.7109375" customWidth="1"/>
    <col min="5557" max="5558" width="15" customWidth="1"/>
    <col min="5559" max="5559" width="15.85546875" customWidth="1"/>
    <col min="5560" max="5560" width="17.85546875" customWidth="1"/>
    <col min="5561" max="5561" width="15.85546875" bestFit="1" customWidth="1"/>
    <col min="5562" max="5562" width="18.7109375" bestFit="1" customWidth="1"/>
    <col min="5563" max="5563" width="5.7109375" customWidth="1"/>
    <col min="5564" max="5564" width="16.5703125" customWidth="1"/>
    <col min="5565" max="5565" width="18.7109375" bestFit="1" customWidth="1"/>
    <col min="5566" max="5567" width="15.85546875" bestFit="1" customWidth="1"/>
    <col min="5568" max="5568" width="14.85546875" bestFit="1" customWidth="1"/>
    <col min="5569" max="5569" width="14.28515625" bestFit="1" customWidth="1"/>
    <col min="5570" max="5570" width="15.28515625" customWidth="1"/>
    <col min="5571" max="5571" width="15.85546875" customWidth="1"/>
    <col min="5572" max="5572" width="14.28515625" customWidth="1"/>
    <col min="5573" max="5573" width="14.85546875" bestFit="1" customWidth="1"/>
    <col min="5574" max="5574" width="16.140625" customWidth="1"/>
    <col min="5575" max="5575" width="17.28515625" customWidth="1"/>
    <col min="5576" max="5576" width="15.85546875" bestFit="1" customWidth="1"/>
    <col min="5577" max="5577" width="18.7109375" bestFit="1" customWidth="1"/>
    <col min="5579" max="5579" width="14.28515625" bestFit="1" customWidth="1"/>
    <col min="5580" max="5580" width="18.7109375" bestFit="1" customWidth="1"/>
    <col min="5581" max="5582" width="15.85546875" bestFit="1" customWidth="1"/>
    <col min="5583" max="5583" width="14.85546875" bestFit="1" customWidth="1"/>
    <col min="5584" max="5584" width="16.85546875" customWidth="1"/>
    <col min="5585" max="5585" width="15.28515625" customWidth="1"/>
    <col min="5586" max="5586" width="15.85546875" customWidth="1"/>
    <col min="5587" max="5587" width="14.28515625" customWidth="1"/>
    <col min="5588" max="5588" width="14.85546875" bestFit="1" customWidth="1"/>
    <col min="5589" max="5589" width="16.140625" customWidth="1"/>
    <col min="5590" max="5590" width="17.28515625" customWidth="1"/>
    <col min="5591" max="5591" width="15.85546875" bestFit="1" customWidth="1"/>
    <col min="5592" max="5592" width="18.7109375" bestFit="1" customWidth="1"/>
    <col min="5594" max="5594" width="14.28515625" bestFit="1" customWidth="1"/>
    <col min="5595" max="5595" width="18.7109375" bestFit="1" customWidth="1"/>
    <col min="5596" max="5597" width="15.85546875" bestFit="1" customWidth="1"/>
    <col min="5598" max="5598" width="14.85546875" bestFit="1" customWidth="1"/>
    <col min="5599" max="5599" width="14.28515625" bestFit="1" customWidth="1"/>
    <col min="5600" max="5600" width="15.28515625" customWidth="1"/>
    <col min="5601" max="5601" width="15.85546875" customWidth="1"/>
    <col min="5602" max="5602" width="14.28515625" customWidth="1"/>
    <col min="5603" max="5603" width="14.85546875" bestFit="1" customWidth="1"/>
    <col min="5604" max="5604" width="16.140625" customWidth="1"/>
    <col min="5605" max="5605" width="17.28515625" customWidth="1"/>
    <col min="5606" max="5606" width="15.85546875" bestFit="1" customWidth="1"/>
    <col min="5607" max="5607" width="18.7109375" bestFit="1" customWidth="1"/>
    <col min="5609" max="5609" width="14.28515625" bestFit="1" customWidth="1"/>
    <col min="5610" max="5610" width="18.7109375" bestFit="1" customWidth="1"/>
    <col min="5611" max="5612" width="15.85546875" bestFit="1" customWidth="1"/>
    <col min="5613" max="5613" width="14.85546875" bestFit="1" customWidth="1"/>
    <col min="5614" max="5614" width="14.28515625" bestFit="1" customWidth="1"/>
    <col min="5615" max="5615" width="15.28515625" customWidth="1"/>
    <col min="5616" max="5616" width="15.85546875" customWidth="1"/>
    <col min="5617" max="5617" width="14.28515625" customWidth="1"/>
    <col min="5618" max="5618" width="14.85546875" bestFit="1" customWidth="1"/>
    <col min="5619" max="5619" width="16.140625" customWidth="1"/>
    <col min="5620" max="5620" width="17.28515625" customWidth="1"/>
    <col min="5621" max="5621" width="15.85546875" bestFit="1" customWidth="1"/>
    <col min="5622" max="5622" width="18.7109375" bestFit="1" customWidth="1"/>
    <col min="5624" max="5624" width="14.28515625" bestFit="1" customWidth="1"/>
    <col min="5625" max="5625" width="18.7109375" bestFit="1" customWidth="1"/>
    <col min="5626" max="5627" width="15.85546875" bestFit="1" customWidth="1"/>
    <col min="5628" max="5628" width="14.85546875" bestFit="1" customWidth="1"/>
    <col min="5629" max="5629" width="14.28515625" bestFit="1" customWidth="1"/>
    <col min="5630" max="5630" width="15.28515625" customWidth="1"/>
    <col min="5631" max="5631" width="15.85546875" customWidth="1"/>
    <col min="5632" max="5632" width="14.28515625" customWidth="1"/>
    <col min="5633" max="5633" width="14.85546875" bestFit="1" customWidth="1"/>
    <col min="5634" max="5634" width="16.140625" customWidth="1"/>
    <col min="5635" max="5635" width="17.28515625" customWidth="1"/>
    <col min="5636" max="5636" width="15.85546875" bestFit="1" customWidth="1"/>
    <col min="5637" max="5637" width="18.7109375" bestFit="1" customWidth="1"/>
    <col min="5798" max="5798" width="5.7109375" customWidth="1"/>
    <col min="5799" max="5799" width="29" customWidth="1"/>
    <col min="5800" max="5800" width="17.140625" customWidth="1"/>
    <col min="5801" max="5801" width="11.140625" customWidth="1"/>
    <col min="5802" max="5802" width="15.7109375" customWidth="1"/>
    <col min="5803" max="5803" width="16.28515625" customWidth="1"/>
    <col min="5804" max="5804" width="21.140625" customWidth="1"/>
    <col min="5805" max="5805" width="13" customWidth="1"/>
    <col min="5806" max="5806" width="15.28515625" customWidth="1"/>
    <col min="5807" max="5808" width="14.28515625" customWidth="1"/>
    <col min="5809" max="5810" width="15" customWidth="1"/>
    <col min="5811" max="5811" width="17.7109375" customWidth="1"/>
    <col min="5812" max="5812" width="15.7109375" customWidth="1"/>
    <col min="5813" max="5814" width="15" customWidth="1"/>
    <col min="5815" max="5815" width="15.85546875" customWidth="1"/>
    <col min="5816" max="5816" width="17.85546875" customWidth="1"/>
    <col min="5817" max="5817" width="15.85546875" bestFit="1" customWidth="1"/>
    <col min="5818" max="5818" width="18.7109375" bestFit="1" customWidth="1"/>
    <col min="5819" max="5819" width="5.7109375" customWidth="1"/>
    <col min="5820" max="5820" width="16.5703125" customWidth="1"/>
    <col min="5821" max="5821" width="18.7109375" bestFit="1" customWidth="1"/>
    <col min="5822" max="5823" width="15.85546875" bestFit="1" customWidth="1"/>
    <col min="5824" max="5824" width="14.85546875" bestFit="1" customWidth="1"/>
    <col min="5825" max="5825" width="14.28515625" bestFit="1" customWidth="1"/>
    <col min="5826" max="5826" width="15.28515625" customWidth="1"/>
    <col min="5827" max="5827" width="15.85546875" customWidth="1"/>
    <col min="5828" max="5828" width="14.28515625" customWidth="1"/>
    <col min="5829" max="5829" width="14.85546875" bestFit="1" customWidth="1"/>
    <col min="5830" max="5830" width="16.140625" customWidth="1"/>
    <col min="5831" max="5831" width="17.28515625" customWidth="1"/>
    <col min="5832" max="5832" width="15.85546875" bestFit="1" customWidth="1"/>
    <col min="5833" max="5833" width="18.7109375" bestFit="1" customWidth="1"/>
    <col min="5835" max="5835" width="14.28515625" bestFit="1" customWidth="1"/>
    <col min="5836" max="5836" width="18.7109375" bestFit="1" customWidth="1"/>
    <col min="5837" max="5838" width="15.85546875" bestFit="1" customWidth="1"/>
    <col min="5839" max="5839" width="14.85546875" bestFit="1" customWidth="1"/>
    <col min="5840" max="5840" width="16.85546875" customWidth="1"/>
    <col min="5841" max="5841" width="15.28515625" customWidth="1"/>
    <col min="5842" max="5842" width="15.85546875" customWidth="1"/>
    <col min="5843" max="5843" width="14.28515625" customWidth="1"/>
    <col min="5844" max="5844" width="14.85546875" bestFit="1" customWidth="1"/>
    <col min="5845" max="5845" width="16.140625" customWidth="1"/>
    <col min="5846" max="5846" width="17.28515625" customWidth="1"/>
    <col min="5847" max="5847" width="15.85546875" bestFit="1" customWidth="1"/>
    <col min="5848" max="5848" width="18.7109375" bestFit="1" customWidth="1"/>
    <col min="5850" max="5850" width="14.28515625" bestFit="1" customWidth="1"/>
    <col min="5851" max="5851" width="18.7109375" bestFit="1" customWidth="1"/>
    <col min="5852" max="5853" width="15.85546875" bestFit="1" customWidth="1"/>
    <col min="5854" max="5854" width="14.85546875" bestFit="1" customWidth="1"/>
    <col min="5855" max="5855" width="14.28515625" bestFit="1" customWidth="1"/>
    <col min="5856" max="5856" width="15.28515625" customWidth="1"/>
    <col min="5857" max="5857" width="15.85546875" customWidth="1"/>
    <col min="5858" max="5858" width="14.28515625" customWidth="1"/>
    <col min="5859" max="5859" width="14.85546875" bestFit="1" customWidth="1"/>
    <col min="5860" max="5860" width="16.140625" customWidth="1"/>
    <col min="5861" max="5861" width="17.28515625" customWidth="1"/>
    <col min="5862" max="5862" width="15.85546875" bestFit="1" customWidth="1"/>
    <col min="5863" max="5863" width="18.7109375" bestFit="1" customWidth="1"/>
    <col min="5865" max="5865" width="14.28515625" bestFit="1" customWidth="1"/>
    <col min="5866" max="5866" width="18.7109375" bestFit="1" customWidth="1"/>
    <col min="5867" max="5868" width="15.85546875" bestFit="1" customWidth="1"/>
    <col min="5869" max="5869" width="14.85546875" bestFit="1" customWidth="1"/>
    <col min="5870" max="5870" width="14.28515625" bestFit="1" customWidth="1"/>
    <col min="5871" max="5871" width="15.28515625" customWidth="1"/>
    <col min="5872" max="5872" width="15.85546875" customWidth="1"/>
    <col min="5873" max="5873" width="14.28515625" customWidth="1"/>
    <col min="5874" max="5874" width="14.85546875" bestFit="1" customWidth="1"/>
    <col min="5875" max="5875" width="16.140625" customWidth="1"/>
    <col min="5876" max="5876" width="17.28515625" customWidth="1"/>
    <col min="5877" max="5877" width="15.85546875" bestFit="1" customWidth="1"/>
    <col min="5878" max="5878" width="18.7109375" bestFit="1" customWidth="1"/>
    <col min="5880" max="5880" width="14.28515625" bestFit="1" customWidth="1"/>
    <col min="5881" max="5881" width="18.7109375" bestFit="1" customWidth="1"/>
    <col min="5882" max="5883" width="15.85546875" bestFit="1" customWidth="1"/>
    <col min="5884" max="5884" width="14.85546875" bestFit="1" customWidth="1"/>
    <col min="5885" max="5885" width="14.28515625" bestFit="1" customWidth="1"/>
    <col min="5886" max="5886" width="15.28515625" customWidth="1"/>
    <col min="5887" max="5887" width="15.85546875" customWidth="1"/>
    <col min="5888" max="5888" width="14.28515625" customWidth="1"/>
    <col min="5889" max="5889" width="14.85546875" bestFit="1" customWidth="1"/>
    <col min="5890" max="5890" width="16.140625" customWidth="1"/>
    <col min="5891" max="5891" width="17.28515625" customWidth="1"/>
    <col min="5892" max="5892" width="15.85546875" bestFit="1" customWidth="1"/>
    <col min="5893" max="5893" width="18.7109375" bestFit="1" customWidth="1"/>
    <col min="6054" max="6054" width="5.7109375" customWidth="1"/>
    <col min="6055" max="6055" width="29" customWidth="1"/>
    <col min="6056" max="6056" width="17.140625" customWidth="1"/>
    <col min="6057" max="6057" width="11.140625" customWidth="1"/>
    <col min="6058" max="6058" width="15.7109375" customWidth="1"/>
    <col min="6059" max="6059" width="16.28515625" customWidth="1"/>
    <col min="6060" max="6060" width="21.140625" customWidth="1"/>
    <col min="6061" max="6061" width="13" customWidth="1"/>
    <col min="6062" max="6062" width="15.28515625" customWidth="1"/>
    <col min="6063" max="6064" width="14.28515625" customWidth="1"/>
    <col min="6065" max="6066" width="15" customWidth="1"/>
    <col min="6067" max="6067" width="17.7109375" customWidth="1"/>
    <col min="6068" max="6068" width="15.7109375" customWidth="1"/>
    <col min="6069" max="6070" width="15" customWidth="1"/>
    <col min="6071" max="6071" width="15.85546875" customWidth="1"/>
    <col min="6072" max="6072" width="17.85546875" customWidth="1"/>
    <col min="6073" max="6073" width="15.85546875" bestFit="1" customWidth="1"/>
    <col min="6074" max="6074" width="18.7109375" bestFit="1" customWidth="1"/>
    <col min="6075" max="6075" width="5.7109375" customWidth="1"/>
    <col min="6076" max="6076" width="16.5703125" customWidth="1"/>
    <col min="6077" max="6077" width="18.7109375" bestFit="1" customWidth="1"/>
    <col min="6078" max="6079" width="15.85546875" bestFit="1" customWidth="1"/>
    <col min="6080" max="6080" width="14.85546875" bestFit="1" customWidth="1"/>
    <col min="6081" max="6081" width="14.28515625" bestFit="1" customWidth="1"/>
    <col min="6082" max="6082" width="15.28515625" customWidth="1"/>
    <col min="6083" max="6083" width="15.85546875" customWidth="1"/>
    <col min="6084" max="6084" width="14.28515625" customWidth="1"/>
    <col min="6085" max="6085" width="14.85546875" bestFit="1" customWidth="1"/>
    <col min="6086" max="6086" width="16.140625" customWidth="1"/>
    <col min="6087" max="6087" width="17.28515625" customWidth="1"/>
    <col min="6088" max="6088" width="15.85546875" bestFit="1" customWidth="1"/>
    <col min="6089" max="6089" width="18.7109375" bestFit="1" customWidth="1"/>
    <col min="6091" max="6091" width="14.28515625" bestFit="1" customWidth="1"/>
    <col min="6092" max="6092" width="18.7109375" bestFit="1" customWidth="1"/>
    <col min="6093" max="6094" width="15.85546875" bestFit="1" customWidth="1"/>
    <col min="6095" max="6095" width="14.85546875" bestFit="1" customWidth="1"/>
    <col min="6096" max="6096" width="16.85546875" customWidth="1"/>
    <col min="6097" max="6097" width="15.28515625" customWidth="1"/>
    <col min="6098" max="6098" width="15.85546875" customWidth="1"/>
    <col min="6099" max="6099" width="14.28515625" customWidth="1"/>
    <col min="6100" max="6100" width="14.85546875" bestFit="1" customWidth="1"/>
    <col min="6101" max="6101" width="16.140625" customWidth="1"/>
    <col min="6102" max="6102" width="17.28515625" customWidth="1"/>
    <col min="6103" max="6103" width="15.85546875" bestFit="1" customWidth="1"/>
    <col min="6104" max="6104" width="18.7109375" bestFit="1" customWidth="1"/>
    <col min="6106" max="6106" width="14.28515625" bestFit="1" customWidth="1"/>
    <col min="6107" max="6107" width="18.7109375" bestFit="1" customWidth="1"/>
    <col min="6108" max="6109" width="15.85546875" bestFit="1" customWidth="1"/>
    <col min="6110" max="6110" width="14.85546875" bestFit="1" customWidth="1"/>
    <col min="6111" max="6111" width="14.28515625" bestFit="1" customWidth="1"/>
    <col min="6112" max="6112" width="15.28515625" customWidth="1"/>
    <col min="6113" max="6113" width="15.85546875" customWidth="1"/>
    <col min="6114" max="6114" width="14.28515625" customWidth="1"/>
    <col min="6115" max="6115" width="14.85546875" bestFit="1" customWidth="1"/>
    <col min="6116" max="6116" width="16.140625" customWidth="1"/>
    <col min="6117" max="6117" width="17.28515625" customWidth="1"/>
    <col min="6118" max="6118" width="15.85546875" bestFit="1" customWidth="1"/>
    <col min="6119" max="6119" width="18.7109375" bestFit="1" customWidth="1"/>
    <col min="6121" max="6121" width="14.28515625" bestFit="1" customWidth="1"/>
    <col min="6122" max="6122" width="18.7109375" bestFit="1" customWidth="1"/>
    <col min="6123" max="6124" width="15.85546875" bestFit="1" customWidth="1"/>
    <col min="6125" max="6125" width="14.85546875" bestFit="1" customWidth="1"/>
    <col min="6126" max="6126" width="14.28515625" bestFit="1" customWidth="1"/>
    <col min="6127" max="6127" width="15.28515625" customWidth="1"/>
    <col min="6128" max="6128" width="15.85546875" customWidth="1"/>
    <col min="6129" max="6129" width="14.28515625" customWidth="1"/>
    <col min="6130" max="6130" width="14.85546875" bestFit="1" customWidth="1"/>
    <col min="6131" max="6131" width="16.140625" customWidth="1"/>
    <col min="6132" max="6132" width="17.28515625" customWidth="1"/>
    <col min="6133" max="6133" width="15.85546875" bestFit="1" customWidth="1"/>
    <col min="6134" max="6134" width="18.7109375" bestFit="1" customWidth="1"/>
    <col min="6136" max="6136" width="14.28515625" bestFit="1" customWidth="1"/>
    <col min="6137" max="6137" width="18.7109375" bestFit="1" customWidth="1"/>
    <col min="6138" max="6139" width="15.85546875" bestFit="1" customWidth="1"/>
    <col min="6140" max="6140" width="14.85546875" bestFit="1" customWidth="1"/>
    <col min="6141" max="6141" width="14.28515625" bestFit="1" customWidth="1"/>
    <col min="6142" max="6142" width="15.28515625" customWidth="1"/>
    <col min="6143" max="6143" width="15.85546875" customWidth="1"/>
    <col min="6144" max="6144" width="14.28515625" customWidth="1"/>
    <col min="6145" max="6145" width="14.85546875" bestFit="1" customWidth="1"/>
    <col min="6146" max="6146" width="16.140625" customWidth="1"/>
    <col min="6147" max="6147" width="17.28515625" customWidth="1"/>
    <col min="6148" max="6148" width="15.85546875" bestFit="1" customWidth="1"/>
    <col min="6149" max="6149" width="18.7109375" bestFit="1" customWidth="1"/>
    <col min="6310" max="6310" width="5.7109375" customWidth="1"/>
    <col min="6311" max="6311" width="29" customWidth="1"/>
    <col min="6312" max="6312" width="17.140625" customWidth="1"/>
    <col min="6313" max="6313" width="11.140625" customWidth="1"/>
    <col min="6314" max="6314" width="15.7109375" customWidth="1"/>
    <col min="6315" max="6315" width="16.28515625" customWidth="1"/>
    <col min="6316" max="6316" width="21.140625" customWidth="1"/>
    <col min="6317" max="6317" width="13" customWidth="1"/>
    <col min="6318" max="6318" width="15.28515625" customWidth="1"/>
    <col min="6319" max="6320" width="14.28515625" customWidth="1"/>
    <col min="6321" max="6322" width="15" customWidth="1"/>
    <col min="6323" max="6323" width="17.7109375" customWidth="1"/>
    <col min="6324" max="6324" width="15.7109375" customWidth="1"/>
    <col min="6325" max="6326" width="15" customWidth="1"/>
    <col min="6327" max="6327" width="15.85546875" customWidth="1"/>
    <col min="6328" max="6328" width="17.85546875" customWidth="1"/>
    <col min="6329" max="6329" width="15.85546875" bestFit="1" customWidth="1"/>
    <col min="6330" max="6330" width="18.7109375" bestFit="1" customWidth="1"/>
    <col min="6331" max="6331" width="5.7109375" customWidth="1"/>
    <col min="6332" max="6332" width="16.5703125" customWidth="1"/>
    <col min="6333" max="6333" width="18.7109375" bestFit="1" customWidth="1"/>
    <col min="6334" max="6335" width="15.85546875" bestFit="1" customWidth="1"/>
    <col min="6336" max="6336" width="14.85546875" bestFit="1" customWidth="1"/>
    <col min="6337" max="6337" width="14.28515625" bestFit="1" customWidth="1"/>
    <col min="6338" max="6338" width="15.28515625" customWidth="1"/>
    <col min="6339" max="6339" width="15.85546875" customWidth="1"/>
    <col min="6340" max="6340" width="14.28515625" customWidth="1"/>
    <col min="6341" max="6341" width="14.85546875" bestFit="1" customWidth="1"/>
    <col min="6342" max="6342" width="16.140625" customWidth="1"/>
    <col min="6343" max="6343" width="17.28515625" customWidth="1"/>
    <col min="6344" max="6344" width="15.85546875" bestFit="1" customWidth="1"/>
    <col min="6345" max="6345" width="18.7109375" bestFit="1" customWidth="1"/>
    <col min="6347" max="6347" width="14.28515625" bestFit="1" customWidth="1"/>
    <col min="6348" max="6348" width="18.7109375" bestFit="1" customWidth="1"/>
    <col min="6349" max="6350" width="15.85546875" bestFit="1" customWidth="1"/>
    <col min="6351" max="6351" width="14.85546875" bestFit="1" customWidth="1"/>
    <col min="6352" max="6352" width="16.85546875" customWidth="1"/>
    <col min="6353" max="6353" width="15.28515625" customWidth="1"/>
    <col min="6354" max="6354" width="15.85546875" customWidth="1"/>
    <col min="6355" max="6355" width="14.28515625" customWidth="1"/>
    <col min="6356" max="6356" width="14.85546875" bestFit="1" customWidth="1"/>
    <col min="6357" max="6357" width="16.140625" customWidth="1"/>
    <col min="6358" max="6358" width="17.28515625" customWidth="1"/>
    <col min="6359" max="6359" width="15.85546875" bestFit="1" customWidth="1"/>
    <col min="6360" max="6360" width="18.7109375" bestFit="1" customWidth="1"/>
    <col min="6362" max="6362" width="14.28515625" bestFit="1" customWidth="1"/>
    <col min="6363" max="6363" width="18.7109375" bestFit="1" customWidth="1"/>
    <col min="6364" max="6365" width="15.85546875" bestFit="1" customWidth="1"/>
    <col min="6366" max="6366" width="14.85546875" bestFit="1" customWidth="1"/>
    <col min="6367" max="6367" width="14.28515625" bestFit="1" customWidth="1"/>
    <col min="6368" max="6368" width="15.28515625" customWidth="1"/>
    <col min="6369" max="6369" width="15.85546875" customWidth="1"/>
    <col min="6370" max="6370" width="14.28515625" customWidth="1"/>
    <col min="6371" max="6371" width="14.85546875" bestFit="1" customWidth="1"/>
    <col min="6372" max="6372" width="16.140625" customWidth="1"/>
    <col min="6373" max="6373" width="17.28515625" customWidth="1"/>
    <col min="6374" max="6374" width="15.85546875" bestFit="1" customWidth="1"/>
    <col min="6375" max="6375" width="18.7109375" bestFit="1" customWidth="1"/>
    <col min="6377" max="6377" width="14.28515625" bestFit="1" customWidth="1"/>
    <col min="6378" max="6378" width="18.7109375" bestFit="1" customWidth="1"/>
    <col min="6379" max="6380" width="15.85546875" bestFit="1" customWidth="1"/>
    <col min="6381" max="6381" width="14.85546875" bestFit="1" customWidth="1"/>
    <col min="6382" max="6382" width="14.28515625" bestFit="1" customWidth="1"/>
    <col min="6383" max="6383" width="15.28515625" customWidth="1"/>
    <col min="6384" max="6384" width="15.85546875" customWidth="1"/>
    <col min="6385" max="6385" width="14.28515625" customWidth="1"/>
    <col min="6386" max="6386" width="14.85546875" bestFit="1" customWidth="1"/>
    <col min="6387" max="6387" width="16.140625" customWidth="1"/>
    <col min="6388" max="6388" width="17.28515625" customWidth="1"/>
    <col min="6389" max="6389" width="15.85546875" bestFit="1" customWidth="1"/>
    <col min="6390" max="6390" width="18.7109375" bestFit="1" customWidth="1"/>
    <col min="6392" max="6392" width="14.28515625" bestFit="1" customWidth="1"/>
    <col min="6393" max="6393" width="18.7109375" bestFit="1" customWidth="1"/>
    <col min="6394" max="6395" width="15.85546875" bestFit="1" customWidth="1"/>
    <col min="6396" max="6396" width="14.85546875" bestFit="1" customWidth="1"/>
    <col min="6397" max="6397" width="14.28515625" bestFit="1" customWidth="1"/>
    <col min="6398" max="6398" width="15.28515625" customWidth="1"/>
    <col min="6399" max="6399" width="15.85546875" customWidth="1"/>
    <col min="6400" max="6400" width="14.28515625" customWidth="1"/>
    <col min="6401" max="6401" width="14.85546875" bestFit="1" customWidth="1"/>
    <col min="6402" max="6402" width="16.140625" customWidth="1"/>
    <col min="6403" max="6403" width="17.28515625" customWidth="1"/>
    <col min="6404" max="6404" width="15.85546875" bestFit="1" customWidth="1"/>
    <col min="6405" max="6405" width="18.7109375" bestFit="1" customWidth="1"/>
    <col min="6566" max="6566" width="5.7109375" customWidth="1"/>
    <col min="6567" max="6567" width="29" customWidth="1"/>
    <col min="6568" max="6568" width="17.140625" customWidth="1"/>
    <col min="6569" max="6569" width="11.140625" customWidth="1"/>
    <col min="6570" max="6570" width="15.7109375" customWidth="1"/>
    <col min="6571" max="6571" width="16.28515625" customWidth="1"/>
    <col min="6572" max="6572" width="21.140625" customWidth="1"/>
    <col min="6573" max="6573" width="13" customWidth="1"/>
    <col min="6574" max="6574" width="15.28515625" customWidth="1"/>
    <col min="6575" max="6576" width="14.28515625" customWidth="1"/>
    <col min="6577" max="6578" width="15" customWidth="1"/>
    <col min="6579" max="6579" width="17.7109375" customWidth="1"/>
    <col min="6580" max="6580" width="15.7109375" customWidth="1"/>
    <col min="6581" max="6582" width="15" customWidth="1"/>
    <col min="6583" max="6583" width="15.85546875" customWidth="1"/>
    <col min="6584" max="6584" width="17.85546875" customWidth="1"/>
    <col min="6585" max="6585" width="15.85546875" bestFit="1" customWidth="1"/>
    <col min="6586" max="6586" width="18.7109375" bestFit="1" customWidth="1"/>
    <col min="6587" max="6587" width="5.7109375" customWidth="1"/>
    <col min="6588" max="6588" width="16.5703125" customWidth="1"/>
    <col min="6589" max="6589" width="18.7109375" bestFit="1" customWidth="1"/>
    <col min="6590" max="6591" width="15.85546875" bestFit="1" customWidth="1"/>
    <col min="6592" max="6592" width="14.85546875" bestFit="1" customWidth="1"/>
    <col min="6593" max="6593" width="14.28515625" bestFit="1" customWidth="1"/>
    <col min="6594" max="6594" width="15.28515625" customWidth="1"/>
    <col min="6595" max="6595" width="15.85546875" customWidth="1"/>
    <col min="6596" max="6596" width="14.28515625" customWidth="1"/>
    <col min="6597" max="6597" width="14.85546875" bestFit="1" customWidth="1"/>
    <col min="6598" max="6598" width="16.140625" customWidth="1"/>
    <col min="6599" max="6599" width="17.28515625" customWidth="1"/>
    <col min="6600" max="6600" width="15.85546875" bestFit="1" customWidth="1"/>
    <col min="6601" max="6601" width="18.7109375" bestFit="1" customWidth="1"/>
    <col min="6603" max="6603" width="14.28515625" bestFit="1" customWidth="1"/>
    <col min="6604" max="6604" width="18.7109375" bestFit="1" customWidth="1"/>
    <col min="6605" max="6606" width="15.85546875" bestFit="1" customWidth="1"/>
    <col min="6607" max="6607" width="14.85546875" bestFit="1" customWidth="1"/>
    <col min="6608" max="6608" width="16.85546875" customWidth="1"/>
    <col min="6609" max="6609" width="15.28515625" customWidth="1"/>
    <col min="6610" max="6610" width="15.85546875" customWidth="1"/>
    <col min="6611" max="6611" width="14.28515625" customWidth="1"/>
    <col min="6612" max="6612" width="14.85546875" bestFit="1" customWidth="1"/>
    <col min="6613" max="6613" width="16.140625" customWidth="1"/>
    <col min="6614" max="6614" width="17.28515625" customWidth="1"/>
    <col min="6615" max="6615" width="15.85546875" bestFit="1" customWidth="1"/>
    <col min="6616" max="6616" width="18.7109375" bestFit="1" customWidth="1"/>
    <col min="6618" max="6618" width="14.28515625" bestFit="1" customWidth="1"/>
    <col min="6619" max="6619" width="18.7109375" bestFit="1" customWidth="1"/>
    <col min="6620" max="6621" width="15.85546875" bestFit="1" customWidth="1"/>
    <col min="6622" max="6622" width="14.85546875" bestFit="1" customWidth="1"/>
    <col min="6623" max="6623" width="14.28515625" bestFit="1" customWidth="1"/>
    <col min="6624" max="6624" width="15.28515625" customWidth="1"/>
    <col min="6625" max="6625" width="15.85546875" customWidth="1"/>
    <col min="6626" max="6626" width="14.28515625" customWidth="1"/>
    <col min="6627" max="6627" width="14.85546875" bestFit="1" customWidth="1"/>
    <col min="6628" max="6628" width="16.140625" customWidth="1"/>
    <col min="6629" max="6629" width="17.28515625" customWidth="1"/>
    <col min="6630" max="6630" width="15.85546875" bestFit="1" customWidth="1"/>
    <col min="6631" max="6631" width="18.7109375" bestFit="1" customWidth="1"/>
    <col min="6633" max="6633" width="14.28515625" bestFit="1" customWidth="1"/>
    <col min="6634" max="6634" width="18.7109375" bestFit="1" customWidth="1"/>
    <col min="6635" max="6636" width="15.85546875" bestFit="1" customWidth="1"/>
    <col min="6637" max="6637" width="14.85546875" bestFit="1" customWidth="1"/>
    <col min="6638" max="6638" width="14.28515625" bestFit="1" customWidth="1"/>
    <col min="6639" max="6639" width="15.28515625" customWidth="1"/>
    <col min="6640" max="6640" width="15.85546875" customWidth="1"/>
    <col min="6641" max="6641" width="14.28515625" customWidth="1"/>
    <col min="6642" max="6642" width="14.85546875" bestFit="1" customWidth="1"/>
    <col min="6643" max="6643" width="16.140625" customWidth="1"/>
    <col min="6644" max="6644" width="17.28515625" customWidth="1"/>
    <col min="6645" max="6645" width="15.85546875" bestFit="1" customWidth="1"/>
    <col min="6646" max="6646" width="18.7109375" bestFit="1" customWidth="1"/>
    <col min="6648" max="6648" width="14.28515625" bestFit="1" customWidth="1"/>
    <col min="6649" max="6649" width="18.7109375" bestFit="1" customWidth="1"/>
    <col min="6650" max="6651" width="15.85546875" bestFit="1" customWidth="1"/>
    <col min="6652" max="6652" width="14.85546875" bestFit="1" customWidth="1"/>
    <col min="6653" max="6653" width="14.28515625" bestFit="1" customWidth="1"/>
    <col min="6654" max="6654" width="15.28515625" customWidth="1"/>
    <col min="6655" max="6655" width="15.85546875" customWidth="1"/>
    <col min="6656" max="6656" width="14.28515625" customWidth="1"/>
    <col min="6657" max="6657" width="14.85546875" bestFit="1" customWidth="1"/>
    <col min="6658" max="6658" width="16.140625" customWidth="1"/>
    <col min="6659" max="6659" width="17.28515625" customWidth="1"/>
    <col min="6660" max="6660" width="15.85546875" bestFit="1" customWidth="1"/>
    <col min="6661" max="6661" width="18.7109375" bestFit="1" customWidth="1"/>
    <col min="6822" max="6822" width="5.7109375" customWidth="1"/>
    <col min="6823" max="6823" width="29" customWidth="1"/>
    <col min="6824" max="6824" width="17.140625" customWidth="1"/>
    <col min="6825" max="6825" width="11.140625" customWidth="1"/>
    <col min="6826" max="6826" width="15.7109375" customWidth="1"/>
    <col min="6827" max="6827" width="16.28515625" customWidth="1"/>
    <col min="6828" max="6828" width="21.140625" customWidth="1"/>
    <col min="6829" max="6829" width="13" customWidth="1"/>
    <col min="6830" max="6830" width="15.28515625" customWidth="1"/>
    <col min="6831" max="6832" width="14.28515625" customWidth="1"/>
    <col min="6833" max="6834" width="15" customWidth="1"/>
    <col min="6835" max="6835" width="17.7109375" customWidth="1"/>
    <col min="6836" max="6836" width="15.7109375" customWidth="1"/>
    <col min="6837" max="6838" width="15" customWidth="1"/>
    <col min="6839" max="6839" width="15.85546875" customWidth="1"/>
    <col min="6840" max="6840" width="17.85546875" customWidth="1"/>
    <col min="6841" max="6841" width="15.85546875" bestFit="1" customWidth="1"/>
    <col min="6842" max="6842" width="18.7109375" bestFit="1" customWidth="1"/>
    <col min="6843" max="6843" width="5.7109375" customWidth="1"/>
    <col min="6844" max="6844" width="16.5703125" customWidth="1"/>
    <col min="6845" max="6845" width="18.7109375" bestFit="1" customWidth="1"/>
    <col min="6846" max="6847" width="15.85546875" bestFit="1" customWidth="1"/>
    <col min="6848" max="6848" width="14.85546875" bestFit="1" customWidth="1"/>
    <col min="6849" max="6849" width="14.28515625" bestFit="1" customWidth="1"/>
    <col min="6850" max="6850" width="15.28515625" customWidth="1"/>
    <col min="6851" max="6851" width="15.85546875" customWidth="1"/>
    <col min="6852" max="6852" width="14.28515625" customWidth="1"/>
    <col min="6853" max="6853" width="14.85546875" bestFit="1" customWidth="1"/>
    <col min="6854" max="6854" width="16.140625" customWidth="1"/>
    <col min="6855" max="6855" width="17.28515625" customWidth="1"/>
    <col min="6856" max="6856" width="15.85546875" bestFit="1" customWidth="1"/>
    <col min="6857" max="6857" width="18.7109375" bestFit="1" customWidth="1"/>
    <col min="6859" max="6859" width="14.28515625" bestFit="1" customWidth="1"/>
    <col min="6860" max="6860" width="18.7109375" bestFit="1" customWidth="1"/>
    <col min="6861" max="6862" width="15.85546875" bestFit="1" customWidth="1"/>
    <col min="6863" max="6863" width="14.85546875" bestFit="1" customWidth="1"/>
    <col min="6864" max="6864" width="16.85546875" customWidth="1"/>
    <col min="6865" max="6865" width="15.28515625" customWidth="1"/>
    <col min="6866" max="6866" width="15.85546875" customWidth="1"/>
    <col min="6867" max="6867" width="14.28515625" customWidth="1"/>
    <col min="6868" max="6868" width="14.85546875" bestFit="1" customWidth="1"/>
    <col min="6869" max="6869" width="16.140625" customWidth="1"/>
    <col min="6870" max="6870" width="17.28515625" customWidth="1"/>
    <col min="6871" max="6871" width="15.85546875" bestFit="1" customWidth="1"/>
    <col min="6872" max="6872" width="18.7109375" bestFit="1" customWidth="1"/>
    <col min="6874" max="6874" width="14.28515625" bestFit="1" customWidth="1"/>
    <col min="6875" max="6875" width="18.7109375" bestFit="1" customWidth="1"/>
    <col min="6876" max="6877" width="15.85546875" bestFit="1" customWidth="1"/>
    <col min="6878" max="6878" width="14.85546875" bestFit="1" customWidth="1"/>
    <col min="6879" max="6879" width="14.28515625" bestFit="1" customWidth="1"/>
    <col min="6880" max="6880" width="15.28515625" customWidth="1"/>
    <col min="6881" max="6881" width="15.85546875" customWidth="1"/>
    <col min="6882" max="6882" width="14.28515625" customWidth="1"/>
    <col min="6883" max="6883" width="14.85546875" bestFit="1" customWidth="1"/>
    <col min="6884" max="6884" width="16.140625" customWidth="1"/>
    <col min="6885" max="6885" width="17.28515625" customWidth="1"/>
    <col min="6886" max="6886" width="15.85546875" bestFit="1" customWidth="1"/>
    <col min="6887" max="6887" width="18.7109375" bestFit="1" customWidth="1"/>
    <col min="6889" max="6889" width="14.28515625" bestFit="1" customWidth="1"/>
    <col min="6890" max="6890" width="18.7109375" bestFit="1" customWidth="1"/>
    <col min="6891" max="6892" width="15.85546875" bestFit="1" customWidth="1"/>
    <col min="6893" max="6893" width="14.85546875" bestFit="1" customWidth="1"/>
    <col min="6894" max="6894" width="14.28515625" bestFit="1" customWidth="1"/>
    <col min="6895" max="6895" width="15.28515625" customWidth="1"/>
    <col min="6896" max="6896" width="15.85546875" customWidth="1"/>
    <col min="6897" max="6897" width="14.28515625" customWidth="1"/>
    <col min="6898" max="6898" width="14.85546875" bestFit="1" customWidth="1"/>
    <col min="6899" max="6899" width="16.140625" customWidth="1"/>
    <col min="6900" max="6900" width="17.28515625" customWidth="1"/>
    <col min="6901" max="6901" width="15.85546875" bestFit="1" customWidth="1"/>
    <col min="6902" max="6902" width="18.7109375" bestFit="1" customWidth="1"/>
    <col min="6904" max="6904" width="14.28515625" bestFit="1" customWidth="1"/>
    <col min="6905" max="6905" width="18.7109375" bestFit="1" customWidth="1"/>
    <col min="6906" max="6907" width="15.85546875" bestFit="1" customWidth="1"/>
    <col min="6908" max="6908" width="14.85546875" bestFit="1" customWidth="1"/>
    <col min="6909" max="6909" width="14.28515625" bestFit="1" customWidth="1"/>
    <col min="6910" max="6910" width="15.28515625" customWidth="1"/>
    <col min="6911" max="6911" width="15.85546875" customWidth="1"/>
    <col min="6912" max="6912" width="14.28515625" customWidth="1"/>
    <col min="6913" max="6913" width="14.85546875" bestFit="1" customWidth="1"/>
    <col min="6914" max="6914" width="16.140625" customWidth="1"/>
    <col min="6915" max="6915" width="17.28515625" customWidth="1"/>
    <col min="6916" max="6916" width="15.85546875" bestFit="1" customWidth="1"/>
    <col min="6917" max="6917" width="18.7109375" bestFit="1" customWidth="1"/>
    <col min="7078" max="7078" width="5.7109375" customWidth="1"/>
    <col min="7079" max="7079" width="29" customWidth="1"/>
    <col min="7080" max="7080" width="17.140625" customWidth="1"/>
    <col min="7081" max="7081" width="11.140625" customWidth="1"/>
    <col min="7082" max="7082" width="15.7109375" customWidth="1"/>
    <col min="7083" max="7083" width="16.28515625" customWidth="1"/>
    <col min="7084" max="7084" width="21.140625" customWidth="1"/>
    <col min="7085" max="7085" width="13" customWidth="1"/>
    <col min="7086" max="7086" width="15.28515625" customWidth="1"/>
    <col min="7087" max="7088" width="14.28515625" customWidth="1"/>
    <col min="7089" max="7090" width="15" customWidth="1"/>
    <col min="7091" max="7091" width="17.7109375" customWidth="1"/>
    <col min="7092" max="7092" width="15.7109375" customWidth="1"/>
    <col min="7093" max="7094" width="15" customWidth="1"/>
    <col min="7095" max="7095" width="15.85546875" customWidth="1"/>
    <col min="7096" max="7096" width="17.85546875" customWidth="1"/>
    <col min="7097" max="7097" width="15.85546875" bestFit="1" customWidth="1"/>
    <col min="7098" max="7098" width="18.7109375" bestFit="1" customWidth="1"/>
    <col min="7099" max="7099" width="5.7109375" customWidth="1"/>
    <col min="7100" max="7100" width="16.5703125" customWidth="1"/>
    <col min="7101" max="7101" width="18.7109375" bestFit="1" customWidth="1"/>
    <col min="7102" max="7103" width="15.85546875" bestFit="1" customWidth="1"/>
    <col min="7104" max="7104" width="14.85546875" bestFit="1" customWidth="1"/>
    <col min="7105" max="7105" width="14.28515625" bestFit="1" customWidth="1"/>
    <col min="7106" max="7106" width="15.28515625" customWidth="1"/>
    <col min="7107" max="7107" width="15.85546875" customWidth="1"/>
    <col min="7108" max="7108" width="14.28515625" customWidth="1"/>
    <col min="7109" max="7109" width="14.85546875" bestFit="1" customWidth="1"/>
    <col min="7110" max="7110" width="16.140625" customWidth="1"/>
    <col min="7111" max="7111" width="17.28515625" customWidth="1"/>
    <col min="7112" max="7112" width="15.85546875" bestFit="1" customWidth="1"/>
    <col min="7113" max="7113" width="18.7109375" bestFit="1" customWidth="1"/>
    <col min="7115" max="7115" width="14.28515625" bestFit="1" customWidth="1"/>
    <col min="7116" max="7116" width="18.7109375" bestFit="1" customWidth="1"/>
    <col min="7117" max="7118" width="15.85546875" bestFit="1" customWidth="1"/>
    <col min="7119" max="7119" width="14.85546875" bestFit="1" customWidth="1"/>
    <col min="7120" max="7120" width="16.85546875" customWidth="1"/>
    <col min="7121" max="7121" width="15.28515625" customWidth="1"/>
    <col min="7122" max="7122" width="15.85546875" customWidth="1"/>
    <col min="7123" max="7123" width="14.28515625" customWidth="1"/>
    <col min="7124" max="7124" width="14.85546875" bestFit="1" customWidth="1"/>
    <col min="7125" max="7125" width="16.140625" customWidth="1"/>
    <col min="7126" max="7126" width="17.28515625" customWidth="1"/>
    <col min="7127" max="7127" width="15.85546875" bestFit="1" customWidth="1"/>
    <col min="7128" max="7128" width="18.7109375" bestFit="1" customWidth="1"/>
    <col min="7130" max="7130" width="14.28515625" bestFit="1" customWidth="1"/>
    <col min="7131" max="7131" width="18.7109375" bestFit="1" customWidth="1"/>
    <col min="7132" max="7133" width="15.85546875" bestFit="1" customWidth="1"/>
    <col min="7134" max="7134" width="14.85546875" bestFit="1" customWidth="1"/>
    <col min="7135" max="7135" width="14.28515625" bestFit="1" customWidth="1"/>
    <col min="7136" max="7136" width="15.28515625" customWidth="1"/>
    <col min="7137" max="7137" width="15.85546875" customWidth="1"/>
    <col min="7138" max="7138" width="14.28515625" customWidth="1"/>
    <col min="7139" max="7139" width="14.85546875" bestFit="1" customWidth="1"/>
    <col min="7140" max="7140" width="16.140625" customWidth="1"/>
    <col min="7141" max="7141" width="17.28515625" customWidth="1"/>
    <col min="7142" max="7142" width="15.85546875" bestFit="1" customWidth="1"/>
    <col min="7143" max="7143" width="18.7109375" bestFit="1" customWidth="1"/>
    <col min="7145" max="7145" width="14.28515625" bestFit="1" customWidth="1"/>
    <col min="7146" max="7146" width="18.7109375" bestFit="1" customWidth="1"/>
    <col min="7147" max="7148" width="15.85546875" bestFit="1" customWidth="1"/>
    <col min="7149" max="7149" width="14.85546875" bestFit="1" customWidth="1"/>
    <col min="7150" max="7150" width="14.28515625" bestFit="1" customWidth="1"/>
    <col min="7151" max="7151" width="15.28515625" customWidth="1"/>
    <col min="7152" max="7152" width="15.85546875" customWidth="1"/>
    <col min="7153" max="7153" width="14.28515625" customWidth="1"/>
    <col min="7154" max="7154" width="14.85546875" bestFit="1" customWidth="1"/>
    <col min="7155" max="7155" width="16.140625" customWidth="1"/>
    <col min="7156" max="7156" width="17.28515625" customWidth="1"/>
    <col min="7157" max="7157" width="15.85546875" bestFit="1" customWidth="1"/>
    <col min="7158" max="7158" width="18.7109375" bestFit="1" customWidth="1"/>
    <col min="7160" max="7160" width="14.28515625" bestFit="1" customWidth="1"/>
    <col min="7161" max="7161" width="18.7109375" bestFit="1" customWidth="1"/>
    <col min="7162" max="7163" width="15.85546875" bestFit="1" customWidth="1"/>
    <col min="7164" max="7164" width="14.85546875" bestFit="1" customWidth="1"/>
    <col min="7165" max="7165" width="14.28515625" bestFit="1" customWidth="1"/>
    <col min="7166" max="7166" width="15.28515625" customWidth="1"/>
    <col min="7167" max="7167" width="15.85546875" customWidth="1"/>
    <col min="7168" max="7168" width="14.28515625" customWidth="1"/>
    <col min="7169" max="7169" width="14.85546875" bestFit="1" customWidth="1"/>
    <col min="7170" max="7170" width="16.140625" customWidth="1"/>
    <col min="7171" max="7171" width="17.28515625" customWidth="1"/>
    <col min="7172" max="7172" width="15.85546875" bestFit="1" customWidth="1"/>
    <col min="7173" max="7173" width="18.7109375" bestFit="1" customWidth="1"/>
    <col min="7334" max="7334" width="5.7109375" customWidth="1"/>
    <col min="7335" max="7335" width="29" customWidth="1"/>
    <col min="7336" max="7336" width="17.140625" customWidth="1"/>
    <col min="7337" max="7337" width="11.140625" customWidth="1"/>
    <col min="7338" max="7338" width="15.7109375" customWidth="1"/>
    <col min="7339" max="7339" width="16.28515625" customWidth="1"/>
    <col min="7340" max="7340" width="21.140625" customWidth="1"/>
    <col min="7341" max="7341" width="13" customWidth="1"/>
    <col min="7342" max="7342" width="15.28515625" customWidth="1"/>
    <col min="7343" max="7344" width="14.28515625" customWidth="1"/>
    <col min="7345" max="7346" width="15" customWidth="1"/>
    <col min="7347" max="7347" width="17.7109375" customWidth="1"/>
    <col min="7348" max="7348" width="15.7109375" customWidth="1"/>
    <col min="7349" max="7350" width="15" customWidth="1"/>
    <col min="7351" max="7351" width="15.85546875" customWidth="1"/>
    <col min="7352" max="7352" width="17.85546875" customWidth="1"/>
    <col min="7353" max="7353" width="15.85546875" bestFit="1" customWidth="1"/>
    <col min="7354" max="7354" width="18.7109375" bestFit="1" customWidth="1"/>
    <col min="7355" max="7355" width="5.7109375" customWidth="1"/>
    <col min="7356" max="7356" width="16.5703125" customWidth="1"/>
    <col min="7357" max="7357" width="18.7109375" bestFit="1" customWidth="1"/>
    <col min="7358" max="7359" width="15.85546875" bestFit="1" customWidth="1"/>
    <col min="7360" max="7360" width="14.85546875" bestFit="1" customWidth="1"/>
    <col min="7361" max="7361" width="14.28515625" bestFit="1" customWidth="1"/>
    <col min="7362" max="7362" width="15.28515625" customWidth="1"/>
    <col min="7363" max="7363" width="15.85546875" customWidth="1"/>
    <col min="7364" max="7364" width="14.28515625" customWidth="1"/>
    <col min="7365" max="7365" width="14.85546875" bestFit="1" customWidth="1"/>
    <col min="7366" max="7366" width="16.140625" customWidth="1"/>
    <col min="7367" max="7367" width="17.28515625" customWidth="1"/>
    <col min="7368" max="7368" width="15.85546875" bestFit="1" customWidth="1"/>
    <col min="7369" max="7369" width="18.7109375" bestFit="1" customWidth="1"/>
    <col min="7371" max="7371" width="14.28515625" bestFit="1" customWidth="1"/>
    <col min="7372" max="7372" width="18.7109375" bestFit="1" customWidth="1"/>
    <col min="7373" max="7374" width="15.85546875" bestFit="1" customWidth="1"/>
    <col min="7375" max="7375" width="14.85546875" bestFit="1" customWidth="1"/>
    <col min="7376" max="7376" width="16.85546875" customWidth="1"/>
    <col min="7377" max="7377" width="15.28515625" customWidth="1"/>
    <col min="7378" max="7378" width="15.85546875" customWidth="1"/>
    <col min="7379" max="7379" width="14.28515625" customWidth="1"/>
    <col min="7380" max="7380" width="14.85546875" bestFit="1" customWidth="1"/>
    <col min="7381" max="7381" width="16.140625" customWidth="1"/>
    <col min="7382" max="7382" width="17.28515625" customWidth="1"/>
    <col min="7383" max="7383" width="15.85546875" bestFit="1" customWidth="1"/>
    <col min="7384" max="7384" width="18.7109375" bestFit="1" customWidth="1"/>
    <col min="7386" max="7386" width="14.28515625" bestFit="1" customWidth="1"/>
    <col min="7387" max="7387" width="18.7109375" bestFit="1" customWidth="1"/>
    <col min="7388" max="7389" width="15.85546875" bestFit="1" customWidth="1"/>
    <col min="7390" max="7390" width="14.85546875" bestFit="1" customWidth="1"/>
    <col min="7391" max="7391" width="14.28515625" bestFit="1" customWidth="1"/>
    <col min="7392" max="7392" width="15.28515625" customWidth="1"/>
    <col min="7393" max="7393" width="15.85546875" customWidth="1"/>
    <col min="7394" max="7394" width="14.28515625" customWidth="1"/>
    <col min="7395" max="7395" width="14.85546875" bestFit="1" customWidth="1"/>
    <col min="7396" max="7396" width="16.140625" customWidth="1"/>
    <col min="7397" max="7397" width="17.28515625" customWidth="1"/>
    <col min="7398" max="7398" width="15.85546875" bestFit="1" customWidth="1"/>
    <col min="7399" max="7399" width="18.7109375" bestFit="1" customWidth="1"/>
    <col min="7401" max="7401" width="14.28515625" bestFit="1" customWidth="1"/>
    <col min="7402" max="7402" width="18.7109375" bestFit="1" customWidth="1"/>
    <col min="7403" max="7404" width="15.85546875" bestFit="1" customWidth="1"/>
    <col min="7405" max="7405" width="14.85546875" bestFit="1" customWidth="1"/>
    <col min="7406" max="7406" width="14.28515625" bestFit="1" customWidth="1"/>
    <col min="7407" max="7407" width="15.28515625" customWidth="1"/>
    <col min="7408" max="7408" width="15.85546875" customWidth="1"/>
    <col min="7409" max="7409" width="14.28515625" customWidth="1"/>
    <col min="7410" max="7410" width="14.85546875" bestFit="1" customWidth="1"/>
    <col min="7411" max="7411" width="16.140625" customWidth="1"/>
    <col min="7412" max="7412" width="17.28515625" customWidth="1"/>
    <col min="7413" max="7413" width="15.85546875" bestFit="1" customWidth="1"/>
    <col min="7414" max="7414" width="18.7109375" bestFit="1" customWidth="1"/>
    <col min="7416" max="7416" width="14.28515625" bestFit="1" customWidth="1"/>
    <col min="7417" max="7417" width="18.7109375" bestFit="1" customWidth="1"/>
    <col min="7418" max="7419" width="15.85546875" bestFit="1" customWidth="1"/>
    <col min="7420" max="7420" width="14.85546875" bestFit="1" customWidth="1"/>
    <col min="7421" max="7421" width="14.28515625" bestFit="1" customWidth="1"/>
    <col min="7422" max="7422" width="15.28515625" customWidth="1"/>
    <col min="7423" max="7423" width="15.85546875" customWidth="1"/>
    <col min="7424" max="7424" width="14.28515625" customWidth="1"/>
    <col min="7425" max="7425" width="14.85546875" bestFit="1" customWidth="1"/>
    <col min="7426" max="7426" width="16.140625" customWidth="1"/>
    <col min="7427" max="7427" width="17.28515625" customWidth="1"/>
    <col min="7428" max="7428" width="15.85546875" bestFit="1" customWidth="1"/>
    <col min="7429" max="7429" width="18.7109375" bestFit="1" customWidth="1"/>
    <col min="7590" max="7590" width="5.7109375" customWidth="1"/>
    <col min="7591" max="7591" width="29" customWidth="1"/>
    <col min="7592" max="7592" width="17.140625" customWidth="1"/>
    <col min="7593" max="7593" width="11.140625" customWidth="1"/>
    <col min="7594" max="7594" width="15.7109375" customWidth="1"/>
    <col min="7595" max="7595" width="16.28515625" customWidth="1"/>
    <col min="7596" max="7596" width="21.140625" customWidth="1"/>
    <col min="7597" max="7597" width="13" customWidth="1"/>
    <col min="7598" max="7598" width="15.28515625" customWidth="1"/>
    <col min="7599" max="7600" width="14.28515625" customWidth="1"/>
    <col min="7601" max="7602" width="15" customWidth="1"/>
    <col min="7603" max="7603" width="17.7109375" customWidth="1"/>
    <col min="7604" max="7604" width="15.7109375" customWidth="1"/>
    <col min="7605" max="7606" width="15" customWidth="1"/>
    <col min="7607" max="7607" width="15.85546875" customWidth="1"/>
    <col min="7608" max="7608" width="17.85546875" customWidth="1"/>
    <col min="7609" max="7609" width="15.85546875" bestFit="1" customWidth="1"/>
    <col min="7610" max="7610" width="18.7109375" bestFit="1" customWidth="1"/>
    <col min="7611" max="7611" width="5.7109375" customWidth="1"/>
    <col min="7612" max="7612" width="16.5703125" customWidth="1"/>
    <col min="7613" max="7613" width="18.7109375" bestFit="1" customWidth="1"/>
    <col min="7614" max="7615" width="15.85546875" bestFit="1" customWidth="1"/>
    <col min="7616" max="7616" width="14.85546875" bestFit="1" customWidth="1"/>
    <col min="7617" max="7617" width="14.28515625" bestFit="1" customWidth="1"/>
    <col min="7618" max="7618" width="15.28515625" customWidth="1"/>
    <col min="7619" max="7619" width="15.85546875" customWidth="1"/>
    <col min="7620" max="7620" width="14.28515625" customWidth="1"/>
    <col min="7621" max="7621" width="14.85546875" bestFit="1" customWidth="1"/>
    <col min="7622" max="7622" width="16.140625" customWidth="1"/>
    <col min="7623" max="7623" width="17.28515625" customWidth="1"/>
    <col min="7624" max="7624" width="15.85546875" bestFit="1" customWidth="1"/>
    <col min="7625" max="7625" width="18.7109375" bestFit="1" customWidth="1"/>
    <col min="7627" max="7627" width="14.28515625" bestFit="1" customWidth="1"/>
    <col min="7628" max="7628" width="18.7109375" bestFit="1" customWidth="1"/>
    <col min="7629" max="7630" width="15.85546875" bestFit="1" customWidth="1"/>
    <col min="7631" max="7631" width="14.85546875" bestFit="1" customWidth="1"/>
    <col min="7632" max="7632" width="16.85546875" customWidth="1"/>
    <col min="7633" max="7633" width="15.28515625" customWidth="1"/>
    <col min="7634" max="7634" width="15.85546875" customWidth="1"/>
    <col min="7635" max="7635" width="14.28515625" customWidth="1"/>
    <col min="7636" max="7636" width="14.85546875" bestFit="1" customWidth="1"/>
    <col min="7637" max="7637" width="16.140625" customWidth="1"/>
    <col min="7638" max="7638" width="17.28515625" customWidth="1"/>
    <col min="7639" max="7639" width="15.85546875" bestFit="1" customWidth="1"/>
    <col min="7640" max="7640" width="18.7109375" bestFit="1" customWidth="1"/>
    <col min="7642" max="7642" width="14.28515625" bestFit="1" customWidth="1"/>
    <col min="7643" max="7643" width="18.7109375" bestFit="1" customWidth="1"/>
    <col min="7644" max="7645" width="15.85546875" bestFit="1" customWidth="1"/>
    <col min="7646" max="7646" width="14.85546875" bestFit="1" customWidth="1"/>
    <col min="7647" max="7647" width="14.28515625" bestFit="1" customWidth="1"/>
    <col min="7648" max="7648" width="15.28515625" customWidth="1"/>
    <col min="7649" max="7649" width="15.85546875" customWidth="1"/>
    <col min="7650" max="7650" width="14.28515625" customWidth="1"/>
    <col min="7651" max="7651" width="14.85546875" bestFit="1" customWidth="1"/>
    <col min="7652" max="7652" width="16.140625" customWidth="1"/>
    <col min="7653" max="7653" width="17.28515625" customWidth="1"/>
    <col min="7654" max="7654" width="15.85546875" bestFit="1" customWidth="1"/>
    <col min="7655" max="7655" width="18.7109375" bestFit="1" customWidth="1"/>
    <col min="7657" max="7657" width="14.28515625" bestFit="1" customWidth="1"/>
    <col min="7658" max="7658" width="18.7109375" bestFit="1" customWidth="1"/>
    <col min="7659" max="7660" width="15.85546875" bestFit="1" customWidth="1"/>
    <col min="7661" max="7661" width="14.85546875" bestFit="1" customWidth="1"/>
    <col min="7662" max="7662" width="14.28515625" bestFit="1" customWidth="1"/>
    <col min="7663" max="7663" width="15.28515625" customWidth="1"/>
    <col min="7664" max="7664" width="15.85546875" customWidth="1"/>
    <col min="7665" max="7665" width="14.28515625" customWidth="1"/>
    <col min="7666" max="7666" width="14.85546875" bestFit="1" customWidth="1"/>
    <col min="7667" max="7667" width="16.140625" customWidth="1"/>
    <col min="7668" max="7668" width="17.28515625" customWidth="1"/>
    <col min="7669" max="7669" width="15.85546875" bestFit="1" customWidth="1"/>
    <col min="7670" max="7670" width="18.7109375" bestFit="1" customWidth="1"/>
    <col min="7672" max="7672" width="14.28515625" bestFit="1" customWidth="1"/>
    <col min="7673" max="7673" width="18.7109375" bestFit="1" customWidth="1"/>
    <col min="7674" max="7675" width="15.85546875" bestFit="1" customWidth="1"/>
    <col min="7676" max="7676" width="14.85546875" bestFit="1" customWidth="1"/>
    <col min="7677" max="7677" width="14.28515625" bestFit="1" customWidth="1"/>
    <col min="7678" max="7678" width="15.28515625" customWidth="1"/>
    <col min="7679" max="7679" width="15.85546875" customWidth="1"/>
    <col min="7680" max="7680" width="14.28515625" customWidth="1"/>
    <col min="7681" max="7681" width="14.85546875" bestFit="1" customWidth="1"/>
    <col min="7682" max="7682" width="16.140625" customWidth="1"/>
    <col min="7683" max="7683" width="17.28515625" customWidth="1"/>
    <col min="7684" max="7684" width="15.85546875" bestFit="1" customWidth="1"/>
    <col min="7685" max="7685" width="18.7109375" bestFit="1" customWidth="1"/>
    <col min="7846" max="7846" width="5.7109375" customWidth="1"/>
    <col min="7847" max="7847" width="29" customWidth="1"/>
    <col min="7848" max="7848" width="17.140625" customWidth="1"/>
    <col min="7849" max="7849" width="11.140625" customWidth="1"/>
    <col min="7850" max="7850" width="15.7109375" customWidth="1"/>
    <col min="7851" max="7851" width="16.28515625" customWidth="1"/>
    <col min="7852" max="7852" width="21.140625" customWidth="1"/>
    <col min="7853" max="7853" width="13" customWidth="1"/>
    <col min="7854" max="7854" width="15.28515625" customWidth="1"/>
    <col min="7855" max="7856" width="14.28515625" customWidth="1"/>
    <col min="7857" max="7858" width="15" customWidth="1"/>
    <col min="7859" max="7859" width="17.7109375" customWidth="1"/>
    <col min="7860" max="7860" width="15.7109375" customWidth="1"/>
    <col min="7861" max="7862" width="15" customWidth="1"/>
    <col min="7863" max="7863" width="15.85546875" customWidth="1"/>
    <col min="7864" max="7864" width="17.85546875" customWidth="1"/>
    <col min="7865" max="7865" width="15.85546875" bestFit="1" customWidth="1"/>
    <col min="7866" max="7866" width="18.7109375" bestFit="1" customWidth="1"/>
    <col min="7867" max="7867" width="5.7109375" customWidth="1"/>
    <col min="7868" max="7868" width="16.5703125" customWidth="1"/>
    <col min="7869" max="7869" width="18.7109375" bestFit="1" customWidth="1"/>
    <col min="7870" max="7871" width="15.85546875" bestFit="1" customWidth="1"/>
    <col min="7872" max="7872" width="14.85546875" bestFit="1" customWidth="1"/>
    <col min="7873" max="7873" width="14.28515625" bestFit="1" customWidth="1"/>
    <col min="7874" max="7874" width="15.28515625" customWidth="1"/>
    <col min="7875" max="7875" width="15.85546875" customWidth="1"/>
    <col min="7876" max="7876" width="14.28515625" customWidth="1"/>
    <col min="7877" max="7877" width="14.85546875" bestFit="1" customWidth="1"/>
    <col min="7878" max="7878" width="16.140625" customWidth="1"/>
    <col min="7879" max="7879" width="17.28515625" customWidth="1"/>
    <col min="7880" max="7880" width="15.85546875" bestFit="1" customWidth="1"/>
    <col min="7881" max="7881" width="18.7109375" bestFit="1" customWidth="1"/>
    <col min="7883" max="7883" width="14.28515625" bestFit="1" customWidth="1"/>
    <col min="7884" max="7884" width="18.7109375" bestFit="1" customWidth="1"/>
    <col min="7885" max="7886" width="15.85546875" bestFit="1" customWidth="1"/>
    <col min="7887" max="7887" width="14.85546875" bestFit="1" customWidth="1"/>
    <col min="7888" max="7888" width="16.85546875" customWidth="1"/>
    <col min="7889" max="7889" width="15.28515625" customWidth="1"/>
    <col min="7890" max="7890" width="15.85546875" customWidth="1"/>
    <col min="7891" max="7891" width="14.28515625" customWidth="1"/>
    <col min="7892" max="7892" width="14.85546875" bestFit="1" customWidth="1"/>
    <col min="7893" max="7893" width="16.140625" customWidth="1"/>
    <col min="7894" max="7894" width="17.28515625" customWidth="1"/>
    <col min="7895" max="7895" width="15.85546875" bestFit="1" customWidth="1"/>
    <col min="7896" max="7896" width="18.7109375" bestFit="1" customWidth="1"/>
    <col min="7898" max="7898" width="14.28515625" bestFit="1" customWidth="1"/>
    <col min="7899" max="7899" width="18.7109375" bestFit="1" customWidth="1"/>
    <col min="7900" max="7901" width="15.85546875" bestFit="1" customWidth="1"/>
    <col min="7902" max="7902" width="14.85546875" bestFit="1" customWidth="1"/>
    <col min="7903" max="7903" width="14.28515625" bestFit="1" customWidth="1"/>
    <col min="7904" max="7904" width="15.28515625" customWidth="1"/>
    <col min="7905" max="7905" width="15.85546875" customWidth="1"/>
    <col min="7906" max="7906" width="14.28515625" customWidth="1"/>
    <col min="7907" max="7907" width="14.85546875" bestFit="1" customWidth="1"/>
    <col min="7908" max="7908" width="16.140625" customWidth="1"/>
    <col min="7909" max="7909" width="17.28515625" customWidth="1"/>
    <col min="7910" max="7910" width="15.85546875" bestFit="1" customWidth="1"/>
    <col min="7911" max="7911" width="18.7109375" bestFit="1" customWidth="1"/>
    <col min="7913" max="7913" width="14.28515625" bestFit="1" customWidth="1"/>
    <col min="7914" max="7914" width="18.7109375" bestFit="1" customWidth="1"/>
    <col min="7915" max="7916" width="15.85546875" bestFit="1" customWidth="1"/>
    <col min="7917" max="7917" width="14.85546875" bestFit="1" customWidth="1"/>
    <col min="7918" max="7918" width="14.28515625" bestFit="1" customWidth="1"/>
    <col min="7919" max="7919" width="15.28515625" customWidth="1"/>
    <col min="7920" max="7920" width="15.85546875" customWidth="1"/>
    <col min="7921" max="7921" width="14.28515625" customWidth="1"/>
    <col min="7922" max="7922" width="14.85546875" bestFit="1" customWidth="1"/>
    <col min="7923" max="7923" width="16.140625" customWidth="1"/>
    <col min="7924" max="7924" width="17.28515625" customWidth="1"/>
    <col min="7925" max="7925" width="15.85546875" bestFit="1" customWidth="1"/>
    <col min="7926" max="7926" width="18.7109375" bestFit="1" customWidth="1"/>
    <col min="7928" max="7928" width="14.28515625" bestFit="1" customWidth="1"/>
    <col min="7929" max="7929" width="18.7109375" bestFit="1" customWidth="1"/>
    <col min="7930" max="7931" width="15.85546875" bestFit="1" customWidth="1"/>
    <col min="7932" max="7932" width="14.85546875" bestFit="1" customWidth="1"/>
    <col min="7933" max="7933" width="14.28515625" bestFit="1" customWidth="1"/>
    <col min="7934" max="7934" width="15.28515625" customWidth="1"/>
    <col min="7935" max="7935" width="15.85546875" customWidth="1"/>
    <col min="7936" max="7936" width="14.28515625" customWidth="1"/>
    <col min="7937" max="7937" width="14.85546875" bestFit="1" customWidth="1"/>
    <col min="7938" max="7938" width="16.140625" customWidth="1"/>
    <col min="7939" max="7939" width="17.28515625" customWidth="1"/>
    <col min="7940" max="7940" width="15.85546875" bestFit="1" customWidth="1"/>
    <col min="7941" max="7941" width="18.7109375" bestFit="1" customWidth="1"/>
    <col min="8102" max="8102" width="5.7109375" customWidth="1"/>
    <col min="8103" max="8103" width="29" customWidth="1"/>
    <col min="8104" max="8104" width="17.140625" customWidth="1"/>
    <col min="8105" max="8105" width="11.140625" customWidth="1"/>
    <col min="8106" max="8106" width="15.7109375" customWidth="1"/>
    <col min="8107" max="8107" width="16.28515625" customWidth="1"/>
    <col min="8108" max="8108" width="21.140625" customWidth="1"/>
    <col min="8109" max="8109" width="13" customWidth="1"/>
    <col min="8110" max="8110" width="15.28515625" customWidth="1"/>
    <col min="8111" max="8112" width="14.28515625" customWidth="1"/>
    <col min="8113" max="8114" width="15" customWidth="1"/>
    <col min="8115" max="8115" width="17.7109375" customWidth="1"/>
    <col min="8116" max="8116" width="15.7109375" customWidth="1"/>
    <col min="8117" max="8118" width="15" customWidth="1"/>
    <col min="8119" max="8119" width="15.85546875" customWidth="1"/>
    <col min="8120" max="8120" width="17.85546875" customWidth="1"/>
    <col min="8121" max="8121" width="15.85546875" bestFit="1" customWidth="1"/>
    <col min="8122" max="8122" width="18.7109375" bestFit="1" customWidth="1"/>
    <col min="8123" max="8123" width="5.7109375" customWidth="1"/>
    <col min="8124" max="8124" width="16.5703125" customWidth="1"/>
    <col min="8125" max="8125" width="18.7109375" bestFit="1" customWidth="1"/>
    <col min="8126" max="8127" width="15.85546875" bestFit="1" customWidth="1"/>
    <col min="8128" max="8128" width="14.85546875" bestFit="1" customWidth="1"/>
    <col min="8129" max="8129" width="14.28515625" bestFit="1" customWidth="1"/>
    <col min="8130" max="8130" width="15.28515625" customWidth="1"/>
    <col min="8131" max="8131" width="15.85546875" customWidth="1"/>
    <col min="8132" max="8132" width="14.28515625" customWidth="1"/>
    <col min="8133" max="8133" width="14.85546875" bestFit="1" customWidth="1"/>
    <col min="8134" max="8134" width="16.140625" customWidth="1"/>
    <col min="8135" max="8135" width="17.28515625" customWidth="1"/>
    <col min="8136" max="8136" width="15.85546875" bestFit="1" customWidth="1"/>
    <col min="8137" max="8137" width="18.7109375" bestFit="1" customWidth="1"/>
    <col min="8139" max="8139" width="14.28515625" bestFit="1" customWidth="1"/>
    <col min="8140" max="8140" width="18.7109375" bestFit="1" customWidth="1"/>
    <col min="8141" max="8142" width="15.85546875" bestFit="1" customWidth="1"/>
    <col min="8143" max="8143" width="14.85546875" bestFit="1" customWidth="1"/>
    <col min="8144" max="8144" width="16.85546875" customWidth="1"/>
    <col min="8145" max="8145" width="15.28515625" customWidth="1"/>
    <col min="8146" max="8146" width="15.85546875" customWidth="1"/>
    <col min="8147" max="8147" width="14.28515625" customWidth="1"/>
    <col min="8148" max="8148" width="14.85546875" bestFit="1" customWidth="1"/>
    <col min="8149" max="8149" width="16.140625" customWidth="1"/>
    <col min="8150" max="8150" width="17.28515625" customWidth="1"/>
    <col min="8151" max="8151" width="15.85546875" bestFit="1" customWidth="1"/>
    <col min="8152" max="8152" width="18.7109375" bestFit="1" customWidth="1"/>
    <col min="8154" max="8154" width="14.28515625" bestFit="1" customWidth="1"/>
    <col min="8155" max="8155" width="18.7109375" bestFit="1" customWidth="1"/>
    <col min="8156" max="8157" width="15.85546875" bestFit="1" customWidth="1"/>
    <col min="8158" max="8158" width="14.85546875" bestFit="1" customWidth="1"/>
    <col min="8159" max="8159" width="14.28515625" bestFit="1" customWidth="1"/>
    <col min="8160" max="8160" width="15.28515625" customWidth="1"/>
    <col min="8161" max="8161" width="15.85546875" customWidth="1"/>
    <col min="8162" max="8162" width="14.28515625" customWidth="1"/>
    <col min="8163" max="8163" width="14.85546875" bestFit="1" customWidth="1"/>
    <col min="8164" max="8164" width="16.140625" customWidth="1"/>
    <col min="8165" max="8165" width="17.28515625" customWidth="1"/>
    <col min="8166" max="8166" width="15.85546875" bestFit="1" customWidth="1"/>
    <col min="8167" max="8167" width="18.7109375" bestFit="1" customWidth="1"/>
    <col min="8169" max="8169" width="14.28515625" bestFit="1" customWidth="1"/>
    <col min="8170" max="8170" width="18.7109375" bestFit="1" customWidth="1"/>
    <col min="8171" max="8172" width="15.85546875" bestFit="1" customWidth="1"/>
    <col min="8173" max="8173" width="14.85546875" bestFit="1" customWidth="1"/>
    <col min="8174" max="8174" width="14.28515625" bestFit="1" customWidth="1"/>
    <col min="8175" max="8175" width="15.28515625" customWidth="1"/>
    <col min="8176" max="8176" width="15.85546875" customWidth="1"/>
    <col min="8177" max="8177" width="14.28515625" customWidth="1"/>
    <col min="8178" max="8178" width="14.85546875" bestFit="1" customWidth="1"/>
    <col min="8179" max="8179" width="16.140625" customWidth="1"/>
    <col min="8180" max="8180" width="17.28515625" customWidth="1"/>
    <col min="8181" max="8181" width="15.85546875" bestFit="1" customWidth="1"/>
    <col min="8182" max="8182" width="18.7109375" bestFit="1" customWidth="1"/>
    <col min="8184" max="8184" width="14.28515625" bestFit="1" customWidth="1"/>
    <col min="8185" max="8185" width="18.7109375" bestFit="1" customWidth="1"/>
    <col min="8186" max="8187" width="15.85546875" bestFit="1" customWidth="1"/>
    <col min="8188" max="8188" width="14.85546875" bestFit="1" customWidth="1"/>
    <col min="8189" max="8189" width="14.28515625" bestFit="1" customWidth="1"/>
    <col min="8190" max="8190" width="15.28515625" customWidth="1"/>
    <col min="8191" max="8191" width="15.85546875" customWidth="1"/>
    <col min="8192" max="8192" width="14.28515625" customWidth="1"/>
    <col min="8193" max="8193" width="14.85546875" bestFit="1" customWidth="1"/>
    <col min="8194" max="8194" width="16.140625" customWidth="1"/>
    <col min="8195" max="8195" width="17.28515625" customWidth="1"/>
    <col min="8196" max="8196" width="15.85546875" bestFit="1" customWidth="1"/>
    <col min="8197" max="8197" width="18.7109375" bestFit="1" customWidth="1"/>
    <col min="8358" max="8358" width="5.7109375" customWidth="1"/>
    <col min="8359" max="8359" width="29" customWidth="1"/>
    <col min="8360" max="8360" width="17.140625" customWidth="1"/>
    <col min="8361" max="8361" width="11.140625" customWidth="1"/>
    <col min="8362" max="8362" width="15.7109375" customWidth="1"/>
    <col min="8363" max="8363" width="16.28515625" customWidth="1"/>
    <col min="8364" max="8364" width="21.140625" customWidth="1"/>
    <col min="8365" max="8365" width="13" customWidth="1"/>
    <col min="8366" max="8366" width="15.28515625" customWidth="1"/>
    <col min="8367" max="8368" width="14.28515625" customWidth="1"/>
    <col min="8369" max="8370" width="15" customWidth="1"/>
    <col min="8371" max="8371" width="17.7109375" customWidth="1"/>
    <col min="8372" max="8372" width="15.7109375" customWidth="1"/>
    <col min="8373" max="8374" width="15" customWidth="1"/>
    <col min="8375" max="8375" width="15.85546875" customWidth="1"/>
    <col min="8376" max="8376" width="17.85546875" customWidth="1"/>
    <col min="8377" max="8377" width="15.85546875" bestFit="1" customWidth="1"/>
    <col min="8378" max="8378" width="18.7109375" bestFit="1" customWidth="1"/>
    <col min="8379" max="8379" width="5.7109375" customWidth="1"/>
    <col min="8380" max="8380" width="16.5703125" customWidth="1"/>
    <col min="8381" max="8381" width="18.7109375" bestFit="1" customWidth="1"/>
    <col min="8382" max="8383" width="15.85546875" bestFit="1" customWidth="1"/>
    <col min="8384" max="8384" width="14.85546875" bestFit="1" customWidth="1"/>
    <col min="8385" max="8385" width="14.28515625" bestFit="1" customWidth="1"/>
    <col min="8386" max="8386" width="15.28515625" customWidth="1"/>
    <col min="8387" max="8387" width="15.85546875" customWidth="1"/>
    <col min="8388" max="8388" width="14.28515625" customWidth="1"/>
    <col min="8389" max="8389" width="14.85546875" bestFit="1" customWidth="1"/>
    <col min="8390" max="8390" width="16.140625" customWidth="1"/>
    <col min="8391" max="8391" width="17.28515625" customWidth="1"/>
    <col min="8392" max="8392" width="15.85546875" bestFit="1" customWidth="1"/>
    <col min="8393" max="8393" width="18.7109375" bestFit="1" customWidth="1"/>
    <col min="8395" max="8395" width="14.28515625" bestFit="1" customWidth="1"/>
    <col min="8396" max="8396" width="18.7109375" bestFit="1" customWidth="1"/>
    <col min="8397" max="8398" width="15.85546875" bestFit="1" customWidth="1"/>
    <col min="8399" max="8399" width="14.85546875" bestFit="1" customWidth="1"/>
    <col min="8400" max="8400" width="16.85546875" customWidth="1"/>
    <col min="8401" max="8401" width="15.28515625" customWidth="1"/>
    <col min="8402" max="8402" width="15.85546875" customWidth="1"/>
    <col min="8403" max="8403" width="14.28515625" customWidth="1"/>
    <col min="8404" max="8404" width="14.85546875" bestFit="1" customWidth="1"/>
    <col min="8405" max="8405" width="16.140625" customWidth="1"/>
    <col min="8406" max="8406" width="17.28515625" customWidth="1"/>
    <col min="8407" max="8407" width="15.85546875" bestFit="1" customWidth="1"/>
    <col min="8408" max="8408" width="18.7109375" bestFit="1" customWidth="1"/>
    <col min="8410" max="8410" width="14.28515625" bestFit="1" customWidth="1"/>
    <col min="8411" max="8411" width="18.7109375" bestFit="1" customWidth="1"/>
    <col min="8412" max="8413" width="15.85546875" bestFit="1" customWidth="1"/>
    <col min="8414" max="8414" width="14.85546875" bestFit="1" customWidth="1"/>
    <col min="8415" max="8415" width="14.28515625" bestFit="1" customWidth="1"/>
    <col min="8416" max="8416" width="15.28515625" customWidth="1"/>
    <col min="8417" max="8417" width="15.85546875" customWidth="1"/>
    <col min="8418" max="8418" width="14.28515625" customWidth="1"/>
    <col min="8419" max="8419" width="14.85546875" bestFit="1" customWidth="1"/>
    <col min="8420" max="8420" width="16.140625" customWidth="1"/>
    <col min="8421" max="8421" width="17.28515625" customWidth="1"/>
    <col min="8422" max="8422" width="15.85546875" bestFit="1" customWidth="1"/>
    <col min="8423" max="8423" width="18.7109375" bestFit="1" customWidth="1"/>
    <col min="8425" max="8425" width="14.28515625" bestFit="1" customWidth="1"/>
    <col min="8426" max="8426" width="18.7109375" bestFit="1" customWidth="1"/>
    <col min="8427" max="8428" width="15.85546875" bestFit="1" customWidth="1"/>
    <col min="8429" max="8429" width="14.85546875" bestFit="1" customWidth="1"/>
    <col min="8430" max="8430" width="14.28515625" bestFit="1" customWidth="1"/>
    <col min="8431" max="8431" width="15.28515625" customWidth="1"/>
    <col min="8432" max="8432" width="15.85546875" customWidth="1"/>
    <col min="8433" max="8433" width="14.28515625" customWidth="1"/>
    <col min="8434" max="8434" width="14.85546875" bestFit="1" customWidth="1"/>
    <col min="8435" max="8435" width="16.140625" customWidth="1"/>
    <col min="8436" max="8436" width="17.28515625" customWidth="1"/>
    <col min="8437" max="8437" width="15.85546875" bestFit="1" customWidth="1"/>
    <col min="8438" max="8438" width="18.7109375" bestFit="1" customWidth="1"/>
    <col min="8440" max="8440" width="14.28515625" bestFit="1" customWidth="1"/>
    <col min="8441" max="8441" width="18.7109375" bestFit="1" customWidth="1"/>
    <col min="8442" max="8443" width="15.85546875" bestFit="1" customWidth="1"/>
    <col min="8444" max="8444" width="14.85546875" bestFit="1" customWidth="1"/>
    <col min="8445" max="8445" width="14.28515625" bestFit="1" customWidth="1"/>
    <col min="8446" max="8446" width="15.28515625" customWidth="1"/>
    <col min="8447" max="8447" width="15.85546875" customWidth="1"/>
    <col min="8448" max="8448" width="14.28515625" customWidth="1"/>
    <col min="8449" max="8449" width="14.85546875" bestFit="1" customWidth="1"/>
    <col min="8450" max="8450" width="16.140625" customWidth="1"/>
    <col min="8451" max="8451" width="17.28515625" customWidth="1"/>
    <col min="8452" max="8452" width="15.85546875" bestFit="1" customWidth="1"/>
    <col min="8453" max="8453" width="18.7109375" bestFit="1" customWidth="1"/>
    <col min="8614" max="8614" width="5.7109375" customWidth="1"/>
    <col min="8615" max="8615" width="29" customWidth="1"/>
    <col min="8616" max="8616" width="17.140625" customWidth="1"/>
    <col min="8617" max="8617" width="11.140625" customWidth="1"/>
    <col min="8618" max="8618" width="15.7109375" customWidth="1"/>
    <col min="8619" max="8619" width="16.28515625" customWidth="1"/>
    <col min="8620" max="8620" width="21.140625" customWidth="1"/>
    <col min="8621" max="8621" width="13" customWidth="1"/>
    <col min="8622" max="8622" width="15.28515625" customWidth="1"/>
    <col min="8623" max="8624" width="14.28515625" customWidth="1"/>
    <col min="8625" max="8626" width="15" customWidth="1"/>
    <col min="8627" max="8627" width="17.7109375" customWidth="1"/>
    <col min="8628" max="8628" width="15.7109375" customWidth="1"/>
    <col min="8629" max="8630" width="15" customWidth="1"/>
    <col min="8631" max="8631" width="15.85546875" customWidth="1"/>
    <col min="8632" max="8632" width="17.85546875" customWidth="1"/>
    <col min="8633" max="8633" width="15.85546875" bestFit="1" customWidth="1"/>
    <col min="8634" max="8634" width="18.7109375" bestFit="1" customWidth="1"/>
    <col min="8635" max="8635" width="5.7109375" customWidth="1"/>
    <col min="8636" max="8636" width="16.5703125" customWidth="1"/>
    <col min="8637" max="8637" width="18.7109375" bestFit="1" customWidth="1"/>
    <col min="8638" max="8639" width="15.85546875" bestFit="1" customWidth="1"/>
    <col min="8640" max="8640" width="14.85546875" bestFit="1" customWidth="1"/>
    <col min="8641" max="8641" width="14.28515625" bestFit="1" customWidth="1"/>
    <col min="8642" max="8642" width="15.28515625" customWidth="1"/>
    <col min="8643" max="8643" width="15.85546875" customWidth="1"/>
    <col min="8644" max="8644" width="14.28515625" customWidth="1"/>
    <col min="8645" max="8645" width="14.85546875" bestFit="1" customWidth="1"/>
    <col min="8646" max="8646" width="16.140625" customWidth="1"/>
    <col min="8647" max="8647" width="17.28515625" customWidth="1"/>
    <col min="8648" max="8648" width="15.85546875" bestFit="1" customWidth="1"/>
    <col min="8649" max="8649" width="18.7109375" bestFit="1" customWidth="1"/>
    <col min="8651" max="8651" width="14.28515625" bestFit="1" customWidth="1"/>
    <col min="8652" max="8652" width="18.7109375" bestFit="1" customWidth="1"/>
    <col min="8653" max="8654" width="15.85546875" bestFit="1" customWidth="1"/>
    <col min="8655" max="8655" width="14.85546875" bestFit="1" customWidth="1"/>
    <col min="8656" max="8656" width="16.85546875" customWidth="1"/>
    <col min="8657" max="8657" width="15.28515625" customWidth="1"/>
    <col min="8658" max="8658" width="15.85546875" customWidth="1"/>
    <col min="8659" max="8659" width="14.28515625" customWidth="1"/>
    <col min="8660" max="8660" width="14.85546875" bestFit="1" customWidth="1"/>
    <col min="8661" max="8661" width="16.140625" customWidth="1"/>
    <col min="8662" max="8662" width="17.28515625" customWidth="1"/>
    <col min="8663" max="8663" width="15.85546875" bestFit="1" customWidth="1"/>
    <col min="8664" max="8664" width="18.7109375" bestFit="1" customWidth="1"/>
    <col min="8666" max="8666" width="14.28515625" bestFit="1" customWidth="1"/>
    <col min="8667" max="8667" width="18.7109375" bestFit="1" customWidth="1"/>
    <col min="8668" max="8669" width="15.85546875" bestFit="1" customWidth="1"/>
    <col min="8670" max="8670" width="14.85546875" bestFit="1" customWidth="1"/>
    <col min="8671" max="8671" width="14.28515625" bestFit="1" customWidth="1"/>
    <col min="8672" max="8672" width="15.28515625" customWidth="1"/>
    <col min="8673" max="8673" width="15.85546875" customWidth="1"/>
    <col min="8674" max="8674" width="14.28515625" customWidth="1"/>
    <col min="8675" max="8675" width="14.85546875" bestFit="1" customWidth="1"/>
    <col min="8676" max="8676" width="16.140625" customWidth="1"/>
    <col min="8677" max="8677" width="17.28515625" customWidth="1"/>
    <col min="8678" max="8678" width="15.85546875" bestFit="1" customWidth="1"/>
    <col min="8679" max="8679" width="18.7109375" bestFit="1" customWidth="1"/>
    <col min="8681" max="8681" width="14.28515625" bestFit="1" customWidth="1"/>
    <col min="8682" max="8682" width="18.7109375" bestFit="1" customWidth="1"/>
    <col min="8683" max="8684" width="15.85546875" bestFit="1" customWidth="1"/>
    <col min="8685" max="8685" width="14.85546875" bestFit="1" customWidth="1"/>
    <col min="8686" max="8686" width="14.28515625" bestFit="1" customWidth="1"/>
    <col min="8687" max="8687" width="15.28515625" customWidth="1"/>
    <col min="8688" max="8688" width="15.85546875" customWidth="1"/>
    <col min="8689" max="8689" width="14.28515625" customWidth="1"/>
    <col min="8690" max="8690" width="14.85546875" bestFit="1" customWidth="1"/>
    <col min="8691" max="8691" width="16.140625" customWidth="1"/>
    <col min="8692" max="8692" width="17.28515625" customWidth="1"/>
    <col min="8693" max="8693" width="15.85546875" bestFit="1" customWidth="1"/>
    <col min="8694" max="8694" width="18.7109375" bestFit="1" customWidth="1"/>
    <col min="8696" max="8696" width="14.28515625" bestFit="1" customWidth="1"/>
    <col min="8697" max="8697" width="18.7109375" bestFit="1" customWidth="1"/>
    <col min="8698" max="8699" width="15.85546875" bestFit="1" customWidth="1"/>
    <col min="8700" max="8700" width="14.85546875" bestFit="1" customWidth="1"/>
    <col min="8701" max="8701" width="14.28515625" bestFit="1" customWidth="1"/>
    <col min="8702" max="8702" width="15.28515625" customWidth="1"/>
    <col min="8703" max="8703" width="15.85546875" customWidth="1"/>
    <col min="8704" max="8704" width="14.28515625" customWidth="1"/>
    <col min="8705" max="8705" width="14.85546875" bestFit="1" customWidth="1"/>
    <col min="8706" max="8706" width="16.140625" customWidth="1"/>
    <col min="8707" max="8707" width="17.28515625" customWidth="1"/>
    <col min="8708" max="8708" width="15.85546875" bestFit="1" customWidth="1"/>
    <col min="8709" max="8709" width="18.7109375" bestFit="1" customWidth="1"/>
    <col min="8870" max="8870" width="5.7109375" customWidth="1"/>
    <col min="8871" max="8871" width="29" customWidth="1"/>
    <col min="8872" max="8872" width="17.140625" customWidth="1"/>
    <col min="8873" max="8873" width="11.140625" customWidth="1"/>
    <col min="8874" max="8874" width="15.7109375" customWidth="1"/>
    <col min="8875" max="8875" width="16.28515625" customWidth="1"/>
    <col min="8876" max="8876" width="21.140625" customWidth="1"/>
    <col min="8877" max="8877" width="13" customWidth="1"/>
    <col min="8878" max="8878" width="15.28515625" customWidth="1"/>
    <col min="8879" max="8880" width="14.28515625" customWidth="1"/>
    <col min="8881" max="8882" width="15" customWidth="1"/>
    <col min="8883" max="8883" width="17.7109375" customWidth="1"/>
    <col min="8884" max="8884" width="15.7109375" customWidth="1"/>
    <col min="8885" max="8886" width="15" customWidth="1"/>
    <col min="8887" max="8887" width="15.85546875" customWidth="1"/>
    <col min="8888" max="8888" width="17.85546875" customWidth="1"/>
    <col min="8889" max="8889" width="15.85546875" bestFit="1" customWidth="1"/>
    <col min="8890" max="8890" width="18.7109375" bestFit="1" customWidth="1"/>
    <col min="8891" max="8891" width="5.7109375" customWidth="1"/>
    <col min="8892" max="8892" width="16.5703125" customWidth="1"/>
    <col min="8893" max="8893" width="18.7109375" bestFit="1" customWidth="1"/>
    <col min="8894" max="8895" width="15.85546875" bestFit="1" customWidth="1"/>
    <col min="8896" max="8896" width="14.85546875" bestFit="1" customWidth="1"/>
    <col min="8897" max="8897" width="14.28515625" bestFit="1" customWidth="1"/>
    <col min="8898" max="8898" width="15.28515625" customWidth="1"/>
    <col min="8899" max="8899" width="15.85546875" customWidth="1"/>
    <col min="8900" max="8900" width="14.28515625" customWidth="1"/>
    <col min="8901" max="8901" width="14.85546875" bestFit="1" customWidth="1"/>
    <col min="8902" max="8902" width="16.140625" customWidth="1"/>
    <col min="8903" max="8903" width="17.28515625" customWidth="1"/>
    <col min="8904" max="8904" width="15.85546875" bestFit="1" customWidth="1"/>
    <col min="8905" max="8905" width="18.7109375" bestFit="1" customWidth="1"/>
    <col min="8907" max="8907" width="14.28515625" bestFit="1" customWidth="1"/>
    <col min="8908" max="8908" width="18.7109375" bestFit="1" customWidth="1"/>
    <col min="8909" max="8910" width="15.85546875" bestFit="1" customWidth="1"/>
    <col min="8911" max="8911" width="14.85546875" bestFit="1" customWidth="1"/>
    <col min="8912" max="8912" width="16.85546875" customWidth="1"/>
    <col min="8913" max="8913" width="15.28515625" customWidth="1"/>
    <col min="8914" max="8914" width="15.85546875" customWidth="1"/>
    <col min="8915" max="8915" width="14.28515625" customWidth="1"/>
    <col min="8916" max="8916" width="14.85546875" bestFit="1" customWidth="1"/>
    <col min="8917" max="8917" width="16.140625" customWidth="1"/>
    <col min="8918" max="8918" width="17.28515625" customWidth="1"/>
    <col min="8919" max="8919" width="15.85546875" bestFit="1" customWidth="1"/>
    <col min="8920" max="8920" width="18.7109375" bestFit="1" customWidth="1"/>
    <col min="8922" max="8922" width="14.28515625" bestFit="1" customWidth="1"/>
    <col min="8923" max="8923" width="18.7109375" bestFit="1" customWidth="1"/>
    <col min="8924" max="8925" width="15.85546875" bestFit="1" customWidth="1"/>
    <col min="8926" max="8926" width="14.85546875" bestFit="1" customWidth="1"/>
    <col min="8927" max="8927" width="14.28515625" bestFit="1" customWidth="1"/>
    <col min="8928" max="8928" width="15.28515625" customWidth="1"/>
    <col min="8929" max="8929" width="15.85546875" customWidth="1"/>
    <col min="8930" max="8930" width="14.28515625" customWidth="1"/>
    <col min="8931" max="8931" width="14.85546875" bestFit="1" customWidth="1"/>
    <col min="8932" max="8932" width="16.140625" customWidth="1"/>
    <col min="8933" max="8933" width="17.28515625" customWidth="1"/>
    <col min="8934" max="8934" width="15.85546875" bestFit="1" customWidth="1"/>
    <col min="8935" max="8935" width="18.7109375" bestFit="1" customWidth="1"/>
    <col min="8937" max="8937" width="14.28515625" bestFit="1" customWidth="1"/>
    <col min="8938" max="8938" width="18.7109375" bestFit="1" customWidth="1"/>
    <col min="8939" max="8940" width="15.85546875" bestFit="1" customWidth="1"/>
    <col min="8941" max="8941" width="14.85546875" bestFit="1" customWidth="1"/>
    <col min="8942" max="8942" width="14.28515625" bestFit="1" customWidth="1"/>
    <col min="8943" max="8943" width="15.28515625" customWidth="1"/>
    <col min="8944" max="8944" width="15.85546875" customWidth="1"/>
    <col min="8945" max="8945" width="14.28515625" customWidth="1"/>
    <col min="8946" max="8946" width="14.85546875" bestFit="1" customWidth="1"/>
    <col min="8947" max="8947" width="16.140625" customWidth="1"/>
    <col min="8948" max="8948" width="17.28515625" customWidth="1"/>
    <col min="8949" max="8949" width="15.85546875" bestFit="1" customWidth="1"/>
    <col min="8950" max="8950" width="18.7109375" bestFit="1" customWidth="1"/>
    <col min="8952" max="8952" width="14.28515625" bestFit="1" customWidth="1"/>
    <col min="8953" max="8953" width="18.7109375" bestFit="1" customWidth="1"/>
    <col min="8954" max="8955" width="15.85546875" bestFit="1" customWidth="1"/>
    <col min="8956" max="8956" width="14.85546875" bestFit="1" customWidth="1"/>
    <col min="8957" max="8957" width="14.28515625" bestFit="1" customWidth="1"/>
    <col min="8958" max="8958" width="15.28515625" customWidth="1"/>
    <col min="8959" max="8959" width="15.85546875" customWidth="1"/>
    <col min="8960" max="8960" width="14.28515625" customWidth="1"/>
    <col min="8961" max="8961" width="14.85546875" bestFit="1" customWidth="1"/>
    <col min="8962" max="8962" width="16.140625" customWidth="1"/>
    <col min="8963" max="8963" width="17.28515625" customWidth="1"/>
    <col min="8964" max="8964" width="15.85546875" bestFit="1" customWidth="1"/>
    <col min="8965" max="8965" width="18.7109375" bestFit="1" customWidth="1"/>
    <col min="9126" max="9126" width="5.7109375" customWidth="1"/>
    <col min="9127" max="9127" width="29" customWidth="1"/>
    <col min="9128" max="9128" width="17.140625" customWidth="1"/>
    <col min="9129" max="9129" width="11.140625" customWidth="1"/>
    <col min="9130" max="9130" width="15.7109375" customWidth="1"/>
    <col min="9131" max="9131" width="16.28515625" customWidth="1"/>
    <col min="9132" max="9132" width="21.140625" customWidth="1"/>
    <col min="9133" max="9133" width="13" customWidth="1"/>
    <col min="9134" max="9134" width="15.28515625" customWidth="1"/>
    <col min="9135" max="9136" width="14.28515625" customWidth="1"/>
    <col min="9137" max="9138" width="15" customWidth="1"/>
    <col min="9139" max="9139" width="17.7109375" customWidth="1"/>
    <col min="9140" max="9140" width="15.7109375" customWidth="1"/>
    <col min="9141" max="9142" width="15" customWidth="1"/>
    <col min="9143" max="9143" width="15.85546875" customWidth="1"/>
    <col min="9144" max="9144" width="17.85546875" customWidth="1"/>
    <col min="9145" max="9145" width="15.85546875" bestFit="1" customWidth="1"/>
    <col min="9146" max="9146" width="18.7109375" bestFit="1" customWidth="1"/>
    <col min="9147" max="9147" width="5.7109375" customWidth="1"/>
    <col min="9148" max="9148" width="16.5703125" customWidth="1"/>
    <col min="9149" max="9149" width="18.7109375" bestFit="1" customWidth="1"/>
    <col min="9150" max="9151" width="15.85546875" bestFit="1" customWidth="1"/>
    <col min="9152" max="9152" width="14.85546875" bestFit="1" customWidth="1"/>
    <col min="9153" max="9153" width="14.28515625" bestFit="1" customWidth="1"/>
    <col min="9154" max="9154" width="15.28515625" customWidth="1"/>
    <col min="9155" max="9155" width="15.85546875" customWidth="1"/>
    <col min="9156" max="9156" width="14.28515625" customWidth="1"/>
    <col min="9157" max="9157" width="14.85546875" bestFit="1" customWidth="1"/>
    <col min="9158" max="9158" width="16.140625" customWidth="1"/>
    <col min="9159" max="9159" width="17.28515625" customWidth="1"/>
    <col min="9160" max="9160" width="15.85546875" bestFit="1" customWidth="1"/>
    <col min="9161" max="9161" width="18.7109375" bestFit="1" customWidth="1"/>
    <col min="9163" max="9163" width="14.28515625" bestFit="1" customWidth="1"/>
    <col min="9164" max="9164" width="18.7109375" bestFit="1" customWidth="1"/>
    <col min="9165" max="9166" width="15.85546875" bestFit="1" customWidth="1"/>
    <col min="9167" max="9167" width="14.85546875" bestFit="1" customWidth="1"/>
    <col min="9168" max="9168" width="16.85546875" customWidth="1"/>
    <col min="9169" max="9169" width="15.28515625" customWidth="1"/>
    <col min="9170" max="9170" width="15.85546875" customWidth="1"/>
    <col min="9171" max="9171" width="14.28515625" customWidth="1"/>
    <col min="9172" max="9172" width="14.85546875" bestFit="1" customWidth="1"/>
    <col min="9173" max="9173" width="16.140625" customWidth="1"/>
    <col min="9174" max="9174" width="17.28515625" customWidth="1"/>
    <col min="9175" max="9175" width="15.85546875" bestFit="1" customWidth="1"/>
    <col min="9176" max="9176" width="18.7109375" bestFit="1" customWidth="1"/>
    <col min="9178" max="9178" width="14.28515625" bestFit="1" customWidth="1"/>
    <col min="9179" max="9179" width="18.7109375" bestFit="1" customWidth="1"/>
    <col min="9180" max="9181" width="15.85546875" bestFit="1" customWidth="1"/>
    <col min="9182" max="9182" width="14.85546875" bestFit="1" customWidth="1"/>
    <col min="9183" max="9183" width="14.28515625" bestFit="1" customWidth="1"/>
    <col min="9184" max="9184" width="15.28515625" customWidth="1"/>
    <col min="9185" max="9185" width="15.85546875" customWidth="1"/>
    <col min="9186" max="9186" width="14.28515625" customWidth="1"/>
    <col min="9187" max="9187" width="14.85546875" bestFit="1" customWidth="1"/>
    <col min="9188" max="9188" width="16.140625" customWidth="1"/>
    <col min="9189" max="9189" width="17.28515625" customWidth="1"/>
    <col min="9190" max="9190" width="15.85546875" bestFit="1" customWidth="1"/>
    <col min="9191" max="9191" width="18.7109375" bestFit="1" customWidth="1"/>
    <col min="9193" max="9193" width="14.28515625" bestFit="1" customWidth="1"/>
    <col min="9194" max="9194" width="18.7109375" bestFit="1" customWidth="1"/>
    <col min="9195" max="9196" width="15.85546875" bestFit="1" customWidth="1"/>
    <col min="9197" max="9197" width="14.85546875" bestFit="1" customWidth="1"/>
    <col min="9198" max="9198" width="14.28515625" bestFit="1" customWidth="1"/>
    <col min="9199" max="9199" width="15.28515625" customWidth="1"/>
    <col min="9200" max="9200" width="15.85546875" customWidth="1"/>
    <col min="9201" max="9201" width="14.28515625" customWidth="1"/>
    <col min="9202" max="9202" width="14.85546875" bestFit="1" customWidth="1"/>
    <col min="9203" max="9203" width="16.140625" customWidth="1"/>
    <col min="9204" max="9204" width="17.28515625" customWidth="1"/>
    <col min="9205" max="9205" width="15.85546875" bestFit="1" customWidth="1"/>
    <col min="9206" max="9206" width="18.7109375" bestFit="1" customWidth="1"/>
    <col min="9208" max="9208" width="14.28515625" bestFit="1" customWidth="1"/>
    <col min="9209" max="9209" width="18.7109375" bestFit="1" customWidth="1"/>
    <col min="9210" max="9211" width="15.85546875" bestFit="1" customWidth="1"/>
    <col min="9212" max="9212" width="14.85546875" bestFit="1" customWidth="1"/>
    <col min="9213" max="9213" width="14.28515625" bestFit="1" customWidth="1"/>
    <col min="9214" max="9214" width="15.28515625" customWidth="1"/>
    <col min="9215" max="9215" width="15.85546875" customWidth="1"/>
    <col min="9216" max="9216" width="14.28515625" customWidth="1"/>
    <col min="9217" max="9217" width="14.85546875" bestFit="1" customWidth="1"/>
    <col min="9218" max="9218" width="16.140625" customWidth="1"/>
    <col min="9219" max="9219" width="17.28515625" customWidth="1"/>
    <col min="9220" max="9220" width="15.85546875" bestFit="1" customWidth="1"/>
    <col min="9221" max="9221" width="18.7109375" bestFit="1" customWidth="1"/>
    <col min="9382" max="9382" width="5.7109375" customWidth="1"/>
    <col min="9383" max="9383" width="29" customWidth="1"/>
    <col min="9384" max="9384" width="17.140625" customWidth="1"/>
    <col min="9385" max="9385" width="11.140625" customWidth="1"/>
    <col min="9386" max="9386" width="15.7109375" customWidth="1"/>
    <col min="9387" max="9387" width="16.28515625" customWidth="1"/>
    <col min="9388" max="9388" width="21.140625" customWidth="1"/>
    <col min="9389" max="9389" width="13" customWidth="1"/>
    <col min="9390" max="9390" width="15.28515625" customWidth="1"/>
    <col min="9391" max="9392" width="14.28515625" customWidth="1"/>
    <col min="9393" max="9394" width="15" customWidth="1"/>
    <col min="9395" max="9395" width="17.7109375" customWidth="1"/>
    <col min="9396" max="9396" width="15.7109375" customWidth="1"/>
    <col min="9397" max="9398" width="15" customWidth="1"/>
    <col min="9399" max="9399" width="15.85546875" customWidth="1"/>
    <col min="9400" max="9400" width="17.85546875" customWidth="1"/>
    <col min="9401" max="9401" width="15.85546875" bestFit="1" customWidth="1"/>
    <col min="9402" max="9402" width="18.7109375" bestFit="1" customWidth="1"/>
    <col min="9403" max="9403" width="5.7109375" customWidth="1"/>
    <col min="9404" max="9404" width="16.5703125" customWidth="1"/>
    <col min="9405" max="9405" width="18.7109375" bestFit="1" customWidth="1"/>
    <col min="9406" max="9407" width="15.85546875" bestFit="1" customWidth="1"/>
    <col min="9408" max="9408" width="14.85546875" bestFit="1" customWidth="1"/>
    <col min="9409" max="9409" width="14.28515625" bestFit="1" customWidth="1"/>
    <col min="9410" max="9410" width="15.28515625" customWidth="1"/>
    <col min="9411" max="9411" width="15.85546875" customWidth="1"/>
    <col min="9412" max="9412" width="14.28515625" customWidth="1"/>
    <col min="9413" max="9413" width="14.85546875" bestFit="1" customWidth="1"/>
    <col min="9414" max="9414" width="16.140625" customWidth="1"/>
    <col min="9415" max="9415" width="17.28515625" customWidth="1"/>
    <col min="9416" max="9416" width="15.85546875" bestFit="1" customWidth="1"/>
    <col min="9417" max="9417" width="18.7109375" bestFit="1" customWidth="1"/>
    <col min="9419" max="9419" width="14.28515625" bestFit="1" customWidth="1"/>
    <col min="9420" max="9420" width="18.7109375" bestFit="1" customWidth="1"/>
    <col min="9421" max="9422" width="15.85546875" bestFit="1" customWidth="1"/>
    <col min="9423" max="9423" width="14.85546875" bestFit="1" customWidth="1"/>
    <col min="9424" max="9424" width="16.85546875" customWidth="1"/>
    <col min="9425" max="9425" width="15.28515625" customWidth="1"/>
    <col min="9426" max="9426" width="15.85546875" customWidth="1"/>
    <col min="9427" max="9427" width="14.28515625" customWidth="1"/>
    <col min="9428" max="9428" width="14.85546875" bestFit="1" customWidth="1"/>
    <col min="9429" max="9429" width="16.140625" customWidth="1"/>
    <col min="9430" max="9430" width="17.28515625" customWidth="1"/>
    <col min="9431" max="9431" width="15.85546875" bestFit="1" customWidth="1"/>
    <col min="9432" max="9432" width="18.7109375" bestFit="1" customWidth="1"/>
    <col min="9434" max="9434" width="14.28515625" bestFit="1" customWidth="1"/>
    <col min="9435" max="9435" width="18.7109375" bestFit="1" customWidth="1"/>
    <col min="9436" max="9437" width="15.85546875" bestFit="1" customWidth="1"/>
    <col min="9438" max="9438" width="14.85546875" bestFit="1" customWidth="1"/>
    <col min="9439" max="9439" width="14.28515625" bestFit="1" customWidth="1"/>
    <col min="9440" max="9440" width="15.28515625" customWidth="1"/>
    <col min="9441" max="9441" width="15.85546875" customWidth="1"/>
    <col min="9442" max="9442" width="14.28515625" customWidth="1"/>
    <col min="9443" max="9443" width="14.85546875" bestFit="1" customWidth="1"/>
    <col min="9444" max="9444" width="16.140625" customWidth="1"/>
    <col min="9445" max="9445" width="17.28515625" customWidth="1"/>
    <col min="9446" max="9446" width="15.85546875" bestFit="1" customWidth="1"/>
    <col min="9447" max="9447" width="18.7109375" bestFit="1" customWidth="1"/>
    <col min="9449" max="9449" width="14.28515625" bestFit="1" customWidth="1"/>
    <col min="9450" max="9450" width="18.7109375" bestFit="1" customWidth="1"/>
    <col min="9451" max="9452" width="15.85546875" bestFit="1" customWidth="1"/>
    <col min="9453" max="9453" width="14.85546875" bestFit="1" customWidth="1"/>
    <col min="9454" max="9454" width="14.28515625" bestFit="1" customWidth="1"/>
    <col min="9455" max="9455" width="15.28515625" customWidth="1"/>
    <col min="9456" max="9456" width="15.85546875" customWidth="1"/>
    <col min="9457" max="9457" width="14.28515625" customWidth="1"/>
    <col min="9458" max="9458" width="14.85546875" bestFit="1" customWidth="1"/>
    <col min="9459" max="9459" width="16.140625" customWidth="1"/>
    <col min="9460" max="9460" width="17.28515625" customWidth="1"/>
    <col min="9461" max="9461" width="15.85546875" bestFit="1" customWidth="1"/>
    <col min="9462" max="9462" width="18.7109375" bestFit="1" customWidth="1"/>
    <col min="9464" max="9464" width="14.28515625" bestFit="1" customWidth="1"/>
    <col min="9465" max="9465" width="18.7109375" bestFit="1" customWidth="1"/>
    <col min="9466" max="9467" width="15.85546875" bestFit="1" customWidth="1"/>
    <col min="9468" max="9468" width="14.85546875" bestFit="1" customWidth="1"/>
    <col min="9469" max="9469" width="14.28515625" bestFit="1" customWidth="1"/>
    <col min="9470" max="9470" width="15.28515625" customWidth="1"/>
    <col min="9471" max="9471" width="15.85546875" customWidth="1"/>
    <col min="9472" max="9472" width="14.28515625" customWidth="1"/>
    <col min="9473" max="9473" width="14.85546875" bestFit="1" customWidth="1"/>
    <col min="9474" max="9474" width="16.140625" customWidth="1"/>
    <col min="9475" max="9475" width="17.28515625" customWidth="1"/>
    <col min="9476" max="9476" width="15.85546875" bestFit="1" customWidth="1"/>
    <col min="9477" max="9477" width="18.7109375" bestFit="1" customWidth="1"/>
    <col min="9638" max="9638" width="5.7109375" customWidth="1"/>
    <col min="9639" max="9639" width="29" customWidth="1"/>
    <col min="9640" max="9640" width="17.140625" customWidth="1"/>
    <col min="9641" max="9641" width="11.140625" customWidth="1"/>
    <col min="9642" max="9642" width="15.7109375" customWidth="1"/>
    <col min="9643" max="9643" width="16.28515625" customWidth="1"/>
    <col min="9644" max="9644" width="21.140625" customWidth="1"/>
    <col min="9645" max="9645" width="13" customWidth="1"/>
    <col min="9646" max="9646" width="15.28515625" customWidth="1"/>
    <col min="9647" max="9648" width="14.28515625" customWidth="1"/>
    <col min="9649" max="9650" width="15" customWidth="1"/>
    <col min="9651" max="9651" width="17.7109375" customWidth="1"/>
    <col min="9652" max="9652" width="15.7109375" customWidth="1"/>
    <col min="9653" max="9654" width="15" customWidth="1"/>
    <col min="9655" max="9655" width="15.85546875" customWidth="1"/>
    <col min="9656" max="9656" width="17.85546875" customWidth="1"/>
    <col min="9657" max="9657" width="15.85546875" bestFit="1" customWidth="1"/>
    <col min="9658" max="9658" width="18.7109375" bestFit="1" customWidth="1"/>
    <col min="9659" max="9659" width="5.7109375" customWidth="1"/>
    <col min="9660" max="9660" width="16.5703125" customWidth="1"/>
    <col min="9661" max="9661" width="18.7109375" bestFit="1" customWidth="1"/>
    <col min="9662" max="9663" width="15.85546875" bestFit="1" customWidth="1"/>
    <col min="9664" max="9664" width="14.85546875" bestFit="1" customWidth="1"/>
    <col min="9665" max="9665" width="14.28515625" bestFit="1" customWidth="1"/>
    <col min="9666" max="9666" width="15.28515625" customWidth="1"/>
    <col min="9667" max="9667" width="15.85546875" customWidth="1"/>
    <col min="9668" max="9668" width="14.28515625" customWidth="1"/>
    <col min="9669" max="9669" width="14.85546875" bestFit="1" customWidth="1"/>
    <col min="9670" max="9670" width="16.140625" customWidth="1"/>
    <col min="9671" max="9671" width="17.28515625" customWidth="1"/>
    <col min="9672" max="9672" width="15.85546875" bestFit="1" customWidth="1"/>
    <col min="9673" max="9673" width="18.7109375" bestFit="1" customWidth="1"/>
    <col min="9675" max="9675" width="14.28515625" bestFit="1" customWidth="1"/>
    <col min="9676" max="9676" width="18.7109375" bestFit="1" customWidth="1"/>
    <col min="9677" max="9678" width="15.85546875" bestFit="1" customWidth="1"/>
    <col min="9679" max="9679" width="14.85546875" bestFit="1" customWidth="1"/>
    <col min="9680" max="9680" width="16.85546875" customWidth="1"/>
    <col min="9681" max="9681" width="15.28515625" customWidth="1"/>
    <col min="9682" max="9682" width="15.85546875" customWidth="1"/>
    <col min="9683" max="9683" width="14.28515625" customWidth="1"/>
    <col min="9684" max="9684" width="14.85546875" bestFit="1" customWidth="1"/>
    <col min="9685" max="9685" width="16.140625" customWidth="1"/>
    <col min="9686" max="9686" width="17.28515625" customWidth="1"/>
    <col min="9687" max="9687" width="15.85546875" bestFit="1" customWidth="1"/>
    <col min="9688" max="9688" width="18.7109375" bestFit="1" customWidth="1"/>
    <col min="9690" max="9690" width="14.28515625" bestFit="1" customWidth="1"/>
    <col min="9691" max="9691" width="18.7109375" bestFit="1" customWidth="1"/>
    <col min="9692" max="9693" width="15.85546875" bestFit="1" customWidth="1"/>
    <col min="9694" max="9694" width="14.85546875" bestFit="1" customWidth="1"/>
    <col min="9695" max="9695" width="14.28515625" bestFit="1" customWidth="1"/>
    <col min="9696" max="9696" width="15.28515625" customWidth="1"/>
    <col min="9697" max="9697" width="15.85546875" customWidth="1"/>
    <col min="9698" max="9698" width="14.28515625" customWidth="1"/>
    <col min="9699" max="9699" width="14.85546875" bestFit="1" customWidth="1"/>
    <col min="9700" max="9700" width="16.140625" customWidth="1"/>
    <col min="9701" max="9701" width="17.28515625" customWidth="1"/>
    <col min="9702" max="9702" width="15.85546875" bestFit="1" customWidth="1"/>
    <col min="9703" max="9703" width="18.7109375" bestFit="1" customWidth="1"/>
    <col min="9705" max="9705" width="14.28515625" bestFit="1" customWidth="1"/>
    <col min="9706" max="9706" width="18.7109375" bestFit="1" customWidth="1"/>
    <col min="9707" max="9708" width="15.85546875" bestFit="1" customWidth="1"/>
    <col min="9709" max="9709" width="14.85546875" bestFit="1" customWidth="1"/>
    <col min="9710" max="9710" width="14.28515625" bestFit="1" customWidth="1"/>
    <col min="9711" max="9711" width="15.28515625" customWidth="1"/>
    <col min="9712" max="9712" width="15.85546875" customWidth="1"/>
    <col min="9713" max="9713" width="14.28515625" customWidth="1"/>
    <col min="9714" max="9714" width="14.85546875" bestFit="1" customWidth="1"/>
    <col min="9715" max="9715" width="16.140625" customWidth="1"/>
    <col min="9716" max="9716" width="17.28515625" customWidth="1"/>
    <col min="9717" max="9717" width="15.85546875" bestFit="1" customWidth="1"/>
    <col min="9718" max="9718" width="18.7109375" bestFit="1" customWidth="1"/>
    <col min="9720" max="9720" width="14.28515625" bestFit="1" customWidth="1"/>
    <col min="9721" max="9721" width="18.7109375" bestFit="1" customWidth="1"/>
    <col min="9722" max="9723" width="15.85546875" bestFit="1" customWidth="1"/>
    <col min="9724" max="9724" width="14.85546875" bestFit="1" customWidth="1"/>
    <col min="9725" max="9725" width="14.28515625" bestFit="1" customWidth="1"/>
    <col min="9726" max="9726" width="15.28515625" customWidth="1"/>
    <col min="9727" max="9727" width="15.85546875" customWidth="1"/>
    <col min="9728" max="9728" width="14.28515625" customWidth="1"/>
    <col min="9729" max="9729" width="14.85546875" bestFit="1" customWidth="1"/>
    <col min="9730" max="9730" width="16.140625" customWidth="1"/>
    <col min="9731" max="9731" width="17.28515625" customWidth="1"/>
    <col min="9732" max="9732" width="15.85546875" bestFit="1" customWidth="1"/>
    <col min="9733" max="9733" width="18.7109375" bestFit="1" customWidth="1"/>
    <col min="9894" max="9894" width="5.7109375" customWidth="1"/>
    <col min="9895" max="9895" width="29" customWidth="1"/>
    <col min="9896" max="9896" width="17.140625" customWidth="1"/>
    <col min="9897" max="9897" width="11.140625" customWidth="1"/>
    <col min="9898" max="9898" width="15.7109375" customWidth="1"/>
    <col min="9899" max="9899" width="16.28515625" customWidth="1"/>
    <col min="9900" max="9900" width="21.140625" customWidth="1"/>
    <col min="9901" max="9901" width="13" customWidth="1"/>
    <col min="9902" max="9902" width="15.28515625" customWidth="1"/>
    <col min="9903" max="9904" width="14.28515625" customWidth="1"/>
    <col min="9905" max="9906" width="15" customWidth="1"/>
    <col min="9907" max="9907" width="17.7109375" customWidth="1"/>
    <col min="9908" max="9908" width="15.7109375" customWidth="1"/>
    <col min="9909" max="9910" width="15" customWidth="1"/>
    <col min="9911" max="9911" width="15.85546875" customWidth="1"/>
    <col min="9912" max="9912" width="17.85546875" customWidth="1"/>
    <col min="9913" max="9913" width="15.85546875" bestFit="1" customWidth="1"/>
    <col min="9914" max="9914" width="18.7109375" bestFit="1" customWidth="1"/>
    <col min="9915" max="9915" width="5.7109375" customWidth="1"/>
    <col min="9916" max="9916" width="16.5703125" customWidth="1"/>
    <col min="9917" max="9917" width="18.7109375" bestFit="1" customWidth="1"/>
    <col min="9918" max="9919" width="15.85546875" bestFit="1" customWidth="1"/>
    <col min="9920" max="9920" width="14.85546875" bestFit="1" customWidth="1"/>
    <col min="9921" max="9921" width="14.28515625" bestFit="1" customWidth="1"/>
    <col min="9922" max="9922" width="15.28515625" customWidth="1"/>
    <col min="9923" max="9923" width="15.85546875" customWidth="1"/>
    <col min="9924" max="9924" width="14.28515625" customWidth="1"/>
    <col min="9925" max="9925" width="14.85546875" bestFit="1" customWidth="1"/>
    <col min="9926" max="9926" width="16.140625" customWidth="1"/>
    <col min="9927" max="9927" width="17.28515625" customWidth="1"/>
    <col min="9928" max="9928" width="15.85546875" bestFit="1" customWidth="1"/>
    <col min="9929" max="9929" width="18.7109375" bestFit="1" customWidth="1"/>
    <col min="9931" max="9931" width="14.28515625" bestFit="1" customWidth="1"/>
    <col min="9932" max="9932" width="18.7109375" bestFit="1" customWidth="1"/>
    <col min="9933" max="9934" width="15.85546875" bestFit="1" customWidth="1"/>
    <col min="9935" max="9935" width="14.85546875" bestFit="1" customWidth="1"/>
    <col min="9936" max="9936" width="16.85546875" customWidth="1"/>
    <col min="9937" max="9937" width="15.28515625" customWidth="1"/>
    <col min="9938" max="9938" width="15.85546875" customWidth="1"/>
    <col min="9939" max="9939" width="14.28515625" customWidth="1"/>
    <col min="9940" max="9940" width="14.85546875" bestFit="1" customWidth="1"/>
    <col min="9941" max="9941" width="16.140625" customWidth="1"/>
    <col min="9942" max="9942" width="17.28515625" customWidth="1"/>
    <col min="9943" max="9943" width="15.85546875" bestFit="1" customWidth="1"/>
    <col min="9944" max="9944" width="18.7109375" bestFit="1" customWidth="1"/>
    <col min="9946" max="9946" width="14.28515625" bestFit="1" customWidth="1"/>
    <col min="9947" max="9947" width="18.7109375" bestFit="1" customWidth="1"/>
    <col min="9948" max="9949" width="15.85546875" bestFit="1" customWidth="1"/>
    <col min="9950" max="9950" width="14.85546875" bestFit="1" customWidth="1"/>
    <col min="9951" max="9951" width="14.28515625" bestFit="1" customWidth="1"/>
    <col min="9952" max="9952" width="15.28515625" customWidth="1"/>
    <col min="9953" max="9953" width="15.85546875" customWidth="1"/>
    <col min="9954" max="9954" width="14.28515625" customWidth="1"/>
    <col min="9955" max="9955" width="14.85546875" bestFit="1" customWidth="1"/>
    <col min="9956" max="9956" width="16.140625" customWidth="1"/>
    <col min="9957" max="9957" width="17.28515625" customWidth="1"/>
    <col min="9958" max="9958" width="15.85546875" bestFit="1" customWidth="1"/>
    <col min="9959" max="9959" width="18.7109375" bestFit="1" customWidth="1"/>
    <col min="9961" max="9961" width="14.28515625" bestFit="1" customWidth="1"/>
    <col min="9962" max="9962" width="18.7109375" bestFit="1" customWidth="1"/>
    <col min="9963" max="9964" width="15.85546875" bestFit="1" customWidth="1"/>
    <col min="9965" max="9965" width="14.85546875" bestFit="1" customWidth="1"/>
    <col min="9966" max="9966" width="14.28515625" bestFit="1" customWidth="1"/>
    <col min="9967" max="9967" width="15.28515625" customWidth="1"/>
    <col min="9968" max="9968" width="15.85546875" customWidth="1"/>
    <col min="9969" max="9969" width="14.28515625" customWidth="1"/>
    <col min="9970" max="9970" width="14.85546875" bestFit="1" customWidth="1"/>
    <col min="9971" max="9971" width="16.140625" customWidth="1"/>
    <col min="9972" max="9972" width="17.28515625" customWidth="1"/>
    <col min="9973" max="9973" width="15.85546875" bestFit="1" customWidth="1"/>
    <col min="9974" max="9974" width="18.7109375" bestFit="1" customWidth="1"/>
    <col min="9976" max="9976" width="14.28515625" bestFit="1" customWidth="1"/>
    <col min="9977" max="9977" width="18.7109375" bestFit="1" customWidth="1"/>
    <col min="9978" max="9979" width="15.85546875" bestFit="1" customWidth="1"/>
    <col min="9980" max="9980" width="14.85546875" bestFit="1" customWidth="1"/>
    <col min="9981" max="9981" width="14.28515625" bestFit="1" customWidth="1"/>
    <col min="9982" max="9982" width="15.28515625" customWidth="1"/>
    <col min="9983" max="9983" width="15.85546875" customWidth="1"/>
    <col min="9984" max="9984" width="14.28515625" customWidth="1"/>
    <col min="9985" max="9985" width="14.85546875" bestFit="1" customWidth="1"/>
    <col min="9986" max="9986" width="16.140625" customWidth="1"/>
    <col min="9987" max="9987" width="17.28515625" customWidth="1"/>
    <col min="9988" max="9988" width="15.85546875" bestFit="1" customWidth="1"/>
    <col min="9989" max="9989" width="18.7109375" bestFit="1" customWidth="1"/>
    <col min="10150" max="10150" width="5.7109375" customWidth="1"/>
    <col min="10151" max="10151" width="29" customWidth="1"/>
    <col min="10152" max="10152" width="17.140625" customWidth="1"/>
    <col min="10153" max="10153" width="11.140625" customWidth="1"/>
    <col min="10154" max="10154" width="15.7109375" customWidth="1"/>
    <col min="10155" max="10155" width="16.28515625" customWidth="1"/>
    <col min="10156" max="10156" width="21.140625" customWidth="1"/>
    <col min="10157" max="10157" width="13" customWidth="1"/>
    <col min="10158" max="10158" width="15.28515625" customWidth="1"/>
    <col min="10159" max="10160" width="14.28515625" customWidth="1"/>
    <col min="10161" max="10162" width="15" customWidth="1"/>
    <col min="10163" max="10163" width="17.7109375" customWidth="1"/>
    <col min="10164" max="10164" width="15.7109375" customWidth="1"/>
    <col min="10165" max="10166" width="15" customWidth="1"/>
    <col min="10167" max="10167" width="15.85546875" customWidth="1"/>
    <col min="10168" max="10168" width="17.85546875" customWidth="1"/>
    <col min="10169" max="10169" width="15.85546875" bestFit="1" customWidth="1"/>
    <col min="10170" max="10170" width="18.7109375" bestFit="1" customWidth="1"/>
    <col min="10171" max="10171" width="5.7109375" customWidth="1"/>
    <col min="10172" max="10172" width="16.5703125" customWidth="1"/>
    <col min="10173" max="10173" width="18.7109375" bestFit="1" customWidth="1"/>
    <col min="10174" max="10175" width="15.85546875" bestFit="1" customWidth="1"/>
    <col min="10176" max="10176" width="14.85546875" bestFit="1" customWidth="1"/>
    <col min="10177" max="10177" width="14.28515625" bestFit="1" customWidth="1"/>
    <col min="10178" max="10178" width="15.28515625" customWidth="1"/>
    <col min="10179" max="10179" width="15.85546875" customWidth="1"/>
    <col min="10180" max="10180" width="14.28515625" customWidth="1"/>
    <col min="10181" max="10181" width="14.85546875" bestFit="1" customWidth="1"/>
    <col min="10182" max="10182" width="16.140625" customWidth="1"/>
    <col min="10183" max="10183" width="17.28515625" customWidth="1"/>
    <col min="10184" max="10184" width="15.85546875" bestFit="1" customWidth="1"/>
    <col min="10185" max="10185" width="18.7109375" bestFit="1" customWidth="1"/>
    <col min="10187" max="10187" width="14.28515625" bestFit="1" customWidth="1"/>
    <col min="10188" max="10188" width="18.7109375" bestFit="1" customWidth="1"/>
    <col min="10189" max="10190" width="15.85546875" bestFit="1" customWidth="1"/>
    <col min="10191" max="10191" width="14.85546875" bestFit="1" customWidth="1"/>
    <col min="10192" max="10192" width="16.85546875" customWidth="1"/>
    <col min="10193" max="10193" width="15.28515625" customWidth="1"/>
    <col min="10194" max="10194" width="15.85546875" customWidth="1"/>
    <col min="10195" max="10195" width="14.28515625" customWidth="1"/>
    <col min="10196" max="10196" width="14.85546875" bestFit="1" customWidth="1"/>
    <col min="10197" max="10197" width="16.140625" customWidth="1"/>
    <col min="10198" max="10198" width="17.28515625" customWidth="1"/>
    <col min="10199" max="10199" width="15.85546875" bestFit="1" customWidth="1"/>
    <col min="10200" max="10200" width="18.7109375" bestFit="1" customWidth="1"/>
    <col min="10202" max="10202" width="14.28515625" bestFit="1" customWidth="1"/>
    <col min="10203" max="10203" width="18.7109375" bestFit="1" customWidth="1"/>
    <col min="10204" max="10205" width="15.85546875" bestFit="1" customWidth="1"/>
    <col min="10206" max="10206" width="14.85546875" bestFit="1" customWidth="1"/>
    <col min="10207" max="10207" width="14.28515625" bestFit="1" customWidth="1"/>
    <col min="10208" max="10208" width="15.28515625" customWidth="1"/>
    <col min="10209" max="10209" width="15.85546875" customWidth="1"/>
    <col min="10210" max="10210" width="14.28515625" customWidth="1"/>
    <col min="10211" max="10211" width="14.85546875" bestFit="1" customWidth="1"/>
    <col min="10212" max="10212" width="16.140625" customWidth="1"/>
    <col min="10213" max="10213" width="17.28515625" customWidth="1"/>
    <col min="10214" max="10214" width="15.85546875" bestFit="1" customWidth="1"/>
    <col min="10215" max="10215" width="18.7109375" bestFit="1" customWidth="1"/>
    <col min="10217" max="10217" width="14.28515625" bestFit="1" customWidth="1"/>
    <col min="10218" max="10218" width="18.7109375" bestFit="1" customWidth="1"/>
    <col min="10219" max="10220" width="15.85546875" bestFit="1" customWidth="1"/>
    <col min="10221" max="10221" width="14.85546875" bestFit="1" customWidth="1"/>
    <col min="10222" max="10222" width="14.28515625" bestFit="1" customWidth="1"/>
    <col min="10223" max="10223" width="15.28515625" customWidth="1"/>
    <col min="10224" max="10224" width="15.85546875" customWidth="1"/>
    <col min="10225" max="10225" width="14.28515625" customWidth="1"/>
    <col min="10226" max="10226" width="14.85546875" bestFit="1" customWidth="1"/>
    <col min="10227" max="10227" width="16.140625" customWidth="1"/>
    <col min="10228" max="10228" width="17.28515625" customWidth="1"/>
    <col min="10229" max="10229" width="15.85546875" bestFit="1" customWidth="1"/>
    <col min="10230" max="10230" width="18.7109375" bestFit="1" customWidth="1"/>
    <col min="10232" max="10232" width="14.28515625" bestFit="1" customWidth="1"/>
    <col min="10233" max="10233" width="18.7109375" bestFit="1" customWidth="1"/>
    <col min="10234" max="10235" width="15.85546875" bestFit="1" customWidth="1"/>
    <col min="10236" max="10236" width="14.85546875" bestFit="1" customWidth="1"/>
    <col min="10237" max="10237" width="14.28515625" bestFit="1" customWidth="1"/>
    <col min="10238" max="10238" width="15.28515625" customWidth="1"/>
    <col min="10239" max="10239" width="15.85546875" customWidth="1"/>
    <col min="10240" max="10240" width="14.28515625" customWidth="1"/>
    <col min="10241" max="10241" width="14.85546875" bestFit="1" customWidth="1"/>
    <col min="10242" max="10242" width="16.140625" customWidth="1"/>
    <col min="10243" max="10243" width="17.28515625" customWidth="1"/>
    <col min="10244" max="10244" width="15.85546875" bestFit="1" customWidth="1"/>
    <col min="10245" max="10245" width="18.7109375" bestFit="1" customWidth="1"/>
    <col min="10406" max="10406" width="5.7109375" customWidth="1"/>
    <col min="10407" max="10407" width="29" customWidth="1"/>
    <col min="10408" max="10408" width="17.140625" customWidth="1"/>
    <col min="10409" max="10409" width="11.140625" customWidth="1"/>
    <col min="10410" max="10410" width="15.7109375" customWidth="1"/>
    <col min="10411" max="10411" width="16.28515625" customWidth="1"/>
    <col min="10412" max="10412" width="21.140625" customWidth="1"/>
    <col min="10413" max="10413" width="13" customWidth="1"/>
    <col min="10414" max="10414" width="15.28515625" customWidth="1"/>
    <col min="10415" max="10416" width="14.28515625" customWidth="1"/>
    <col min="10417" max="10418" width="15" customWidth="1"/>
    <col min="10419" max="10419" width="17.7109375" customWidth="1"/>
    <col min="10420" max="10420" width="15.7109375" customWidth="1"/>
    <col min="10421" max="10422" width="15" customWidth="1"/>
    <col min="10423" max="10423" width="15.85546875" customWidth="1"/>
    <col min="10424" max="10424" width="17.85546875" customWidth="1"/>
    <col min="10425" max="10425" width="15.85546875" bestFit="1" customWidth="1"/>
    <col min="10426" max="10426" width="18.7109375" bestFit="1" customWidth="1"/>
    <col min="10427" max="10427" width="5.7109375" customWidth="1"/>
    <col min="10428" max="10428" width="16.5703125" customWidth="1"/>
    <col min="10429" max="10429" width="18.7109375" bestFit="1" customWidth="1"/>
    <col min="10430" max="10431" width="15.85546875" bestFit="1" customWidth="1"/>
    <col min="10432" max="10432" width="14.85546875" bestFit="1" customWidth="1"/>
    <col min="10433" max="10433" width="14.28515625" bestFit="1" customWidth="1"/>
    <col min="10434" max="10434" width="15.28515625" customWidth="1"/>
    <col min="10435" max="10435" width="15.85546875" customWidth="1"/>
    <col min="10436" max="10436" width="14.28515625" customWidth="1"/>
    <col min="10437" max="10437" width="14.85546875" bestFit="1" customWidth="1"/>
    <col min="10438" max="10438" width="16.140625" customWidth="1"/>
    <col min="10439" max="10439" width="17.28515625" customWidth="1"/>
    <col min="10440" max="10440" width="15.85546875" bestFit="1" customWidth="1"/>
    <col min="10441" max="10441" width="18.7109375" bestFit="1" customWidth="1"/>
    <col min="10443" max="10443" width="14.28515625" bestFit="1" customWidth="1"/>
    <col min="10444" max="10444" width="18.7109375" bestFit="1" customWidth="1"/>
    <col min="10445" max="10446" width="15.85546875" bestFit="1" customWidth="1"/>
    <col min="10447" max="10447" width="14.85546875" bestFit="1" customWidth="1"/>
    <col min="10448" max="10448" width="16.85546875" customWidth="1"/>
    <col min="10449" max="10449" width="15.28515625" customWidth="1"/>
    <col min="10450" max="10450" width="15.85546875" customWidth="1"/>
    <col min="10451" max="10451" width="14.28515625" customWidth="1"/>
    <col min="10452" max="10452" width="14.85546875" bestFit="1" customWidth="1"/>
    <col min="10453" max="10453" width="16.140625" customWidth="1"/>
    <col min="10454" max="10454" width="17.28515625" customWidth="1"/>
    <col min="10455" max="10455" width="15.85546875" bestFit="1" customWidth="1"/>
    <col min="10456" max="10456" width="18.7109375" bestFit="1" customWidth="1"/>
    <col min="10458" max="10458" width="14.28515625" bestFit="1" customWidth="1"/>
    <col min="10459" max="10459" width="18.7109375" bestFit="1" customWidth="1"/>
    <col min="10460" max="10461" width="15.85546875" bestFit="1" customWidth="1"/>
    <col min="10462" max="10462" width="14.85546875" bestFit="1" customWidth="1"/>
    <col min="10463" max="10463" width="14.28515625" bestFit="1" customWidth="1"/>
    <col min="10464" max="10464" width="15.28515625" customWidth="1"/>
    <col min="10465" max="10465" width="15.85546875" customWidth="1"/>
    <col min="10466" max="10466" width="14.28515625" customWidth="1"/>
    <col min="10467" max="10467" width="14.85546875" bestFit="1" customWidth="1"/>
    <col min="10468" max="10468" width="16.140625" customWidth="1"/>
    <col min="10469" max="10469" width="17.28515625" customWidth="1"/>
    <col min="10470" max="10470" width="15.85546875" bestFit="1" customWidth="1"/>
    <col min="10471" max="10471" width="18.7109375" bestFit="1" customWidth="1"/>
    <col min="10473" max="10473" width="14.28515625" bestFit="1" customWidth="1"/>
    <col min="10474" max="10474" width="18.7109375" bestFit="1" customWidth="1"/>
    <col min="10475" max="10476" width="15.85546875" bestFit="1" customWidth="1"/>
    <col min="10477" max="10477" width="14.85546875" bestFit="1" customWidth="1"/>
    <col min="10478" max="10478" width="14.28515625" bestFit="1" customWidth="1"/>
    <col min="10479" max="10479" width="15.28515625" customWidth="1"/>
    <col min="10480" max="10480" width="15.85546875" customWidth="1"/>
    <col min="10481" max="10481" width="14.28515625" customWidth="1"/>
    <col min="10482" max="10482" width="14.85546875" bestFit="1" customWidth="1"/>
    <col min="10483" max="10483" width="16.140625" customWidth="1"/>
    <col min="10484" max="10484" width="17.28515625" customWidth="1"/>
    <col min="10485" max="10485" width="15.85546875" bestFit="1" customWidth="1"/>
    <col min="10486" max="10486" width="18.7109375" bestFit="1" customWidth="1"/>
    <col min="10488" max="10488" width="14.28515625" bestFit="1" customWidth="1"/>
    <col min="10489" max="10489" width="18.7109375" bestFit="1" customWidth="1"/>
    <col min="10490" max="10491" width="15.85546875" bestFit="1" customWidth="1"/>
    <col min="10492" max="10492" width="14.85546875" bestFit="1" customWidth="1"/>
    <col min="10493" max="10493" width="14.28515625" bestFit="1" customWidth="1"/>
    <col min="10494" max="10494" width="15.28515625" customWidth="1"/>
    <col min="10495" max="10495" width="15.85546875" customWidth="1"/>
    <col min="10496" max="10496" width="14.28515625" customWidth="1"/>
    <col min="10497" max="10497" width="14.85546875" bestFit="1" customWidth="1"/>
    <col min="10498" max="10498" width="16.140625" customWidth="1"/>
    <col min="10499" max="10499" width="17.28515625" customWidth="1"/>
    <col min="10500" max="10500" width="15.85546875" bestFit="1" customWidth="1"/>
    <col min="10501" max="10501" width="18.7109375" bestFit="1" customWidth="1"/>
    <col min="10662" max="10662" width="5.7109375" customWidth="1"/>
    <col min="10663" max="10663" width="29" customWidth="1"/>
    <col min="10664" max="10664" width="17.140625" customWidth="1"/>
    <col min="10665" max="10665" width="11.140625" customWidth="1"/>
    <col min="10666" max="10666" width="15.7109375" customWidth="1"/>
    <col min="10667" max="10667" width="16.28515625" customWidth="1"/>
    <col min="10668" max="10668" width="21.140625" customWidth="1"/>
    <col min="10669" max="10669" width="13" customWidth="1"/>
    <col min="10670" max="10670" width="15.28515625" customWidth="1"/>
    <col min="10671" max="10672" width="14.28515625" customWidth="1"/>
    <col min="10673" max="10674" width="15" customWidth="1"/>
    <col min="10675" max="10675" width="17.7109375" customWidth="1"/>
    <col min="10676" max="10676" width="15.7109375" customWidth="1"/>
    <col min="10677" max="10678" width="15" customWidth="1"/>
    <col min="10679" max="10679" width="15.85546875" customWidth="1"/>
    <col min="10680" max="10680" width="17.85546875" customWidth="1"/>
    <col min="10681" max="10681" width="15.85546875" bestFit="1" customWidth="1"/>
    <col min="10682" max="10682" width="18.7109375" bestFit="1" customWidth="1"/>
    <col min="10683" max="10683" width="5.7109375" customWidth="1"/>
    <col min="10684" max="10684" width="16.5703125" customWidth="1"/>
    <col min="10685" max="10685" width="18.7109375" bestFit="1" customWidth="1"/>
    <col min="10686" max="10687" width="15.85546875" bestFit="1" customWidth="1"/>
    <col min="10688" max="10688" width="14.85546875" bestFit="1" customWidth="1"/>
    <col min="10689" max="10689" width="14.28515625" bestFit="1" customWidth="1"/>
    <col min="10690" max="10690" width="15.28515625" customWidth="1"/>
    <col min="10691" max="10691" width="15.85546875" customWidth="1"/>
    <col min="10692" max="10692" width="14.28515625" customWidth="1"/>
    <col min="10693" max="10693" width="14.85546875" bestFit="1" customWidth="1"/>
    <col min="10694" max="10694" width="16.140625" customWidth="1"/>
    <col min="10695" max="10695" width="17.28515625" customWidth="1"/>
    <col min="10696" max="10696" width="15.85546875" bestFit="1" customWidth="1"/>
    <col min="10697" max="10697" width="18.7109375" bestFit="1" customWidth="1"/>
    <col min="10699" max="10699" width="14.28515625" bestFit="1" customWidth="1"/>
    <col min="10700" max="10700" width="18.7109375" bestFit="1" customWidth="1"/>
    <col min="10701" max="10702" width="15.85546875" bestFit="1" customWidth="1"/>
    <col min="10703" max="10703" width="14.85546875" bestFit="1" customWidth="1"/>
    <col min="10704" max="10704" width="16.85546875" customWidth="1"/>
    <col min="10705" max="10705" width="15.28515625" customWidth="1"/>
    <col min="10706" max="10706" width="15.85546875" customWidth="1"/>
    <col min="10707" max="10707" width="14.28515625" customWidth="1"/>
    <col min="10708" max="10708" width="14.85546875" bestFit="1" customWidth="1"/>
    <col min="10709" max="10709" width="16.140625" customWidth="1"/>
    <col min="10710" max="10710" width="17.28515625" customWidth="1"/>
    <col min="10711" max="10711" width="15.85546875" bestFit="1" customWidth="1"/>
    <col min="10712" max="10712" width="18.7109375" bestFit="1" customWidth="1"/>
    <col min="10714" max="10714" width="14.28515625" bestFit="1" customWidth="1"/>
    <col min="10715" max="10715" width="18.7109375" bestFit="1" customWidth="1"/>
    <col min="10716" max="10717" width="15.85546875" bestFit="1" customWidth="1"/>
    <col min="10718" max="10718" width="14.85546875" bestFit="1" customWidth="1"/>
    <col min="10719" max="10719" width="14.28515625" bestFit="1" customWidth="1"/>
    <col min="10720" max="10720" width="15.28515625" customWidth="1"/>
    <col min="10721" max="10721" width="15.85546875" customWidth="1"/>
    <col min="10722" max="10722" width="14.28515625" customWidth="1"/>
    <col min="10723" max="10723" width="14.85546875" bestFit="1" customWidth="1"/>
    <col min="10724" max="10724" width="16.140625" customWidth="1"/>
    <col min="10725" max="10725" width="17.28515625" customWidth="1"/>
    <col min="10726" max="10726" width="15.85546875" bestFit="1" customWidth="1"/>
    <col min="10727" max="10727" width="18.7109375" bestFit="1" customWidth="1"/>
    <col min="10729" max="10729" width="14.28515625" bestFit="1" customWidth="1"/>
    <col min="10730" max="10730" width="18.7109375" bestFit="1" customWidth="1"/>
    <col min="10731" max="10732" width="15.85546875" bestFit="1" customWidth="1"/>
    <col min="10733" max="10733" width="14.85546875" bestFit="1" customWidth="1"/>
    <col min="10734" max="10734" width="14.28515625" bestFit="1" customWidth="1"/>
    <col min="10735" max="10735" width="15.28515625" customWidth="1"/>
    <col min="10736" max="10736" width="15.85546875" customWidth="1"/>
    <col min="10737" max="10737" width="14.28515625" customWidth="1"/>
    <col min="10738" max="10738" width="14.85546875" bestFit="1" customWidth="1"/>
    <col min="10739" max="10739" width="16.140625" customWidth="1"/>
    <col min="10740" max="10740" width="17.28515625" customWidth="1"/>
    <col min="10741" max="10741" width="15.85546875" bestFit="1" customWidth="1"/>
    <col min="10742" max="10742" width="18.7109375" bestFit="1" customWidth="1"/>
    <col min="10744" max="10744" width="14.28515625" bestFit="1" customWidth="1"/>
    <col min="10745" max="10745" width="18.7109375" bestFit="1" customWidth="1"/>
    <col min="10746" max="10747" width="15.85546875" bestFit="1" customWidth="1"/>
    <col min="10748" max="10748" width="14.85546875" bestFit="1" customWidth="1"/>
    <col min="10749" max="10749" width="14.28515625" bestFit="1" customWidth="1"/>
    <col min="10750" max="10750" width="15.28515625" customWidth="1"/>
    <col min="10751" max="10751" width="15.85546875" customWidth="1"/>
    <col min="10752" max="10752" width="14.28515625" customWidth="1"/>
    <col min="10753" max="10753" width="14.85546875" bestFit="1" customWidth="1"/>
    <col min="10754" max="10754" width="16.140625" customWidth="1"/>
    <col min="10755" max="10755" width="17.28515625" customWidth="1"/>
    <col min="10756" max="10756" width="15.85546875" bestFit="1" customWidth="1"/>
    <col min="10757" max="10757" width="18.7109375" bestFit="1" customWidth="1"/>
    <col min="10918" max="10918" width="5.7109375" customWidth="1"/>
    <col min="10919" max="10919" width="29" customWidth="1"/>
    <col min="10920" max="10920" width="17.140625" customWidth="1"/>
    <col min="10921" max="10921" width="11.140625" customWidth="1"/>
    <col min="10922" max="10922" width="15.7109375" customWidth="1"/>
    <col min="10923" max="10923" width="16.28515625" customWidth="1"/>
    <col min="10924" max="10924" width="21.140625" customWidth="1"/>
    <col min="10925" max="10925" width="13" customWidth="1"/>
    <col min="10926" max="10926" width="15.28515625" customWidth="1"/>
    <col min="10927" max="10928" width="14.28515625" customWidth="1"/>
    <col min="10929" max="10930" width="15" customWidth="1"/>
    <col min="10931" max="10931" width="17.7109375" customWidth="1"/>
    <col min="10932" max="10932" width="15.7109375" customWidth="1"/>
    <col min="10933" max="10934" width="15" customWidth="1"/>
    <col min="10935" max="10935" width="15.85546875" customWidth="1"/>
    <col min="10936" max="10936" width="17.85546875" customWidth="1"/>
    <col min="10937" max="10937" width="15.85546875" bestFit="1" customWidth="1"/>
    <col min="10938" max="10938" width="18.7109375" bestFit="1" customWidth="1"/>
    <col min="10939" max="10939" width="5.7109375" customWidth="1"/>
    <col min="10940" max="10940" width="16.5703125" customWidth="1"/>
    <col min="10941" max="10941" width="18.7109375" bestFit="1" customWidth="1"/>
    <col min="10942" max="10943" width="15.85546875" bestFit="1" customWidth="1"/>
    <col min="10944" max="10944" width="14.85546875" bestFit="1" customWidth="1"/>
    <col min="10945" max="10945" width="14.28515625" bestFit="1" customWidth="1"/>
    <col min="10946" max="10946" width="15.28515625" customWidth="1"/>
    <col min="10947" max="10947" width="15.85546875" customWidth="1"/>
    <col min="10948" max="10948" width="14.28515625" customWidth="1"/>
    <col min="10949" max="10949" width="14.85546875" bestFit="1" customWidth="1"/>
    <col min="10950" max="10950" width="16.140625" customWidth="1"/>
    <col min="10951" max="10951" width="17.28515625" customWidth="1"/>
    <col min="10952" max="10952" width="15.85546875" bestFit="1" customWidth="1"/>
    <col min="10953" max="10953" width="18.7109375" bestFit="1" customWidth="1"/>
    <col min="10955" max="10955" width="14.28515625" bestFit="1" customWidth="1"/>
    <col min="10956" max="10956" width="18.7109375" bestFit="1" customWidth="1"/>
    <col min="10957" max="10958" width="15.85546875" bestFit="1" customWidth="1"/>
    <col min="10959" max="10959" width="14.85546875" bestFit="1" customWidth="1"/>
    <col min="10960" max="10960" width="16.85546875" customWidth="1"/>
    <col min="10961" max="10961" width="15.28515625" customWidth="1"/>
    <col min="10962" max="10962" width="15.85546875" customWidth="1"/>
    <col min="10963" max="10963" width="14.28515625" customWidth="1"/>
    <col min="10964" max="10964" width="14.85546875" bestFit="1" customWidth="1"/>
    <col min="10965" max="10965" width="16.140625" customWidth="1"/>
    <col min="10966" max="10966" width="17.28515625" customWidth="1"/>
    <col min="10967" max="10967" width="15.85546875" bestFit="1" customWidth="1"/>
    <col min="10968" max="10968" width="18.7109375" bestFit="1" customWidth="1"/>
    <col min="10970" max="10970" width="14.28515625" bestFit="1" customWidth="1"/>
    <col min="10971" max="10971" width="18.7109375" bestFit="1" customWidth="1"/>
    <col min="10972" max="10973" width="15.85546875" bestFit="1" customWidth="1"/>
    <col min="10974" max="10974" width="14.85546875" bestFit="1" customWidth="1"/>
    <col min="10975" max="10975" width="14.28515625" bestFit="1" customWidth="1"/>
    <col min="10976" max="10976" width="15.28515625" customWidth="1"/>
    <col min="10977" max="10977" width="15.85546875" customWidth="1"/>
    <col min="10978" max="10978" width="14.28515625" customWidth="1"/>
    <col min="10979" max="10979" width="14.85546875" bestFit="1" customWidth="1"/>
    <col min="10980" max="10980" width="16.140625" customWidth="1"/>
    <col min="10981" max="10981" width="17.28515625" customWidth="1"/>
    <col min="10982" max="10982" width="15.85546875" bestFit="1" customWidth="1"/>
    <col min="10983" max="10983" width="18.7109375" bestFit="1" customWidth="1"/>
    <col min="10985" max="10985" width="14.28515625" bestFit="1" customWidth="1"/>
    <col min="10986" max="10986" width="18.7109375" bestFit="1" customWidth="1"/>
    <col min="10987" max="10988" width="15.85546875" bestFit="1" customWidth="1"/>
    <col min="10989" max="10989" width="14.85546875" bestFit="1" customWidth="1"/>
    <col min="10990" max="10990" width="14.28515625" bestFit="1" customWidth="1"/>
    <col min="10991" max="10991" width="15.28515625" customWidth="1"/>
    <col min="10992" max="10992" width="15.85546875" customWidth="1"/>
    <col min="10993" max="10993" width="14.28515625" customWidth="1"/>
    <col min="10994" max="10994" width="14.85546875" bestFit="1" customWidth="1"/>
    <col min="10995" max="10995" width="16.140625" customWidth="1"/>
    <col min="10996" max="10996" width="17.28515625" customWidth="1"/>
    <col min="10997" max="10997" width="15.85546875" bestFit="1" customWidth="1"/>
    <col min="10998" max="10998" width="18.7109375" bestFit="1" customWidth="1"/>
    <col min="11000" max="11000" width="14.28515625" bestFit="1" customWidth="1"/>
    <col min="11001" max="11001" width="18.7109375" bestFit="1" customWidth="1"/>
    <col min="11002" max="11003" width="15.85546875" bestFit="1" customWidth="1"/>
    <col min="11004" max="11004" width="14.85546875" bestFit="1" customWidth="1"/>
    <col min="11005" max="11005" width="14.28515625" bestFit="1" customWidth="1"/>
    <col min="11006" max="11006" width="15.28515625" customWidth="1"/>
    <col min="11007" max="11007" width="15.85546875" customWidth="1"/>
    <col min="11008" max="11008" width="14.28515625" customWidth="1"/>
    <col min="11009" max="11009" width="14.85546875" bestFit="1" customWidth="1"/>
    <col min="11010" max="11010" width="16.140625" customWidth="1"/>
    <col min="11011" max="11011" width="17.28515625" customWidth="1"/>
    <col min="11012" max="11012" width="15.85546875" bestFit="1" customWidth="1"/>
    <col min="11013" max="11013" width="18.7109375" bestFit="1" customWidth="1"/>
    <col min="11174" max="11174" width="5.7109375" customWidth="1"/>
    <col min="11175" max="11175" width="29" customWidth="1"/>
    <col min="11176" max="11176" width="17.140625" customWidth="1"/>
    <col min="11177" max="11177" width="11.140625" customWidth="1"/>
    <col min="11178" max="11178" width="15.7109375" customWidth="1"/>
    <col min="11179" max="11179" width="16.28515625" customWidth="1"/>
    <col min="11180" max="11180" width="21.140625" customWidth="1"/>
    <col min="11181" max="11181" width="13" customWidth="1"/>
    <col min="11182" max="11182" width="15.28515625" customWidth="1"/>
    <col min="11183" max="11184" width="14.28515625" customWidth="1"/>
    <col min="11185" max="11186" width="15" customWidth="1"/>
    <col min="11187" max="11187" width="17.7109375" customWidth="1"/>
    <col min="11188" max="11188" width="15.7109375" customWidth="1"/>
    <col min="11189" max="11190" width="15" customWidth="1"/>
    <col min="11191" max="11191" width="15.85546875" customWidth="1"/>
    <col min="11192" max="11192" width="17.85546875" customWidth="1"/>
    <col min="11193" max="11193" width="15.85546875" bestFit="1" customWidth="1"/>
    <col min="11194" max="11194" width="18.7109375" bestFit="1" customWidth="1"/>
    <col min="11195" max="11195" width="5.7109375" customWidth="1"/>
    <col min="11196" max="11196" width="16.5703125" customWidth="1"/>
    <col min="11197" max="11197" width="18.7109375" bestFit="1" customWidth="1"/>
    <col min="11198" max="11199" width="15.85546875" bestFit="1" customWidth="1"/>
    <col min="11200" max="11200" width="14.85546875" bestFit="1" customWidth="1"/>
    <col min="11201" max="11201" width="14.28515625" bestFit="1" customWidth="1"/>
    <col min="11202" max="11202" width="15.28515625" customWidth="1"/>
    <col min="11203" max="11203" width="15.85546875" customWidth="1"/>
    <col min="11204" max="11204" width="14.28515625" customWidth="1"/>
    <col min="11205" max="11205" width="14.85546875" bestFit="1" customWidth="1"/>
    <col min="11206" max="11206" width="16.140625" customWidth="1"/>
    <col min="11207" max="11207" width="17.28515625" customWidth="1"/>
    <col min="11208" max="11208" width="15.85546875" bestFit="1" customWidth="1"/>
    <col min="11209" max="11209" width="18.7109375" bestFit="1" customWidth="1"/>
    <col min="11211" max="11211" width="14.28515625" bestFit="1" customWidth="1"/>
    <col min="11212" max="11212" width="18.7109375" bestFit="1" customWidth="1"/>
    <col min="11213" max="11214" width="15.85546875" bestFit="1" customWidth="1"/>
    <col min="11215" max="11215" width="14.85546875" bestFit="1" customWidth="1"/>
    <col min="11216" max="11216" width="16.85546875" customWidth="1"/>
    <col min="11217" max="11217" width="15.28515625" customWidth="1"/>
    <col min="11218" max="11218" width="15.85546875" customWidth="1"/>
    <col min="11219" max="11219" width="14.28515625" customWidth="1"/>
    <col min="11220" max="11220" width="14.85546875" bestFit="1" customWidth="1"/>
    <col min="11221" max="11221" width="16.140625" customWidth="1"/>
    <col min="11222" max="11222" width="17.28515625" customWidth="1"/>
    <col min="11223" max="11223" width="15.85546875" bestFit="1" customWidth="1"/>
    <col min="11224" max="11224" width="18.7109375" bestFit="1" customWidth="1"/>
    <col min="11226" max="11226" width="14.28515625" bestFit="1" customWidth="1"/>
    <col min="11227" max="11227" width="18.7109375" bestFit="1" customWidth="1"/>
    <col min="11228" max="11229" width="15.85546875" bestFit="1" customWidth="1"/>
    <col min="11230" max="11230" width="14.85546875" bestFit="1" customWidth="1"/>
    <col min="11231" max="11231" width="14.28515625" bestFit="1" customWidth="1"/>
    <col min="11232" max="11232" width="15.28515625" customWidth="1"/>
    <col min="11233" max="11233" width="15.85546875" customWidth="1"/>
    <col min="11234" max="11234" width="14.28515625" customWidth="1"/>
    <col min="11235" max="11235" width="14.85546875" bestFit="1" customWidth="1"/>
    <col min="11236" max="11236" width="16.140625" customWidth="1"/>
    <col min="11237" max="11237" width="17.28515625" customWidth="1"/>
    <col min="11238" max="11238" width="15.85546875" bestFit="1" customWidth="1"/>
    <col min="11239" max="11239" width="18.7109375" bestFit="1" customWidth="1"/>
    <col min="11241" max="11241" width="14.28515625" bestFit="1" customWidth="1"/>
    <col min="11242" max="11242" width="18.7109375" bestFit="1" customWidth="1"/>
    <col min="11243" max="11244" width="15.85546875" bestFit="1" customWidth="1"/>
    <col min="11245" max="11245" width="14.85546875" bestFit="1" customWidth="1"/>
    <col min="11246" max="11246" width="14.28515625" bestFit="1" customWidth="1"/>
    <col min="11247" max="11247" width="15.28515625" customWidth="1"/>
    <col min="11248" max="11248" width="15.85546875" customWidth="1"/>
    <col min="11249" max="11249" width="14.28515625" customWidth="1"/>
    <col min="11250" max="11250" width="14.85546875" bestFit="1" customWidth="1"/>
    <col min="11251" max="11251" width="16.140625" customWidth="1"/>
    <col min="11252" max="11252" width="17.28515625" customWidth="1"/>
    <col min="11253" max="11253" width="15.85546875" bestFit="1" customWidth="1"/>
    <col min="11254" max="11254" width="18.7109375" bestFit="1" customWidth="1"/>
    <col min="11256" max="11256" width="14.28515625" bestFit="1" customWidth="1"/>
    <col min="11257" max="11257" width="18.7109375" bestFit="1" customWidth="1"/>
    <col min="11258" max="11259" width="15.85546875" bestFit="1" customWidth="1"/>
    <col min="11260" max="11260" width="14.85546875" bestFit="1" customWidth="1"/>
    <col min="11261" max="11261" width="14.28515625" bestFit="1" customWidth="1"/>
    <col min="11262" max="11262" width="15.28515625" customWidth="1"/>
    <col min="11263" max="11263" width="15.85546875" customWidth="1"/>
    <col min="11264" max="11264" width="14.28515625" customWidth="1"/>
    <col min="11265" max="11265" width="14.85546875" bestFit="1" customWidth="1"/>
    <col min="11266" max="11266" width="16.140625" customWidth="1"/>
    <col min="11267" max="11267" width="17.28515625" customWidth="1"/>
    <col min="11268" max="11268" width="15.85546875" bestFit="1" customWidth="1"/>
    <col min="11269" max="11269" width="18.7109375" bestFit="1" customWidth="1"/>
    <col min="11430" max="11430" width="5.7109375" customWidth="1"/>
    <col min="11431" max="11431" width="29" customWidth="1"/>
    <col min="11432" max="11432" width="17.140625" customWidth="1"/>
    <col min="11433" max="11433" width="11.140625" customWidth="1"/>
    <col min="11434" max="11434" width="15.7109375" customWidth="1"/>
    <col min="11435" max="11435" width="16.28515625" customWidth="1"/>
    <col min="11436" max="11436" width="21.140625" customWidth="1"/>
    <col min="11437" max="11437" width="13" customWidth="1"/>
    <col min="11438" max="11438" width="15.28515625" customWidth="1"/>
    <col min="11439" max="11440" width="14.28515625" customWidth="1"/>
    <col min="11441" max="11442" width="15" customWidth="1"/>
    <col min="11443" max="11443" width="17.7109375" customWidth="1"/>
    <col min="11444" max="11444" width="15.7109375" customWidth="1"/>
    <col min="11445" max="11446" width="15" customWidth="1"/>
    <col min="11447" max="11447" width="15.85546875" customWidth="1"/>
    <col min="11448" max="11448" width="17.85546875" customWidth="1"/>
    <col min="11449" max="11449" width="15.85546875" bestFit="1" customWidth="1"/>
    <col min="11450" max="11450" width="18.7109375" bestFit="1" customWidth="1"/>
    <col min="11451" max="11451" width="5.7109375" customWidth="1"/>
    <col min="11452" max="11452" width="16.5703125" customWidth="1"/>
    <col min="11453" max="11453" width="18.7109375" bestFit="1" customWidth="1"/>
    <col min="11454" max="11455" width="15.85546875" bestFit="1" customWidth="1"/>
    <col min="11456" max="11456" width="14.85546875" bestFit="1" customWidth="1"/>
    <col min="11457" max="11457" width="14.28515625" bestFit="1" customWidth="1"/>
    <col min="11458" max="11458" width="15.28515625" customWidth="1"/>
    <col min="11459" max="11459" width="15.85546875" customWidth="1"/>
    <col min="11460" max="11460" width="14.28515625" customWidth="1"/>
    <col min="11461" max="11461" width="14.85546875" bestFit="1" customWidth="1"/>
    <col min="11462" max="11462" width="16.140625" customWidth="1"/>
    <col min="11463" max="11463" width="17.28515625" customWidth="1"/>
    <col min="11464" max="11464" width="15.85546875" bestFit="1" customWidth="1"/>
    <col min="11465" max="11465" width="18.7109375" bestFit="1" customWidth="1"/>
    <col min="11467" max="11467" width="14.28515625" bestFit="1" customWidth="1"/>
    <col min="11468" max="11468" width="18.7109375" bestFit="1" customWidth="1"/>
    <col min="11469" max="11470" width="15.85546875" bestFit="1" customWidth="1"/>
    <col min="11471" max="11471" width="14.85546875" bestFit="1" customWidth="1"/>
    <col min="11472" max="11472" width="16.85546875" customWidth="1"/>
    <col min="11473" max="11473" width="15.28515625" customWidth="1"/>
    <col min="11474" max="11474" width="15.85546875" customWidth="1"/>
    <col min="11475" max="11475" width="14.28515625" customWidth="1"/>
    <col min="11476" max="11476" width="14.85546875" bestFit="1" customWidth="1"/>
    <col min="11477" max="11477" width="16.140625" customWidth="1"/>
    <col min="11478" max="11478" width="17.28515625" customWidth="1"/>
    <col min="11479" max="11479" width="15.85546875" bestFit="1" customWidth="1"/>
    <col min="11480" max="11480" width="18.7109375" bestFit="1" customWidth="1"/>
    <col min="11482" max="11482" width="14.28515625" bestFit="1" customWidth="1"/>
    <col min="11483" max="11483" width="18.7109375" bestFit="1" customWidth="1"/>
    <col min="11484" max="11485" width="15.85546875" bestFit="1" customWidth="1"/>
    <col min="11486" max="11486" width="14.85546875" bestFit="1" customWidth="1"/>
    <col min="11487" max="11487" width="14.28515625" bestFit="1" customWidth="1"/>
    <col min="11488" max="11488" width="15.28515625" customWidth="1"/>
    <col min="11489" max="11489" width="15.85546875" customWidth="1"/>
    <col min="11490" max="11490" width="14.28515625" customWidth="1"/>
    <col min="11491" max="11491" width="14.85546875" bestFit="1" customWidth="1"/>
    <col min="11492" max="11492" width="16.140625" customWidth="1"/>
    <col min="11493" max="11493" width="17.28515625" customWidth="1"/>
    <col min="11494" max="11494" width="15.85546875" bestFit="1" customWidth="1"/>
    <col min="11495" max="11495" width="18.7109375" bestFit="1" customWidth="1"/>
    <col min="11497" max="11497" width="14.28515625" bestFit="1" customWidth="1"/>
    <col min="11498" max="11498" width="18.7109375" bestFit="1" customWidth="1"/>
    <col min="11499" max="11500" width="15.85546875" bestFit="1" customWidth="1"/>
    <col min="11501" max="11501" width="14.85546875" bestFit="1" customWidth="1"/>
    <col min="11502" max="11502" width="14.28515625" bestFit="1" customWidth="1"/>
    <col min="11503" max="11503" width="15.28515625" customWidth="1"/>
    <col min="11504" max="11504" width="15.85546875" customWidth="1"/>
    <col min="11505" max="11505" width="14.28515625" customWidth="1"/>
    <col min="11506" max="11506" width="14.85546875" bestFit="1" customWidth="1"/>
    <col min="11507" max="11507" width="16.140625" customWidth="1"/>
    <col min="11508" max="11508" width="17.28515625" customWidth="1"/>
    <col min="11509" max="11509" width="15.85546875" bestFit="1" customWidth="1"/>
    <col min="11510" max="11510" width="18.7109375" bestFit="1" customWidth="1"/>
    <col min="11512" max="11512" width="14.28515625" bestFit="1" customWidth="1"/>
    <col min="11513" max="11513" width="18.7109375" bestFit="1" customWidth="1"/>
    <col min="11514" max="11515" width="15.85546875" bestFit="1" customWidth="1"/>
    <col min="11516" max="11516" width="14.85546875" bestFit="1" customWidth="1"/>
    <col min="11517" max="11517" width="14.28515625" bestFit="1" customWidth="1"/>
    <col min="11518" max="11518" width="15.28515625" customWidth="1"/>
    <col min="11519" max="11519" width="15.85546875" customWidth="1"/>
    <col min="11520" max="11520" width="14.28515625" customWidth="1"/>
    <col min="11521" max="11521" width="14.85546875" bestFit="1" customWidth="1"/>
    <col min="11522" max="11522" width="16.140625" customWidth="1"/>
    <col min="11523" max="11523" width="17.28515625" customWidth="1"/>
    <col min="11524" max="11524" width="15.85546875" bestFit="1" customWidth="1"/>
    <col min="11525" max="11525" width="18.7109375" bestFit="1" customWidth="1"/>
    <col min="11686" max="11686" width="5.7109375" customWidth="1"/>
    <col min="11687" max="11687" width="29" customWidth="1"/>
    <col min="11688" max="11688" width="17.140625" customWidth="1"/>
    <col min="11689" max="11689" width="11.140625" customWidth="1"/>
    <col min="11690" max="11690" width="15.7109375" customWidth="1"/>
    <col min="11691" max="11691" width="16.28515625" customWidth="1"/>
    <col min="11692" max="11692" width="21.140625" customWidth="1"/>
    <col min="11693" max="11693" width="13" customWidth="1"/>
    <col min="11694" max="11694" width="15.28515625" customWidth="1"/>
    <col min="11695" max="11696" width="14.28515625" customWidth="1"/>
    <col min="11697" max="11698" width="15" customWidth="1"/>
    <col min="11699" max="11699" width="17.7109375" customWidth="1"/>
    <col min="11700" max="11700" width="15.7109375" customWidth="1"/>
    <col min="11701" max="11702" width="15" customWidth="1"/>
    <col min="11703" max="11703" width="15.85546875" customWidth="1"/>
    <col min="11704" max="11704" width="17.85546875" customWidth="1"/>
    <col min="11705" max="11705" width="15.85546875" bestFit="1" customWidth="1"/>
    <col min="11706" max="11706" width="18.7109375" bestFit="1" customWidth="1"/>
    <col min="11707" max="11707" width="5.7109375" customWidth="1"/>
    <col min="11708" max="11708" width="16.5703125" customWidth="1"/>
    <col min="11709" max="11709" width="18.7109375" bestFit="1" customWidth="1"/>
    <col min="11710" max="11711" width="15.85546875" bestFit="1" customWidth="1"/>
    <col min="11712" max="11712" width="14.85546875" bestFit="1" customWidth="1"/>
    <col min="11713" max="11713" width="14.28515625" bestFit="1" customWidth="1"/>
    <col min="11714" max="11714" width="15.28515625" customWidth="1"/>
    <col min="11715" max="11715" width="15.85546875" customWidth="1"/>
    <col min="11716" max="11716" width="14.28515625" customWidth="1"/>
    <col min="11717" max="11717" width="14.85546875" bestFit="1" customWidth="1"/>
    <col min="11718" max="11718" width="16.140625" customWidth="1"/>
    <col min="11719" max="11719" width="17.28515625" customWidth="1"/>
    <col min="11720" max="11720" width="15.85546875" bestFit="1" customWidth="1"/>
    <col min="11721" max="11721" width="18.7109375" bestFit="1" customWidth="1"/>
    <col min="11723" max="11723" width="14.28515625" bestFit="1" customWidth="1"/>
    <col min="11724" max="11724" width="18.7109375" bestFit="1" customWidth="1"/>
    <col min="11725" max="11726" width="15.85546875" bestFit="1" customWidth="1"/>
    <col min="11727" max="11727" width="14.85546875" bestFit="1" customWidth="1"/>
    <col min="11728" max="11728" width="16.85546875" customWidth="1"/>
    <col min="11729" max="11729" width="15.28515625" customWidth="1"/>
    <col min="11730" max="11730" width="15.85546875" customWidth="1"/>
    <col min="11731" max="11731" width="14.28515625" customWidth="1"/>
    <col min="11732" max="11732" width="14.85546875" bestFit="1" customWidth="1"/>
    <col min="11733" max="11733" width="16.140625" customWidth="1"/>
    <col min="11734" max="11734" width="17.28515625" customWidth="1"/>
    <col min="11735" max="11735" width="15.85546875" bestFit="1" customWidth="1"/>
    <col min="11736" max="11736" width="18.7109375" bestFit="1" customWidth="1"/>
    <col min="11738" max="11738" width="14.28515625" bestFit="1" customWidth="1"/>
    <col min="11739" max="11739" width="18.7109375" bestFit="1" customWidth="1"/>
    <col min="11740" max="11741" width="15.85546875" bestFit="1" customWidth="1"/>
    <col min="11742" max="11742" width="14.85546875" bestFit="1" customWidth="1"/>
    <col min="11743" max="11743" width="14.28515625" bestFit="1" customWidth="1"/>
    <col min="11744" max="11744" width="15.28515625" customWidth="1"/>
    <col min="11745" max="11745" width="15.85546875" customWidth="1"/>
    <col min="11746" max="11746" width="14.28515625" customWidth="1"/>
    <col min="11747" max="11747" width="14.85546875" bestFit="1" customWidth="1"/>
    <col min="11748" max="11748" width="16.140625" customWidth="1"/>
    <col min="11749" max="11749" width="17.28515625" customWidth="1"/>
    <col min="11750" max="11750" width="15.85546875" bestFit="1" customWidth="1"/>
    <col min="11751" max="11751" width="18.7109375" bestFit="1" customWidth="1"/>
    <col min="11753" max="11753" width="14.28515625" bestFit="1" customWidth="1"/>
    <col min="11754" max="11754" width="18.7109375" bestFit="1" customWidth="1"/>
    <col min="11755" max="11756" width="15.85546875" bestFit="1" customWidth="1"/>
    <col min="11757" max="11757" width="14.85546875" bestFit="1" customWidth="1"/>
    <col min="11758" max="11758" width="14.28515625" bestFit="1" customWidth="1"/>
    <col min="11759" max="11759" width="15.28515625" customWidth="1"/>
    <col min="11760" max="11760" width="15.85546875" customWidth="1"/>
    <col min="11761" max="11761" width="14.28515625" customWidth="1"/>
    <col min="11762" max="11762" width="14.85546875" bestFit="1" customWidth="1"/>
    <col min="11763" max="11763" width="16.140625" customWidth="1"/>
    <col min="11764" max="11764" width="17.28515625" customWidth="1"/>
    <col min="11765" max="11765" width="15.85546875" bestFit="1" customWidth="1"/>
    <col min="11766" max="11766" width="18.7109375" bestFit="1" customWidth="1"/>
    <col min="11768" max="11768" width="14.28515625" bestFit="1" customWidth="1"/>
    <col min="11769" max="11769" width="18.7109375" bestFit="1" customWidth="1"/>
    <col min="11770" max="11771" width="15.85546875" bestFit="1" customWidth="1"/>
    <col min="11772" max="11772" width="14.85546875" bestFit="1" customWidth="1"/>
    <col min="11773" max="11773" width="14.28515625" bestFit="1" customWidth="1"/>
    <col min="11774" max="11774" width="15.28515625" customWidth="1"/>
    <col min="11775" max="11775" width="15.85546875" customWidth="1"/>
    <col min="11776" max="11776" width="14.28515625" customWidth="1"/>
    <col min="11777" max="11777" width="14.85546875" bestFit="1" customWidth="1"/>
    <col min="11778" max="11778" width="16.140625" customWidth="1"/>
    <col min="11779" max="11779" width="17.28515625" customWidth="1"/>
    <col min="11780" max="11780" width="15.85546875" bestFit="1" customWidth="1"/>
    <col min="11781" max="11781" width="18.7109375" bestFit="1" customWidth="1"/>
    <col min="11942" max="11942" width="5.7109375" customWidth="1"/>
    <col min="11943" max="11943" width="29" customWidth="1"/>
    <col min="11944" max="11944" width="17.140625" customWidth="1"/>
    <col min="11945" max="11945" width="11.140625" customWidth="1"/>
    <col min="11946" max="11946" width="15.7109375" customWidth="1"/>
    <col min="11947" max="11947" width="16.28515625" customWidth="1"/>
    <col min="11948" max="11948" width="21.140625" customWidth="1"/>
    <col min="11949" max="11949" width="13" customWidth="1"/>
    <col min="11950" max="11950" width="15.28515625" customWidth="1"/>
    <col min="11951" max="11952" width="14.28515625" customWidth="1"/>
    <col min="11953" max="11954" width="15" customWidth="1"/>
    <col min="11955" max="11955" width="17.7109375" customWidth="1"/>
    <col min="11956" max="11956" width="15.7109375" customWidth="1"/>
    <col min="11957" max="11958" width="15" customWidth="1"/>
    <col min="11959" max="11959" width="15.85546875" customWidth="1"/>
    <col min="11960" max="11960" width="17.85546875" customWidth="1"/>
    <col min="11961" max="11961" width="15.85546875" bestFit="1" customWidth="1"/>
    <col min="11962" max="11962" width="18.7109375" bestFit="1" customWidth="1"/>
    <col min="11963" max="11963" width="5.7109375" customWidth="1"/>
    <col min="11964" max="11964" width="16.5703125" customWidth="1"/>
    <col min="11965" max="11965" width="18.7109375" bestFit="1" customWidth="1"/>
    <col min="11966" max="11967" width="15.85546875" bestFit="1" customWidth="1"/>
    <col min="11968" max="11968" width="14.85546875" bestFit="1" customWidth="1"/>
    <col min="11969" max="11969" width="14.28515625" bestFit="1" customWidth="1"/>
    <col min="11970" max="11970" width="15.28515625" customWidth="1"/>
    <col min="11971" max="11971" width="15.85546875" customWidth="1"/>
    <col min="11972" max="11972" width="14.28515625" customWidth="1"/>
    <col min="11973" max="11973" width="14.85546875" bestFit="1" customWidth="1"/>
    <col min="11974" max="11974" width="16.140625" customWidth="1"/>
    <col min="11975" max="11975" width="17.28515625" customWidth="1"/>
    <col min="11976" max="11976" width="15.85546875" bestFit="1" customWidth="1"/>
    <col min="11977" max="11977" width="18.7109375" bestFit="1" customWidth="1"/>
    <col min="11979" max="11979" width="14.28515625" bestFit="1" customWidth="1"/>
    <col min="11980" max="11980" width="18.7109375" bestFit="1" customWidth="1"/>
    <col min="11981" max="11982" width="15.85546875" bestFit="1" customWidth="1"/>
    <col min="11983" max="11983" width="14.85546875" bestFit="1" customWidth="1"/>
    <col min="11984" max="11984" width="16.85546875" customWidth="1"/>
    <col min="11985" max="11985" width="15.28515625" customWidth="1"/>
    <col min="11986" max="11986" width="15.85546875" customWidth="1"/>
    <col min="11987" max="11987" width="14.28515625" customWidth="1"/>
    <col min="11988" max="11988" width="14.85546875" bestFit="1" customWidth="1"/>
    <col min="11989" max="11989" width="16.140625" customWidth="1"/>
    <col min="11990" max="11990" width="17.28515625" customWidth="1"/>
    <col min="11991" max="11991" width="15.85546875" bestFit="1" customWidth="1"/>
    <col min="11992" max="11992" width="18.7109375" bestFit="1" customWidth="1"/>
    <col min="11994" max="11994" width="14.28515625" bestFit="1" customWidth="1"/>
    <col min="11995" max="11995" width="18.7109375" bestFit="1" customWidth="1"/>
    <col min="11996" max="11997" width="15.85546875" bestFit="1" customWidth="1"/>
    <col min="11998" max="11998" width="14.85546875" bestFit="1" customWidth="1"/>
    <col min="11999" max="11999" width="14.28515625" bestFit="1" customWidth="1"/>
    <col min="12000" max="12000" width="15.28515625" customWidth="1"/>
    <col min="12001" max="12001" width="15.85546875" customWidth="1"/>
    <col min="12002" max="12002" width="14.28515625" customWidth="1"/>
    <col min="12003" max="12003" width="14.85546875" bestFit="1" customWidth="1"/>
    <col min="12004" max="12004" width="16.140625" customWidth="1"/>
    <col min="12005" max="12005" width="17.28515625" customWidth="1"/>
    <col min="12006" max="12006" width="15.85546875" bestFit="1" customWidth="1"/>
    <col min="12007" max="12007" width="18.7109375" bestFit="1" customWidth="1"/>
    <col min="12009" max="12009" width="14.28515625" bestFit="1" customWidth="1"/>
    <col min="12010" max="12010" width="18.7109375" bestFit="1" customWidth="1"/>
    <col min="12011" max="12012" width="15.85546875" bestFit="1" customWidth="1"/>
    <col min="12013" max="12013" width="14.85546875" bestFit="1" customWidth="1"/>
    <col min="12014" max="12014" width="14.28515625" bestFit="1" customWidth="1"/>
    <col min="12015" max="12015" width="15.28515625" customWidth="1"/>
    <col min="12016" max="12016" width="15.85546875" customWidth="1"/>
    <col min="12017" max="12017" width="14.28515625" customWidth="1"/>
    <col min="12018" max="12018" width="14.85546875" bestFit="1" customWidth="1"/>
    <col min="12019" max="12019" width="16.140625" customWidth="1"/>
    <col min="12020" max="12020" width="17.28515625" customWidth="1"/>
    <col min="12021" max="12021" width="15.85546875" bestFit="1" customWidth="1"/>
    <col min="12022" max="12022" width="18.7109375" bestFit="1" customWidth="1"/>
    <col min="12024" max="12024" width="14.28515625" bestFit="1" customWidth="1"/>
    <col min="12025" max="12025" width="18.7109375" bestFit="1" customWidth="1"/>
    <col min="12026" max="12027" width="15.85546875" bestFit="1" customWidth="1"/>
    <col min="12028" max="12028" width="14.85546875" bestFit="1" customWidth="1"/>
    <col min="12029" max="12029" width="14.28515625" bestFit="1" customWidth="1"/>
    <col min="12030" max="12030" width="15.28515625" customWidth="1"/>
    <col min="12031" max="12031" width="15.85546875" customWidth="1"/>
    <col min="12032" max="12032" width="14.28515625" customWidth="1"/>
    <col min="12033" max="12033" width="14.85546875" bestFit="1" customWidth="1"/>
    <col min="12034" max="12034" width="16.140625" customWidth="1"/>
    <col min="12035" max="12035" width="17.28515625" customWidth="1"/>
    <col min="12036" max="12036" width="15.85546875" bestFit="1" customWidth="1"/>
    <col min="12037" max="12037" width="18.7109375" bestFit="1" customWidth="1"/>
    <col min="12198" max="12198" width="5.7109375" customWidth="1"/>
    <col min="12199" max="12199" width="29" customWidth="1"/>
    <col min="12200" max="12200" width="17.140625" customWidth="1"/>
    <col min="12201" max="12201" width="11.140625" customWidth="1"/>
    <col min="12202" max="12202" width="15.7109375" customWidth="1"/>
    <col min="12203" max="12203" width="16.28515625" customWidth="1"/>
    <col min="12204" max="12204" width="21.140625" customWidth="1"/>
    <col min="12205" max="12205" width="13" customWidth="1"/>
    <col min="12206" max="12206" width="15.28515625" customWidth="1"/>
    <col min="12207" max="12208" width="14.28515625" customWidth="1"/>
    <col min="12209" max="12210" width="15" customWidth="1"/>
    <col min="12211" max="12211" width="17.7109375" customWidth="1"/>
    <col min="12212" max="12212" width="15.7109375" customWidth="1"/>
    <col min="12213" max="12214" width="15" customWidth="1"/>
    <col min="12215" max="12215" width="15.85546875" customWidth="1"/>
    <col min="12216" max="12216" width="17.85546875" customWidth="1"/>
    <col min="12217" max="12217" width="15.85546875" bestFit="1" customWidth="1"/>
    <col min="12218" max="12218" width="18.7109375" bestFit="1" customWidth="1"/>
    <col min="12219" max="12219" width="5.7109375" customWidth="1"/>
    <col min="12220" max="12220" width="16.5703125" customWidth="1"/>
    <col min="12221" max="12221" width="18.7109375" bestFit="1" customWidth="1"/>
    <col min="12222" max="12223" width="15.85546875" bestFit="1" customWidth="1"/>
    <col min="12224" max="12224" width="14.85546875" bestFit="1" customWidth="1"/>
    <col min="12225" max="12225" width="14.28515625" bestFit="1" customWidth="1"/>
    <col min="12226" max="12226" width="15.28515625" customWidth="1"/>
    <col min="12227" max="12227" width="15.85546875" customWidth="1"/>
    <col min="12228" max="12228" width="14.28515625" customWidth="1"/>
    <col min="12229" max="12229" width="14.85546875" bestFit="1" customWidth="1"/>
    <col min="12230" max="12230" width="16.140625" customWidth="1"/>
    <col min="12231" max="12231" width="17.28515625" customWidth="1"/>
    <col min="12232" max="12232" width="15.85546875" bestFit="1" customWidth="1"/>
    <col min="12233" max="12233" width="18.7109375" bestFit="1" customWidth="1"/>
    <col min="12235" max="12235" width="14.28515625" bestFit="1" customWidth="1"/>
    <col min="12236" max="12236" width="18.7109375" bestFit="1" customWidth="1"/>
    <col min="12237" max="12238" width="15.85546875" bestFit="1" customWidth="1"/>
    <col min="12239" max="12239" width="14.85546875" bestFit="1" customWidth="1"/>
    <col min="12240" max="12240" width="16.85546875" customWidth="1"/>
    <col min="12241" max="12241" width="15.28515625" customWidth="1"/>
    <col min="12242" max="12242" width="15.85546875" customWidth="1"/>
    <col min="12243" max="12243" width="14.28515625" customWidth="1"/>
    <col min="12244" max="12244" width="14.85546875" bestFit="1" customWidth="1"/>
    <col min="12245" max="12245" width="16.140625" customWidth="1"/>
    <col min="12246" max="12246" width="17.28515625" customWidth="1"/>
    <col min="12247" max="12247" width="15.85546875" bestFit="1" customWidth="1"/>
    <col min="12248" max="12248" width="18.7109375" bestFit="1" customWidth="1"/>
    <col min="12250" max="12250" width="14.28515625" bestFit="1" customWidth="1"/>
    <col min="12251" max="12251" width="18.7109375" bestFit="1" customWidth="1"/>
    <col min="12252" max="12253" width="15.85546875" bestFit="1" customWidth="1"/>
    <col min="12254" max="12254" width="14.85546875" bestFit="1" customWidth="1"/>
    <col min="12255" max="12255" width="14.28515625" bestFit="1" customWidth="1"/>
    <col min="12256" max="12256" width="15.28515625" customWidth="1"/>
    <col min="12257" max="12257" width="15.85546875" customWidth="1"/>
    <col min="12258" max="12258" width="14.28515625" customWidth="1"/>
    <col min="12259" max="12259" width="14.85546875" bestFit="1" customWidth="1"/>
    <col min="12260" max="12260" width="16.140625" customWidth="1"/>
    <col min="12261" max="12261" width="17.28515625" customWidth="1"/>
    <col min="12262" max="12262" width="15.85546875" bestFit="1" customWidth="1"/>
    <col min="12263" max="12263" width="18.7109375" bestFit="1" customWidth="1"/>
    <col min="12265" max="12265" width="14.28515625" bestFit="1" customWidth="1"/>
    <col min="12266" max="12266" width="18.7109375" bestFit="1" customWidth="1"/>
    <col min="12267" max="12268" width="15.85546875" bestFit="1" customWidth="1"/>
    <col min="12269" max="12269" width="14.85546875" bestFit="1" customWidth="1"/>
    <col min="12270" max="12270" width="14.28515625" bestFit="1" customWidth="1"/>
    <col min="12271" max="12271" width="15.28515625" customWidth="1"/>
    <col min="12272" max="12272" width="15.85546875" customWidth="1"/>
    <col min="12273" max="12273" width="14.28515625" customWidth="1"/>
    <col min="12274" max="12274" width="14.85546875" bestFit="1" customWidth="1"/>
    <col min="12275" max="12275" width="16.140625" customWidth="1"/>
    <col min="12276" max="12276" width="17.28515625" customWidth="1"/>
    <col min="12277" max="12277" width="15.85546875" bestFit="1" customWidth="1"/>
    <col min="12278" max="12278" width="18.7109375" bestFit="1" customWidth="1"/>
    <col min="12280" max="12280" width="14.28515625" bestFit="1" customWidth="1"/>
    <col min="12281" max="12281" width="18.7109375" bestFit="1" customWidth="1"/>
    <col min="12282" max="12283" width="15.85546875" bestFit="1" customWidth="1"/>
    <col min="12284" max="12284" width="14.85546875" bestFit="1" customWidth="1"/>
    <col min="12285" max="12285" width="14.28515625" bestFit="1" customWidth="1"/>
    <col min="12286" max="12286" width="15.28515625" customWidth="1"/>
    <col min="12287" max="12287" width="15.85546875" customWidth="1"/>
    <col min="12288" max="12288" width="14.28515625" customWidth="1"/>
    <col min="12289" max="12289" width="14.85546875" bestFit="1" customWidth="1"/>
    <col min="12290" max="12290" width="16.140625" customWidth="1"/>
    <col min="12291" max="12291" width="17.28515625" customWidth="1"/>
    <col min="12292" max="12292" width="15.85546875" bestFit="1" customWidth="1"/>
    <col min="12293" max="12293" width="18.7109375" bestFit="1" customWidth="1"/>
    <col min="12454" max="12454" width="5.7109375" customWidth="1"/>
    <col min="12455" max="12455" width="29" customWidth="1"/>
    <col min="12456" max="12456" width="17.140625" customWidth="1"/>
    <col min="12457" max="12457" width="11.140625" customWidth="1"/>
    <col min="12458" max="12458" width="15.7109375" customWidth="1"/>
    <col min="12459" max="12459" width="16.28515625" customWidth="1"/>
    <col min="12460" max="12460" width="21.140625" customWidth="1"/>
    <col min="12461" max="12461" width="13" customWidth="1"/>
    <col min="12462" max="12462" width="15.28515625" customWidth="1"/>
    <col min="12463" max="12464" width="14.28515625" customWidth="1"/>
    <col min="12465" max="12466" width="15" customWidth="1"/>
    <col min="12467" max="12467" width="17.7109375" customWidth="1"/>
    <col min="12468" max="12468" width="15.7109375" customWidth="1"/>
    <col min="12469" max="12470" width="15" customWidth="1"/>
    <col min="12471" max="12471" width="15.85546875" customWidth="1"/>
    <col min="12472" max="12472" width="17.85546875" customWidth="1"/>
    <col min="12473" max="12473" width="15.85546875" bestFit="1" customWidth="1"/>
    <col min="12474" max="12474" width="18.7109375" bestFit="1" customWidth="1"/>
    <col min="12475" max="12475" width="5.7109375" customWidth="1"/>
    <col min="12476" max="12476" width="16.5703125" customWidth="1"/>
    <col min="12477" max="12477" width="18.7109375" bestFit="1" customWidth="1"/>
    <col min="12478" max="12479" width="15.85546875" bestFit="1" customWidth="1"/>
    <col min="12480" max="12480" width="14.85546875" bestFit="1" customWidth="1"/>
    <col min="12481" max="12481" width="14.28515625" bestFit="1" customWidth="1"/>
    <col min="12482" max="12482" width="15.28515625" customWidth="1"/>
    <col min="12483" max="12483" width="15.85546875" customWidth="1"/>
    <col min="12484" max="12484" width="14.28515625" customWidth="1"/>
    <col min="12485" max="12485" width="14.85546875" bestFit="1" customWidth="1"/>
    <col min="12486" max="12486" width="16.140625" customWidth="1"/>
    <col min="12487" max="12487" width="17.28515625" customWidth="1"/>
    <col min="12488" max="12488" width="15.85546875" bestFit="1" customWidth="1"/>
    <col min="12489" max="12489" width="18.7109375" bestFit="1" customWidth="1"/>
    <col min="12491" max="12491" width="14.28515625" bestFit="1" customWidth="1"/>
    <col min="12492" max="12492" width="18.7109375" bestFit="1" customWidth="1"/>
    <col min="12493" max="12494" width="15.85546875" bestFit="1" customWidth="1"/>
    <col min="12495" max="12495" width="14.85546875" bestFit="1" customWidth="1"/>
    <col min="12496" max="12496" width="16.85546875" customWidth="1"/>
    <col min="12497" max="12497" width="15.28515625" customWidth="1"/>
    <col min="12498" max="12498" width="15.85546875" customWidth="1"/>
    <col min="12499" max="12499" width="14.28515625" customWidth="1"/>
    <col min="12500" max="12500" width="14.85546875" bestFit="1" customWidth="1"/>
    <col min="12501" max="12501" width="16.140625" customWidth="1"/>
    <col min="12502" max="12502" width="17.28515625" customWidth="1"/>
    <col min="12503" max="12503" width="15.85546875" bestFit="1" customWidth="1"/>
    <col min="12504" max="12504" width="18.7109375" bestFit="1" customWidth="1"/>
    <col min="12506" max="12506" width="14.28515625" bestFit="1" customWidth="1"/>
    <col min="12507" max="12507" width="18.7109375" bestFit="1" customWidth="1"/>
    <col min="12508" max="12509" width="15.85546875" bestFit="1" customWidth="1"/>
    <col min="12510" max="12510" width="14.85546875" bestFit="1" customWidth="1"/>
    <col min="12511" max="12511" width="14.28515625" bestFit="1" customWidth="1"/>
    <col min="12512" max="12512" width="15.28515625" customWidth="1"/>
    <col min="12513" max="12513" width="15.85546875" customWidth="1"/>
    <col min="12514" max="12514" width="14.28515625" customWidth="1"/>
    <col min="12515" max="12515" width="14.85546875" bestFit="1" customWidth="1"/>
    <col min="12516" max="12516" width="16.140625" customWidth="1"/>
    <col min="12517" max="12517" width="17.28515625" customWidth="1"/>
    <col min="12518" max="12518" width="15.85546875" bestFit="1" customWidth="1"/>
    <col min="12519" max="12519" width="18.7109375" bestFit="1" customWidth="1"/>
    <col min="12521" max="12521" width="14.28515625" bestFit="1" customWidth="1"/>
    <col min="12522" max="12522" width="18.7109375" bestFit="1" customWidth="1"/>
    <col min="12523" max="12524" width="15.85546875" bestFit="1" customWidth="1"/>
    <col min="12525" max="12525" width="14.85546875" bestFit="1" customWidth="1"/>
    <col min="12526" max="12526" width="14.28515625" bestFit="1" customWidth="1"/>
    <col min="12527" max="12527" width="15.28515625" customWidth="1"/>
    <col min="12528" max="12528" width="15.85546875" customWidth="1"/>
    <col min="12529" max="12529" width="14.28515625" customWidth="1"/>
    <col min="12530" max="12530" width="14.85546875" bestFit="1" customWidth="1"/>
    <col min="12531" max="12531" width="16.140625" customWidth="1"/>
    <col min="12532" max="12532" width="17.28515625" customWidth="1"/>
    <col min="12533" max="12533" width="15.85546875" bestFit="1" customWidth="1"/>
    <col min="12534" max="12534" width="18.7109375" bestFit="1" customWidth="1"/>
    <col min="12536" max="12536" width="14.28515625" bestFit="1" customWidth="1"/>
    <col min="12537" max="12537" width="18.7109375" bestFit="1" customWidth="1"/>
    <col min="12538" max="12539" width="15.85546875" bestFit="1" customWidth="1"/>
    <col min="12540" max="12540" width="14.85546875" bestFit="1" customWidth="1"/>
    <col min="12541" max="12541" width="14.28515625" bestFit="1" customWidth="1"/>
    <col min="12542" max="12542" width="15.28515625" customWidth="1"/>
    <col min="12543" max="12543" width="15.85546875" customWidth="1"/>
    <col min="12544" max="12544" width="14.28515625" customWidth="1"/>
    <col min="12545" max="12545" width="14.85546875" bestFit="1" customWidth="1"/>
    <col min="12546" max="12546" width="16.140625" customWidth="1"/>
    <col min="12547" max="12547" width="17.28515625" customWidth="1"/>
    <col min="12548" max="12548" width="15.85546875" bestFit="1" customWidth="1"/>
    <col min="12549" max="12549" width="18.7109375" bestFit="1" customWidth="1"/>
    <col min="12710" max="12710" width="5.7109375" customWidth="1"/>
    <col min="12711" max="12711" width="29" customWidth="1"/>
    <col min="12712" max="12712" width="17.140625" customWidth="1"/>
    <col min="12713" max="12713" width="11.140625" customWidth="1"/>
    <col min="12714" max="12714" width="15.7109375" customWidth="1"/>
    <col min="12715" max="12715" width="16.28515625" customWidth="1"/>
    <col min="12716" max="12716" width="21.140625" customWidth="1"/>
    <col min="12717" max="12717" width="13" customWidth="1"/>
    <col min="12718" max="12718" width="15.28515625" customWidth="1"/>
    <col min="12719" max="12720" width="14.28515625" customWidth="1"/>
    <col min="12721" max="12722" width="15" customWidth="1"/>
    <col min="12723" max="12723" width="17.7109375" customWidth="1"/>
    <col min="12724" max="12724" width="15.7109375" customWidth="1"/>
    <col min="12725" max="12726" width="15" customWidth="1"/>
    <col min="12727" max="12727" width="15.85546875" customWidth="1"/>
    <col min="12728" max="12728" width="17.85546875" customWidth="1"/>
    <col min="12729" max="12729" width="15.85546875" bestFit="1" customWidth="1"/>
    <col min="12730" max="12730" width="18.7109375" bestFit="1" customWidth="1"/>
    <col min="12731" max="12731" width="5.7109375" customWidth="1"/>
    <col min="12732" max="12732" width="16.5703125" customWidth="1"/>
    <col min="12733" max="12733" width="18.7109375" bestFit="1" customWidth="1"/>
    <col min="12734" max="12735" width="15.85546875" bestFit="1" customWidth="1"/>
    <col min="12736" max="12736" width="14.85546875" bestFit="1" customWidth="1"/>
    <col min="12737" max="12737" width="14.28515625" bestFit="1" customWidth="1"/>
    <col min="12738" max="12738" width="15.28515625" customWidth="1"/>
    <col min="12739" max="12739" width="15.85546875" customWidth="1"/>
    <col min="12740" max="12740" width="14.28515625" customWidth="1"/>
    <col min="12741" max="12741" width="14.85546875" bestFit="1" customWidth="1"/>
    <col min="12742" max="12742" width="16.140625" customWidth="1"/>
    <col min="12743" max="12743" width="17.28515625" customWidth="1"/>
    <col min="12744" max="12744" width="15.85546875" bestFit="1" customWidth="1"/>
    <col min="12745" max="12745" width="18.7109375" bestFit="1" customWidth="1"/>
    <col min="12747" max="12747" width="14.28515625" bestFit="1" customWidth="1"/>
    <col min="12748" max="12748" width="18.7109375" bestFit="1" customWidth="1"/>
    <col min="12749" max="12750" width="15.85546875" bestFit="1" customWidth="1"/>
    <col min="12751" max="12751" width="14.85546875" bestFit="1" customWidth="1"/>
    <col min="12752" max="12752" width="16.85546875" customWidth="1"/>
    <col min="12753" max="12753" width="15.28515625" customWidth="1"/>
    <col min="12754" max="12754" width="15.85546875" customWidth="1"/>
    <col min="12755" max="12755" width="14.28515625" customWidth="1"/>
    <col min="12756" max="12756" width="14.85546875" bestFit="1" customWidth="1"/>
    <col min="12757" max="12757" width="16.140625" customWidth="1"/>
    <col min="12758" max="12758" width="17.28515625" customWidth="1"/>
    <col min="12759" max="12759" width="15.85546875" bestFit="1" customWidth="1"/>
    <col min="12760" max="12760" width="18.7109375" bestFit="1" customWidth="1"/>
    <col min="12762" max="12762" width="14.28515625" bestFit="1" customWidth="1"/>
    <col min="12763" max="12763" width="18.7109375" bestFit="1" customWidth="1"/>
    <col min="12764" max="12765" width="15.85546875" bestFit="1" customWidth="1"/>
    <col min="12766" max="12766" width="14.85546875" bestFit="1" customWidth="1"/>
    <col min="12767" max="12767" width="14.28515625" bestFit="1" customWidth="1"/>
    <col min="12768" max="12768" width="15.28515625" customWidth="1"/>
    <col min="12769" max="12769" width="15.85546875" customWidth="1"/>
    <col min="12770" max="12770" width="14.28515625" customWidth="1"/>
    <col min="12771" max="12771" width="14.85546875" bestFit="1" customWidth="1"/>
    <col min="12772" max="12772" width="16.140625" customWidth="1"/>
    <col min="12773" max="12773" width="17.28515625" customWidth="1"/>
    <col min="12774" max="12774" width="15.85546875" bestFit="1" customWidth="1"/>
    <col min="12775" max="12775" width="18.7109375" bestFit="1" customWidth="1"/>
    <col min="12777" max="12777" width="14.28515625" bestFit="1" customWidth="1"/>
    <col min="12778" max="12778" width="18.7109375" bestFit="1" customWidth="1"/>
    <col min="12779" max="12780" width="15.85546875" bestFit="1" customWidth="1"/>
    <col min="12781" max="12781" width="14.85546875" bestFit="1" customWidth="1"/>
    <col min="12782" max="12782" width="14.28515625" bestFit="1" customWidth="1"/>
    <col min="12783" max="12783" width="15.28515625" customWidth="1"/>
    <col min="12784" max="12784" width="15.85546875" customWidth="1"/>
    <col min="12785" max="12785" width="14.28515625" customWidth="1"/>
    <col min="12786" max="12786" width="14.85546875" bestFit="1" customWidth="1"/>
    <col min="12787" max="12787" width="16.140625" customWidth="1"/>
    <col min="12788" max="12788" width="17.28515625" customWidth="1"/>
    <col min="12789" max="12789" width="15.85546875" bestFit="1" customWidth="1"/>
    <col min="12790" max="12790" width="18.7109375" bestFit="1" customWidth="1"/>
    <col min="12792" max="12792" width="14.28515625" bestFit="1" customWidth="1"/>
    <col min="12793" max="12793" width="18.7109375" bestFit="1" customWidth="1"/>
    <col min="12794" max="12795" width="15.85546875" bestFit="1" customWidth="1"/>
    <col min="12796" max="12796" width="14.85546875" bestFit="1" customWidth="1"/>
    <col min="12797" max="12797" width="14.28515625" bestFit="1" customWidth="1"/>
    <col min="12798" max="12798" width="15.28515625" customWidth="1"/>
    <col min="12799" max="12799" width="15.85546875" customWidth="1"/>
    <col min="12800" max="12800" width="14.28515625" customWidth="1"/>
    <col min="12801" max="12801" width="14.85546875" bestFit="1" customWidth="1"/>
    <col min="12802" max="12802" width="16.140625" customWidth="1"/>
    <col min="12803" max="12803" width="17.28515625" customWidth="1"/>
    <col min="12804" max="12804" width="15.85546875" bestFit="1" customWidth="1"/>
    <col min="12805" max="12805" width="18.7109375" bestFit="1" customWidth="1"/>
    <col min="12966" max="12966" width="5.7109375" customWidth="1"/>
    <col min="12967" max="12967" width="29" customWidth="1"/>
    <col min="12968" max="12968" width="17.140625" customWidth="1"/>
    <col min="12969" max="12969" width="11.140625" customWidth="1"/>
    <col min="12970" max="12970" width="15.7109375" customWidth="1"/>
    <col min="12971" max="12971" width="16.28515625" customWidth="1"/>
    <col min="12972" max="12972" width="21.140625" customWidth="1"/>
    <col min="12973" max="12973" width="13" customWidth="1"/>
    <col min="12974" max="12974" width="15.28515625" customWidth="1"/>
    <col min="12975" max="12976" width="14.28515625" customWidth="1"/>
    <col min="12977" max="12978" width="15" customWidth="1"/>
    <col min="12979" max="12979" width="17.7109375" customWidth="1"/>
    <col min="12980" max="12980" width="15.7109375" customWidth="1"/>
    <col min="12981" max="12982" width="15" customWidth="1"/>
    <col min="12983" max="12983" width="15.85546875" customWidth="1"/>
    <col min="12984" max="12984" width="17.85546875" customWidth="1"/>
    <col min="12985" max="12985" width="15.85546875" bestFit="1" customWidth="1"/>
    <col min="12986" max="12986" width="18.7109375" bestFit="1" customWidth="1"/>
    <col min="12987" max="12987" width="5.7109375" customWidth="1"/>
    <col min="12988" max="12988" width="16.5703125" customWidth="1"/>
    <col min="12989" max="12989" width="18.7109375" bestFit="1" customWidth="1"/>
    <col min="12990" max="12991" width="15.85546875" bestFit="1" customWidth="1"/>
    <col min="12992" max="12992" width="14.85546875" bestFit="1" customWidth="1"/>
    <col min="12993" max="12993" width="14.28515625" bestFit="1" customWidth="1"/>
    <col min="12994" max="12994" width="15.28515625" customWidth="1"/>
    <col min="12995" max="12995" width="15.85546875" customWidth="1"/>
    <col min="12996" max="12996" width="14.28515625" customWidth="1"/>
    <col min="12997" max="12997" width="14.85546875" bestFit="1" customWidth="1"/>
    <col min="12998" max="12998" width="16.140625" customWidth="1"/>
    <col min="12999" max="12999" width="17.28515625" customWidth="1"/>
    <col min="13000" max="13000" width="15.85546875" bestFit="1" customWidth="1"/>
    <col min="13001" max="13001" width="18.7109375" bestFit="1" customWidth="1"/>
    <col min="13003" max="13003" width="14.28515625" bestFit="1" customWidth="1"/>
    <col min="13004" max="13004" width="18.7109375" bestFit="1" customWidth="1"/>
    <col min="13005" max="13006" width="15.85546875" bestFit="1" customWidth="1"/>
    <col min="13007" max="13007" width="14.85546875" bestFit="1" customWidth="1"/>
    <col min="13008" max="13008" width="16.85546875" customWidth="1"/>
    <col min="13009" max="13009" width="15.28515625" customWidth="1"/>
    <col min="13010" max="13010" width="15.85546875" customWidth="1"/>
    <col min="13011" max="13011" width="14.28515625" customWidth="1"/>
    <col min="13012" max="13012" width="14.85546875" bestFit="1" customWidth="1"/>
    <col min="13013" max="13013" width="16.140625" customWidth="1"/>
    <col min="13014" max="13014" width="17.28515625" customWidth="1"/>
    <col min="13015" max="13015" width="15.85546875" bestFit="1" customWidth="1"/>
    <col min="13016" max="13016" width="18.7109375" bestFit="1" customWidth="1"/>
    <col min="13018" max="13018" width="14.28515625" bestFit="1" customWidth="1"/>
    <col min="13019" max="13019" width="18.7109375" bestFit="1" customWidth="1"/>
    <col min="13020" max="13021" width="15.85546875" bestFit="1" customWidth="1"/>
    <col min="13022" max="13022" width="14.85546875" bestFit="1" customWidth="1"/>
    <col min="13023" max="13023" width="14.28515625" bestFit="1" customWidth="1"/>
    <col min="13024" max="13024" width="15.28515625" customWidth="1"/>
    <col min="13025" max="13025" width="15.85546875" customWidth="1"/>
    <col min="13026" max="13026" width="14.28515625" customWidth="1"/>
    <col min="13027" max="13027" width="14.85546875" bestFit="1" customWidth="1"/>
    <col min="13028" max="13028" width="16.140625" customWidth="1"/>
    <col min="13029" max="13029" width="17.28515625" customWidth="1"/>
    <col min="13030" max="13030" width="15.85546875" bestFit="1" customWidth="1"/>
    <col min="13031" max="13031" width="18.7109375" bestFit="1" customWidth="1"/>
    <col min="13033" max="13033" width="14.28515625" bestFit="1" customWidth="1"/>
    <col min="13034" max="13034" width="18.7109375" bestFit="1" customWidth="1"/>
    <col min="13035" max="13036" width="15.85546875" bestFit="1" customWidth="1"/>
    <col min="13037" max="13037" width="14.85546875" bestFit="1" customWidth="1"/>
    <col min="13038" max="13038" width="14.28515625" bestFit="1" customWidth="1"/>
    <col min="13039" max="13039" width="15.28515625" customWidth="1"/>
    <col min="13040" max="13040" width="15.85546875" customWidth="1"/>
    <col min="13041" max="13041" width="14.28515625" customWidth="1"/>
    <col min="13042" max="13042" width="14.85546875" bestFit="1" customWidth="1"/>
    <col min="13043" max="13043" width="16.140625" customWidth="1"/>
    <col min="13044" max="13044" width="17.28515625" customWidth="1"/>
    <col min="13045" max="13045" width="15.85546875" bestFit="1" customWidth="1"/>
    <col min="13046" max="13046" width="18.7109375" bestFit="1" customWidth="1"/>
    <col min="13048" max="13048" width="14.28515625" bestFit="1" customWidth="1"/>
    <col min="13049" max="13049" width="18.7109375" bestFit="1" customWidth="1"/>
    <col min="13050" max="13051" width="15.85546875" bestFit="1" customWidth="1"/>
    <col min="13052" max="13052" width="14.85546875" bestFit="1" customWidth="1"/>
    <col min="13053" max="13053" width="14.28515625" bestFit="1" customWidth="1"/>
    <col min="13054" max="13054" width="15.28515625" customWidth="1"/>
    <col min="13055" max="13055" width="15.85546875" customWidth="1"/>
    <col min="13056" max="13056" width="14.28515625" customWidth="1"/>
    <col min="13057" max="13057" width="14.85546875" bestFit="1" customWidth="1"/>
    <col min="13058" max="13058" width="16.140625" customWidth="1"/>
    <col min="13059" max="13059" width="17.28515625" customWidth="1"/>
    <col min="13060" max="13060" width="15.85546875" bestFit="1" customWidth="1"/>
    <col min="13061" max="13061" width="18.7109375" bestFit="1" customWidth="1"/>
    <col min="13222" max="13222" width="5.7109375" customWidth="1"/>
    <col min="13223" max="13223" width="29" customWidth="1"/>
    <col min="13224" max="13224" width="17.140625" customWidth="1"/>
    <col min="13225" max="13225" width="11.140625" customWidth="1"/>
    <col min="13226" max="13226" width="15.7109375" customWidth="1"/>
    <col min="13227" max="13227" width="16.28515625" customWidth="1"/>
    <col min="13228" max="13228" width="21.140625" customWidth="1"/>
    <col min="13229" max="13229" width="13" customWidth="1"/>
    <col min="13230" max="13230" width="15.28515625" customWidth="1"/>
    <col min="13231" max="13232" width="14.28515625" customWidth="1"/>
    <col min="13233" max="13234" width="15" customWidth="1"/>
    <col min="13235" max="13235" width="17.7109375" customWidth="1"/>
    <col min="13236" max="13236" width="15.7109375" customWidth="1"/>
    <col min="13237" max="13238" width="15" customWidth="1"/>
    <col min="13239" max="13239" width="15.85546875" customWidth="1"/>
    <col min="13240" max="13240" width="17.85546875" customWidth="1"/>
    <col min="13241" max="13241" width="15.85546875" bestFit="1" customWidth="1"/>
    <col min="13242" max="13242" width="18.7109375" bestFit="1" customWidth="1"/>
    <col min="13243" max="13243" width="5.7109375" customWidth="1"/>
    <col min="13244" max="13244" width="16.5703125" customWidth="1"/>
    <col min="13245" max="13245" width="18.7109375" bestFit="1" customWidth="1"/>
    <col min="13246" max="13247" width="15.85546875" bestFit="1" customWidth="1"/>
    <col min="13248" max="13248" width="14.85546875" bestFit="1" customWidth="1"/>
    <col min="13249" max="13249" width="14.28515625" bestFit="1" customWidth="1"/>
    <col min="13250" max="13250" width="15.28515625" customWidth="1"/>
    <col min="13251" max="13251" width="15.85546875" customWidth="1"/>
    <col min="13252" max="13252" width="14.28515625" customWidth="1"/>
    <col min="13253" max="13253" width="14.85546875" bestFit="1" customWidth="1"/>
    <col min="13254" max="13254" width="16.140625" customWidth="1"/>
    <col min="13255" max="13255" width="17.28515625" customWidth="1"/>
    <col min="13256" max="13256" width="15.85546875" bestFit="1" customWidth="1"/>
    <col min="13257" max="13257" width="18.7109375" bestFit="1" customWidth="1"/>
    <col min="13259" max="13259" width="14.28515625" bestFit="1" customWidth="1"/>
    <col min="13260" max="13260" width="18.7109375" bestFit="1" customWidth="1"/>
    <col min="13261" max="13262" width="15.85546875" bestFit="1" customWidth="1"/>
    <col min="13263" max="13263" width="14.85546875" bestFit="1" customWidth="1"/>
    <col min="13264" max="13264" width="16.85546875" customWidth="1"/>
    <col min="13265" max="13265" width="15.28515625" customWidth="1"/>
    <col min="13266" max="13266" width="15.85546875" customWidth="1"/>
    <col min="13267" max="13267" width="14.28515625" customWidth="1"/>
    <col min="13268" max="13268" width="14.85546875" bestFit="1" customWidth="1"/>
    <col min="13269" max="13269" width="16.140625" customWidth="1"/>
    <col min="13270" max="13270" width="17.28515625" customWidth="1"/>
    <col min="13271" max="13271" width="15.85546875" bestFit="1" customWidth="1"/>
    <col min="13272" max="13272" width="18.7109375" bestFit="1" customWidth="1"/>
    <col min="13274" max="13274" width="14.28515625" bestFit="1" customWidth="1"/>
    <col min="13275" max="13275" width="18.7109375" bestFit="1" customWidth="1"/>
    <col min="13276" max="13277" width="15.85546875" bestFit="1" customWidth="1"/>
    <col min="13278" max="13278" width="14.85546875" bestFit="1" customWidth="1"/>
    <col min="13279" max="13279" width="14.28515625" bestFit="1" customWidth="1"/>
    <col min="13280" max="13280" width="15.28515625" customWidth="1"/>
    <col min="13281" max="13281" width="15.85546875" customWidth="1"/>
    <col min="13282" max="13282" width="14.28515625" customWidth="1"/>
    <col min="13283" max="13283" width="14.85546875" bestFit="1" customWidth="1"/>
    <col min="13284" max="13284" width="16.140625" customWidth="1"/>
    <col min="13285" max="13285" width="17.28515625" customWidth="1"/>
    <col min="13286" max="13286" width="15.85546875" bestFit="1" customWidth="1"/>
    <col min="13287" max="13287" width="18.7109375" bestFit="1" customWidth="1"/>
    <col min="13289" max="13289" width="14.28515625" bestFit="1" customWidth="1"/>
    <col min="13290" max="13290" width="18.7109375" bestFit="1" customWidth="1"/>
    <col min="13291" max="13292" width="15.85546875" bestFit="1" customWidth="1"/>
    <col min="13293" max="13293" width="14.85546875" bestFit="1" customWidth="1"/>
    <col min="13294" max="13294" width="14.28515625" bestFit="1" customWidth="1"/>
    <col min="13295" max="13295" width="15.28515625" customWidth="1"/>
    <col min="13296" max="13296" width="15.85546875" customWidth="1"/>
    <col min="13297" max="13297" width="14.28515625" customWidth="1"/>
    <col min="13298" max="13298" width="14.85546875" bestFit="1" customWidth="1"/>
    <col min="13299" max="13299" width="16.140625" customWidth="1"/>
    <col min="13300" max="13300" width="17.28515625" customWidth="1"/>
    <col min="13301" max="13301" width="15.85546875" bestFit="1" customWidth="1"/>
    <col min="13302" max="13302" width="18.7109375" bestFit="1" customWidth="1"/>
    <col min="13304" max="13304" width="14.28515625" bestFit="1" customWidth="1"/>
    <col min="13305" max="13305" width="18.7109375" bestFit="1" customWidth="1"/>
    <col min="13306" max="13307" width="15.85546875" bestFit="1" customWidth="1"/>
    <col min="13308" max="13308" width="14.85546875" bestFit="1" customWidth="1"/>
    <col min="13309" max="13309" width="14.28515625" bestFit="1" customWidth="1"/>
    <col min="13310" max="13310" width="15.28515625" customWidth="1"/>
    <col min="13311" max="13311" width="15.85546875" customWidth="1"/>
    <col min="13312" max="13312" width="14.28515625" customWidth="1"/>
    <col min="13313" max="13313" width="14.85546875" bestFit="1" customWidth="1"/>
    <col min="13314" max="13314" width="16.140625" customWidth="1"/>
    <col min="13315" max="13315" width="17.28515625" customWidth="1"/>
    <col min="13316" max="13316" width="15.85546875" bestFit="1" customWidth="1"/>
    <col min="13317" max="13317" width="18.7109375" bestFit="1" customWidth="1"/>
    <col min="13478" max="13478" width="5.7109375" customWidth="1"/>
    <col min="13479" max="13479" width="29" customWidth="1"/>
    <col min="13480" max="13480" width="17.140625" customWidth="1"/>
    <col min="13481" max="13481" width="11.140625" customWidth="1"/>
    <col min="13482" max="13482" width="15.7109375" customWidth="1"/>
    <col min="13483" max="13483" width="16.28515625" customWidth="1"/>
    <col min="13484" max="13484" width="21.140625" customWidth="1"/>
    <col min="13485" max="13485" width="13" customWidth="1"/>
    <col min="13486" max="13486" width="15.28515625" customWidth="1"/>
    <col min="13487" max="13488" width="14.28515625" customWidth="1"/>
    <col min="13489" max="13490" width="15" customWidth="1"/>
    <col min="13491" max="13491" width="17.7109375" customWidth="1"/>
    <col min="13492" max="13492" width="15.7109375" customWidth="1"/>
    <col min="13493" max="13494" width="15" customWidth="1"/>
    <col min="13495" max="13495" width="15.85546875" customWidth="1"/>
    <col min="13496" max="13496" width="17.85546875" customWidth="1"/>
    <col min="13497" max="13497" width="15.85546875" bestFit="1" customWidth="1"/>
    <col min="13498" max="13498" width="18.7109375" bestFit="1" customWidth="1"/>
    <col min="13499" max="13499" width="5.7109375" customWidth="1"/>
    <col min="13500" max="13500" width="16.5703125" customWidth="1"/>
    <col min="13501" max="13501" width="18.7109375" bestFit="1" customWidth="1"/>
    <col min="13502" max="13503" width="15.85546875" bestFit="1" customWidth="1"/>
    <col min="13504" max="13504" width="14.85546875" bestFit="1" customWidth="1"/>
    <col min="13505" max="13505" width="14.28515625" bestFit="1" customWidth="1"/>
    <col min="13506" max="13506" width="15.28515625" customWidth="1"/>
    <col min="13507" max="13507" width="15.85546875" customWidth="1"/>
    <col min="13508" max="13508" width="14.28515625" customWidth="1"/>
    <col min="13509" max="13509" width="14.85546875" bestFit="1" customWidth="1"/>
    <col min="13510" max="13510" width="16.140625" customWidth="1"/>
    <col min="13511" max="13511" width="17.28515625" customWidth="1"/>
    <col min="13512" max="13512" width="15.85546875" bestFit="1" customWidth="1"/>
    <col min="13513" max="13513" width="18.7109375" bestFit="1" customWidth="1"/>
    <col min="13515" max="13515" width="14.28515625" bestFit="1" customWidth="1"/>
    <col min="13516" max="13516" width="18.7109375" bestFit="1" customWidth="1"/>
    <col min="13517" max="13518" width="15.85546875" bestFit="1" customWidth="1"/>
    <col min="13519" max="13519" width="14.85546875" bestFit="1" customWidth="1"/>
    <col min="13520" max="13520" width="16.85546875" customWidth="1"/>
    <col min="13521" max="13521" width="15.28515625" customWidth="1"/>
    <col min="13522" max="13522" width="15.85546875" customWidth="1"/>
    <col min="13523" max="13523" width="14.28515625" customWidth="1"/>
    <col min="13524" max="13524" width="14.85546875" bestFit="1" customWidth="1"/>
    <col min="13525" max="13525" width="16.140625" customWidth="1"/>
    <col min="13526" max="13526" width="17.28515625" customWidth="1"/>
    <col min="13527" max="13527" width="15.85546875" bestFit="1" customWidth="1"/>
    <col min="13528" max="13528" width="18.7109375" bestFit="1" customWidth="1"/>
    <col min="13530" max="13530" width="14.28515625" bestFit="1" customWidth="1"/>
    <col min="13531" max="13531" width="18.7109375" bestFit="1" customWidth="1"/>
    <col min="13532" max="13533" width="15.85546875" bestFit="1" customWidth="1"/>
    <col min="13534" max="13534" width="14.85546875" bestFit="1" customWidth="1"/>
    <col min="13535" max="13535" width="14.28515625" bestFit="1" customWidth="1"/>
    <col min="13536" max="13536" width="15.28515625" customWidth="1"/>
    <col min="13537" max="13537" width="15.85546875" customWidth="1"/>
    <col min="13538" max="13538" width="14.28515625" customWidth="1"/>
    <col min="13539" max="13539" width="14.85546875" bestFit="1" customWidth="1"/>
    <col min="13540" max="13540" width="16.140625" customWidth="1"/>
    <col min="13541" max="13541" width="17.28515625" customWidth="1"/>
    <col min="13542" max="13542" width="15.85546875" bestFit="1" customWidth="1"/>
    <col min="13543" max="13543" width="18.7109375" bestFit="1" customWidth="1"/>
    <col min="13545" max="13545" width="14.28515625" bestFit="1" customWidth="1"/>
    <col min="13546" max="13546" width="18.7109375" bestFit="1" customWidth="1"/>
    <col min="13547" max="13548" width="15.85546875" bestFit="1" customWidth="1"/>
    <col min="13549" max="13549" width="14.85546875" bestFit="1" customWidth="1"/>
    <col min="13550" max="13550" width="14.28515625" bestFit="1" customWidth="1"/>
    <col min="13551" max="13551" width="15.28515625" customWidth="1"/>
    <col min="13552" max="13552" width="15.85546875" customWidth="1"/>
    <col min="13553" max="13553" width="14.28515625" customWidth="1"/>
    <col min="13554" max="13554" width="14.85546875" bestFit="1" customWidth="1"/>
    <col min="13555" max="13555" width="16.140625" customWidth="1"/>
    <col min="13556" max="13556" width="17.28515625" customWidth="1"/>
    <col min="13557" max="13557" width="15.85546875" bestFit="1" customWidth="1"/>
    <col min="13558" max="13558" width="18.7109375" bestFit="1" customWidth="1"/>
    <col min="13560" max="13560" width="14.28515625" bestFit="1" customWidth="1"/>
    <col min="13561" max="13561" width="18.7109375" bestFit="1" customWidth="1"/>
    <col min="13562" max="13563" width="15.85546875" bestFit="1" customWidth="1"/>
    <col min="13564" max="13564" width="14.85546875" bestFit="1" customWidth="1"/>
    <col min="13565" max="13565" width="14.28515625" bestFit="1" customWidth="1"/>
    <col min="13566" max="13566" width="15.28515625" customWidth="1"/>
    <col min="13567" max="13567" width="15.85546875" customWidth="1"/>
    <col min="13568" max="13568" width="14.28515625" customWidth="1"/>
    <col min="13569" max="13569" width="14.85546875" bestFit="1" customWidth="1"/>
    <col min="13570" max="13570" width="16.140625" customWidth="1"/>
    <col min="13571" max="13571" width="17.28515625" customWidth="1"/>
    <col min="13572" max="13572" width="15.85546875" bestFit="1" customWidth="1"/>
    <col min="13573" max="13573" width="18.7109375" bestFit="1" customWidth="1"/>
    <col min="13734" max="13734" width="5.7109375" customWidth="1"/>
    <col min="13735" max="13735" width="29" customWidth="1"/>
    <col min="13736" max="13736" width="17.140625" customWidth="1"/>
    <col min="13737" max="13737" width="11.140625" customWidth="1"/>
    <col min="13738" max="13738" width="15.7109375" customWidth="1"/>
    <col min="13739" max="13739" width="16.28515625" customWidth="1"/>
    <col min="13740" max="13740" width="21.140625" customWidth="1"/>
    <col min="13741" max="13741" width="13" customWidth="1"/>
    <col min="13742" max="13742" width="15.28515625" customWidth="1"/>
    <col min="13743" max="13744" width="14.28515625" customWidth="1"/>
    <col min="13745" max="13746" width="15" customWidth="1"/>
    <col min="13747" max="13747" width="17.7109375" customWidth="1"/>
    <col min="13748" max="13748" width="15.7109375" customWidth="1"/>
    <col min="13749" max="13750" width="15" customWidth="1"/>
    <col min="13751" max="13751" width="15.85546875" customWidth="1"/>
    <col min="13752" max="13752" width="17.85546875" customWidth="1"/>
    <col min="13753" max="13753" width="15.85546875" bestFit="1" customWidth="1"/>
    <col min="13754" max="13754" width="18.7109375" bestFit="1" customWidth="1"/>
    <col min="13755" max="13755" width="5.7109375" customWidth="1"/>
    <col min="13756" max="13756" width="16.5703125" customWidth="1"/>
    <col min="13757" max="13757" width="18.7109375" bestFit="1" customWidth="1"/>
    <col min="13758" max="13759" width="15.85546875" bestFit="1" customWidth="1"/>
    <col min="13760" max="13760" width="14.85546875" bestFit="1" customWidth="1"/>
    <col min="13761" max="13761" width="14.28515625" bestFit="1" customWidth="1"/>
    <col min="13762" max="13762" width="15.28515625" customWidth="1"/>
    <col min="13763" max="13763" width="15.85546875" customWidth="1"/>
    <col min="13764" max="13764" width="14.28515625" customWidth="1"/>
    <col min="13765" max="13765" width="14.85546875" bestFit="1" customWidth="1"/>
    <col min="13766" max="13766" width="16.140625" customWidth="1"/>
    <col min="13767" max="13767" width="17.28515625" customWidth="1"/>
    <col min="13768" max="13768" width="15.85546875" bestFit="1" customWidth="1"/>
    <col min="13769" max="13769" width="18.7109375" bestFit="1" customWidth="1"/>
    <col min="13771" max="13771" width="14.28515625" bestFit="1" customWidth="1"/>
    <col min="13772" max="13772" width="18.7109375" bestFit="1" customWidth="1"/>
    <col min="13773" max="13774" width="15.85546875" bestFit="1" customWidth="1"/>
    <col min="13775" max="13775" width="14.85546875" bestFit="1" customWidth="1"/>
    <col min="13776" max="13776" width="16.85546875" customWidth="1"/>
    <col min="13777" max="13777" width="15.28515625" customWidth="1"/>
    <col min="13778" max="13778" width="15.85546875" customWidth="1"/>
    <col min="13779" max="13779" width="14.28515625" customWidth="1"/>
    <col min="13780" max="13780" width="14.85546875" bestFit="1" customWidth="1"/>
    <col min="13781" max="13781" width="16.140625" customWidth="1"/>
    <col min="13782" max="13782" width="17.28515625" customWidth="1"/>
    <col min="13783" max="13783" width="15.85546875" bestFit="1" customWidth="1"/>
    <col min="13784" max="13784" width="18.7109375" bestFit="1" customWidth="1"/>
    <col min="13786" max="13786" width="14.28515625" bestFit="1" customWidth="1"/>
    <col min="13787" max="13787" width="18.7109375" bestFit="1" customWidth="1"/>
    <col min="13788" max="13789" width="15.85546875" bestFit="1" customWidth="1"/>
    <col min="13790" max="13790" width="14.85546875" bestFit="1" customWidth="1"/>
    <col min="13791" max="13791" width="14.28515625" bestFit="1" customWidth="1"/>
    <col min="13792" max="13792" width="15.28515625" customWidth="1"/>
    <col min="13793" max="13793" width="15.85546875" customWidth="1"/>
    <col min="13794" max="13794" width="14.28515625" customWidth="1"/>
    <col min="13795" max="13795" width="14.85546875" bestFit="1" customWidth="1"/>
    <col min="13796" max="13796" width="16.140625" customWidth="1"/>
    <col min="13797" max="13797" width="17.28515625" customWidth="1"/>
    <col min="13798" max="13798" width="15.85546875" bestFit="1" customWidth="1"/>
    <col min="13799" max="13799" width="18.7109375" bestFit="1" customWidth="1"/>
    <col min="13801" max="13801" width="14.28515625" bestFit="1" customWidth="1"/>
    <col min="13802" max="13802" width="18.7109375" bestFit="1" customWidth="1"/>
    <col min="13803" max="13804" width="15.85546875" bestFit="1" customWidth="1"/>
    <col min="13805" max="13805" width="14.85546875" bestFit="1" customWidth="1"/>
    <col min="13806" max="13806" width="14.28515625" bestFit="1" customWidth="1"/>
    <col min="13807" max="13807" width="15.28515625" customWidth="1"/>
    <col min="13808" max="13808" width="15.85546875" customWidth="1"/>
    <col min="13809" max="13809" width="14.28515625" customWidth="1"/>
    <col min="13810" max="13810" width="14.85546875" bestFit="1" customWidth="1"/>
    <col min="13811" max="13811" width="16.140625" customWidth="1"/>
    <col min="13812" max="13812" width="17.28515625" customWidth="1"/>
    <col min="13813" max="13813" width="15.85546875" bestFit="1" customWidth="1"/>
    <col min="13814" max="13814" width="18.7109375" bestFit="1" customWidth="1"/>
    <col min="13816" max="13816" width="14.28515625" bestFit="1" customWidth="1"/>
    <col min="13817" max="13817" width="18.7109375" bestFit="1" customWidth="1"/>
    <col min="13818" max="13819" width="15.85546875" bestFit="1" customWidth="1"/>
    <col min="13820" max="13820" width="14.85546875" bestFit="1" customWidth="1"/>
    <col min="13821" max="13821" width="14.28515625" bestFit="1" customWidth="1"/>
    <col min="13822" max="13822" width="15.28515625" customWidth="1"/>
    <col min="13823" max="13823" width="15.85546875" customWidth="1"/>
    <col min="13824" max="13824" width="14.28515625" customWidth="1"/>
    <col min="13825" max="13825" width="14.85546875" bestFit="1" customWidth="1"/>
    <col min="13826" max="13826" width="16.140625" customWidth="1"/>
    <col min="13827" max="13827" width="17.28515625" customWidth="1"/>
    <col min="13828" max="13828" width="15.85546875" bestFit="1" customWidth="1"/>
    <col min="13829" max="13829" width="18.7109375" bestFit="1" customWidth="1"/>
    <col min="13990" max="13990" width="5.7109375" customWidth="1"/>
    <col min="13991" max="13991" width="29" customWidth="1"/>
    <col min="13992" max="13992" width="17.140625" customWidth="1"/>
    <col min="13993" max="13993" width="11.140625" customWidth="1"/>
    <col min="13994" max="13994" width="15.7109375" customWidth="1"/>
    <col min="13995" max="13995" width="16.28515625" customWidth="1"/>
    <col min="13996" max="13996" width="21.140625" customWidth="1"/>
    <col min="13997" max="13997" width="13" customWidth="1"/>
    <col min="13998" max="13998" width="15.28515625" customWidth="1"/>
    <col min="13999" max="14000" width="14.28515625" customWidth="1"/>
    <col min="14001" max="14002" width="15" customWidth="1"/>
    <col min="14003" max="14003" width="17.7109375" customWidth="1"/>
    <col min="14004" max="14004" width="15.7109375" customWidth="1"/>
    <col min="14005" max="14006" width="15" customWidth="1"/>
    <col min="14007" max="14007" width="15.85546875" customWidth="1"/>
    <col min="14008" max="14008" width="17.85546875" customWidth="1"/>
    <col min="14009" max="14009" width="15.85546875" bestFit="1" customWidth="1"/>
    <col min="14010" max="14010" width="18.7109375" bestFit="1" customWidth="1"/>
    <col min="14011" max="14011" width="5.7109375" customWidth="1"/>
    <col min="14012" max="14012" width="16.5703125" customWidth="1"/>
    <col min="14013" max="14013" width="18.7109375" bestFit="1" customWidth="1"/>
    <col min="14014" max="14015" width="15.85546875" bestFit="1" customWidth="1"/>
    <col min="14016" max="14016" width="14.85546875" bestFit="1" customWidth="1"/>
    <col min="14017" max="14017" width="14.28515625" bestFit="1" customWidth="1"/>
    <col min="14018" max="14018" width="15.28515625" customWidth="1"/>
    <col min="14019" max="14019" width="15.85546875" customWidth="1"/>
    <col min="14020" max="14020" width="14.28515625" customWidth="1"/>
    <col min="14021" max="14021" width="14.85546875" bestFit="1" customWidth="1"/>
    <col min="14022" max="14022" width="16.140625" customWidth="1"/>
    <col min="14023" max="14023" width="17.28515625" customWidth="1"/>
    <col min="14024" max="14024" width="15.85546875" bestFit="1" customWidth="1"/>
    <col min="14025" max="14025" width="18.7109375" bestFit="1" customWidth="1"/>
    <col min="14027" max="14027" width="14.28515625" bestFit="1" customWidth="1"/>
    <col min="14028" max="14028" width="18.7109375" bestFit="1" customWidth="1"/>
    <col min="14029" max="14030" width="15.85546875" bestFit="1" customWidth="1"/>
    <col min="14031" max="14031" width="14.85546875" bestFit="1" customWidth="1"/>
    <col min="14032" max="14032" width="16.85546875" customWidth="1"/>
    <col min="14033" max="14033" width="15.28515625" customWidth="1"/>
    <col min="14034" max="14034" width="15.85546875" customWidth="1"/>
    <col min="14035" max="14035" width="14.28515625" customWidth="1"/>
    <col min="14036" max="14036" width="14.85546875" bestFit="1" customWidth="1"/>
    <col min="14037" max="14037" width="16.140625" customWidth="1"/>
    <col min="14038" max="14038" width="17.28515625" customWidth="1"/>
    <col min="14039" max="14039" width="15.85546875" bestFit="1" customWidth="1"/>
    <col min="14040" max="14040" width="18.7109375" bestFit="1" customWidth="1"/>
    <col min="14042" max="14042" width="14.28515625" bestFit="1" customWidth="1"/>
    <col min="14043" max="14043" width="18.7109375" bestFit="1" customWidth="1"/>
    <col min="14044" max="14045" width="15.85546875" bestFit="1" customWidth="1"/>
    <col min="14046" max="14046" width="14.85546875" bestFit="1" customWidth="1"/>
    <col min="14047" max="14047" width="14.28515625" bestFit="1" customWidth="1"/>
    <col min="14048" max="14048" width="15.28515625" customWidth="1"/>
    <col min="14049" max="14049" width="15.85546875" customWidth="1"/>
    <col min="14050" max="14050" width="14.28515625" customWidth="1"/>
    <col min="14051" max="14051" width="14.85546875" bestFit="1" customWidth="1"/>
    <col min="14052" max="14052" width="16.140625" customWidth="1"/>
    <col min="14053" max="14053" width="17.28515625" customWidth="1"/>
    <col min="14054" max="14054" width="15.85546875" bestFit="1" customWidth="1"/>
    <col min="14055" max="14055" width="18.7109375" bestFit="1" customWidth="1"/>
    <col min="14057" max="14057" width="14.28515625" bestFit="1" customWidth="1"/>
    <col min="14058" max="14058" width="18.7109375" bestFit="1" customWidth="1"/>
    <col min="14059" max="14060" width="15.85546875" bestFit="1" customWidth="1"/>
    <col min="14061" max="14061" width="14.85546875" bestFit="1" customWidth="1"/>
    <col min="14062" max="14062" width="14.28515625" bestFit="1" customWidth="1"/>
    <col min="14063" max="14063" width="15.28515625" customWidth="1"/>
    <col min="14064" max="14064" width="15.85546875" customWidth="1"/>
    <col min="14065" max="14065" width="14.28515625" customWidth="1"/>
    <col min="14066" max="14066" width="14.85546875" bestFit="1" customWidth="1"/>
    <col min="14067" max="14067" width="16.140625" customWidth="1"/>
    <col min="14068" max="14068" width="17.28515625" customWidth="1"/>
    <col min="14069" max="14069" width="15.85546875" bestFit="1" customWidth="1"/>
    <col min="14070" max="14070" width="18.7109375" bestFit="1" customWidth="1"/>
    <col min="14072" max="14072" width="14.28515625" bestFit="1" customWidth="1"/>
    <col min="14073" max="14073" width="18.7109375" bestFit="1" customWidth="1"/>
    <col min="14074" max="14075" width="15.85546875" bestFit="1" customWidth="1"/>
    <col min="14076" max="14076" width="14.85546875" bestFit="1" customWidth="1"/>
    <col min="14077" max="14077" width="14.28515625" bestFit="1" customWidth="1"/>
    <col min="14078" max="14078" width="15.28515625" customWidth="1"/>
    <col min="14079" max="14079" width="15.85546875" customWidth="1"/>
    <col min="14080" max="14080" width="14.28515625" customWidth="1"/>
    <col min="14081" max="14081" width="14.85546875" bestFit="1" customWidth="1"/>
    <col min="14082" max="14082" width="16.140625" customWidth="1"/>
    <col min="14083" max="14083" width="17.28515625" customWidth="1"/>
    <col min="14084" max="14084" width="15.85546875" bestFit="1" customWidth="1"/>
    <col min="14085" max="14085" width="18.7109375" bestFit="1" customWidth="1"/>
    <col min="14246" max="14246" width="5.7109375" customWidth="1"/>
    <col min="14247" max="14247" width="29" customWidth="1"/>
    <col min="14248" max="14248" width="17.140625" customWidth="1"/>
    <col min="14249" max="14249" width="11.140625" customWidth="1"/>
    <col min="14250" max="14250" width="15.7109375" customWidth="1"/>
    <col min="14251" max="14251" width="16.28515625" customWidth="1"/>
    <col min="14252" max="14252" width="21.140625" customWidth="1"/>
    <col min="14253" max="14253" width="13" customWidth="1"/>
    <col min="14254" max="14254" width="15.28515625" customWidth="1"/>
    <col min="14255" max="14256" width="14.28515625" customWidth="1"/>
    <col min="14257" max="14258" width="15" customWidth="1"/>
    <col min="14259" max="14259" width="17.7109375" customWidth="1"/>
    <col min="14260" max="14260" width="15.7109375" customWidth="1"/>
    <col min="14261" max="14262" width="15" customWidth="1"/>
    <col min="14263" max="14263" width="15.85546875" customWidth="1"/>
    <col min="14264" max="14264" width="17.85546875" customWidth="1"/>
    <col min="14265" max="14265" width="15.85546875" bestFit="1" customWidth="1"/>
    <col min="14266" max="14266" width="18.7109375" bestFit="1" customWidth="1"/>
    <col min="14267" max="14267" width="5.7109375" customWidth="1"/>
    <col min="14268" max="14268" width="16.5703125" customWidth="1"/>
    <col min="14269" max="14269" width="18.7109375" bestFit="1" customWidth="1"/>
    <col min="14270" max="14271" width="15.85546875" bestFit="1" customWidth="1"/>
    <col min="14272" max="14272" width="14.85546875" bestFit="1" customWidth="1"/>
    <col min="14273" max="14273" width="14.28515625" bestFit="1" customWidth="1"/>
    <col min="14274" max="14274" width="15.28515625" customWidth="1"/>
    <col min="14275" max="14275" width="15.85546875" customWidth="1"/>
    <col min="14276" max="14276" width="14.28515625" customWidth="1"/>
    <col min="14277" max="14277" width="14.85546875" bestFit="1" customWidth="1"/>
    <col min="14278" max="14278" width="16.140625" customWidth="1"/>
    <col min="14279" max="14279" width="17.28515625" customWidth="1"/>
    <col min="14280" max="14280" width="15.85546875" bestFit="1" customWidth="1"/>
    <col min="14281" max="14281" width="18.7109375" bestFit="1" customWidth="1"/>
    <col min="14283" max="14283" width="14.28515625" bestFit="1" customWidth="1"/>
    <col min="14284" max="14284" width="18.7109375" bestFit="1" customWidth="1"/>
    <col min="14285" max="14286" width="15.85546875" bestFit="1" customWidth="1"/>
    <col min="14287" max="14287" width="14.85546875" bestFit="1" customWidth="1"/>
    <col min="14288" max="14288" width="16.85546875" customWidth="1"/>
    <col min="14289" max="14289" width="15.28515625" customWidth="1"/>
    <col min="14290" max="14290" width="15.85546875" customWidth="1"/>
    <col min="14291" max="14291" width="14.28515625" customWidth="1"/>
    <col min="14292" max="14292" width="14.85546875" bestFit="1" customWidth="1"/>
    <col min="14293" max="14293" width="16.140625" customWidth="1"/>
    <col min="14294" max="14294" width="17.28515625" customWidth="1"/>
    <col min="14295" max="14295" width="15.85546875" bestFit="1" customWidth="1"/>
    <col min="14296" max="14296" width="18.7109375" bestFit="1" customWidth="1"/>
    <col min="14298" max="14298" width="14.28515625" bestFit="1" customWidth="1"/>
    <col min="14299" max="14299" width="18.7109375" bestFit="1" customWidth="1"/>
    <col min="14300" max="14301" width="15.85546875" bestFit="1" customWidth="1"/>
    <col min="14302" max="14302" width="14.85546875" bestFit="1" customWidth="1"/>
    <col min="14303" max="14303" width="14.28515625" bestFit="1" customWidth="1"/>
    <col min="14304" max="14304" width="15.28515625" customWidth="1"/>
    <col min="14305" max="14305" width="15.85546875" customWidth="1"/>
    <col min="14306" max="14306" width="14.28515625" customWidth="1"/>
    <col min="14307" max="14307" width="14.85546875" bestFit="1" customWidth="1"/>
    <col min="14308" max="14308" width="16.140625" customWidth="1"/>
    <col min="14309" max="14309" width="17.28515625" customWidth="1"/>
    <col min="14310" max="14310" width="15.85546875" bestFit="1" customWidth="1"/>
    <col min="14311" max="14311" width="18.7109375" bestFit="1" customWidth="1"/>
    <col min="14313" max="14313" width="14.28515625" bestFit="1" customWidth="1"/>
    <col min="14314" max="14314" width="18.7109375" bestFit="1" customWidth="1"/>
    <col min="14315" max="14316" width="15.85546875" bestFit="1" customWidth="1"/>
    <col min="14317" max="14317" width="14.85546875" bestFit="1" customWidth="1"/>
    <col min="14318" max="14318" width="14.28515625" bestFit="1" customWidth="1"/>
    <col min="14319" max="14319" width="15.28515625" customWidth="1"/>
    <col min="14320" max="14320" width="15.85546875" customWidth="1"/>
    <col min="14321" max="14321" width="14.28515625" customWidth="1"/>
    <col min="14322" max="14322" width="14.85546875" bestFit="1" customWidth="1"/>
    <col min="14323" max="14323" width="16.140625" customWidth="1"/>
    <col min="14324" max="14324" width="17.28515625" customWidth="1"/>
    <col min="14325" max="14325" width="15.85546875" bestFit="1" customWidth="1"/>
    <col min="14326" max="14326" width="18.7109375" bestFit="1" customWidth="1"/>
    <col min="14328" max="14328" width="14.28515625" bestFit="1" customWidth="1"/>
    <col min="14329" max="14329" width="18.7109375" bestFit="1" customWidth="1"/>
    <col min="14330" max="14331" width="15.85546875" bestFit="1" customWidth="1"/>
    <col min="14332" max="14332" width="14.85546875" bestFit="1" customWidth="1"/>
    <col min="14333" max="14333" width="14.28515625" bestFit="1" customWidth="1"/>
    <col min="14334" max="14334" width="15.28515625" customWidth="1"/>
    <col min="14335" max="14335" width="15.85546875" customWidth="1"/>
    <col min="14336" max="14336" width="14.28515625" customWidth="1"/>
    <col min="14337" max="14337" width="14.85546875" bestFit="1" customWidth="1"/>
    <col min="14338" max="14338" width="16.140625" customWidth="1"/>
    <col min="14339" max="14339" width="17.28515625" customWidth="1"/>
    <col min="14340" max="14340" width="15.85546875" bestFit="1" customWidth="1"/>
    <col min="14341" max="14341" width="18.7109375" bestFit="1" customWidth="1"/>
    <col min="14502" max="14502" width="5.7109375" customWidth="1"/>
    <col min="14503" max="14503" width="29" customWidth="1"/>
    <col min="14504" max="14504" width="17.140625" customWidth="1"/>
    <col min="14505" max="14505" width="11.140625" customWidth="1"/>
    <col min="14506" max="14506" width="15.7109375" customWidth="1"/>
    <col min="14507" max="14507" width="16.28515625" customWidth="1"/>
    <col min="14508" max="14508" width="21.140625" customWidth="1"/>
    <col min="14509" max="14509" width="13" customWidth="1"/>
    <col min="14510" max="14510" width="15.28515625" customWidth="1"/>
    <col min="14511" max="14512" width="14.28515625" customWidth="1"/>
    <col min="14513" max="14514" width="15" customWidth="1"/>
    <col min="14515" max="14515" width="17.7109375" customWidth="1"/>
    <col min="14516" max="14516" width="15.7109375" customWidth="1"/>
    <col min="14517" max="14518" width="15" customWidth="1"/>
    <col min="14519" max="14519" width="15.85546875" customWidth="1"/>
    <col min="14520" max="14520" width="17.85546875" customWidth="1"/>
    <col min="14521" max="14521" width="15.85546875" bestFit="1" customWidth="1"/>
    <col min="14522" max="14522" width="18.7109375" bestFit="1" customWidth="1"/>
    <col min="14523" max="14523" width="5.7109375" customWidth="1"/>
    <col min="14524" max="14524" width="16.5703125" customWidth="1"/>
    <col min="14525" max="14525" width="18.7109375" bestFit="1" customWidth="1"/>
    <col min="14526" max="14527" width="15.85546875" bestFit="1" customWidth="1"/>
    <col min="14528" max="14528" width="14.85546875" bestFit="1" customWidth="1"/>
    <col min="14529" max="14529" width="14.28515625" bestFit="1" customWidth="1"/>
    <col min="14530" max="14530" width="15.28515625" customWidth="1"/>
    <col min="14531" max="14531" width="15.85546875" customWidth="1"/>
    <col min="14532" max="14532" width="14.28515625" customWidth="1"/>
    <col min="14533" max="14533" width="14.85546875" bestFit="1" customWidth="1"/>
    <col min="14534" max="14534" width="16.140625" customWidth="1"/>
    <col min="14535" max="14535" width="17.28515625" customWidth="1"/>
    <col min="14536" max="14536" width="15.85546875" bestFit="1" customWidth="1"/>
    <col min="14537" max="14537" width="18.7109375" bestFit="1" customWidth="1"/>
    <col min="14539" max="14539" width="14.28515625" bestFit="1" customWidth="1"/>
    <col min="14540" max="14540" width="18.7109375" bestFit="1" customWidth="1"/>
    <col min="14541" max="14542" width="15.85546875" bestFit="1" customWidth="1"/>
    <col min="14543" max="14543" width="14.85546875" bestFit="1" customWidth="1"/>
    <col min="14544" max="14544" width="16.85546875" customWidth="1"/>
    <col min="14545" max="14545" width="15.28515625" customWidth="1"/>
    <col min="14546" max="14546" width="15.85546875" customWidth="1"/>
    <col min="14547" max="14547" width="14.28515625" customWidth="1"/>
    <col min="14548" max="14548" width="14.85546875" bestFit="1" customWidth="1"/>
    <col min="14549" max="14549" width="16.140625" customWidth="1"/>
    <col min="14550" max="14550" width="17.28515625" customWidth="1"/>
    <col min="14551" max="14551" width="15.85546875" bestFit="1" customWidth="1"/>
    <col min="14552" max="14552" width="18.7109375" bestFit="1" customWidth="1"/>
    <col min="14554" max="14554" width="14.28515625" bestFit="1" customWidth="1"/>
    <col min="14555" max="14555" width="18.7109375" bestFit="1" customWidth="1"/>
    <col min="14556" max="14557" width="15.85546875" bestFit="1" customWidth="1"/>
    <col min="14558" max="14558" width="14.85546875" bestFit="1" customWidth="1"/>
    <col min="14559" max="14559" width="14.28515625" bestFit="1" customWidth="1"/>
    <col min="14560" max="14560" width="15.28515625" customWidth="1"/>
    <col min="14561" max="14561" width="15.85546875" customWidth="1"/>
    <col min="14562" max="14562" width="14.28515625" customWidth="1"/>
    <col min="14563" max="14563" width="14.85546875" bestFit="1" customWidth="1"/>
    <col min="14564" max="14564" width="16.140625" customWidth="1"/>
    <col min="14565" max="14565" width="17.28515625" customWidth="1"/>
    <col min="14566" max="14566" width="15.85546875" bestFit="1" customWidth="1"/>
    <col min="14567" max="14567" width="18.7109375" bestFit="1" customWidth="1"/>
    <col min="14569" max="14569" width="14.28515625" bestFit="1" customWidth="1"/>
    <col min="14570" max="14570" width="18.7109375" bestFit="1" customWidth="1"/>
    <col min="14571" max="14572" width="15.85546875" bestFit="1" customWidth="1"/>
    <col min="14573" max="14573" width="14.85546875" bestFit="1" customWidth="1"/>
    <col min="14574" max="14574" width="14.28515625" bestFit="1" customWidth="1"/>
    <col min="14575" max="14575" width="15.28515625" customWidth="1"/>
    <col min="14576" max="14576" width="15.85546875" customWidth="1"/>
    <col min="14577" max="14577" width="14.28515625" customWidth="1"/>
    <col min="14578" max="14578" width="14.85546875" bestFit="1" customWidth="1"/>
    <col min="14579" max="14579" width="16.140625" customWidth="1"/>
    <col min="14580" max="14580" width="17.28515625" customWidth="1"/>
    <col min="14581" max="14581" width="15.85546875" bestFit="1" customWidth="1"/>
    <col min="14582" max="14582" width="18.7109375" bestFit="1" customWidth="1"/>
    <col min="14584" max="14584" width="14.28515625" bestFit="1" customWidth="1"/>
    <col min="14585" max="14585" width="18.7109375" bestFit="1" customWidth="1"/>
    <col min="14586" max="14587" width="15.85546875" bestFit="1" customWidth="1"/>
    <col min="14588" max="14588" width="14.85546875" bestFit="1" customWidth="1"/>
    <col min="14589" max="14589" width="14.28515625" bestFit="1" customWidth="1"/>
    <col min="14590" max="14590" width="15.28515625" customWidth="1"/>
    <col min="14591" max="14591" width="15.85546875" customWidth="1"/>
    <col min="14592" max="14592" width="14.28515625" customWidth="1"/>
    <col min="14593" max="14593" width="14.85546875" bestFit="1" customWidth="1"/>
    <col min="14594" max="14594" width="16.140625" customWidth="1"/>
    <col min="14595" max="14595" width="17.28515625" customWidth="1"/>
    <col min="14596" max="14596" width="15.85546875" bestFit="1" customWidth="1"/>
    <col min="14597" max="14597" width="18.7109375" bestFit="1" customWidth="1"/>
    <col min="14758" max="14758" width="5.7109375" customWidth="1"/>
    <col min="14759" max="14759" width="29" customWidth="1"/>
    <col min="14760" max="14760" width="17.140625" customWidth="1"/>
    <col min="14761" max="14761" width="11.140625" customWidth="1"/>
    <col min="14762" max="14762" width="15.7109375" customWidth="1"/>
    <col min="14763" max="14763" width="16.28515625" customWidth="1"/>
    <col min="14764" max="14764" width="21.140625" customWidth="1"/>
    <col min="14765" max="14765" width="13" customWidth="1"/>
    <col min="14766" max="14766" width="15.28515625" customWidth="1"/>
    <col min="14767" max="14768" width="14.28515625" customWidth="1"/>
    <col min="14769" max="14770" width="15" customWidth="1"/>
    <col min="14771" max="14771" width="17.7109375" customWidth="1"/>
    <col min="14772" max="14772" width="15.7109375" customWidth="1"/>
    <col min="14773" max="14774" width="15" customWidth="1"/>
    <col min="14775" max="14775" width="15.85546875" customWidth="1"/>
    <col min="14776" max="14776" width="17.85546875" customWidth="1"/>
    <col min="14777" max="14777" width="15.85546875" bestFit="1" customWidth="1"/>
    <col min="14778" max="14778" width="18.7109375" bestFit="1" customWidth="1"/>
    <col min="14779" max="14779" width="5.7109375" customWidth="1"/>
    <col min="14780" max="14780" width="16.5703125" customWidth="1"/>
    <col min="14781" max="14781" width="18.7109375" bestFit="1" customWidth="1"/>
    <col min="14782" max="14783" width="15.85546875" bestFit="1" customWidth="1"/>
    <col min="14784" max="14784" width="14.85546875" bestFit="1" customWidth="1"/>
    <col min="14785" max="14785" width="14.28515625" bestFit="1" customWidth="1"/>
    <col min="14786" max="14786" width="15.28515625" customWidth="1"/>
    <col min="14787" max="14787" width="15.85546875" customWidth="1"/>
    <col min="14788" max="14788" width="14.28515625" customWidth="1"/>
    <col min="14789" max="14789" width="14.85546875" bestFit="1" customWidth="1"/>
    <col min="14790" max="14790" width="16.140625" customWidth="1"/>
    <col min="14791" max="14791" width="17.28515625" customWidth="1"/>
    <col min="14792" max="14792" width="15.85546875" bestFit="1" customWidth="1"/>
    <col min="14793" max="14793" width="18.7109375" bestFit="1" customWidth="1"/>
    <col min="14795" max="14795" width="14.28515625" bestFit="1" customWidth="1"/>
    <col min="14796" max="14796" width="18.7109375" bestFit="1" customWidth="1"/>
    <col min="14797" max="14798" width="15.85546875" bestFit="1" customWidth="1"/>
    <col min="14799" max="14799" width="14.85546875" bestFit="1" customWidth="1"/>
    <col min="14800" max="14800" width="16.85546875" customWidth="1"/>
    <col min="14801" max="14801" width="15.28515625" customWidth="1"/>
    <col min="14802" max="14802" width="15.85546875" customWidth="1"/>
    <col min="14803" max="14803" width="14.28515625" customWidth="1"/>
    <col min="14804" max="14804" width="14.85546875" bestFit="1" customWidth="1"/>
    <col min="14805" max="14805" width="16.140625" customWidth="1"/>
    <col min="14806" max="14806" width="17.28515625" customWidth="1"/>
    <col min="14807" max="14807" width="15.85546875" bestFit="1" customWidth="1"/>
    <col min="14808" max="14808" width="18.7109375" bestFit="1" customWidth="1"/>
    <col min="14810" max="14810" width="14.28515625" bestFit="1" customWidth="1"/>
    <col min="14811" max="14811" width="18.7109375" bestFit="1" customWidth="1"/>
    <col min="14812" max="14813" width="15.85546875" bestFit="1" customWidth="1"/>
    <col min="14814" max="14814" width="14.85546875" bestFit="1" customWidth="1"/>
    <col min="14815" max="14815" width="14.28515625" bestFit="1" customWidth="1"/>
    <col min="14816" max="14816" width="15.28515625" customWidth="1"/>
    <col min="14817" max="14817" width="15.85546875" customWidth="1"/>
    <col min="14818" max="14818" width="14.28515625" customWidth="1"/>
    <col min="14819" max="14819" width="14.85546875" bestFit="1" customWidth="1"/>
    <col min="14820" max="14820" width="16.140625" customWidth="1"/>
    <col min="14821" max="14821" width="17.28515625" customWidth="1"/>
    <col min="14822" max="14822" width="15.85546875" bestFit="1" customWidth="1"/>
    <col min="14823" max="14823" width="18.7109375" bestFit="1" customWidth="1"/>
    <col min="14825" max="14825" width="14.28515625" bestFit="1" customWidth="1"/>
    <col min="14826" max="14826" width="18.7109375" bestFit="1" customWidth="1"/>
    <col min="14827" max="14828" width="15.85546875" bestFit="1" customWidth="1"/>
    <col min="14829" max="14829" width="14.85546875" bestFit="1" customWidth="1"/>
    <col min="14830" max="14830" width="14.28515625" bestFit="1" customWidth="1"/>
    <col min="14831" max="14831" width="15.28515625" customWidth="1"/>
    <col min="14832" max="14832" width="15.85546875" customWidth="1"/>
    <col min="14833" max="14833" width="14.28515625" customWidth="1"/>
    <col min="14834" max="14834" width="14.85546875" bestFit="1" customWidth="1"/>
    <col min="14835" max="14835" width="16.140625" customWidth="1"/>
    <col min="14836" max="14836" width="17.28515625" customWidth="1"/>
    <col min="14837" max="14837" width="15.85546875" bestFit="1" customWidth="1"/>
    <col min="14838" max="14838" width="18.7109375" bestFit="1" customWidth="1"/>
    <col min="14840" max="14840" width="14.28515625" bestFit="1" customWidth="1"/>
    <col min="14841" max="14841" width="18.7109375" bestFit="1" customWidth="1"/>
    <col min="14842" max="14843" width="15.85546875" bestFit="1" customWidth="1"/>
    <col min="14844" max="14844" width="14.85546875" bestFit="1" customWidth="1"/>
    <col min="14845" max="14845" width="14.28515625" bestFit="1" customWidth="1"/>
    <col min="14846" max="14846" width="15.28515625" customWidth="1"/>
    <col min="14847" max="14847" width="15.85546875" customWidth="1"/>
    <col min="14848" max="14848" width="14.28515625" customWidth="1"/>
    <col min="14849" max="14849" width="14.85546875" bestFit="1" customWidth="1"/>
    <col min="14850" max="14850" width="16.140625" customWidth="1"/>
    <col min="14851" max="14851" width="17.28515625" customWidth="1"/>
    <col min="14852" max="14852" width="15.85546875" bestFit="1" customWidth="1"/>
    <col min="14853" max="14853" width="18.7109375" bestFit="1" customWidth="1"/>
    <col min="15014" max="15014" width="5.7109375" customWidth="1"/>
    <col min="15015" max="15015" width="29" customWidth="1"/>
    <col min="15016" max="15016" width="17.140625" customWidth="1"/>
    <col min="15017" max="15017" width="11.140625" customWidth="1"/>
    <col min="15018" max="15018" width="15.7109375" customWidth="1"/>
    <col min="15019" max="15019" width="16.28515625" customWidth="1"/>
    <col min="15020" max="15020" width="21.140625" customWidth="1"/>
    <col min="15021" max="15021" width="13" customWidth="1"/>
    <col min="15022" max="15022" width="15.28515625" customWidth="1"/>
    <col min="15023" max="15024" width="14.28515625" customWidth="1"/>
    <col min="15025" max="15026" width="15" customWidth="1"/>
    <col min="15027" max="15027" width="17.7109375" customWidth="1"/>
    <col min="15028" max="15028" width="15.7109375" customWidth="1"/>
    <col min="15029" max="15030" width="15" customWidth="1"/>
    <col min="15031" max="15031" width="15.85546875" customWidth="1"/>
    <col min="15032" max="15032" width="17.85546875" customWidth="1"/>
    <col min="15033" max="15033" width="15.85546875" bestFit="1" customWidth="1"/>
    <col min="15034" max="15034" width="18.7109375" bestFit="1" customWidth="1"/>
    <col min="15035" max="15035" width="5.7109375" customWidth="1"/>
    <col min="15036" max="15036" width="16.5703125" customWidth="1"/>
    <col min="15037" max="15037" width="18.7109375" bestFit="1" customWidth="1"/>
    <col min="15038" max="15039" width="15.85546875" bestFit="1" customWidth="1"/>
    <col min="15040" max="15040" width="14.85546875" bestFit="1" customWidth="1"/>
    <col min="15041" max="15041" width="14.28515625" bestFit="1" customWidth="1"/>
    <col min="15042" max="15042" width="15.28515625" customWidth="1"/>
    <col min="15043" max="15043" width="15.85546875" customWidth="1"/>
    <col min="15044" max="15044" width="14.28515625" customWidth="1"/>
    <col min="15045" max="15045" width="14.85546875" bestFit="1" customWidth="1"/>
    <col min="15046" max="15046" width="16.140625" customWidth="1"/>
    <col min="15047" max="15047" width="17.28515625" customWidth="1"/>
    <col min="15048" max="15048" width="15.85546875" bestFit="1" customWidth="1"/>
    <col min="15049" max="15049" width="18.7109375" bestFit="1" customWidth="1"/>
    <col min="15051" max="15051" width="14.28515625" bestFit="1" customWidth="1"/>
    <col min="15052" max="15052" width="18.7109375" bestFit="1" customWidth="1"/>
    <col min="15053" max="15054" width="15.85546875" bestFit="1" customWidth="1"/>
    <col min="15055" max="15055" width="14.85546875" bestFit="1" customWidth="1"/>
    <col min="15056" max="15056" width="16.85546875" customWidth="1"/>
    <col min="15057" max="15057" width="15.28515625" customWidth="1"/>
    <col min="15058" max="15058" width="15.85546875" customWidth="1"/>
    <col min="15059" max="15059" width="14.28515625" customWidth="1"/>
    <col min="15060" max="15060" width="14.85546875" bestFit="1" customWidth="1"/>
    <col min="15061" max="15061" width="16.140625" customWidth="1"/>
    <col min="15062" max="15062" width="17.28515625" customWidth="1"/>
    <col min="15063" max="15063" width="15.85546875" bestFit="1" customWidth="1"/>
    <col min="15064" max="15064" width="18.7109375" bestFit="1" customWidth="1"/>
    <col min="15066" max="15066" width="14.28515625" bestFit="1" customWidth="1"/>
    <col min="15067" max="15067" width="18.7109375" bestFit="1" customWidth="1"/>
    <col min="15068" max="15069" width="15.85546875" bestFit="1" customWidth="1"/>
    <col min="15070" max="15070" width="14.85546875" bestFit="1" customWidth="1"/>
    <col min="15071" max="15071" width="14.28515625" bestFit="1" customWidth="1"/>
    <col min="15072" max="15072" width="15.28515625" customWidth="1"/>
    <col min="15073" max="15073" width="15.85546875" customWidth="1"/>
    <col min="15074" max="15074" width="14.28515625" customWidth="1"/>
    <col min="15075" max="15075" width="14.85546875" bestFit="1" customWidth="1"/>
    <col min="15076" max="15076" width="16.140625" customWidth="1"/>
    <col min="15077" max="15077" width="17.28515625" customWidth="1"/>
    <col min="15078" max="15078" width="15.85546875" bestFit="1" customWidth="1"/>
    <col min="15079" max="15079" width="18.7109375" bestFit="1" customWidth="1"/>
    <col min="15081" max="15081" width="14.28515625" bestFit="1" customWidth="1"/>
    <col min="15082" max="15082" width="18.7109375" bestFit="1" customWidth="1"/>
    <col min="15083" max="15084" width="15.85546875" bestFit="1" customWidth="1"/>
    <col min="15085" max="15085" width="14.85546875" bestFit="1" customWidth="1"/>
    <col min="15086" max="15086" width="14.28515625" bestFit="1" customWidth="1"/>
    <col min="15087" max="15087" width="15.28515625" customWidth="1"/>
    <col min="15088" max="15088" width="15.85546875" customWidth="1"/>
    <col min="15089" max="15089" width="14.28515625" customWidth="1"/>
    <col min="15090" max="15090" width="14.85546875" bestFit="1" customWidth="1"/>
    <col min="15091" max="15091" width="16.140625" customWidth="1"/>
    <col min="15092" max="15092" width="17.28515625" customWidth="1"/>
    <col min="15093" max="15093" width="15.85546875" bestFit="1" customWidth="1"/>
    <col min="15094" max="15094" width="18.7109375" bestFit="1" customWidth="1"/>
    <col min="15096" max="15096" width="14.28515625" bestFit="1" customWidth="1"/>
    <col min="15097" max="15097" width="18.7109375" bestFit="1" customWidth="1"/>
    <col min="15098" max="15099" width="15.85546875" bestFit="1" customWidth="1"/>
    <col min="15100" max="15100" width="14.85546875" bestFit="1" customWidth="1"/>
    <col min="15101" max="15101" width="14.28515625" bestFit="1" customWidth="1"/>
    <col min="15102" max="15102" width="15.28515625" customWidth="1"/>
    <col min="15103" max="15103" width="15.85546875" customWidth="1"/>
    <col min="15104" max="15104" width="14.28515625" customWidth="1"/>
    <col min="15105" max="15105" width="14.85546875" bestFit="1" customWidth="1"/>
    <col min="15106" max="15106" width="16.140625" customWidth="1"/>
    <col min="15107" max="15107" width="17.28515625" customWidth="1"/>
    <col min="15108" max="15108" width="15.85546875" bestFit="1" customWidth="1"/>
    <col min="15109" max="15109" width="18.7109375" bestFit="1" customWidth="1"/>
    <col min="15270" max="15270" width="5.7109375" customWidth="1"/>
    <col min="15271" max="15271" width="29" customWidth="1"/>
    <col min="15272" max="15272" width="17.140625" customWidth="1"/>
    <col min="15273" max="15273" width="11.140625" customWidth="1"/>
    <col min="15274" max="15274" width="15.7109375" customWidth="1"/>
    <col min="15275" max="15275" width="16.28515625" customWidth="1"/>
    <col min="15276" max="15276" width="21.140625" customWidth="1"/>
    <col min="15277" max="15277" width="13" customWidth="1"/>
    <col min="15278" max="15278" width="15.28515625" customWidth="1"/>
    <col min="15279" max="15280" width="14.28515625" customWidth="1"/>
    <col min="15281" max="15282" width="15" customWidth="1"/>
    <col min="15283" max="15283" width="17.7109375" customWidth="1"/>
    <col min="15284" max="15284" width="15.7109375" customWidth="1"/>
    <col min="15285" max="15286" width="15" customWidth="1"/>
    <col min="15287" max="15287" width="15.85546875" customWidth="1"/>
    <col min="15288" max="15288" width="17.85546875" customWidth="1"/>
    <col min="15289" max="15289" width="15.85546875" bestFit="1" customWidth="1"/>
    <col min="15290" max="15290" width="18.7109375" bestFit="1" customWidth="1"/>
    <col min="15291" max="15291" width="5.7109375" customWidth="1"/>
    <col min="15292" max="15292" width="16.5703125" customWidth="1"/>
    <col min="15293" max="15293" width="18.7109375" bestFit="1" customWidth="1"/>
    <col min="15294" max="15295" width="15.85546875" bestFit="1" customWidth="1"/>
    <col min="15296" max="15296" width="14.85546875" bestFit="1" customWidth="1"/>
    <col min="15297" max="15297" width="14.28515625" bestFit="1" customWidth="1"/>
    <col min="15298" max="15298" width="15.28515625" customWidth="1"/>
    <col min="15299" max="15299" width="15.85546875" customWidth="1"/>
    <col min="15300" max="15300" width="14.28515625" customWidth="1"/>
    <col min="15301" max="15301" width="14.85546875" bestFit="1" customWidth="1"/>
    <col min="15302" max="15302" width="16.140625" customWidth="1"/>
    <col min="15303" max="15303" width="17.28515625" customWidth="1"/>
    <col min="15304" max="15304" width="15.85546875" bestFit="1" customWidth="1"/>
    <col min="15305" max="15305" width="18.7109375" bestFit="1" customWidth="1"/>
    <col min="15307" max="15307" width="14.28515625" bestFit="1" customWidth="1"/>
    <col min="15308" max="15308" width="18.7109375" bestFit="1" customWidth="1"/>
    <col min="15309" max="15310" width="15.85546875" bestFit="1" customWidth="1"/>
    <col min="15311" max="15311" width="14.85546875" bestFit="1" customWidth="1"/>
    <col min="15312" max="15312" width="16.85546875" customWidth="1"/>
    <col min="15313" max="15313" width="15.28515625" customWidth="1"/>
    <col min="15314" max="15314" width="15.85546875" customWidth="1"/>
    <col min="15315" max="15315" width="14.28515625" customWidth="1"/>
    <col min="15316" max="15316" width="14.85546875" bestFit="1" customWidth="1"/>
    <col min="15317" max="15317" width="16.140625" customWidth="1"/>
    <col min="15318" max="15318" width="17.28515625" customWidth="1"/>
    <col min="15319" max="15319" width="15.85546875" bestFit="1" customWidth="1"/>
    <col min="15320" max="15320" width="18.7109375" bestFit="1" customWidth="1"/>
    <col min="15322" max="15322" width="14.28515625" bestFit="1" customWidth="1"/>
    <col min="15323" max="15323" width="18.7109375" bestFit="1" customWidth="1"/>
    <col min="15324" max="15325" width="15.85546875" bestFit="1" customWidth="1"/>
    <col min="15326" max="15326" width="14.85546875" bestFit="1" customWidth="1"/>
    <col min="15327" max="15327" width="14.28515625" bestFit="1" customWidth="1"/>
    <col min="15328" max="15328" width="15.28515625" customWidth="1"/>
    <col min="15329" max="15329" width="15.85546875" customWidth="1"/>
    <col min="15330" max="15330" width="14.28515625" customWidth="1"/>
    <col min="15331" max="15331" width="14.85546875" bestFit="1" customWidth="1"/>
    <col min="15332" max="15332" width="16.140625" customWidth="1"/>
    <col min="15333" max="15333" width="17.28515625" customWidth="1"/>
    <col min="15334" max="15334" width="15.85546875" bestFit="1" customWidth="1"/>
    <col min="15335" max="15335" width="18.7109375" bestFit="1" customWidth="1"/>
    <col min="15337" max="15337" width="14.28515625" bestFit="1" customWidth="1"/>
    <col min="15338" max="15338" width="18.7109375" bestFit="1" customWidth="1"/>
    <col min="15339" max="15340" width="15.85546875" bestFit="1" customWidth="1"/>
    <col min="15341" max="15341" width="14.85546875" bestFit="1" customWidth="1"/>
    <col min="15342" max="15342" width="14.28515625" bestFit="1" customWidth="1"/>
    <col min="15343" max="15343" width="15.28515625" customWidth="1"/>
    <col min="15344" max="15344" width="15.85546875" customWidth="1"/>
    <col min="15345" max="15345" width="14.28515625" customWidth="1"/>
    <col min="15346" max="15346" width="14.85546875" bestFit="1" customWidth="1"/>
    <col min="15347" max="15347" width="16.140625" customWidth="1"/>
    <col min="15348" max="15348" width="17.28515625" customWidth="1"/>
    <col min="15349" max="15349" width="15.85546875" bestFit="1" customWidth="1"/>
    <col min="15350" max="15350" width="18.7109375" bestFit="1" customWidth="1"/>
    <col min="15352" max="15352" width="14.28515625" bestFit="1" customWidth="1"/>
    <col min="15353" max="15353" width="18.7109375" bestFit="1" customWidth="1"/>
    <col min="15354" max="15355" width="15.85546875" bestFit="1" customWidth="1"/>
    <col min="15356" max="15356" width="14.85546875" bestFit="1" customWidth="1"/>
    <col min="15357" max="15357" width="14.28515625" bestFit="1" customWidth="1"/>
    <col min="15358" max="15358" width="15.28515625" customWidth="1"/>
    <col min="15359" max="15359" width="15.85546875" customWidth="1"/>
    <col min="15360" max="15360" width="14.28515625" customWidth="1"/>
    <col min="15361" max="15361" width="14.85546875" bestFit="1" customWidth="1"/>
    <col min="15362" max="15362" width="16.140625" customWidth="1"/>
    <col min="15363" max="15363" width="17.28515625" customWidth="1"/>
    <col min="15364" max="15364" width="15.85546875" bestFit="1" customWidth="1"/>
    <col min="15365" max="15365" width="18.7109375" bestFit="1" customWidth="1"/>
    <col min="15526" max="15526" width="5.7109375" customWidth="1"/>
    <col min="15527" max="15527" width="29" customWidth="1"/>
    <col min="15528" max="15528" width="17.140625" customWidth="1"/>
    <col min="15529" max="15529" width="11.140625" customWidth="1"/>
    <col min="15530" max="15530" width="15.7109375" customWidth="1"/>
    <col min="15531" max="15531" width="16.28515625" customWidth="1"/>
    <col min="15532" max="15532" width="21.140625" customWidth="1"/>
    <col min="15533" max="15533" width="13" customWidth="1"/>
    <col min="15534" max="15534" width="15.28515625" customWidth="1"/>
    <col min="15535" max="15536" width="14.28515625" customWidth="1"/>
    <col min="15537" max="15538" width="15" customWidth="1"/>
    <col min="15539" max="15539" width="17.7109375" customWidth="1"/>
    <col min="15540" max="15540" width="15.7109375" customWidth="1"/>
    <col min="15541" max="15542" width="15" customWidth="1"/>
    <col min="15543" max="15543" width="15.85546875" customWidth="1"/>
    <col min="15544" max="15544" width="17.85546875" customWidth="1"/>
    <col min="15545" max="15545" width="15.85546875" bestFit="1" customWidth="1"/>
    <col min="15546" max="15546" width="18.7109375" bestFit="1" customWidth="1"/>
    <col min="15547" max="15547" width="5.7109375" customWidth="1"/>
    <col min="15548" max="15548" width="16.5703125" customWidth="1"/>
    <col min="15549" max="15549" width="18.7109375" bestFit="1" customWidth="1"/>
    <col min="15550" max="15551" width="15.85546875" bestFit="1" customWidth="1"/>
    <col min="15552" max="15552" width="14.85546875" bestFit="1" customWidth="1"/>
    <col min="15553" max="15553" width="14.28515625" bestFit="1" customWidth="1"/>
    <col min="15554" max="15554" width="15.28515625" customWidth="1"/>
    <col min="15555" max="15555" width="15.85546875" customWidth="1"/>
    <col min="15556" max="15556" width="14.28515625" customWidth="1"/>
    <col min="15557" max="15557" width="14.85546875" bestFit="1" customWidth="1"/>
    <col min="15558" max="15558" width="16.140625" customWidth="1"/>
    <col min="15559" max="15559" width="17.28515625" customWidth="1"/>
    <col min="15560" max="15560" width="15.85546875" bestFit="1" customWidth="1"/>
    <col min="15561" max="15561" width="18.7109375" bestFit="1" customWidth="1"/>
    <col min="15563" max="15563" width="14.28515625" bestFit="1" customWidth="1"/>
    <col min="15564" max="15564" width="18.7109375" bestFit="1" customWidth="1"/>
    <col min="15565" max="15566" width="15.85546875" bestFit="1" customWidth="1"/>
    <col min="15567" max="15567" width="14.85546875" bestFit="1" customWidth="1"/>
    <col min="15568" max="15568" width="16.85546875" customWidth="1"/>
    <col min="15569" max="15569" width="15.28515625" customWidth="1"/>
    <col min="15570" max="15570" width="15.85546875" customWidth="1"/>
    <col min="15571" max="15571" width="14.28515625" customWidth="1"/>
    <col min="15572" max="15572" width="14.85546875" bestFit="1" customWidth="1"/>
    <col min="15573" max="15573" width="16.140625" customWidth="1"/>
    <col min="15574" max="15574" width="17.28515625" customWidth="1"/>
    <col min="15575" max="15575" width="15.85546875" bestFit="1" customWidth="1"/>
    <col min="15576" max="15576" width="18.7109375" bestFit="1" customWidth="1"/>
    <col min="15578" max="15578" width="14.28515625" bestFit="1" customWidth="1"/>
    <col min="15579" max="15579" width="18.7109375" bestFit="1" customWidth="1"/>
    <col min="15580" max="15581" width="15.85546875" bestFit="1" customWidth="1"/>
    <col min="15582" max="15582" width="14.85546875" bestFit="1" customWidth="1"/>
    <col min="15583" max="15583" width="14.28515625" bestFit="1" customWidth="1"/>
    <col min="15584" max="15584" width="15.28515625" customWidth="1"/>
    <col min="15585" max="15585" width="15.85546875" customWidth="1"/>
    <col min="15586" max="15586" width="14.28515625" customWidth="1"/>
    <col min="15587" max="15587" width="14.85546875" bestFit="1" customWidth="1"/>
    <col min="15588" max="15588" width="16.140625" customWidth="1"/>
    <col min="15589" max="15589" width="17.28515625" customWidth="1"/>
    <col min="15590" max="15590" width="15.85546875" bestFit="1" customWidth="1"/>
    <col min="15591" max="15591" width="18.7109375" bestFit="1" customWidth="1"/>
    <col min="15593" max="15593" width="14.28515625" bestFit="1" customWidth="1"/>
    <col min="15594" max="15594" width="18.7109375" bestFit="1" customWidth="1"/>
    <col min="15595" max="15596" width="15.85546875" bestFit="1" customWidth="1"/>
    <col min="15597" max="15597" width="14.85546875" bestFit="1" customWidth="1"/>
    <col min="15598" max="15598" width="14.28515625" bestFit="1" customWidth="1"/>
    <col min="15599" max="15599" width="15.28515625" customWidth="1"/>
    <col min="15600" max="15600" width="15.85546875" customWidth="1"/>
    <col min="15601" max="15601" width="14.28515625" customWidth="1"/>
    <col min="15602" max="15602" width="14.85546875" bestFit="1" customWidth="1"/>
    <col min="15603" max="15603" width="16.140625" customWidth="1"/>
    <col min="15604" max="15604" width="17.28515625" customWidth="1"/>
    <col min="15605" max="15605" width="15.85546875" bestFit="1" customWidth="1"/>
    <col min="15606" max="15606" width="18.7109375" bestFit="1" customWidth="1"/>
    <col min="15608" max="15608" width="14.28515625" bestFit="1" customWidth="1"/>
    <col min="15609" max="15609" width="18.7109375" bestFit="1" customWidth="1"/>
    <col min="15610" max="15611" width="15.85546875" bestFit="1" customWidth="1"/>
    <col min="15612" max="15612" width="14.85546875" bestFit="1" customWidth="1"/>
    <col min="15613" max="15613" width="14.28515625" bestFit="1" customWidth="1"/>
    <col min="15614" max="15614" width="15.28515625" customWidth="1"/>
    <col min="15615" max="15615" width="15.85546875" customWidth="1"/>
    <col min="15616" max="15616" width="14.28515625" customWidth="1"/>
    <col min="15617" max="15617" width="14.85546875" bestFit="1" customWidth="1"/>
    <col min="15618" max="15618" width="16.140625" customWidth="1"/>
    <col min="15619" max="15619" width="17.28515625" customWidth="1"/>
    <col min="15620" max="15620" width="15.85546875" bestFit="1" customWidth="1"/>
    <col min="15621" max="15621" width="18.7109375" bestFit="1" customWidth="1"/>
    <col min="15782" max="15782" width="5.7109375" customWidth="1"/>
    <col min="15783" max="15783" width="29" customWidth="1"/>
    <col min="15784" max="15784" width="17.140625" customWidth="1"/>
    <col min="15785" max="15785" width="11.140625" customWidth="1"/>
    <col min="15786" max="15786" width="15.7109375" customWidth="1"/>
    <col min="15787" max="15787" width="16.28515625" customWidth="1"/>
    <col min="15788" max="15788" width="21.140625" customWidth="1"/>
    <col min="15789" max="15789" width="13" customWidth="1"/>
    <col min="15790" max="15790" width="15.28515625" customWidth="1"/>
    <col min="15791" max="15792" width="14.28515625" customWidth="1"/>
    <col min="15793" max="15794" width="15" customWidth="1"/>
    <col min="15795" max="15795" width="17.7109375" customWidth="1"/>
    <col min="15796" max="15796" width="15.7109375" customWidth="1"/>
    <col min="15797" max="15798" width="15" customWidth="1"/>
    <col min="15799" max="15799" width="15.85546875" customWidth="1"/>
    <col min="15800" max="15800" width="17.85546875" customWidth="1"/>
    <col min="15801" max="15801" width="15.85546875" bestFit="1" customWidth="1"/>
    <col min="15802" max="15802" width="18.7109375" bestFit="1" customWidth="1"/>
    <col min="15803" max="15803" width="5.7109375" customWidth="1"/>
    <col min="15804" max="15804" width="16.5703125" customWidth="1"/>
    <col min="15805" max="15805" width="18.7109375" bestFit="1" customWidth="1"/>
    <col min="15806" max="15807" width="15.85546875" bestFit="1" customWidth="1"/>
    <col min="15808" max="15808" width="14.85546875" bestFit="1" customWidth="1"/>
    <col min="15809" max="15809" width="14.28515625" bestFit="1" customWidth="1"/>
    <col min="15810" max="15810" width="15.28515625" customWidth="1"/>
    <col min="15811" max="15811" width="15.85546875" customWidth="1"/>
    <col min="15812" max="15812" width="14.28515625" customWidth="1"/>
    <col min="15813" max="15813" width="14.85546875" bestFit="1" customWidth="1"/>
    <col min="15814" max="15814" width="16.140625" customWidth="1"/>
    <col min="15815" max="15815" width="17.28515625" customWidth="1"/>
    <col min="15816" max="15816" width="15.85546875" bestFit="1" customWidth="1"/>
    <col min="15817" max="15817" width="18.7109375" bestFit="1" customWidth="1"/>
    <col min="15819" max="15819" width="14.28515625" bestFit="1" customWidth="1"/>
    <col min="15820" max="15820" width="18.7109375" bestFit="1" customWidth="1"/>
    <col min="15821" max="15822" width="15.85546875" bestFit="1" customWidth="1"/>
    <col min="15823" max="15823" width="14.85546875" bestFit="1" customWidth="1"/>
    <col min="15824" max="15824" width="16.85546875" customWidth="1"/>
    <col min="15825" max="15825" width="15.28515625" customWidth="1"/>
    <col min="15826" max="15826" width="15.85546875" customWidth="1"/>
    <col min="15827" max="15827" width="14.28515625" customWidth="1"/>
    <col min="15828" max="15828" width="14.85546875" bestFit="1" customWidth="1"/>
    <col min="15829" max="15829" width="16.140625" customWidth="1"/>
    <col min="15830" max="15830" width="17.28515625" customWidth="1"/>
    <col min="15831" max="15831" width="15.85546875" bestFit="1" customWidth="1"/>
    <col min="15832" max="15832" width="18.7109375" bestFit="1" customWidth="1"/>
    <col min="15834" max="15834" width="14.28515625" bestFit="1" customWidth="1"/>
    <col min="15835" max="15835" width="18.7109375" bestFit="1" customWidth="1"/>
    <col min="15836" max="15837" width="15.85546875" bestFit="1" customWidth="1"/>
    <col min="15838" max="15838" width="14.85546875" bestFit="1" customWidth="1"/>
    <col min="15839" max="15839" width="14.28515625" bestFit="1" customWidth="1"/>
    <col min="15840" max="15840" width="15.28515625" customWidth="1"/>
    <col min="15841" max="15841" width="15.85546875" customWidth="1"/>
    <col min="15842" max="15842" width="14.28515625" customWidth="1"/>
    <col min="15843" max="15843" width="14.85546875" bestFit="1" customWidth="1"/>
    <col min="15844" max="15844" width="16.140625" customWidth="1"/>
    <col min="15845" max="15845" width="17.28515625" customWidth="1"/>
    <col min="15846" max="15846" width="15.85546875" bestFit="1" customWidth="1"/>
    <col min="15847" max="15847" width="18.7109375" bestFit="1" customWidth="1"/>
    <col min="15849" max="15849" width="14.28515625" bestFit="1" customWidth="1"/>
    <col min="15850" max="15850" width="18.7109375" bestFit="1" customWidth="1"/>
    <col min="15851" max="15852" width="15.85546875" bestFit="1" customWidth="1"/>
    <col min="15853" max="15853" width="14.85546875" bestFit="1" customWidth="1"/>
    <col min="15854" max="15854" width="14.28515625" bestFit="1" customWidth="1"/>
    <col min="15855" max="15855" width="15.28515625" customWidth="1"/>
    <col min="15856" max="15856" width="15.85546875" customWidth="1"/>
    <col min="15857" max="15857" width="14.28515625" customWidth="1"/>
    <col min="15858" max="15858" width="14.85546875" bestFit="1" customWidth="1"/>
    <col min="15859" max="15859" width="16.140625" customWidth="1"/>
    <col min="15860" max="15860" width="17.28515625" customWidth="1"/>
    <col min="15861" max="15861" width="15.85546875" bestFit="1" customWidth="1"/>
    <col min="15862" max="15862" width="18.7109375" bestFit="1" customWidth="1"/>
    <col min="15864" max="15864" width="14.28515625" bestFit="1" customWidth="1"/>
    <col min="15865" max="15865" width="18.7109375" bestFit="1" customWidth="1"/>
    <col min="15866" max="15867" width="15.85546875" bestFit="1" customWidth="1"/>
    <col min="15868" max="15868" width="14.85546875" bestFit="1" customWidth="1"/>
    <col min="15869" max="15869" width="14.28515625" bestFit="1" customWidth="1"/>
    <col min="15870" max="15870" width="15.28515625" customWidth="1"/>
    <col min="15871" max="15871" width="15.85546875" customWidth="1"/>
    <col min="15872" max="15872" width="14.28515625" customWidth="1"/>
    <col min="15873" max="15873" width="14.85546875" bestFit="1" customWidth="1"/>
    <col min="15874" max="15874" width="16.140625" customWidth="1"/>
    <col min="15875" max="15875" width="17.28515625" customWidth="1"/>
    <col min="15876" max="15876" width="15.85546875" bestFit="1" customWidth="1"/>
    <col min="15877" max="15877" width="18.7109375" bestFit="1" customWidth="1"/>
    <col min="16038" max="16038" width="5.7109375" customWidth="1"/>
    <col min="16039" max="16039" width="29" customWidth="1"/>
    <col min="16040" max="16040" width="17.140625" customWidth="1"/>
    <col min="16041" max="16041" width="11.140625" customWidth="1"/>
    <col min="16042" max="16042" width="15.7109375" customWidth="1"/>
    <col min="16043" max="16043" width="16.28515625" customWidth="1"/>
    <col min="16044" max="16044" width="21.140625" customWidth="1"/>
    <col min="16045" max="16045" width="13" customWidth="1"/>
    <col min="16046" max="16046" width="15.28515625" customWidth="1"/>
    <col min="16047" max="16048" width="14.28515625" customWidth="1"/>
    <col min="16049" max="16050" width="15" customWidth="1"/>
    <col min="16051" max="16051" width="17.7109375" customWidth="1"/>
    <col min="16052" max="16052" width="15.7109375" customWidth="1"/>
    <col min="16053" max="16054" width="15" customWidth="1"/>
    <col min="16055" max="16055" width="15.85546875" customWidth="1"/>
    <col min="16056" max="16056" width="17.85546875" customWidth="1"/>
    <col min="16057" max="16057" width="15.85546875" bestFit="1" customWidth="1"/>
    <col min="16058" max="16058" width="18.7109375" bestFit="1" customWidth="1"/>
    <col min="16059" max="16059" width="5.7109375" customWidth="1"/>
    <col min="16060" max="16060" width="16.5703125" customWidth="1"/>
    <col min="16061" max="16061" width="18.7109375" bestFit="1" customWidth="1"/>
    <col min="16062" max="16063" width="15.85546875" bestFit="1" customWidth="1"/>
    <col min="16064" max="16064" width="14.85546875" bestFit="1" customWidth="1"/>
    <col min="16065" max="16065" width="14.28515625" bestFit="1" customWidth="1"/>
    <col min="16066" max="16066" width="15.28515625" customWidth="1"/>
    <col min="16067" max="16067" width="15.85546875" customWidth="1"/>
    <col min="16068" max="16068" width="14.28515625" customWidth="1"/>
    <col min="16069" max="16069" width="14.85546875" bestFit="1" customWidth="1"/>
    <col min="16070" max="16070" width="16.140625" customWidth="1"/>
    <col min="16071" max="16071" width="17.28515625" customWidth="1"/>
    <col min="16072" max="16072" width="15.85546875" bestFit="1" customWidth="1"/>
    <col min="16073" max="16073" width="18.7109375" bestFit="1" customWidth="1"/>
    <col min="16075" max="16075" width="14.28515625" bestFit="1" customWidth="1"/>
    <col min="16076" max="16076" width="18.7109375" bestFit="1" customWidth="1"/>
    <col min="16077" max="16078" width="15.85546875" bestFit="1" customWidth="1"/>
    <col min="16079" max="16079" width="14.85546875" bestFit="1" customWidth="1"/>
    <col min="16080" max="16080" width="16.85546875" customWidth="1"/>
    <col min="16081" max="16081" width="15.28515625" customWidth="1"/>
    <col min="16082" max="16082" width="15.85546875" customWidth="1"/>
    <col min="16083" max="16083" width="14.28515625" customWidth="1"/>
    <col min="16084" max="16084" width="14.85546875" bestFit="1" customWidth="1"/>
    <col min="16085" max="16085" width="16.140625" customWidth="1"/>
    <col min="16086" max="16086" width="17.28515625" customWidth="1"/>
    <col min="16087" max="16087" width="15.85546875" bestFit="1" customWidth="1"/>
    <col min="16088" max="16088" width="18.7109375" bestFit="1" customWidth="1"/>
    <col min="16090" max="16090" width="14.28515625" bestFit="1" customWidth="1"/>
    <col min="16091" max="16091" width="18.7109375" bestFit="1" customWidth="1"/>
    <col min="16092" max="16093" width="15.85546875" bestFit="1" customWidth="1"/>
    <col min="16094" max="16094" width="14.85546875" bestFit="1" customWidth="1"/>
    <col min="16095" max="16095" width="14.28515625" bestFit="1" customWidth="1"/>
    <col min="16096" max="16096" width="15.28515625" customWidth="1"/>
    <col min="16097" max="16097" width="15.85546875" customWidth="1"/>
    <col min="16098" max="16098" width="14.28515625" customWidth="1"/>
    <col min="16099" max="16099" width="14.85546875" bestFit="1" customWidth="1"/>
    <col min="16100" max="16100" width="16.140625" customWidth="1"/>
    <col min="16101" max="16101" width="17.28515625" customWidth="1"/>
    <col min="16102" max="16102" width="15.85546875" bestFit="1" customWidth="1"/>
    <col min="16103" max="16103" width="18.7109375" bestFit="1" customWidth="1"/>
    <col min="16105" max="16105" width="14.28515625" bestFit="1" customWidth="1"/>
    <col min="16106" max="16106" width="18.7109375" bestFit="1" customWidth="1"/>
    <col min="16107" max="16108" width="15.85546875" bestFit="1" customWidth="1"/>
    <col min="16109" max="16109" width="14.85546875" bestFit="1" customWidth="1"/>
    <col min="16110" max="16110" width="14.28515625" bestFit="1" customWidth="1"/>
    <col min="16111" max="16111" width="15.28515625" customWidth="1"/>
    <col min="16112" max="16112" width="15.85546875" customWidth="1"/>
    <col min="16113" max="16113" width="14.28515625" customWidth="1"/>
    <col min="16114" max="16114" width="14.85546875" bestFit="1" customWidth="1"/>
    <col min="16115" max="16115" width="16.140625" customWidth="1"/>
    <col min="16116" max="16116" width="17.28515625" customWidth="1"/>
    <col min="16117" max="16117" width="15.85546875" bestFit="1" customWidth="1"/>
    <col min="16118" max="16118" width="18.7109375" bestFit="1" customWidth="1"/>
    <col min="16120" max="16120" width="14.28515625" bestFit="1" customWidth="1"/>
    <col min="16121" max="16121" width="18.7109375" bestFit="1" customWidth="1"/>
    <col min="16122" max="16123" width="15.85546875" bestFit="1" customWidth="1"/>
    <col min="16124" max="16124" width="14.85546875" bestFit="1" customWidth="1"/>
    <col min="16125" max="16125" width="14.28515625" bestFit="1" customWidth="1"/>
    <col min="16126" max="16126" width="15.28515625" customWidth="1"/>
    <col min="16127" max="16127" width="15.85546875" customWidth="1"/>
    <col min="16128" max="16128" width="14.28515625" customWidth="1"/>
    <col min="16129" max="16129" width="14.85546875" bestFit="1" customWidth="1"/>
    <col min="16130" max="16130" width="16.140625" customWidth="1"/>
    <col min="16131" max="16131" width="17.28515625" customWidth="1"/>
    <col min="16132" max="16132" width="15.85546875" bestFit="1" customWidth="1"/>
    <col min="16133" max="16133" width="18.7109375" bestFit="1" customWidth="1"/>
  </cols>
  <sheetData>
    <row r="2" spans="1:6" ht="18" x14ac:dyDescent="0.25">
      <c r="A2" s="1" t="s">
        <v>258</v>
      </c>
      <c r="B2" s="2"/>
      <c r="C2" s="2"/>
      <c r="D2" s="2"/>
      <c r="E2" s="2"/>
      <c r="F2" s="2"/>
    </row>
    <row r="3" spans="1:6" ht="17.25" x14ac:dyDescent="0.3">
      <c r="A3" s="3" t="s">
        <v>0</v>
      </c>
      <c r="B3" s="2"/>
      <c r="C3" s="2"/>
      <c r="D3" s="2"/>
      <c r="E3" s="2"/>
      <c r="F3" s="2"/>
    </row>
    <row r="4" spans="1:6" x14ac:dyDescent="0.25">
      <c r="A4" s="4" t="s">
        <v>1</v>
      </c>
      <c r="B4" s="2"/>
      <c r="C4" s="2"/>
      <c r="D4" s="2"/>
      <c r="E4" s="2"/>
      <c r="F4" s="2"/>
    </row>
    <row r="5" spans="1:6" x14ac:dyDescent="0.25">
      <c r="A5" s="5">
        <v>1</v>
      </c>
      <c r="B5" s="6" t="s">
        <v>2</v>
      </c>
      <c r="C5" s="2">
        <f>SUM(C6,C7,C8,C10,C12,C13)</f>
        <v>8892.7000000000007</v>
      </c>
      <c r="D5" s="2" t="s">
        <v>3</v>
      </c>
      <c r="E5" s="2"/>
      <c r="F5" s="2"/>
    </row>
    <row r="6" spans="1:6" x14ac:dyDescent="0.25">
      <c r="A6" s="5">
        <v>2</v>
      </c>
      <c r="B6" s="6" t="s">
        <v>251</v>
      </c>
      <c r="C6" s="2">
        <f>'Luas Lahan'!B92</f>
        <v>2722.76</v>
      </c>
      <c r="D6" s="2" t="s">
        <v>3</v>
      </c>
      <c r="E6" s="7">
        <f>SUM(C6:C7)</f>
        <v>4077.9900000000002</v>
      </c>
      <c r="F6" s="23">
        <f>C6/E6</f>
        <v>0.66767206393345746</v>
      </c>
    </row>
    <row r="7" spans="1:6" x14ac:dyDescent="0.25">
      <c r="A7" s="5">
        <v>3</v>
      </c>
      <c r="B7" s="6" t="s">
        <v>34</v>
      </c>
      <c r="C7" s="2">
        <f>'Luas Lahan'!B91</f>
        <v>1355.23</v>
      </c>
      <c r="D7" s="2" t="s">
        <v>3</v>
      </c>
      <c r="E7" s="7"/>
      <c r="F7" s="23">
        <f>C7/E6</f>
        <v>0.3323279360665426</v>
      </c>
    </row>
    <row r="8" spans="1:6" x14ac:dyDescent="0.25">
      <c r="A8" s="5">
        <v>4</v>
      </c>
      <c r="B8" s="6" t="s">
        <v>5</v>
      </c>
      <c r="C8" s="8">
        <f>'Luas Lahan'!B94</f>
        <v>1528.3</v>
      </c>
      <c r="D8" s="2" t="s">
        <v>3</v>
      </c>
      <c r="E8" s="2"/>
      <c r="F8" s="2"/>
    </row>
    <row r="9" spans="1:6" x14ac:dyDescent="0.25">
      <c r="A9" s="5"/>
      <c r="B9" s="2" t="s">
        <v>6</v>
      </c>
      <c r="C9" s="9">
        <f>C8/$C$5</f>
        <v>0.17186006499713247</v>
      </c>
      <c r="D9" s="2"/>
      <c r="E9" s="2"/>
      <c r="F9" s="2"/>
    </row>
    <row r="10" spans="1:6" x14ac:dyDescent="0.25">
      <c r="A10" s="5"/>
      <c r="B10" s="6" t="s">
        <v>7</v>
      </c>
      <c r="C10" s="8">
        <f>'Luas Lahan'!B90</f>
        <v>2114.1999999999998</v>
      </c>
      <c r="D10" s="2" t="s">
        <v>3</v>
      </c>
      <c r="E10" s="2"/>
      <c r="F10" s="2"/>
    </row>
    <row r="11" spans="1:6" x14ac:dyDescent="0.25">
      <c r="A11" s="5"/>
      <c r="B11" s="2" t="s">
        <v>6</v>
      </c>
      <c r="C11" s="9">
        <f>C10/C5</f>
        <v>0.23774556658832521</v>
      </c>
      <c r="D11" s="2"/>
      <c r="E11" s="2"/>
      <c r="F11" s="7"/>
    </row>
    <row r="12" spans="1:6" x14ac:dyDescent="0.25">
      <c r="A12" s="2"/>
      <c r="B12" s="6" t="s">
        <v>8</v>
      </c>
      <c r="C12" s="2">
        <v>0</v>
      </c>
      <c r="D12" s="6" t="s">
        <v>3</v>
      </c>
      <c r="E12" s="2"/>
      <c r="F12" s="2"/>
    </row>
    <row r="13" spans="1:6" x14ac:dyDescent="0.25">
      <c r="A13" s="2"/>
      <c r="B13" s="6" t="s">
        <v>41</v>
      </c>
      <c r="C13" s="2">
        <f>'Luas Lahan'!B93</f>
        <v>1172.21</v>
      </c>
      <c r="D13" s="6" t="s">
        <v>3</v>
      </c>
      <c r="E13" s="2"/>
      <c r="F13" s="2"/>
    </row>
    <row r="14" spans="1:6" x14ac:dyDescent="0.25">
      <c r="A14" s="2"/>
      <c r="B14" s="2" t="s">
        <v>6</v>
      </c>
      <c r="C14" s="9">
        <f>C13/C5</f>
        <v>0.13181710841476715</v>
      </c>
      <c r="D14" s="6"/>
      <c r="E14" s="2"/>
      <c r="F14" s="2"/>
    </row>
    <row r="15" spans="1:6" x14ac:dyDescent="0.25">
      <c r="A15" s="2"/>
      <c r="B15" s="6" t="s">
        <v>39</v>
      </c>
      <c r="C15" s="2">
        <v>0</v>
      </c>
      <c r="D15" s="6" t="s">
        <v>9</v>
      </c>
      <c r="E15" s="2"/>
      <c r="F15" s="2"/>
    </row>
    <row r="16" spans="1:6" x14ac:dyDescent="0.25">
      <c r="A16" s="2"/>
      <c r="B16" s="6" t="s">
        <v>40</v>
      </c>
      <c r="C16" s="2">
        <f>'Jumlah Unit'!J70</f>
        <v>23</v>
      </c>
      <c r="D16" s="6" t="s">
        <v>9</v>
      </c>
      <c r="E16" s="2"/>
      <c r="F16" s="2"/>
    </row>
    <row r="17" spans="1:6" x14ac:dyDescent="0.25">
      <c r="A17" s="2"/>
      <c r="B17" s="6"/>
      <c r="C17" s="2"/>
      <c r="D17" s="6"/>
      <c r="E17" s="2"/>
      <c r="F17" s="2"/>
    </row>
    <row r="18" spans="1:6" x14ac:dyDescent="0.25">
      <c r="B18" s="22" t="s">
        <v>37</v>
      </c>
    </row>
    <row r="19" spans="1:6" x14ac:dyDescent="0.25">
      <c r="A19" s="382" t="s">
        <v>10</v>
      </c>
      <c r="B19" s="383"/>
      <c r="C19" s="386" t="s">
        <v>11</v>
      </c>
      <c r="D19" s="386" t="s">
        <v>12</v>
      </c>
      <c r="E19" s="386" t="s">
        <v>13</v>
      </c>
      <c r="F19" s="386" t="s">
        <v>14</v>
      </c>
    </row>
    <row r="20" spans="1:6" x14ac:dyDescent="0.25">
      <c r="A20" s="384"/>
      <c r="B20" s="385"/>
      <c r="C20" s="387"/>
      <c r="D20" s="387"/>
      <c r="E20" s="387"/>
      <c r="F20" s="387"/>
    </row>
    <row r="21" spans="1:6" x14ac:dyDescent="0.25">
      <c r="A21" s="18">
        <v>1</v>
      </c>
      <c r="B21" s="11" t="s">
        <v>15</v>
      </c>
      <c r="C21" s="12">
        <v>3</v>
      </c>
      <c r="D21" s="11" t="s">
        <v>16</v>
      </c>
      <c r="E21" s="10">
        <f>PBB!E17</f>
        <v>29936884.161736757</v>
      </c>
      <c r="F21" s="215">
        <f>C21*E21</f>
        <v>89810652.48521027</v>
      </c>
    </row>
    <row r="22" spans="1:6" x14ac:dyDescent="0.25">
      <c r="A22" s="18">
        <v>2</v>
      </c>
      <c r="B22" s="10" t="s">
        <v>17</v>
      </c>
      <c r="C22" s="10">
        <v>700</v>
      </c>
      <c r="D22" s="10" t="s">
        <v>18</v>
      </c>
      <c r="E22" s="10">
        <v>340000</v>
      </c>
      <c r="F22" s="215">
        <f>C22*E22</f>
        <v>238000000</v>
      </c>
    </row>
    <row r="23" spans="1:6" x14ac:dyDescent="0.25">
      <c r="A23" s="18">
        <v>3</v>
      </c>
      <c r="B23" s="10" t="s">
        <v>19</v>
      </c>
      <c r="C23" s="10">
        <v>200</v>
      </c>
      <c r="D23" s="10" t="s">
        <v>18</v>
      </c>
      <c r="E23" s="10">
        <v>1200000</v>
      </c>
      <c r="F23" s="215">
        <f>C23*E23</f>
        <v>240000000</v>
      </c>
    </row>
    <row r="24" spans="1:6" x14ac:dyDescent="0.25">
      <c r="A24" s="18">
        <v>4</v>
      </c>
      <c r="B24" s="11" t="s">
        <v>20</v>
      </c>
      <c r="C24" s="10">
        <v>5</v>
      </c>
      <c r="D24" s="11" t="s">
        <v>16</v>
      </c>
      <c r="E24" s="10">
        <v>20000000</v>
      </c>
      <c r="F24" s="215">
        <f>C24*E24</f>
        <v>100000000</v>
      </c>
    </row>
    <row r="25" spans="1:6" x14ac:dyDescent="0.25">
      <c r="A25" s="19"/>
      <c r="B25" s="14" t="s">
        <v>21</v>
      </c>
      <c r="C25" s="14">
        <f>F25/C7</f>
        <v>492765.54716558097</v>
      </c>
      <c r="D25" s="14" t="s">
        <v>22</v>
      </c>
      <c r="E25" s="14"/>
      <c r="F25" s="14">
        <f>SUM(F21:F24)</f>
        <v>667810652.4852103</v>
      </c>
    </row>
    <row r="26" spans="1:6" x14ac:dyDescent="0.25">
      <c r="A26" s="18">
        <v>5</v>
      </c>
      <c r="B26" s="10" t="s">
        <v>23</v>
      </c>
      <c r="C26" s="10">
        <f>C5</f>
        <v>8892.7000000000007</v>
      </c>
      <c r="D26" s="10" t="s">
        <v>3</v>
      </c>
      <c r="E26" s="10">
        <v>1500</v>
      </c>
      <c r="F26" s="10">
        <f t="shared" ref="F26:F39" si="0">C26*E26</f>
        <v>13339050.000000002</v>
      </c>
    </row>
    <row r="27" spans="1:6" x14ac:dyDescent="0.25">
      <c r="A27" s="18">
        <v>6</v>
      </c>
      <c r="B27" s="16" t="s">
        <v>256</v>
      </c>
      <c r="C27" s="12">
        <f>Galian!F29</f>
        <v>12399.809677348198</v>
      </c>
      <c r="D27" s="10" t="s">
        <v>24</v>
      </c>
      <c r="E27" s="10">
        <v>18000</v>
      </c>
      <c r="F27" s="10">
        <f t="shared" si="0"/>
        <v>223196574.19226757</v>
      </c>
    </row>
    <row r="28" spans="1:6" x14ac:dyDescent="0.25">
      <c r="A28" s="18">
        <v>7</v>
      </c>
      <c r="B28" s="16" t="s">
        <v>257</v>
      </c>
      <c r="C28" s="12">
        <f>Galian!F30</f>
        <v>3261.2240200637152</v>
      </c>
      <c r="D28" s="10" t="s">
        <v>24</v>
      </c>
      <c r="E28" s="10">
        <v>120000</v>
      </c>
      <c r="F28" s="10">
        <f t="shared" si="0"/>
        <v>391346882.40764582</v>
      </c>
    </row>
    <row r="29" spans="1:6" x14ac:dyDescent="0.25">
      <c r="A29" s="18">
        <v>8</v>
      </c>
      <c r="B29" s="10" t="s">
        <v>25</v>
      </c>
      <c r="C29" s="10">
        <f>C13</f>
        <v>1172.21</v>
      </c>
      <c r="D29" s="10" t="s">
        <v>3</v>
      </c>
      <c r="E29" s="10">
        <v>320000</v>
      </c>
      <c r="F29" s="215">
        <f t="shared" si="0"/>
        <v>375107200</v>
      </c>
    </row>
    <row r="30" spans="1:6" x14ac:dyDescent="0.25">
      <c r="A30" s="18">
        <v>9</v>
      </c>
      <c r="B30" s="10" t="s">
        <v>26</v>
      </c>
      <c r="C30" s="10">
        <f>C16</f>
        <v>23</v>
      </c>
      <c r="D30" s="10" t="s">
        <v>12</v>
      </c>
      <c r="E30" s="10">
        <v>13000000</v>
      </c>
      <c r="F30" s="215">
        <f t="shared" si="0"/>
        <v>299000000</v>
      </c>
    </row>
    <row r="31" spans="1:6" x14ac:dyDescent="0.25">
      <c r="A31" s="18">
        <v>10</v>
      </c>
      <c r="B31" s="10" t="s">
        <v>27</v>
      </c>
      <c r="C31" s="10">
        <v>0.5</v>
      </c>
      <c r="D31" s="10" t="s">
        <v>12</v>
      </c>
      <c r="E31" s="10">
        <v>35000000</v>
      </c>
      <c r="F31" s="215">
        <f t="shared" si="0"/>
        <v>17500000</v>
      </c>
    </row>
    <row r="32" spans="1:6" x14ac:dyDescent="0.25">
      <c r="A32" s="18">
        <v>11</v>
      </c>
      <c r="B32" s="10" t="s">
        <v>28</v>
      </c>
      <c r="C32" s="10">
        <f>ROUNDUP((C29/15)*2/30,0)</f>
        <v>6</v>
      </c>
      <c r="D32" s="10" t="s">
        <v>12</v>
      </c>
      <c r="E32" s="10">
        <v>17290006</v>
      </c>
      <c r="F32" s="215">
        <f t="shared" si="0"/>
        <v>103740036</v>
      </c>
    </row>
    <row r="33" spans="1:6" x14ac:dyDescent="0.25">
      <c r="A33" s="18">
        <v>12</v>
      </c>
      <c r="B33" s="10" t="s">
        <v>29</v>
      </c>
      <c r="C33" s="10">
        <f>C30</f>
        <v>23</v>
      </c>
      <c r="D33" s="10" t="s">
        <v>12</v>
      </c>
      <c r="E33" s="10">
        <v>2300000</v>
      </c>
      <c r="F33" s="215">
        <f t="shared" si="0"/>
        <v>52900000</v>
      </c>
    </row>
    <row r="34" spans="1:6" x14ac:dyDescent="0.25">
      <c r="A34" s="18">
        <v>13</v>
      </c>
      <c r="B34" s="16" t="s">
        <v>30</v>
      </c>
      <c r="C34" s="16">
        <f>C30</f>
        <v>23</v>
      </c>
      <c r="D34" s="16" t="s">
        <v>12</v>
      </c>
      <c r="E34" s="16">
        <v>0</v>
      </c>
      <c r="F34" s="215">
        <f t="shared" si="0"/>
        <v>0</v>
      </c>
    </row>
    <row r="35" spans="1:6" s="196" customFormat="1" x14ac:dyDescent="0.25">
      <c r="A35" s="18">
        <v>14</v>
      </c>
      <c r="B35" s="16" t="s">
        <v>56</v>
      </c>
      <c r="C35" s="16">
        <v>0</v>
      </c>
      <c r="D35" s="16" t="s">
        <v>12</v>
      </c>
      <c r="E35" s="16">
        <f>556430144.6</f>
        <v>556430144.60000002</v>
      </c>
      <c r="F35" s="10">
        <f>C35*E35</f>
        <v>0</v>
      </c>
    </row>
    <row r="36" spans="1:6" x14ac:dyDescent="0.25">
      <c r="A36" s="18">
        <v>15</v>
      </c>
      <c r="B36" s="16" t="s">
        <v>35</v>
      </c>
      <c r="C36" s="16">
        <f>'Cluster G'!C62</f>
        <v>0</v>
      </c>
      <c r="D36" s="16" t="s">
        <v>3</v>
      </c>
      <c r="E36" s="16">
        <v>175000</v>
      </c>
      <c r="F36" s="215">
        <f t="shared" si="0"/>
        <v>0</v>
      </c>
    </row>
    <row r="37" spans="1:6" s="196" customFormat="1" x14ac:dyDescent="0.25">
      <c r="A37" s="18">
        <v>16</v>
      </c>
      <c r="B37" s="10" t="s">
        <v>48</v>
      </c>
      <c r="C37" s="16">
        <v>1</v>
      </c>
      <c r="D37" s="10" t="s">
        <v>31</v>
      </c>
      <c r="E37" s="16">
        <f>'Cluster G'!E63</f>
        <v>170000000</v>
      </c>
      <c r="F37" s="215">
        <f t="shared" si="0"/>
        <v>170000000</v>
      </c>
    </row>
    <row r="38" spans="1:6" x14ac:dyDescent="0.25">
      <c r="A38" s="18">
        <v>17</v>
      </c>
      <c r="B38" s="16" t="s">
        <v>32</v>
      </c>
      <c r="C38" s="16">
        <v>0</v>
      </c>
      <c r="D38" s="16" t="s">
        <v>31</v>
      </c>
      <c r="E38" s="16">
        <v>800000000</v>
      </c>
      <c r="F38" s="10">
        <f t="shared" si="0"/>
        <v>0</v>
      </c>
    </row>
    <row r="39" spans="1:6" x14ac:dyDescent="0.25">
      <c r="A39" s="18">
        <v>18</v>
      </c>
      <c r="B39" s="16" t="s">
        <v>33</v>
      </c>
      <c r="C39" s="16">
        <f>C7</f>
        <v>1355.23</v>
      </c>
      <c r="D39" s="16" t="s">
        <v>3</v>
      </c>
      <c r="E39" s="16">
        <f>'Cluster G'!E65</f>
        <v>766451.75515656883</v>
      </c>
      <c r="F39" s="10">
        <f t="shared" si="0"/>
        <v>1038718412.1408368</v>
      </c>
    </row>
    <row r="40" spans="1:6" x14ac:dyDescent="0.25">
      <c r="A40" s="13"/>
      <c r="B40" s="14" t="s">
        <v>21</v>
      </c>
      <c r="C40" s="14">
        <f>F40/C7</f>
        <v>1981101.47704873</v>
      </c>
      <c r="D40" s="14" t="s">
        <v>22</v>
      </c>
      <c r="E40" s="14"/>
      <c r="F40" s="14">
        <f>SUM(F26:F39)</f>
        <v>2684848154.7407503</v>
      </c>
    </row>
    <row r="41" spans="1:6" x14ac:dyDescent="0.25">
      <c r="A41" s="17"/>
      <c r="B41" s="17"/>
      <c r="C41" s="17">
        <f>C25+C40</f>
        <v>2473867.024214311</v>
      </c>
      <c r="D41" s="380"/>
      <c r="E41" s="381"/>
      <c r="F41" s="17">
        <f>F25+F40</f>
        <v>3352658807.2259607</v>
      </c>
    </row>
  </sheetData>
  <mergeCells count="6">
    <mergeCell ref="F19:F20"/>
    <mergeCell ref="D41:E41"/>
    <mergeCell ref="A19:B20"/>
    <mergeCell ref="C19:C20"/>
    <mergeCell ref="D19:D20"/>
    <mergeCell ref="E19:E20"/>
  </mergeCells>
  <pageMargins left="0.7" right="0.7" top="0.75" bottom="0.75" header="0.3" footer="0.3"/>
  <pageSetup paperSize="9" orientation="portrait" r:id="rId1"/>
  <ignoredErrors>
    <ignoredError sqref="F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"/>
  <sheetViews>
    <sheetView topLeftCell="A92" workbookViewId="0">
      <selection activeCell="H98" sqref="H98"/>
    </sheetView>
  </sheetViews>
  <sheetFormatPr defaultRowHeight="15" x14ac:dyDescent="0.25"/>
  <cols>
    <col min="1" max="1" width="22.7109375" style="196" customWidth="1"/>
    <col min="2" max="2" width="15.5703125" style="196" customWidth="1"/>
    <col min="3" max="3" width="11.140625" style="196" customWidth="1"/>
    <col min="4" max="4" width="12.7109375" style="196" customWidth="1"/>
    <col min="5" max="5" width="14.85546875" style="196" customWidth="1"/>
    <col min="6" max="6" width="11.5703125" style="196" bestFit="1" customWidth="1"/>
    <col min="7" max="7" width="26.28515625" style="196" customWidth="1"/>
    <col min="8" max="8" width="12.7109375" style="196" customWidth="1"/>
    <col min="9" max="9" width="12.7109375" style="28" customWidth="1"/>
    <col min="10" max="10" width="12.7109375" style="29" customWidth="1"/>
    <col min="11" max="11" width="12.7109375" style="201" customWidth="1"/>
    <col min="12" max="12" width="23.28515625" style="30" customWidth="1"/>
    <col min="13" max="13" width="20.28515625" style="30" customWidth="1"/>
    <col min="14" max="14" width="12.7109375" style="30" customWidth="1"/>
    <col min="15" max="15" width="15.5703125" style="31" customWidth="1"/>
    <col min="16" max="16" width="11.85546875" style="196" customWidth="1"/>
    <col min="17" max="17" width="11.5703125" style="196" bestFit="1" customWidth="1"/>
    <col min="18" max="18" width="11" style="196" bestFit="1" customWidth="1"/>
    <col min="19" max="19" width="9.140625" style="196"/>
    <col min="20" max="20" width="18.42578125" style="196" customWidth="1"/>
    <col min="21" max="21" width="14.28515625" style="196" customWidth="1"/>
    <col min="22" max="23" width="9.140625" style="196"/>
    <col min="24" max="24" width="13.5703125" style="196" customWidth="1"/>
    <col min="25" max="25" width="16.85546875" style="196" customWidth="1"/>
    <col min="26" max="26" width="12" style="196" bestFit="1" customWidth="1"/>
    <col min="27" max="16384" width="9.140625" style="196"/>
  </cols>
  <sheetData>
    <row r="1" spans="1:25" x14ac:dyDescent="0.25">
      <c r="A1" s="27">
        <v>42892</v>
      </c>
      <c r="B1" s="27">
        <f ca="1">TODAY()</f>
        <v>43313</v>
      </c>
      <c r="C1" s="196" t="s">
        <v>148</v>
      </c>
    </row>
    <row r="2" spans="1:25" x14ac:dyDescent="0.25">
      <c r="A2" s="32" t="s">
        <v>149</v>
      </c>
      <c r="B2" s="33"/>
      <c r="C2" s="33"/>
      <c r="D2" s="34" t="s">
        <v>150</v>
      </c>
      <c r="E2" s="56" t="s">
        <v>177</v>
      </c>
      <c r="G2" s="35"/>
      <c r="H2" s="35"/>
      <c r="I2" s="36"/>
      <c r="J2" s="30"/>
      <c r="K2" s="30"/>
      <c r="M2" s="35"/>
      <c r="N2" s="36"/>
      <c r="O2" s="30"/>
      <c r="P2" s="31"/>
    </row>
    <row r="3" spans="1:25" x14ac:dyDescent="0.25">
      <c r="A3" s="33"/>
      <c r="B3" s="33" t="s">
        <v>3</v>
      </c>
      <c r="C3" s="33" t="s">
        <v>152</v>
      </c>
      <c r="G3" s="35"/>
      <c r="H3" s="35"/>
      <c r="I3" s="36"/>
      <c r="J3" s="30"/>
      <c r="K3" s="30"/>
      <c r="L3" s="35"/>
      <c r="M3" s="35"/>
      <c r="N3" s="36"/>
      <c r="O3" s="30"/>
      <c r="P3" s="31"/>
      <c r="Q3" s="31"/>
      <c r="R3" s="31"/>
      <c r="S3" s="31"/>
      <c r="U3" s="37"/>
    </row>
    <row r="4" spans="1:25" x14ac:dyDescent="0.25">
      <c r="A4" s="33" t="s">
        <v>153</v>
      </c>
      <c r="B4" s="38">
        <f>16914.73+10379.67</f>
        <v>27294.400000000001</v>
      </c>
      <c r="C4" s="39">
        <f>B4/B11</f>
        <v>0.43407566489226357</v>
      </c>
      <c r="D4" s="40">
        <f>C4+C9</f>
        <v>0.45355073588535255</v>
      </c>
      <c r="G4" s="216">
        <f>B5+B8+B9</f>
        <v>8206.7000000000007</v>
      </c>
      <c r="H4" s="42">
        <f>B4+B5</f>
        <v>31186.480000000003</v>
      </c>
      <c r="I4" s="36"/>
      <c r="J4" s="30"/>
      <c r="K4" s="30"/>
      <c r="L4" s="35"/>
      <c r="M4" s="42"/>
      <c r="N4" s="36"/>
      <c r="O4" s="30"/>
      <c r="P4" s="43"/>
      <c r="Q4" s="31"/>
      <c r="R4" s="31"/>
      <c r="S4" s="31"/>
      <c r="U4" s="37"/>
    </row>
    <row r="5" spans="1:25" x14ac:dyDescent="0.25">
      <c r="A5" s="33" t="s">
        <v>154</v>
      </c>
      <c r="B5" s="38">
        <v>3892.08</v>
      </c>
      <c r="C5" s="39">
        <f>B5/B11</f>
        <v>6.1897576565664789E-2</v>
      </c>
      <c r="D5" s="360">
        <f>B4+B5</f>
        <v>31186.480000000003</v>
      </c>
      <c r="G5" s="35"/>
      <c r="H5" s="35"/>
      <c r="I5" s="36"/>
      <c r="J5" s="30"/>
      <c r="K5" s="30"/>
      <c r="L5" s="35"/>
      <c r="M5" s="35"/>
      <c r="N5" s="36"/>
      <c r="O5" s="30"/>
      <c r="P5" s="31"/>
      <c r="Q5" s="31"/>
      <c r="R5" s="31"/>
      <c r="S5" s="31"/>
      <c r="U5" s="37"/>
    </row>
    <row r="6" spans="1:25" x14ac:dyDescent="0.25">
      <c r="A6" s="33" t="s">
        <v>155</v>
      </c>
      <c r="B6" s="44">
        <f>7856.23+3499.32</f>
        <v>11355.55</v>
      </c>
      <c r="C6" s="39">
        <f>B6/B11</f>
        <v>0.18059264598112956</v>
      </c>
      <c r="D6" s="29"/>
      <c r="G6" s="30"/>
      <c r="H6" s="30"/>
      <c r="I6" s="36"/>
      <c r="J6" s="30"/>
      <c r="K6" s="30"/>
      <c r="N6" s="36"/>
      <c r="O6" s="30"/>
      <c r="P6" s="43"/>
      <c r="Q6" s="31"/>
      <c r="R6" s="31"/>
      <c r="S6" s="31"/>
      <c r="U6" s="37"/>
    </row>
    <row r="7" spans="1:25" x14ac:dyDescent="0.25">
      <c r="A7" s="33" t="s">
        <v>156</v>
      </c>
      <c r="B7" s="38"/>
      <c r="C7" s="39">
        <f>B7/B11</f>
        <v>0</v>
      </c>
      <c r="G7" s="30"/>
      <c r="H7" s="30"/>
      <c r="I7" s="36"/>
      <c r="J7" s="30"/>
      <c r="K7" s="30"/>
      <c r="N7" s="36"/>
      <c r="O7" s="30"/>
      <c r="P7" s="43"/>
      <c r="Q7" s="45"/>
      <c r="R7" s="45"/>
      <c r="S7" s="31"/>
      <c r="U7" s="46"/>
    </row>
    <row r="8" spans="1:25" x14ac:dyDescent="0.25">
      <c r="A8" s="33" t="s">
        <v>157</v>
      </c>
      <c r="B8" s="47">
        <v>3090.04</v>
      </c>
      <c r="C8" s="39">
        <f>B8/B11</f>
        <v>4.9142357683029853E-2</v>
      </c>
      <c r="D8" s="29"/>
      <c r="E8" s="37">
        <v>767.39200000000005</v>
      </c>
      <c r="F8" s="196" t="s">
        <v>158</v>
      </c>
      <c r="G8" s="36"/>
      <c r="H8" s="42"/>
      <c r="I8" s="36"/>
      <c r="J8" s="30"/>
      <c r="K8" s="30"/>
      <c r="L8" s="36"/>
      <c r="M8" s="42"/>
      <c r="N8" s="36"/>
      <c r="O8" s="30"/>
      <c r="P8" s="31"/>
      <c r="Q8" s="31"/>
      <c r="R8" s="31"/>
      <c r="S8" s="31"/>
      <c r="U8" s="48"/>
    </row>
    <row r="9" spans="1:25" x14ac:dyDescent="0.25">
      <c r="A9" s="33" t="s">
        <v>159</v>
      </c>
      <c r="B9" s="49">
        <v>1224.58</v>
      </c>
      <c r="C9" s="39">
        <f>B9/B11</f>
        <v>1.9475070993088987E-2</v>
      </c>
      <c r="E9" s="37">
        <v>3870.0250000000001</v>
      </c>
      <c r="F9" s="196" t="s">
        <v>160</v>
      </c>
      <c r="G9" s="35"/>
      <c r="H9" s="42"/>
      <c r="I9" s="36"/>
      <c r="J9" s="30"/>
      <c r="K9" s="30"/>
      <c r="L9" s="35"/>
      <c r="M9" s="42"/>
      <c r="N9" s="36"/>
      <c r="O9" s="30"/>
      <c r="P9" s="50"/>
      <c r="Q9" s="51"/>
      <c r="R9" s="50"/>
      <c r="S9" s="31"/>
    </row>
    <row r="10" spans="1:25" x14ac:dyDescent="0.25">
      <c r="A10" s="33" t="s">
        <v>161</v>
      </c>
      <c r="B10" s="49">
        <f>11209.24+4813.47</f>
        <v>16022.71</v>
      </c>
      <c r="C10" s="39">
        <f>B10/B11</f>
        <v>0.25481668388482326</v>
      </c>
      <c r="E10" s="29">
        <f>B4+B6+B8+B5+B9</f>
        <v>46856.65</v>
      </c>
      <c r="G10" s="35"/>
      <c r="H10" s="35"/>
      <c r="I10" s="36"/>
      <c r="J10" s="30"/>
      <c r="K10" s="30"/>
      <c r="L10" s="35"/>
      <c r="M10" s="35"/>
      <c r="N10" s="36"/>
      <c r="O10" s="30"/>
      <c r="P10" s="52"/>
      <c r="Q10" s="52"/>
      <c r="R10" s="52"/>
      <c r="S10" s="31"/>
    </row>
    <row r="11" spans="1:25" x14ac:dyDescent="0.25">
      <c r="A11" s="33" t="s">
        <v>162</v>
      </c>
      <c r="B11" s="53">
        <f>SUM(B4:B10)</f>
        <v>62879.360000000001</v>
      </c>
      <c r="C11" s="39">
        <f>SUM(C4:C10)</f>
        <v>1</v>
      </c>
      <c r="G11" s="35"/>
      <c r="H11" s="35"/>
      <c r="I11" s="36"/>
      <c r="J11" s="30"/>
      <c r="K11" s="30"/>
      <c r="L11" s="35"/>
      <c r="M11" s="35"/>
      <c r="N11" s="36"/>
      <c r="O11" s="30"/>
      <c r="P11" s="52"/>
      <c r="Q11" s="52"/>
      <c r="R11" s="52"/>
      <c r="S11" s="31"/>
      <c r="Y11" s="29"/>
    </row>
    <row r="12" spans="1:25" x14ac:dyDescent="0.25">
      <c r="A12" s="31"/>
      <c r="B12" s="37"/>
      <c r="C12" s="45"/>
      <c r="G12" s="35"/>
      <c r="H12" s="35"/>
      <c r="I12" s="36"/>
      <c r="J12" s="30"/>
      <c r="K12" s="30"/>
      <c r="M12" s="35"/>
      <c r="N12" s="36"/>
      <c r="O12" s="30"/>
      <c r="P12" s="31"/>
      <c r="Q12" s="31"/>
      <c r="R12" s="31"/>
      <c r="S12" s="31"/>
    </row>
    <row r="13" spans="1:25" x14ac:dyDescent="0.25">
      <c r="A13" s="32" t="s">
        <v>163</v>
      </c>
      <c r="B13" s="33"/>
      <c r="C13" s="33"/>
      <c r="D13" s="34" t="s">
        <v>150</v>
      </c>
      <c r="E13" s="56" t="s">
        <v>177</v>
      </c>
      <c r="G13" s="35"/>
      <c r="H13" s="35"/>
      <c r="I13" s="36"/>
      <c r="J13" s="30"/>
      <c r="K13" s="30"/>
      <c r="L13" s="35"/>
      <c r="M13" s="35"/>
      <c r="N13" s="36"/>
      <c r="O13" s="30"/>
      <c r="P13" s="31"/>
      <c r="Q13" s="31"/>
      <c r="R13" s="31"/>
      <c r="S13" s="31"/>
    </row>
    <row r="14" spans="1:25" x14ac:dyDescent="0.25">
      <c r="A14" s="33"/>
      <c r="B14" s="33" t="s">
        <v>3</v>
      </c>
      <c r="C14" s="33" t="s">
        <v>152</v>
      </c>
      <c r="G14" s="35"/>
      <c r="H14" s="42"/>
      <c r="I14" s="36"/>
      <c r="J14" s="30"/>
      <c r="K14" s="30"/>
      <c r="L14" s="35"/>
      <c r="M14" s="42"/>
      <c r="N14" s="36"/>
      <c r="O14" s="30"/>
      <c r="P14" s="43"/>
      <c r="Q14" s="31"/>
      <c r="R14" s="31"/>
      <c r="S14" s="31"/>
    </row>
    <row r="15" spans="1:25" x14ac:dyDescent="0.25">
      <c r="A15" s="33" t="s">
        <v>153</v>
      </c>
      <c r="B15" s="38">
        <v>25485.45</v>
      </c>
      <c r="C15" s="39">
        <f>B15/B21</f>
        <v>0.57513536373481822</v>
      </c>
      <c r="D15" s="40">
        <f>C15+C17</f>
        <v>0.57513536373481822</v>
      </c>
      <c r="G15" s="35"/>
      <c r="H15" s="42">
        <f>B15</f>
        <v>25485.45</v>
      </c>
      <c r="I15" s="36"/>
      <c r="J15" s="30"/>
      <c r="K15" s="30"/>
      <c r="L15" s="35"/>
      <c r="M15" s="35"/>
      <c r="N15" s="36"/>
      <c r="O15" s="30"/>
      <c r="P15" s="31"/>
      <c r="Q15" s="31"/>
      <c r="R15" s="31"/>
      <c r="S15" s="31"/>
    </row>
    <row r="16" spans="1:25" x14ac:dyDescent="0.25">
      <c r="A16" s="33" t="s">
        <v>155</v>
      </c>
      <c r="B16" s="44">
        <v>6948.48</v>
      </c>
      <c r="C16" s="39">
        <f>B16/B21</f>
        <v>0.15680776961772736</v>
      </c>
      <c r="G16" s="30"/>
      <c r="H16" s="30"/>
      <c r="I16" s="36"/>
      <c r="J16" s="30"/>
      <c r="K16" s="30"/>
      <c r="N16" s="36"/>
      <c r="O16" s="30"/>
      <c r="P16" s="43"/>
      <c r="Q16" s="31"/>
      <c r="R16" s="31"/>
      <c r="S16" s="31"/>
    </row>
    <row r="17" spans="1:19" x14ac:dyDescent="0.25">
      <c r="A17" s="33" t="s">
        <v>164</v>
      </c>
      <c r="B17" s="38"/>
      <c r="C17" s="39">
        <f>B17/B21</f>
        <v>0</v>
      </c>
      <c r="G17" s="30"/>
      <c r="H17" s="30"/>
      <c r="I17" s="36"/>
      <c r="J17" s="30"/>
      <c r="K17" s="30"/>
      <c r="N17" s="36"/>
      <c r="O17" s="30"/>
      <c r="P17" s="43"/>
      <c r="Q17" s="45"/>
      <c r="R17" s="45"/>
      <c r="S17" s="31"/>
    </row>
    <row r="18" spans="1:19" x14ac:dyDescent="0.25">
      <c r="A18" s="33" t="s">
        <v>157</v>
      </c>
      <c r="B18" s="47"/>
      <c r="C18" s="39">
        <f>B18/B21</f>
        <v>0</v>
      </c>
      <c r="D18" s="29"/>
      <c r="E18" s="37">
        <v>6010.3990000000003</v>
      </c>
      <c r="F18" s="196" t="s">
        <v>158</v>
      </c>
      <c r="G18" s="36"/>
      <c r="H18" s="42"/>
      <c r="I18" s="36"/>
      <c r="J18" s="30"/>
      <c r="K18" s="30"/>
      <c r="L18" s="36"/>
      <c r="M18" s="42"/>
      <c r="N18" s="36"/>
      <c r="O18" s="30"/>
      <c r="P18" s="50"/>
      <c r="Q18" s="51"/>
      <c r="R18" s="50"/>
      <c r="S18" s="31"/>
    </row>
    <row r="19" spans="1:19" x14ac:dyDescent="0.25">
      <c r="A19" s="33" t="s">
        <v>165</v>
      </c>
      <c r="B19" s="49"/>
      <c r="C19" s="39">
        <f>B19/B21</f>
        <v>0</v>
      </c>
      <c r="E19" s="37">
        <v>1568.84</v>
      </c>
      <c r="F19" s="196" t="s">
        <v>160</v>
      </c>
      <c r="G19" s="35"/>
      <c r="H19" s="42"/>
      <c r="I19" s="36"/>
      <c r="J19" s="30"/>
      <c r="K19" s="30"/>
      <c r="L19" s="35"/>
      <c r="M19" s="42"/>
      <c r="N19" s="36"/>
      <c r="O19" s="30"/>
      <c r="P19" s="52"/>
      <c r="Q19" s="52"/>
      <c r="R19" s="52"/>
      <c r="S19" s="31"/>
    </row>
    <row r="20" spans="1:19" x14ac:dyDescent="0.25">
      <c r="A20" s="33" t="s">
        <v>161</v>
      </c>
      <c r="B20" s="49">
        <v>11878.16</v>
      </c>
      <c r="C20" s="39">
        <f>B20/B21</f>
        <v>0.26805686664745448</v>
      </c>
      <c r="E20" s="29">
        <f>B15+B16+B18+B19+B17</f>
        <v>32433.93</v>
      </c>
      <c r="G20" s="35"/>
      <c r="H20" s="35"/>
      <c r="I20" s="36"/>
      <c r="J20" s="30"/>
      <c r="K20" s="30"/>
      <c r="L20" s="35"/>
      <c r="M20" s="35"/>
      <c r="N20" s="36"/>
      <c r="O20" s="30"/>
      <c r="P20" s="31"/>
      <c r="Q20" s="31"/>
      <c r="R20" s="31"/>
      <c r="S20" s="31"/>
    </row>
    <row r="21" spans="1:19" x14ac:dyDescent="0.25">
      <c r="A21" s="33" t="s">
        <v>162</v>
      </c>
      <c r="B21" s="53">
        <f>SUM(B15:B20)</f>
        <v>44312.09</v>
      </c>
      <c r="C21" s="39">
        <f>SUM(C15:C20)</f>
        <v>1</v>
      </c>
      <c r="G21" s="35"/>
      <c r="H21" s="35"/>
      <c r="I21" s="36"/>
      <c r="J21" s="30"/>
      <c r="K21" s="30"/>
      <c r="M21" s="42"/>
      <c r="O21" s="35"/>
      <c r="P21" s="31"/>
      <c r="Q21" s="31"/>
      <c r="R21" s="31"/>
      <c r="S21" s="31"/>
    </row>
    <row r="22" spans="1:19" x14ac:dyDescent="0.25">
      <c r="B22" s="37"/>
      <c r="C22" s="28"/>
      <c r="G22" s="35"/>
      <c r="H22" s="35"/>
      <c r="I22" s="36"/>
      <c r="J22" s="30"/>
      <c r="K22" s="30"/>
      <c r="O22" s="35"/>
      <c r="P22" s="31"/>
      <c r="Q22" s="31"/>
      <c r="R22" s="31"/>
      <c r="S22" s="31"/>
    </row>
    <row r="23" spans="1:19" x14ac:dyDescent="0.25">
      <c r="A23" s="32" t="s">
        <v>166</v>
      </c>
      <c r="B23" s="33"/>
      <c r="C23" s="33"/>
      <c r="D23" s="54"/>
      <c r="G23" s="35"/>
      <c r="H23" s="35"/>
      <c r="I23" s="36"/>
      <c r="J23" s="30"/>
      <c r="K23" s="30"/>
      <c r="L23" s="35"/>
      <c r="M23" s="35"/>
      <c r="N23" s="36"/>
      <c r="O23" s="30"/>
      <c r="P23" s="43"/>
      <c r="Q23" s="31"/>
      <c r="R23" s="31"/>
      <c r="S23" s="31"/>
    </row>
    <row r="24" spans="1:19" x14ac:dyDescent="0.25">
      <c r="A24" s="33"/>
      <c r="B24" s="33" t="s">
        <v>3</v>
      </c>
      <c r="C24" s="33" t="s">
        <v>152</v>
      </c>
      <c r="D24" s="34" t="s">
        <v>150</v>
      </c>
      <c r="E24" s="56" t="s">
        <v>177</v>
      </c>
      <c r="G24" s="35"/>
      <c r="H24" s="42"/>
      <c r="I24" s="36"/>
      <c r="J24" s="30"/>
      <c r="K24" s="30"/>
      <c r="L24" s="35"/>
      <c r="M24" s="42"/>
      <c r="N24" s="36"/>
      <c r="O24" s="30"/>
      <c r="P24" s="31"/>
      <c r="Q24" s="31"/>
      <c r="R24" s="31"/>
      <c r="S24" s="31"/>
    </row>
    <row r="25" spans="1:19" x14ac:dyDescent="0.25">
      <c r="A25" s="33" t="s">
        <v>153</v>
      </c>
      <c r="B25" s="38">
        <v>34091.353000000003</v>
      </c>
      <c r="C25" s="39">
        <f>B25/B30</f>
        <v>0.53540053814962996</v>
      </c>
      <c r="D25" s="40">
        <f>C25</f>
        <v>0.53540053814962996</v>
      </c>
      <c r="G25" s="35"/>
      <c r="H25" s="42">
        <f>B25</f>
        <v>34091.353000000003</v>
      </c>
      <c r="I25" s="36"/>
      <c r="J25" s="30"/>
      <c r="K25" s="30"/>
      <c r="L25" s="35"/>
      <c r="M25" s="35"/>
      <c r="N25" s="36"/>
      <c r="O25" s="30"/>
      <c r="P25" s="43"/>
      <c r="Q25" s="31"/>
      <c r="R25" s="31"/>
      <c r="S25" s="31"/>
    </row>
    <row r="26" spans="1:19" x14ac:dyDescent="0.25">
      <c r="A26" s="33" t="s">
        <v>155</v>
      </c>
      <c r="B26" s="49">
        <v>11918.1744</v>
      </c>
      <c r="C26" s="39">
        <f>B26/B30</f>
        <v>0.18717347438575238</v>
      </c>
      <c r="E26" s="37">
        <v>6173.9030000000002</v>
      </c>
      <c r="F26" s="196" t="s">
        <v>158</v>
      </c>
      <c r="G26" s="30"/>
      <c r="H26" s="30"/>
      <c r="I26" s="36"/>
      <c r="J26" s="30"/>
      <c r="K26" s="30"/>
      <c r="N26" s="36"/>
      <c r="O26" s="30"/>
      <c r="P26" s="43"/>
      <c r="Q26" s="50"/>
      <c r="R26" s="45"/>
      <c r="S26" s="31"/>
    </row>
    <row r="27" spans="1:19" x14ac:dyDescent="0.25">
      <c r="A27" s="33" t="s">
        <v>156</v>
      </c>
      <c r="B27" s="38">
        <v>2298.3719999999998</v>
      </c>
      <c r="C27" s="39">
        <f>B27/B30</f>
        <v>3.6095651752749189E-2</v>
      </c>
      <c r="E27" s="37">
        <v>3466.9479999999999</v>
      </c>
      <c r="F27" s="196" t="s">
        <v>160</v>
      </c>
      <c r="G27" s="30"/>
      <c r="H27" s="30"/>
      <c r="I27" s="36"/>
      <c r="J27" s="30"/>
      <c r="K27" s="30"/>
      <c r="N27" s="36"/>
      <c r="O27" s="30"/>
      <c r="P27" s="31"/>
      <c r="Q27" s="50"/>
      <c r="R27" s="31"/>
      <c r="S27" s="31"/>
    </row>
    <row r="28" spans="1:19" x14ac:dyDescent="0.25">
      <c r="A28" s="33" t="s">
        <v>167</v>
      </c>
      <c r="B28" s="44"/>
      <c r="C28" s="39">
        <f>B28/B30</f>
        <v>0</v>
      </c>
      <c r="E28" s="29">
        <f>B25+B26+B28+B27</f>
        <v>48307.899400000009</v>
      </c>
      <c r="G28" s="36"/>
      <c r="H28" s="42"/>
      <c r="I28" s="36"/>
      <c r="J28" s="30"/>
      <c r="K28" s="30"/>
      <c r="L28" s="36"/>
      <c r="M28" s="42"/>
      <c r="N28" s="36"/>
      <c r="O28" s="30"/>
      <c r="P28" s="50"/>
      <c r="Q28" s="51"/>
      <c r="R28" s="50"/>
      <c r="S28" s="31"/>
    </row>
    <row r="29" spans="1:19" x14ac:dyDescent="0.25">
      <c r="A29" s="33" t="s">
        <v>161</v>
      </c>
      <c r="B29" s="49">
        <f>B30-E28</f>
        <v>15366.584599999987</v>
      </c>
      <c r="C29" s="39">
        <f>B29/B30</f>
        <v>0.24133033571186832</v>
      </c>
      <c r="G29" s="35"/>
      <c r="H29" s="42"/>
      <c r="I29" s="36"/>
      <c r="J29" s="30"/>
      <c r="K29" s="30"/>
      <c r="L29" s="35"/>
      <c r="M29" s="42"/>
      <c r="N29" s="36"/>
      <c r="O29" s="30"/>
      <c r="P29" s="52"/>
      <c r="Q29" s="52"/>
      <c r="R29" s="52"/>
      <c r="S29" s="31"/>
    </row>
    <row r="30" spans="1:19" x14ac:dyDescent="0.25">
      <c r="A30" s="33" t="s">
        <v>162</v>
      </c>
      <c r="B30" s="53">
        <v>63674.483999999997</v>
      </c>
      <c r="C30" s="39">
        <f>SUM(C25:C29)</f>
        <v>0.99999999999999989</v>
      </c>
      <c r="G30" s="35"/>
      <c r="H30" s="35"/>
      <c r="I30" s="36"/>
      <c r="J30" s="30"/>
      <c r="K30" s="30"/>
      <c r="L30" s="35"/>
      <c r="M30" s="35"/>
      <c r="N30" s="36"/>
      <c r="O30" s="30"/>
      <c r="P30" s="31"/>
      <c r="Q30" s="31"/>
      <c r="R30" s="31"/>
      <c r="S30" s="31"/>
    </row>
    <row r="31" spans="1:19" x14ac:dyDescent="0.25">
      <c r="G31" s="35"/>
      <c r="H31" s="35"/>
      <c r="I31" s="36"/>
      <c r="J31" s="30"/>
      <c r="K31" s="30"/>
      <c r="O31" s="35"/>
      <c r="P31" s="31"/>
      <c r="Q31" s="31"/>
      <c r="R31" s="31"/>
      <c r="S31" s="31"/>
    </row>
    <row r="32" spans="1:19" x14ac:dyDescent="0.25">
      <c r="G32" s="35"/>
      <c r="H32" s="35"/>
      <c r="I32" s="36"/>
      <c r="J32" s="30"/>
      <c r="K32" s="30"/>
      <c r="L32" s="35"/>
      <c r="M32" s="35"/>
      <c r="N32" s="36"/>
      <c r="O32" s="30"/>
      <c r="P32" s="31"/>
      <c r="Q32" s="31"/>
      <c r="R32" s="31"/>
      <c r="S32" s="31"/>
    </row>
    <row r="33" spans="1:19" x14ac:dyDescent="0.25">
      <c r="A33" s="32" t="s">
        <v>168</v>
      </c>
      <c r="B33" s="33"/>
      <c r="C33" s="33"/>
      <c r="D33" s="34" t="s">
        <v>150</v>
      </c>
      <c r="E33" s="202" t="s">
        <v>177</v>
      </c>
      <c r="G33" s="35"/>
      <c r="H33" s="35"/>
      <c r="I33" s="36"/>
      <c r="J33" s="30"/>
      <c r="K33" s="30"/>
      <c r="L33" s="35"/>
      <c r="M33" s="42"/>
      <c r="N33" s="36"/>
      <c r="O33" s="30"/>
      <c r="P33" s="43"/>
      <c r="Q33" s="31"/>
      <c r="R33" s="31"/>
      <c r="S33" s="31"/>
    </row>
    <row r="34" spans="1:19" x14ac:dyDescent="0.25">
      <c r="A34" s="33"/>
      <c r="B34" s="33" t="s">
        <v>3</v>
      </c>
      <c r="C34" s="33" t="s">
        <v>152</v>
      </c>
      <c r="G34" s="35"/>
      <c r="H34" s="42"/>
      <c r="I34" s="36"/>
      <c r="J34" s="30"/>
      <c r="K34" s="30"/>
      <c r="L34" s="35"/>
      <c r="M34" s="35"/>
      <c r="N34" s="36"/>
      <c r="O34" s="30"/>
      <c r="P34" s="31"/>
      <c r="Q34" s="31"/>
      <c r="R34" s="50"/>
      <c r="S34" s="31"/>
    </row>
    <row r="35" spans="1:19" x14ac:dyDescent="0.25">
      <c r="A35" s="33" t="s">
        <v>169</v>
      </c>
      <c r="B35" s="38">
        <v>14703.01</v>
      </c>
      <c r="C35" s="39">
        <f>B35/B41</f>
        <v>0.29829700785764462</v>
      </c>
      <c r="D35" s="40">
        <f>C35+C36</f>
        <v>0.36575481264554471</v>
      </c>
      <c r="G35" s="35"/>
      <c r="H35" s="30">
        <f>B35+B36</f>
        <v>18027.993999999999</v>
      </c>
      <c r="I35" s="36"/>
      <c r="J35" s="30"/>
      <c r="K35" s="30"/>
      <c r="N35" s="36"/>
      <c r="O35" s="30"/>
      <c r="P35" s="43"/>
      <c r="Q35" s="31"/>
      <c r="R35" s="31"/>
      <c r="S35" s="31"/>
    </row>
    <row r="36" spans="1:19" x14ac:dyDescent="0.25">
      <c r="A36" s="33" t="s">
        <v>170</v>
      </c>
      <c r="B36" s="49">
        <v>3324.9839999999999</v>
      </c>
      <c r="C36" s="39">
        <f>B36/B41</f>
        <v>6.7457804787900075E-2</v>
      </c>
      <c r="D36" s="29">
        <f>B36+B35</f>
        <v>18027.993999999999</v>
      </c>
      <c r="G36" s="30"/>
      <c r="H36" s="30"/>
      <c r="I36" s="36"/>
      <c r="J36" s="30"/>
      <c r="K36" s="30"/>
      <c r="N36" s="36"/>
      <c r="O36" s="30"/>
      <c r="P36" s="43"/>
      <c r="Q36" s="50"/>
      <c r="R36" s="45"/>
      <c r="S36" s="31"/>
    </row>
    <row r="37" spans="1:19" x14ac:dyDescent="0.25">
      <c r="A37" s="33" t="s">
        <v>171</v>
      </c>
      <c r="B37" s="49">
        <v>18070.599999999999</v>
      </c>
      <c r="C37" s="39">
        <f>B37/B41</f>
        <v>0.36661920995716879</v>
      </c>
      <c r="E37" s="196">
        <v>3587</v>
      </c>
      <c r="G37" s="30"/>
      <c r="H37" s="30"/>
      <c r="I37" s="36"/>
      <c r="J37" s="30"/>
      <c r="K37" s="30"/>
      <c r="L37" s="36"/>
      <c r="M37" s="42"/>
      <c r="N37" s="36"/>
      <c r="O37" s="30"/>
      <c r="P37" s="31"/>
      <c r="Q37" s="50"/>
      <c r="R37" s="31"/>
      <c r="S37" s="31"/>
    </row>
    <row r="38" spans="1:19" x14ac:dyDescent="0.25">
      <c r="A38" s="33" t="s">
        <v>172</v>
      </c>
      <c r="B38" s="49">
        <v>3587.41</v>
      </c>
      <c r="C38" s="39">
        <f>B38/B41</f>
        <v>7.2781945258732245E-2</v>
      </c>
      <c r="E38" s="67">
        <f>E37-B38</f>
        <v>-0.40999999999985448</v>
      </c>
      <c r="G38" s="36"/>
      <c r="H38" s="42"/>
      <c r="I38" s="36"/>
      <c r="J38" s="30"/>
      <c r="K38" s="30"/>
      <c r="L38" s="35"/>
      <c r="M38" s="42"/>
      <c r="N38" s="36"/>
      <c r="O38" s="30"/>
      <c r="P38" s="31"/>
      <c r="Q38" s="50"/>
      <c r="R38" s="31"/>
      <c r="S38" s="31"/>
    </row>
    <row r="39" spans="1:19" x14ac:dyDescent="0.25">
      <c r="A39" s="33" t="s">
        <v>167</v>
      </c>
      <c r="B39" s="49">
        <v>0</v>
      </c>
      <c r="C39" s="39">
        <f>B39/B41</f>
        <v>0</v>
      </c>
      <c r="E39" s="37">
        <v>15303.92251</v>
      </c>
      <c r="F39" s="196" t="s">
        <v>173</v>
      </c>
      <c r="G39" s="35"/>
      <c r="H39" s="42"/>
      <c r="I39" s="36"/>
      <c r="J39" s="30"/>
      <c r="K39" s="30"/>
      <c r="L39" s="35"/>
      <c r="M39" s="35"/>
      <c r="N39" s="36"/>
      <c r="O39" s="30"/>
      <c r="P39" s="50"/>
      <c r="Q39" s="51"/>
      <c r="R39" s="50"/>
      <c r="S39" s="31"/>
    </row>
    <row r="40" spans="1:19" x14ac:dyDescent="0.25">
      <c r="A40" s="33" t="s">
        <v>161</v>
      </c>
      <c r="B40" s="49">
        <v>9603.83</v>
      </c>
      <c r="C40" s="39">
        <f>B40/B41</f>
        <v>0.19484403213855417</v>
      </c>
      <c r="D40" s="55"/>
      <c r="E40" s="37">
        <v>2412.5696600000001</v>
      </c>
      <c r="F40" s="196" t="s">
        <v>174</v>
      </c>
      <c r="G40" s="35"/>
      <c r="H40" s="35"/>
      <c r="I40" s="36"/>
      <c r="J40" s="30"/>
      <c r="K40" s="30"/>
      <c r="O40" s="35"/>
      <c r="P40" s="52"/>
      <c r="Q40" s="52"/>
      <c r="R40" s="52"/>
      <c r="S40" s="31"/>
    </row>
    <row r="41" spans="1:19" x14ac:dyDescent="0.25">
      <c r="A41" s="33" t="s">
        <v>162</v>
      </c>
      <c r="B41" s="53">
        <f>SUM(B35:B40)</f>
        <v>49289.834000000003</v>
      </c>
      <c r="C41" s="39">
        <f>SUM(C35:C40)</f>
        <v>1</v>
      </c>
      <c r="E41" s="29">
        <f>B35+B37+B39+B36+B38</f>
        <v>39686.004000000001</v>
      </c>
      <c r="G41" s="35"/>
      <c r="H41" s="35"/>
      <c r="I41" s="36"/>
      <c r="J41" s="30"/>
      <c r="K41" s="30"/>
      <c r="O41" s="35"/>
      <c r="P41" s="52"/>
      <c r="Q41" s="52"/>
      <c r="R41" s="52"/>
      <c r="S41" s="31"/>
    </row>
    <row r="42" spans="1:19" x14ac:dyDescent="0.25">
      <c r="B42" s="29"/>
      <c r="G42" s="35"/>
      <c r="H42" s="35"/>
      <c r="I42" s="36"/>
      <c r="J42" s="30"/>
      <c r="K42" s="30"/>
      <c r="M42" s="35"/>
      <c r="N42" s="36"/>
      <c r="O42" s="30"/>
      <c r="P42" s="31"/>
      <c r="Q42" s="31"/>
      <c r="R42" s="31"/>
      <c r="S42" s="31"/>
    </row>
    <row r="43" spans="1:19" x14ac:dyDescent="0.25">
      <c r="B43" s="29"/>
      <c r="C43" s="29"/>
      <c r="G43" s="35"/>
      <c r="H43" s="35"/>
      <c r="I43" s="36"/>
      <c r="J43" s="30"/>
      <c r="K43" s="30"/>
      <c r="L43" s="35"/>
      <c r="M43" s="35"/>
      <c r="N43" s="36"/>
      <c r="O43" s="30"/>
      <c r="P43" s="31"/>
      <c r="Q43" s="31"/>
      <c r="R43" s="31"/>
      <c r="S43" s="31"/>
    </row>
    <row r="44" spans="1:19" x14ac:dyDescent="0.25">
      <c r="A44" s="32" t="s">
        <v>175</v>
      </c>
      <c r="B44" s="33"/>
      <c r="C44" s="33"/>
      <c r="D44" s="34" t="s">
        <v>176</v>
      </c>
      <c r="E44" s="202" t="s">
        <v>177</v>
      </c>
      <c r="G44" s="35"/>
      <c r="H44" s="42"/>
      <c r="I44" s="36"/>
      <c r="J44" s="30"/>
      <c r="K44" s="30"/>
      <c r="L44" s="35"/>
      <c r="M44" s="42"/>
      <c r="N44" s="36"/>
      <c r="O44" s="30"/>
      <c r="P44" s="43"/>
      <c r="Q44" s="31"/>
      <c r="R44" s="31"/>
      <c r="S44" s="31"/>
    </row>
    <row r="45" spans="1:19" x14ac:dyDescent="0.25">
      <c r="A45" s="33"/>
      <c r="B45" s="33" t="s">
        <v>3</v>
      </c>
      <c r="C45" s="33" t="s">
        <v>152</v>
      </c>
      <c r="G45" s="35"/>
      <c r="H45" s="35"/>
      <c r="I45" s="36"/>
      <c r="J45" s="30"/>
      <c r="K45" s="30"/>
      <c r="L45" s="35"/>
      <c r="M45" s="35"/>
      <c r="N45" s="36"/>
      <c r="O45" s="30"/>
      <c r="P45" s="31"/>
      <c r="Q45" s="31"/>
      <c r="R45" s="50"/>
      <c r="S45" s="31"/>
    </row>
    <row r="46" spans="1:19" x14ac:dyDescent="0.25">
      <c r="A46" s="33" t="s">
        <v>153</v>
      </c>
      <c r="B46" s="38">
        <v>19107.22</v>
      </c>
      <c r="C46" s="39">
        <f>B46/B53</f>
        <v>0.48792522192208715</v>
      </c>
      <c r="D46" s="40">
        <f>C46+C48+C49</f>
        <v>0.53699603729710876</v>
      </c>
      <c r="G46" s="30">
        <f>B48+B52</f>
        <v>2530.87</v>
      </c>
      <c r="H46" s="30">
        <f>B46+B48</f>
        <v>21028.84</v>
      </c>
      <c r="I46" s="36"/>
      <c r="J46" s="30"/>
      <c r="K46" s="30"/>
      <c r="N46" s="36"/>
      <c r="O46" s="30"/>
      <c r="P46" s="43"/>
      <c r="Q46" s="31"/>
      <c r="R46" s="31"/>
      <c r="S46" s="31"/>
    </row>
    <row r="47" spans="1:19" x14ac:dyDescent="0.25">
      <c r="A47" s="33" t="s">
        <v>155</v>
      </c>
      <c r="B47" s="49">
        <v>6154.6</v>
      </c>
      <c r="C47" s="39">
        <f>B47/B53</f>
        <v>0.15716491309785921</v>
      </c>
      <c r="D47" s="29">
        <f>B46+B48</f>
        <v>21028.84</v>
      </c>
      <c r="G47" s="30"/>
      <c r="H47" s="30"/>
      <c r="I47" s="36"/>
      <c r="J47" s="30"/>
      <c r="K47" s="30"/>
      <c r="N47" s="36"/>
      <c r="O47" s="30"/>
      <c r="P47" s="31"/>
      <c r="Q47" s="50"/>
      <c r="R47" s="31"/>
      <c r="S47" s="31"/>
    </row>
    <row r="48" spans="1:19" x14ac:dyDescent="0.25">
      <c r="A48" s="33" t="s">
        <v>154</v>
      </c>
      <c r="B48" s="38">
        <v>1921.62</v>
      </c>
      <c r="C48" s="39">
        <f>B48/B53</f>
        <v>4.9070815375021642E-2</v>
      </c>
      <c r="G48" s="36"/>
      <c r="H48" s="42"/>
      <c r="I48" s="36"/>
      <c r="J48" s="30"/>
      <c r="K48" s="30"/>
      <c r="L48" s="36"/>
      <c r="M48" s="42"/>
      <c r="N48" s="36"/>
      <c r="O48" s="30"/>
      <c r="P48" s="31"/>
      <c r="Q48" s="50"/>
      <c r="R48" s="31"/>
      <c r="S48" s="31"/>
    </row>
    <row r="49" spans="1:19" x14ac:dyDescent="0.25">
      <c r="A49" s="33" t="s">
        <v>178</v>
      </c>
      <c r="B49" s="38"/>
      <c r="C49" s="39">
        <f>B49/B53</f>
        <v>0</v>
      </c>
      <c r="E49" s="37">
        <v>4338.1968200000001</v>
      </c>
      <c r="F49" s="196" t="s">
        <v>158</v>
      </c>
      <c r="G49" s="36"/>
      <c r="H49" s="42"/>
      <c r="I49" s="36"/>
      <c r="J49" s="30"/>
      <c r="K49" s="30"/>
      <c r="L49" s="35"/>
      <c r="M49" s="42"/>
      <c r="N49" s="36"/>
      <c r="O49" s="30"/>
      <c r="P49" s="50"/>
      <c r="Q49" s="51"/>
      <c r="R49" s="50"/>
      <c r="S49" s="31"/>
    </row>
    <row r="50" spans="1:19" x14ac:dyDescent="0.25">
      <c r="A50" s="33" t="s">
        <v>156</v>
      </c>
      <c r="B50" s="49">
        <v>2597.8000000000002</v>
      </c>
      <c r="C50" s="39">
        <f>B50/B53</f>
        <v>6.6337862939202977E-2</v>
      </c>
      <c r="D50" s="55"/>
      <c r="E50" s="37">
        <v>4113.3483299999998</v>
      </c>
      <c r="F50" s="196" t="s">
        <v>160</v>
      </c>
      <c r="G50" s="35"/>
      <c r="H50" s="42"/>
      <c r="I50" s="36"/>
      <c r="J50" s="30"/>
      <c r="K50" s="30"/>
      <c r="L50" s="35"/>
      <c r="M50" s="35"/>
      <c r="N50" s="36"/>
      <c r="O50" s="30"/>
      <c r="P50" s="52"/>
      <c r="Q50" s="52"/>
      <c r="R50" s="52"/>
      <c r="S50" s="31"/>
    </row>
    <row r="51" spans="1:19" x14ac:dyDescent="0.25">
      <c r="A51" s="33" t="s">
        <v>161</v>
      </c>
      <c r="B51" s="49">
        <v>8769.65</v>
      </c>
      <c r="C51" s="39">
        <f>B51/B53</f>
        <v>0.22394327497296995</v>
      </c>
      <c r="D51" s="55"/>
      <c r="E51" s="29">
        <f>B46+B47+B50+B48+B49+B52</f>
        <v>30390.489999999998</v>
      </c>
      <c r="G51" s="35"/>
      <c r="H51" s="42"/>
      <c r="I51" s="36"/>
      <c r="J51" s="30"/>
      <c r="K51" s="30"/>
      <c r="O51" s="35"/>
      <c r="P51" s="31"/>
      <c r="Q51" s="31"/>
      <c r="R51" s="31"/>
      <c r="S51" s="31"/>
    </row>
    <row r="52" spans="1:19" x14ac:dyDescent="0.25">
      <c r="A52" s="33" t="s">
        <v>159</v>
      </c>
      <c r="B52" s="44">
        <v>609.25</v>
      </c>
      <c r="C52" s="39">
        <f>+B52/B53</f>
        <v>1.5557911692859116E-2</v>
      </c>
      <c r="G52" s="35"/>
      <c r="H52" s="35"/>
      <c r="I52" s="36"/>
      <c r="J52" s="30"/>
      <c r="K52" s="30"/>
      <c r="O52" s="35"/>
      <c r="P52" s="31"/>
      <c r="Q52" s="31"/>
      <c r="R52" s="31"/>
      <c r="S52" s="31"/>
    </row>
    <row r="53" spans="1:19" x14ac:dyDescent="0.25">
      <c r="A53" s="33" t="s">
        <v>162</v>
      </c>
      <c r="B53" s="53">
        <f>SUM(B46:B52)</f>
        <v>39160.14</v>
      </c>
      <c r="C53" s="39">
        <f>SUM(C46:C52)</f>
        <v>1</v>
      </c>
      <c r="G53" s="35"/>
      <c r="H53" s="35"/>
      <c r="I53" s="36"/>
      <c r="J53" s="30"/>
      <c r="K53" s="30"/>
      <c r="L53" s="35"/>
      <c r="M53" s="35"/>
      <c r="N53" s="36"/>
      <c r="O53" s="30"/>
      <c r="P53" s="31"/>
      <c r="Q53" s="31"/>
      <c r="R53" s="55"/>
      <c r="S53" s="196" t="s">
        <v>179</v>
      </c>
    </row>
    <row r="54" spans="1:19" x14ac:dyDescent="0.25">
      <c r="D54" s="57"/>
      <c r="G54" s="35"/>
      <c r="H54" s="35"/>
      <c r="I54" s="36"/>
      <c r="J54" s="30"/>
      <c r="K54" s="30"/>
      <c r="L54" s="35"/>
      <c r="M54" s="42"/>
      <c r="N54" s="36"/>
      <c r="O54" s="30"/>
      <c r="P54" s="43"/>
      <c r="Q54" s="31"/>
      <c r="R54" s="31"/>
    </row>
    <row r="55" spans="1:19" x14ac:dyDescent="0.25">
      <c r="A55" s="32" t="s">
        <v>180</v>
      </c>
      <c r="B55" s="33" t="s">
        <v>3</v>
      </c>
      <c r="C55" s="33" t="s">
        <v>152</v>
      </c>
      <c r="D55" s="34"/>
      <c r="E55" s="202" t="s">
        <v>177</v>
      </c>
      <c r="G55" s="35"/>
      <c r="H55" s="42"/>
      <c r="I55" s="36"/>
      <c r="J55" s="30"/>
      <c r="K55" s="30"/>
      <c r="L55" s="35"/>
      <c r="M55" s="35"/>
      <c r="N55" s="36"/>
      <c r="O55" s="30"/>
      <c r="P55" s="31"/>
      <c r="Q55" s="31"/>
      <c r="R55" s="50"/>
    </row>
    <row r="56" spans="1:19" x14ac:dyDescent="0.25">
      <c r="A56" s="33" t="s">
        <v>153</v>
      </c>
      <c r="B56" s="58">
        <v>25214.1</v>
      </c>
      <c r="C56" s="39">
        <f>B56/B62</f>
        <v>0.44126425715940276</v>
      </c>
      <c r="G56" s="216">
        <f>B58+B60</f>
        <v>8867.34</v>
      </c>
      <c r="H56" s="30">
        <f>B56+B58</f>
        <v>32139.75</v>
      </c>
      <c r="I56" s="36"/>
      <c r="J56" s="30"/>
      <c r="K56" s="30"/>
      <c r="N56" s="36"/>
      <c r="O56" s="30"/>
      <c r="P56" s="43"/>
      <c r="Q56" s="31"/>
      <c r="R56" s="31"/>
    </row>
    <row r="57" spans="1:19" x14ac:dyDescent="0.25">
      <c r="A57" s="33" t="s">
        <v>155</v>
      </c>
      <c r="B57" s="59">
        <v>8624.4699999999993</v>
      </c>
      <c r="C57" s="39">
        <f>B57/B62</f>
        <v>0.15093421331491325</v>
      </c>
      <c r="D57" s="40">
        <f>C56+C58</f>
        <v>0.56246794091555574</v>
      </c>
      <c r="G57" s="30"/>
      <c r="H57" s="30"/>
      <c r="I57" s="36"/>
      <c r="J57" s="30"/>
      <c r="K57" s="30"/>
      <c r="N57" s="36"/>
      <c r="O57" s="30"/>
      <c r="P57" s="31"/>
      <c r="Q57" s="50"/>
      <c r="R57" s="31"/>
    </row>
    <row r="58" spans="1:19" x14ac:dyDescent="0.25">
      <c r="A58" s="33" t="s">
        <v>154</v>
      </c>
      <c r="B58" s="60">
        <v>6925.65</v>
      </c>
      <c r="C58" s="39">
        <f>B58/B62</f>
        <v>0.12120368375615301</v>
      </c>
      <c r="D58" s="29">
        <f>B56+B58</f>
        <v>32139.75</v>
      </c>
      <c r="E58" s="61"/>
      <c r="G58" s="30"/>
      <c r="H58" s="30"/>
      <c r="I58" s="36"/>
      <c r="J58" s="30"/>
      <c r="K58" s="30"/>
      <c r="L58" s="36"/>
      <c r="M58" s="42"/>
      <c r="N58" s="36"/>
      <c r="O58" s="30"/>
      <c r="P58" s="31"/>
      <c r="Q58" s="50"/>
      <c r="R58" s="31"/>
    </row>
    <row r="59" spans="1:19" x14ac:dyDescent="0.25">
      <c r="A59" s="33" t="s">
        <v>181</v>
      </c>
      <c r="B59" s="59"/>
      <c r="C59" s="39">
        <f>B59/B62</f>
        <v>0</v>
      </c>
      <c r="D59" s="55"/>
      <c r="E59" s="62">
        <v>1048.902</v>
      </c>
      <c r="G59" s="36"/>
      <c r="H59" s="42"/>
      <c r="I59" s="36"/>
      <c r="J59" s="30"/>
      <c r="K59" s="30"/>
      <c r="L59" s="35"/>
      <c r="M59" s="42"/>
      <c r="N59" s="36"/>
      <c r="O59" s="30"/>
      <c r="P59" s="50"/>
      <c r="Q59" s="51"/>
      <c r="R59" s="50"/>
    </row>
    <row r="60" spans="1:19" x14ac:dyDescent="0.25">
      <c r="A60" s="33" t="s">
        <v>182</v>
      </c>
      <c r="B60" s="63">
        <v>1941.69</v>
      </c>
      <c r="C60" s="39">
        <f>B60/B62</f>
        <v>3.3980923193127684E-2</v>
      </c>
      <c r="D60" s="55"/>
      <c r="E60" s="29">
        <f>B56+B57+B59+B58+B60</f>
        <v>42705.91</v>
      </c>
      <c r="G60" s="35"/>
      <c r="H60" s="42"/>
      <c r="I60" s="36"/>
      <c r="J60" s="30"/>
      <c r="K60" s="30"/>
      <c r="L60" s="35"/>
      <c r="M60" s="35"/>
      <c r="N60" s="36"/>
      <c r="O60" s="30"/>
      <c r="P60" s="52"/>
      <c r="Q60" s="52"/>
      <c r="R60" s="52"/>
    </row>
    <row r="61" spans="1:19" x14ac:dyDescent="0.25">
      <c r="A61" s="33" t="s">
        <v>161</v>
      </c>
      <c r="B61" s="58">
        <v>14434.68</v>
      </c>
      <c r="C61" s="39">
        <f>B61/B62</f>
        <v>0.25261692257640322</v>
      </c>
      <c r="D61" s="55"/>
      <c r="E61" s="196">
        <v>49622.315000000002</v>
      </c>
      <c r="G61" s="35"/>
      <c r="H61" s="35"/>
      <c r="I61" s="36"/>
      <c r="J61" s="30"/>
      <c r="K61" s="30"/>
      <c r="O61" s="30"/>
      <c r="P61" s="31"/>
      <c r="Q61" s="31"/>
      <c r="R61" s="31"/>
    </row>
    <row r="62" spans="1:19" x14ac:dyDescent="0.25">
      <c r="A62" s="33" t="s">
        <v>162</v>
      </c>
      <c r="B62" s="64">
        <f>SUM(B56:B61)</f>
        <v>57140.590000000004</v>
      </c>
      <c r="C62" s="39">
        <f>SUM(C56:C61)</f>
        <v>0.99999999999999989</v>
      </c>
      <c r="E62" s="196">
        <v>1096.8409999999999</v>
      </c>
      <c r="G62" s="35"/>
      <c r="H62" s="35"/>
      <c r="I62" s="36"/>
      <c r="J62" s="30"/>
      <c r="K62" s="30"/>
      <c r="O62" s="35"/>
      <c r="P62" s="31"/>
      <c r="Q62" s="31"/>
      <c r="R62" s="31"/>
    </row>
    <row r="63" spans="1:19" x14ac:dyDescent="0.25">
      <c r="G63" s="35"/>
      <c r="H63" s="35"/>
      <c r="I63" s="36"/>
      <c r="J63" s="30"/>
      <c r="K63" s="30"/>
      <c r="L63" s="35"/>
      <c r="M63" s="35"/>
      <c r="N63" s="36"/>
      <c r="O63" s="35"/>
      <c r="P63" s="31"/>
      <c r="Q63" s="31"/>
      <c r="R63" s="31"/>
    </row>
    <row r="64" spans="1:19" x14ac:dyDescent="0.25">
      <c r="A64" s="32" t="s">
        <v>183</v>
      </c>
      <c r="B64" s="33"/>
      <c r="C64" s="33"/>
      <c r="D64" s="57"/>
      <c r="G64" s="35"/>
      <c r="H64" s="35"/>
      <c r="I64" s="36"/>
      <c r="J64" s="30"/>
      <c r="K64" s="30"/>
      <c r="L64" s="35"/>
      <c r="M64" s="65"/>
      <c r="N64" s="66"/>
      <c r="O64" s="35"/>
      <c r="P64" s="43"/>
      <c r="Q64" s="31"/>
      <c r="R64" s="31"/>
    </row>
    <row r="65" spans="1:18" x14ac:dyDescent="0.25">
      <c r="A65" s="33"/>
      <c r="B65" s="33" t="s">
        <v>3</v>
      </c>
      <c r="C65" s="33" t="s">
        <v>152</v>
      </c>
      <c r="D65" s="34" t="s">
        <v>176</v>
      </c>
      <c r="E65" s="202" t="s">
        <v>177</v>
      </c>
      <c r="G65" s="35"/>
      <c r="H65" s="42"/>
      <c r="I65" s="36"/>
      <c r="J65" s="30"/>
      <c r="K65" s="30"/>
      <c r="L65" s="35"/>
      <c r="N65" s="36"/>
      <c r="O65" s="36"/>
      <c r="P65" s="31"/>
      <c r="Q65" s="31"/>
      <c r="R65" s="50"/>
    </row>
    <row r="66" spans="1:18" x14ac:dyDescent="0.25">
      <c r="A66" s="33" t="s">
        <v>153</v>
      </c>
      <c r="B66" s="58">
        <v>15228.9</v>
      </c>
      <c r="C66" s="39">
        <f>B66/B72</f>
        <v>0.43661362894851369</v>
      </c>
      <c r="D66" s="40">
        <f>C66+C69</f>
        <v>0.4882197549397097</v>
      </c>
      <c r="G66" s="216">
        <f>B69+B70</f>
        <v>2469.1999999999998</v>
      </c>
      <c r="H66" s="30">
        <f>B66+B69</f>
        <v>17028.900000000001</v>
      </c>
      <c r="I66" s="36"/>
      <c r="J66" s="30"/>
      <c r="K66" s="30"/>
      <c r="L66" s="35"/>
      <c r="N66" s="36"/>
      <c r="O66" s="35"/>
      <c r="P66" s="43"/>
      <c r="Q66" s="31"/>
      <c r="R66" s="31"/>
    </row>
    <row r="67" spans="1:18" x14ac:dyDescent="0.25">
      <c r="A67" s="33" t="s">
        <v>155</v>
      </c>
      <c r="B67" s="58">
        <v>6619.14</v>
      </c>
      <c r="C67" s="39">
        <f>B67/B72</f>
        <v>0.18977120710742504</v>
      </c>
      <c r="G67" s="30"/>
      <c r="H67" s="30"/>
      <c r="I67" s="36"/>
      <c r="J67" s="30"/>
      <c r="K67" s="30"/>
      <c r="L67" s="35"/>
      <c r="N67" s="36"/>
      <c r="O67" s="35"/>
      <c r="P67" s="31"/>
      <c r="Q67" s="50"/>
      <c r="R67" s="31"/>
    </row>
    <row r="68" spans="1:18" x14ac:dyDescent="0.25">
      <c r="A68" s="33" t="s">
        <v>156</v>
      </c>
      <c r="B68" s="58">
        <v>2858.39</v>
      </c>
      <c r="C68" s="39">
        <f>B68/B72</f>
        <v>8.1950241373319285E-2</v>
      </c>
      <c r="E68" s="62"/>
      <c r="G68" s="30"/>
      <c r="H68" s="30"/>
      <c r="I68" s="36"/>
      <c r="J68" s="30"/>
      <c r="K68" s="30"/>
      <c r="L68" s="35"/>
      <c r="N68" s="36"/>
      <c r="O68" s="35"/>
      <c r="P68" s="31"/>
      <c r="Q68" s="50"/>
      <c r="R68" s="31"/>
    </row>
    <row r="69" spans="1:18" x14ac:dyDescent="0.25">
      <c r="A69" s="33" t="s">
        <v>154</v>
      </c>
      <c r="B69" s="60">
        <v>1800</v>
      </c>
      <c r="C69" s="39">
        <f>B69/B72</f>
        <v>5.1606125991195989E-2</v>
      </c>
      <c r="D69" s="29">
        <f>B69+B66</f>
        <v>17028.900000000001</v>
      </c>
      <c r="E69" s="62"/>
      <c r="G69" s="36"/>
      <c r="H69" s="42"/>
      <c r="I69" s="36"/>
      <c r="J69" s="30"/>
      <c r="K69" s="30"/>
      <c r="L69" s="35"/>
      <c r="N69" s="36"/>
      <c r="O69" s="35"/>
      <c r="P69" s="50"/>
      <c r="Q69" s="51"/>
      <c r="R69" s="50"/>
    </row>
    <row r="70" spans="1:18" x14ac:dyDescent="0.25">
      <c r="A70" s="33" t="s">
        <v>159</v>
      </c>
      <c r="B70" s="63">
        <v>669.2</v>
      </c>
      <c r="C70" s="39">
        <f>B70/B72</f>
        <v>1.9186010840726866E-2</v>
      </c>
      <c r="D70" s="55"/>
      <c r="E70" s="29">
        <f>B66+B67+B70+B69+B68</f>
        <v>27175.63</v>
      </c>
      <c r="G70" s="35"/>
      <c r="H70" s="42"/>
      <c r="I70" s="36"/>
      <c r="J70" s="30"/>
      <c r="K70" s="30"/>
      <c r="P70" s="52"/>
      <c r="Q70" s="52"/>
      <c r="R70" s="52"/>
    </row>
    <row r="71" spans="1:18" x14ac:dyDescent="0.25">
      <c r="A71" s="33" t="s">
        <v>161</v>
      </c>
      <c r="B71" s="58">
        <v>7703.95</v>
      </c>
      <c r="C71" s="39">
        <f>B71/B72</f>
        <v>0.22087278573881908</v>
      </c>
      <c r="D71" s="55"/>
      <c r="G71" s="35"/>
      <c r="H71" s="35"/>
      <c r="I71" s="36"/>
      <c r="J71" s="30"/>
      <c r="K71" s="30"/>
      <c r="P71" s="31"/>
      <c r="Q71" s="31"/>
      <c r="R71" s="31"/>
    </row>
    <row r="72" spans="1:18" x14ac:dyDescent="0.25">
      <c r="A72" s="33" t="s">
        <v>162</v>
      </c>
      <c r="B72" s="64">
        <f>SUM(B66:B71)</f>
        <v>34879.58</v>
      </c>
      <c r="C72" s="39">
        <f>SUM(C66:C71)</f>
        <v>1</v>
      </c>
      <c r="G72" s="35"/>
      <c r="H72" s="35"/>
      <c r="I72" s="36"/>
      <c r="J72" s="30"/>
      <c r="K72" s="30"/>
      <c r="P72" s="31"/>
      <c r="Q72" s="31"/>
      <c r="R72" s="31"/>
    </row>
    <row r="73" spans="1:18" x14ac:dyDescent="0.25">
      <c r="G73" s="35"/>
      <c r="H73" s="35"/>
      <c r="I73" s="36"/>
      <c r="J73" s="30"/>
      <c r="K73" s="30"/>
      <c r="P73" s="31"/>
      <c r="Q73" s="31"/>
      <c r="R73" s="31"/>
    </row>
    <row r="74" spans="1:18" x14ac:dyDescent="0.25">
      <c r="G74" s="35"/>
      <c r="H74" s="35"/>
      <c r="I74" s="36"/>
      <c r="J74" s="30"/>
      <c r="K74" s="30"/>
      <c r="P74" s="43"/>
      <c r="Q74" s="31"/>
      <c r="R74" s="31"/>
    </row>
    <row r="75" spans="1:18" x14ac:dyDescent="0.25">
      <c r="A75" s="32" t="s">
        <v>184</v>
      </c>
      <c r="B75" s="33"/>
      <c r="C75" s="33"/>
      <c r="D75" s="34" t="s">
        <v>176</v>
      </c>
      <c r="E75" s="202" t="s">
        <v>177</v>
      </c>
      <c r="G75" s="35"/>
      <c r="H75" s="35"/>
      <c r="I75" s="36"/>
      <c r="J75" s="30"/>
      <c r="K75" s="30"/>
      <c r="O75" s="45"/>
      <c r="P75" s="31"/>
      <c r="Q75" s="31"/>
      <c r="R75" s="50"/>
    </row>
    <row r="76" spans="1:18" x14ac:dyDescent="0.25">
      <c r="A76" s="33"/>
      <c r="B76" s="33" t="s">
        <v>3</v>
      </c>
      <c r="C76" s="33" t="s">
        <v>152</v>
      </c>
      <c r="G76" s="35"/>
      <c r="H76" s="42"/>
      <c r="I76" s="36"/>
      <c r="J76" s="30"/>
      <c r="K76" s="30"/>
      <c r="P76" s="43"/>
      <c r="Q76" s="31"/>
      <c r="R76" s="31"/>
    </row>
    <row r="77" spans="1:18" x14ac:dyDescent="0.25">
      <c r="A77" s="33" t="s">
        <v>185</v>
      </c>
      <c r="B77" s="58">
        <v>4975.76</v>
      </c>
      <c r="C77" s="39">
        <f>B77/B84</f>
        <v>0.47367619395767174</v>
      </c>
      <c r="G77" s="216">
        <f>B77+B81</f>
        <v>7095.7000000000007</v>
      </c>
      <c r="H77" s="375">
        <f>B77</f>
        <v>4975.76</v>
      </c>
      <c r="I77" s="36"/>
      <c r="J77" s="30"/>
      <c r="K77" s="30"/>
      <c r="P77" s="31"/>
      <c r="Q77" s="50"/>
      <c r="R77" s="31"/>
    </row>
    <row r="78" spans="1:18" x14ac:dyDescent="0.25">
      <c r="A78" s="33" t="s">
        <v>155</v>
      </c>
      <c r="B78" s="58">
        <v>3396.13</v>
      </c>
      <c r="C78" s="39">
        <f>B78/B84</f>
        <v>0.32330054757172128</v>
      </c>
      <c r="E78" s="62"/>
      <c r="G78" s="30"/>
      <c r="H78" s="30"/>
      <c r="I78" s="36"/>
      <c r="J78" s="30"/>
      <c r="K78" s="30"/>
      <c r="P78" s="31"/>
      <c r="Q78" s="50"/>
      <c r="R78" s="31"/>
    </row>
    <row r="79" spans="1:18" x14ac:dyDescent="0.25">
      <c r="A79" s="33"/>
      <c r="B79" s="60"/>
      <c r="C79" s="39"/>
      <c r="D79" s="40">
        <f>C77+C79+C81</f>
        <v>0.67548759776706502</v>
      </c>
      <c r="E79" s="29"/>
      <c r="G79" s="30"/>
      <c r="H79" s="30"/>
      <c r="I79" s="36"/>
      <c r="J79" s="30"/>
      <c r="K79" s="30"/>
      <c r="P79" s="50"/>
      <c r="Q79" s="51"/>
      <c r="R79" s="50"/>
    </row>
    <row r="80" spans="1:18" x14ac:dyDescent="0.25">
      <c r="A80" s="33" t="s">
        <v>157</v>
      </c>
      <c r="B80" s="60"/>
      <c r="C80" s="39"/>
      <c r="D80" s="28"/>
      <c r="E80" s="58">
        <f>B78+B81+B77</f>
        <v>10491.83</v>
      </c>
      <c r="G80" s="36"/>
      <c r="H80" s="42"/>
      <c r="I80" s="36"/>
      <c r="J80" s="30"/>
      <c r="K80" s="30"/>
      <c r="P80" s="52"/>
      <c r="Q80" s="52"/>
      <c r="R80" s="52"/>
    </row>
    <row r="81" spans="1:18" x14ac:dyDescent="0.25">
      <c r="A81" s="33" t="s">
        <v>186</v>
      </c>
      <c r="B81" s="60">
        <v>2119.94</v>
      </c>
      <c r="C81" s="39">
        <f>B81/B84</f>
        <v>0.20181140380939327</v>
      </c>
      <c r="D81" s="28"/>
      <c r="E81" s="59"/>
      <c r="G81" s="35"/>
      <c r="H81" s="375">
        <f>B81</f>
        <v>2119.94</v>
      </c>
      <c r="I81" s="36"/>
      <c r="J81" s="30"/>
      <c r="K81" s="30"/>
      <c r="P81" s="31"/>
      <c r="Q81" s="31"/>
      <c r="R81" s="31"/>
    </row>
    <row r="82" spans="1:18" x14ac:dyDescent="0.25">
      <c r="A82" s="33"/>
      <c r="B82" s="59"/>
      <c r="C82" s="39"/>
      <c r="D82" s="55"/>
      <c r="E82" s="67">
        <v>13052</v>
      </c>
      <c r="G82" s="35"/>
      <c r="H82" s="35"/>
      <c r="I82" s="36"/>
      <c r="J82" s="30"/>
      <c r="K82" s="30"/>
      <c r="P82" s="31"/>
      <c r="Q82" s="31"/>
      <c r="R82" s="31"/>
    </row>
    <row r="83" spans="1:18" x14ac:dyDescent="0.25">
      <c r="A83" s="33" t="s">
        <v>161</v>
      </c>
      <c r="B83" s="58">
        <f>B84-E80</f>
        <v>12.729999999999563</v>
      </c>
      <c r="C83" s="39">
        <f>B83/B84</f>
        <v>1.2118546612137552E-3</v>
      </c>
      <c r="D83" s="55"/>
      <c r="E83" s="196">
        <v>2547.44</v>
      </c>
      <c r="G83" s="35"/>
      <c r="H83" s="35"/>
      <c r="I83" s="36"/>
      <c r="J83" s="30"/>
      <c r="K83" s="30"/>
      <c r="P83" s="31"/>
      <c r="Q83" s="31"/>
      <c r="R83" s="31"/>
    </row>
    <row r="84" spans="1:18" x14ac:dyDescent="0.25">
      <c r="A84" s="33" t="s">
        <v>162</v>
      </c>
      <c r="B84" s="64">
        <f>E82-E83</f>
        <v>10504.56</v>
      </c>
      <c r="C84" s="39">
        <f>SUM(C77:C83)</f>
        <v>1</v>
      </c>
      <c r="G84" s="35"/>
      <c r="H84" s="35"/>
      <c r="I84" s="36"/>
      <c r="J84" s="30"/>
      <c r="K84" s="30"/>
      <c r="P84" s="43"/>
      <c r="Q84" s="31"/>
      <c r="R84" s="31"/>
    </row>
    <row r="85" spans="1:18" x14ac:dyDescent="0.25">
      <c r="G85" s="35"/>
      <c r="H85" s="35"/>
      <c r="I85" s="36"/>
      <c r="J85" s="30"/>
      <c r="K85" s="30"/>
      <c r="O85" s="45"/>
      <c r="P85" s="31"/>
      <c r="Q85" s="31"/>
      <c r="R85" s="50"/>
    </row>
    <row r="86" spans="1:18" x14ac:dyDescent="0.25">
      <c r="G86" s="35"/>
      <c r="H86" s="35"/>
      <c r="I86" s="36"/>
      <c r="J86" s="30"/>
      <c r="K86" s="30"/>
      <c r="P86" s="43"/>
      <c r="Q86" s="31"/>
      <c r="R86" s="31"/>
    </row>
    <row r="87" spans="1:18" x14ac:dyDescent="0.25">
      <c r="A87" s="32" t="s">
        <v>187</v>
      </c>
      <c r="B87" s="33"/>
      <c r="C87" s="33"/>
      <c r="D87" s="34" t="s">
        <v>188</v>
      </c>
      <c r="E87" s="202" t="s">
        <v>177</v>
      </c>
      <c r="G87" s="35"/>
      <c r="H87" s="42"/>
      <c r="I87" s="36"/>
      <c r="J87" s="30"/>
      <c r="K87" s="30"/>
      <c r="P87" s="31"/>
      <c r="Q87" s="50"/>
      <c r="R87" s="31"/>
    </row>
    <row r="88" spans="1:18" x14ac:dyDescent="0.25">
      <c r="A88" s="33"/>
      <c r="B88" s="33" t="s">
        <v>3</v>
      </c>
      <c r="C88" s="33" t="s">
        <v>152</v>
      </c>
      <c r="D88" s="26"/>
      <c r="G88" s="35"/>
      <c r="H88" s="42"/>
      <c r="I88" s="36"/>
      <c r="J88" s="30"/>
      <c r="K88" s="30"/>
      <c r="P88" s="31"/>
      <c r="Q88" s="50"/>
      <c r="R88" s="31"/>
    </row>
    <row r="89" spans="1:18" x14ac:dyDescent="0.25">
      <c r="A89" s="33" t="s">
        <v>153</v>
      </c>
      <c r="B89" s="58"/>
      <c r="C89" s="39">
        <f>B89/B95</f>
        <v>0</v>
      </c>
      <c r="E89" s="62"/>
      <c r="G89" s="216">
        <f>B91+B92+B93</f>
        <v>5250.2000000000007</v>
      </c>
      <c r="H89" s="30">
        <f>B89+B91</f>
        <v>1355.23</v>
      </c>
      <c r="I89" s="36"/>
      <c r="J89" s="30"/>
      <c r="K89" s="30"/>
      <c r="P89" s="50"/>
      <c r="Q89" s="51"/>
      <c r="R89" s="50"/>
    </row>
    <row r="90" spans="1:18" x14ac:dyDescent="0.25">
      <c r="A90" s="33" t="s">
        <v>155</v>
      </c>
      <c r="B90" s="58">
        <v>2114.1999999999998</v>
      </c>
      <c r="C90" s="39">
        <f>B90/B95</f>
        <v>0.23774556658832521</v>
      </c>
      <c r="E90" s="62"/>
      <c r="G90" s="30"/>
      <c r="H90" s="30"/>
      <c r="I90" s="36"/>
      <c r="J90" s="30"/>
      <c r="K90" s="30"/>
      <c r="P90" s="52"/>
      <c r="Q90" s="52"/>
      <c r="R90" s="52"/>
    </row>
    <row r="91" spans="1:18" x14ac:dyDescent="0.25">
      <c r="A91" s="33" t="s">
        <v>164</v>
      </c>
      <c r="B91" s="60">
        <v>1355.23</v>
      </c>
      <c r="C91" s="39">
        <f>B91/B95</f>
        <v>0.15239803434277552</v>
      </c>
      <c r="D91" s="68">
        <f>C91+C89</f>
        <v>0.15239803434277552</v>
      </c>
      <c r="E91" s="29">
        <f>B89+B90+B91+B93+B92</f>
        <v>7364.4</v>
      </c>
      <c r="G91" s="30"/>
      <c r="H91" s="30"/>
      <c r="I91" s="36"/>
      <c r="J91" s="30"/>
      <c r="K91" s="30"/>
      <c r="P91" s="29"/>
      <c r="Q91" s="29"/>
      <c r="R91" s="29"/>
    </row>
    <row r="92" spans="1:18" x14ac:dyDescent="0.25">
      <c r="A92" s="33" t="s">
        <v>189</v>
      </c>
      <c r="B92" s="60">
        <v>2722.76</v>
      </c>
      <c r="C92" s="39">
        <f>B92/B95</f>
        <v>0.30617922565699957</v>
      </c>
      <c r="D92" s="68"/>
      <c r="E92" s="29"/>
      <c r="G92" s="36"/>
      <c r="H92" s="42"/>
      <c r="I92" s="36"/>
      <c r="J92" s="30"/>
      <c r="K92" s="30"/>
      <c r="P92" s="69"/>
      <c r="Q92" s="70"/>
      <c r="R92" s="70"/>
    </row>
    <row r="93" spans="1:18" x14ac:dyDescent="0.25">
      <c r="A93" s="33" t="s">
        <v>165</v>
      </c>
      <c r="B93" s="71">
        <v>1172.21</v>
      </c>
      <c r="C93" s="39">
        <f>B93/B95</f>
        <v>0.13181710841476715</v>
      </c>
      <c r="D93" s="55"/>
      <c r="G93" s="35"/>
      <c r="H93" s="42"/>
      <c r="I93" s="36"/>
      <c r="J93" s="30"/>
      <c r="K93" s="30"/>
    </row>
    <row r="94" spans="1:18" x14ac:dyDescent="0.25">
      <c r="A94" s="33" t="s">
        <v>161</v>
      </c>
      <c r="B94" s="58">
        <v>1528.3</v>
      </c>
      <c r="C94" s="39">
        <f>B94/B95</f>
        <v>0.17186006499713247</v>
      </c>
      <c r="D94" s="55"/>
      <c r="E94" s="196">
        <v>7490.6009999999997</v>
      </c>
      <c r="G94" s="35"/>
      <c r="H94" s="35"/>
      <c r="I94" s="36"/>
      <c r="J94" s="30"/>
      <c r="K94" s="30"/>
    </row>
    <row r="95" spans="1:18" x14ac:dyDescent="0.25">
      <c r="A95" s="33" t="s">
        <v>162</v>
      </c>
      <c r="B95" s="64">
        <f>SUM(B90:B94)</f>
        <v>8892.7000000000007</v>
      </c>
      <c r="C95" s="39">
        <f>SUM(C89:C94)</f>
        <v>0.99999999999999989</v>
      </c>
      <c r="E95" s="196">
        <v>1414.5650000000001</v>
      </c>
      <c r="G95" s="35"/>
      <c r="H95" s="35"/>
      <c r="I95" s="36"/>
      <c r="J95" s="30"/>
      <c r="K95" s="30"/>
      <c r="O95" s="45"/>
    </row>
    <row r="96" spans="1:18" x14ac:dyDescent="0.25">
      <c r="G96" s="203"/>
      <c r="H96" s="204"/>
      <c r="I96" s="205"/>
      <c r="J96" s="204"/>
      <c r="K96" s="30"/>
      <c r="L96" s="36"/>
    </row>
    <row r="97" spans="1:11" x14ac:dyDescent="0.25">
      <c r="G97" s="35"/>
      <c r="H97" s="35"/>
      <c r="I97" s="36"/>
      <c r="J97" s="30"/>
      <c r="K97" s="30"/>
    </row>
    <row r="98" spans="1:11" x14ac:dyDescent="0.25">
      <c r="A98" s="72" t="s">
        <v>190</v>
      </c>
      <c r="B98" s="41"/>
      <c r="C98" s="41"/>
      <c r="D98" s="34" t="s">
        <v>151</v>
      </c>
      <c r="E98" s="202" t="s">
        <v>177</v>
      </c>
      <c r="G98" s="35"/>
      <c r="H98" s="35"/>
      <c r="I98" s="36"/>
      <c r="J98" s="30"/>
      <c r="K98" s="30"/>
    </row>
    <row r="99" spans="1:11" x14ac:dyDescent="0.25">
      <c r="A99" s="73" t="s">
        <v>191</v>
      </c>
      <c r="B99" s="74">
        <v>21029.45</v>
      </c>
      <c r="C99" s="75">
        <f>B99/B101</f>
        <v>0.91739879448115447</v>
      </c>
      <c r="G99" s="35"/>
      <c r="H99" s="35"/>
      <c r="I99" s="36"/>
      <c r="J99" s="30"/>
      <c r="K99" s="30"/>
    </row>
    <row r="100" spans="1:11" x14ac:dyDescent="0.25">
      <c r="A100" s="76" t="s">
        <v>158</v>
      </c>
      <c r="B100" s="33">
        <v>1893.46</v>
      </c>
      <c r="C100" s="75">
        <f>B100/B101</f>
        <v>8.2601205518845561E-2</v>
      </c>
      <c r="G100" s="216">
        <f>SUM(G4:G99)</f>
        <v>34420.01</v>
      </c>
      <c r="H100" s="65"/>
      <c r="I100" s="66"/>
      <c r="J100" s="30"/>
      <c r="K100" s="30"/>
    </row>
    <row r="101" spans="1:11" x14ac:dyDescent="0.25">
      <c r="A101" s="77" t="s">
        <v>192</v>
      </c>
      <c r="B101" s="41">
        <f>SUM(B99:B100)</f>
        <v>22922.91</v>
      </c>
      <c r="C101" s="78">
        <f>SUM(C99:C100)</f>
        <v>1</v>
      </c>
      <c r="G101" s="35"/>
      <c r="H101" s="30"/>
      <c r="I101" s="206"/>
      <c r="J101" s="30"/>
      <c r="K101" s="30"/>
    </row>
    <row r="102" spans="1:11" x14ac:dyDescent="0.25">
      <c r="B102" s="79"/>
      <c r="G102" s="35"/>
      <c r="H102" s="30"/>
      <c r="I102" s="206"/>
      <c r="J102" s="30"/>
      <c r="K102" s="30"/>
    </row>
    <row r="103" spans="1:11" x14ac:dyDescent="0.25">
      <c r="A103" s="80" t="s">
        <v>193</v>
      </c>
      <c r="B103" s="81" t="s">
        <v>3</v>
      </c>
      <c r="C103" s="81" t="s">
        <v>152</v>
      </c>
      <c r="D103" s="82"/>
      <c r="G103" s="35"/>
      <c r="H103" s="30"/>
      <c r="I103" s="206"/>
      <c r="J103" s="30"/>
      <c r="K103" s="30"/>
    </row>
    <row r="104" spans="1:11" x14ac:dyDescent="0.25">
      <c r="A104" s="83" t="s">
        <v>162</v>
      </c>
      <c r="B104" s="84">
        <f>B11+B30+B41+B53+B62+B72+B84+B95+B101+B21</f>
        <v>393656.24800000002</v>
      </c>
      <c r="C104" s="85">
        <v>1</v>
      </c>
      <c r="D104" s="55"/>
      <c r="G104" s="35"/>
      <c r="H104" s="30"/>
      <c r="I104" s="206"/>
      <c r="J104" s="30"/>
      <c r="K104" s="30"/>
    </row>
    <row r="105" spans="1:11" x14ac:dyDescent="0.25">
      <c r="A105" s="86" t="s">
        <v>194</v>
      </c>
      <c r="B105" s="210">
        <f>B89+B66+B56+B46+B35+B25+B15+B4+B36</f>
        <v>164449.41699999999</v>
      </c>
      <c r="C105" s="88">
        <f>B105/B104</f>
        <v>0.41774877913280312</v>
      </c>
      <c r="D105" s="55" t="s">
        <v>195</v>
      </c>
      <c r="E105" s="89">
        <f>C105+C107+C108+C109</f>
        <v>0.4761506973464828</v>
      </c>
      <c r="F105" s="29">
        <f>B4+B15+B25+B35+B36+B46+B56+B66+B89</f>
        <v>164449.41699999999</v>
      </c>
      <c r="G105" s="35"/>
      <c r="H105" s="30"/>
      <c r="I105" s="206"/>
      <c r="J105" s="30"/>
      <c r="K105" s="30"/>
    </row>
    <row r="106" spans="1:11" x14ac:dyDescent="0.25">
      <c r="A106" s="86" t="s">
        <v>196</v>
      </c>
      <c r="B106" s="87">
        <f>B59</f>
        <v>0</v>
      </c>
      <c r="C106" s="88">
        <f>B106/B104</f>
        <v>0</v>
      </c>
      <c r="D106" s="55" t="s">
        <v>195</v>
      </c>
      <c r="E106" s="67"/>
      <c r="F106" s="95">
        <f>B5+B48+B58+B69+B91</f>
        <v>15894.579999999998</v>
      </c>
      <c r="G106" s="35"/>
      <c r="H106" s="35"/>
      <c r="I106" s="36"/>
      <c r="J106" s="30"/>
      <c r="K106" s="30"/>
    </row>
    <row r="107" spans="1:11" x14ac:dyDescent="0.25">
      <c r="A107" s="86" t="s">
        <v>197</v>
      </c>
      <c r="B107" s="87">
        <f>B77</f>
        <v>4975.76</v>
      </c>
      <c r="C107" s="88">
        <f>B107/B104</f>
        <v>1.2639860348412404E-2</v>
      </c>
      <c r="D107" s="55" t="s">
        <v>195</v>
      </c>
      <c r="E107" s="89"/>
      <c r="F107" s="29">
        <f>F105+F106</f>
        <v>180343.99699999997</v>
      </c>
      <c r="G107" s="35"/>
      <c r="H107" s="374">
        <f>SUM(H3:H95)</f>
        <v>187439.69700000001</v>
      </c>
      <c r="I107" s="36"/>
      <c r="J107" s="30"/>
      <c r="K107" s="30"/>
    </row>
    <row r="108" spans="1:11" x14ac:dyDescent="0.25">
      <c r="A108" s="86" t="s">
        <v>154</v>
      </c>
      <c r="B108" s="87">
        <f>B91+B79+B69+B58+B48+B17+B5</f>
        <v>15894.58</v>
      </c>
      <c r="C108" s="88">
        <f>B108/B104</f>
        <v>4.0376801030730748E-2</v>
      </c>
      <c r="D108" s="90" t="s">
        <v>195</v>
      </c>
      <c r="F108" s="29">
        <f>B107+B109</f>
        <v>7095.7000000000007</v>
      </c>
      <c r="G108" s="35"/>
      <c r="H108" s="35"/>
      <c r="I108" s="36"/>
      <c r="J108" s="30"/>
      <c r="K108" s="30"/>
    </row>
    <row r="109" spans="1:11" x14ac:dyDescent="0.25">
      <c r="A109" s="86" t="s">
        <v>186</v>
      </c>
      <c r="B109" s="91">
        <f>B81</f>
        <v>2119.94</v>
      </c>
      <c r="C109" s="88">
        <f>B109/B104</f>
        <v>5.3852568345365117E-3</v>
      </c>
      <c r="D109" s="55" t="s">
        <v>195</v>
      </c>
      <c r="F109" s="29">
        <f>F108+F107</f>
        <v>187439.69699999999</v>
      </c>
      <c r="G109" s="35"/>
      <c r="H109" s="35"/>
      <c r="I109" s="36"/>
      <c r="J109" s="30"/>
      <c r="K109" s="30"/>
    </row>
    <row r="110" spans="1:11" x14ac:dyDescent="0.25">
      <c r="A110" s="92" t="s">
        <v>159</v>
      </c>
      <c r="B110" s="93">
        <f>B93+B82+B70+B60+B52+B19+B9</f>
        <v>5616.93</v>
      </c>
      <c r="C110" s="94">
        <f>B110/B104</f>
        <v>1.4268616409715921E-2</v>
      </c>
      <c r="D110" s="90" t="s">
        <v>195</v>
      </c>
      <c r="G110" s="35"/>
      <c r="H110" s="35"/>
      <c r="I110" s="36"/>
      <c r="J110" s="30"/>
      <c r="K110" s="30"/>
    </row>
    <row r="111" spans="1:11" x14ac:dyDescent="0.25">
      <c r="A111" s="92" t="s">
        <v>198</v>
      </c>
      <c r="B111" s="93">
        <f>B8+B92</f>
        <v>5812.8</v>
      </c>
      <c r="C111" s="94">
        <f>B111/B104</f>
        <v>1.4766182499407452E-2</v>
      </c>
      <c r="D111" s="90" t="s">
        <v>195</v>
      </c>
      <c r="F111" s="95"/>
      <c r="G111" s="207"/>
      <c r="H111" s="35"/>
      <c r="I111" s="36"/>
      <c r="J111" s="30"/>
      <c r="K111" s="30"/>
    </row>
    <row r="112" spans="1:11" x14ac:dyDescent="0.25">
      <c r="A112" s="96" t="s">
        <v>156</v>
      </c>
      <c r="B112" s="212">
        <f>B68+B50+B27+B7+B38</f>
        <v>11341.972</v>
      </c>
      <c r="C112" s="98">
        <f>B112/B104</f>
        <v>2.881186836897353E-2</v>
      </c>
      <c r="D112" s="90" t="s">
        <v>195</v>
      </c>
      <c r="G112" s="35"/>
      <c r="H112" s="35"/>
      <c r="I112" s="36"/>
      <c r="J112" s="30"/>
      <c r="K112" s="30"/>
    </row>
    <row r="113" spans="1:23" x14ac:dyDescent="0.25">
      <c r="A113" s="96" t="s">
        <v>199</v>
      </c>
      <c r="B113" s="97">
        <f>B100+B90+B78+B67+B57+B47+B37+B26+B16+B6</f>
        <v>77094.804399999994</v>
      </c>
      <c r="C113" s="98">
        <f>B113/B104</f>
        <v>0.19584295890560841</v>
      </c>
      <c r="D113" s="90"/>
      <c r="F113" s="67"/>
      <c r="G113" s="35"/>
      <c r="H113" s="65"/>
      <c r="I113" s="66"/>
      <c r="J113" s="30"/>
      <c r="K113" s="30"/>
      <c r="P113" s="70"/>
      <c r="Q113" s="29"/>
    </row>
    <row r="114" spans="1:23" x14ac:dyDescent="0.25">
      <c r="A114" s="96" t="s">
        <v>200</v>
      </c>
      <c r="B114" s="97">
        <f>B99</f>
        <v>21029.45</v>
      </c>
      <c r="C114" s="98">
        <f>B114/B104</f>
        <v>5.3420846504638735E-2</v>
      </c>
      <c r="D114" s="90"/>
      <c r="G114" s="35"/>
      <c r="H114" s="30"/>
      <c r="I114" s="36"/>
      <c r="J114" s="30"/>
      <c r="K114" s="30"/>
    </row>
    <row r="115" spans="1:23" x14ac:dyDescent="0.25">
      <c r="A115" s="76" t="s">
        <v>161</v>
      </c>
      <c r="B115" s="211">
        <f>B94+B83+B71+B61+B51+B40+B29+B20+B10</f>
        <v>85320.594599999982</v>
      </c>
      <c r="C115" s="52">
        <f>B115/B104</f>
        <v>0.21673882996517302</v>
      </c>
      <c r="D115" s="90"/>
      <c r="E115" s="95">
        <f>SUM(B107:B115)</f>
        <v>229206.83099999998</v>
      </c>
      <c r="G115" s="35"/>
      <c r="H115" s="30"/>
      <c r="I115" s="36"/>
      <c r="J115" s="30"/>
      <c r="K115" s="30"/>
    </row>
    <row r="116" spans="1:23" x14ac:dyDescent="0.25">
      <c r="A116" s="77"/>
      <c r="B116" s="99"/>
      <c r="C116" s="100">
        <f>SUM(C105:C115)</f>
        <v>0.99999999999999989</v>
      </c>
      <c r="D116" s="101"/>
      <c r="G116" s="35"/>
      <c r="H116" s="30"/>
      <c r="I116" s="36"/>
      <c r="J116" s="30"/>
      <c r="K116" s="30"/>
    </row>
    <row r="117" spans="1:23" x14ac:dyDescent="0.25">
      <c r="A117" s="26"/>
      <c r="C117" s="102"/>
      <c r="G117" s="35"/>
      <c r="H117" s="30"/>
      <c r="I117" s="36"/>
      <c r="J117" s="30"/>
      <c r="K117" s="30"/>
    </row>
    <row r="118" spans="1:23" x14ac:dyDescent="0.25">
      <c r="B118" s="103"/>
      <c r="G118" s="35"/>
      <c r="H118" s="30"/>
      <c r="I118" s="36"/>
      <c r="J118" s="30"/>
      <c r="K118" s="30"/>
    </row>
    <row r="119" spans="1:23" x14ac:dyDescent="0.25">
      <c r="A119" s="104" t="str">
        <f ca="1">CELL("filename",B53)</f>
        <v>D:\0001Jakarta9418\Program QS\Data C&amp;D Proyek\001Data CGCBD Cibubur\[001Rekap Dev Cost CGCBD (28 Mar 18) 13718.xlsx]Luas Lahan</v>
      </c>
      <c r="G119" s="35"/>
      <c r="H119" s="35"/>
      <c r="I119" s="36"/>
      <c r="J119" s="30"/>
      <c r="K119" s="30"/>
    </row>
    <row r="120" spans="1:23" x14ac:dyDescent="0.25">
      <c r="K120" s="30"/>
      <c r="T120" s="26"/>
      <c r="U120" s="103"/>
      <c r="V120" s="102"/>
    </row>
    <row r="121" spans="1:23" x14ac:dyDescent="0.25">
      <c r="A121" s="196" t="s">
        <v>201</v>
      </c>
      <c r="T121" s="26"/>
      <c r="U121" s="103"/>
      <c r="V121" s="102"/>
    </row>
    <row r="122" spans="1:23" x14ac:dyDescent="0.25">
      <c r="T122" s="26"/>
      <c r="U122" s="103"/>
      <c r="V122" s="102"/>
    </row>
    <row r="123" spans="1:23" x14ac:dyDescent="0.25">
      <c r="A123" s="196" t="s">
        <v>202</v>
      </c>
      <c r="B123" s="105">
        <v>1200</v>
      </c>
      <c r="C123" s="196" t="s">
        <v>9</v>
      </c>
      <c r="D123" s="196" t="s">
        <v>195</v>
      </c>
      <c r="T123" s="26"/>
      <c r="U123" s="106"/>
      <c r="V123" s="102"/>
    </row>
    <row r="124" spans="1:23" x14ac:dyDescent="0.25">
      <c r="A124" s="196" t="s">
        <v>203</v>
      </c>
      <c r="B124" s="105">
        <v>17000</v>
      </c>
      <c r="C124" s="196" t="s">
        <v>3</v>
      </c>
      <c r="D124" s="196" t="s">
        <v>195</v>
      </c>
      <c r="E124" s="196" t="s">
        <v>203</v>
      </c>
      <c r="F124" s="107">
        <f>B124+B134</f>
        <v>67000</v>
      </c>
      <c r="T124" s="26"/>
      <c r="U124" s="106"/>
      <c r="V124" s="102"/>
      <c r="W124" s="108"/>
    </row>
    <row r="125" spans="1:23" x14ac:dyDescent="0.25">
      <c r="A125" s="196" t="s">
        <v>204</v>
      </c>
      <c r="B125" s="105">
        <v>80000</v>
      </c>
      <c r="C125" s="196" t="s">
        <v>3</v>
      </c>
      <c r="D125" s="196" t="s">
        <v>195</v>
      </c>
      <c r="E125" s="196" t="s">
        <v>204</v>
      </c>
      <c r="F125" s="107">
        <f>B125+B135</f>
        <v>194690</v>
      </c>
      <c r="T125" s="26"/>
      <c r="U125" s="103"/>
      <c r="V125" s="102"/>
    </row>
    <row r="126" spans="1:23" x14ac:dyDescent="0.25">
      <c r="A126" s="196" t="s">
        <v>205</v>
      </c>
      <c r="B126" s="105">
        <v>6000</v>
      </c>
      <c r="T126" s="26"/>
      <c r="U126" s="103"/>
      <c r="V126" s="102"/>
    </row>
    <row r="127" spans="1:23" x14ac:dyDescent="0.25">
      <c r="T127" s="26"/>
      <c r="U127" s="103"/>
      <c r="V127" s="102"/>
    </row>
    <row r="128" spans="1:23" x14ac:dyDescent="0.25">
      <c r="A128" s="196" t="s">
        <v>206</v>
      </c>
      <c r="T128" s="26"/>
      <c r="U128" s="103"/>
      <c r="V128" s="102"/>
    </row>
    <row r="129" spans="1:22" x14ac:dyDescent="0.25">
      <c r="T129" s="26"/>
      <c r="U129" s="26"/>
      <c r="V129" s="102"/>
    </row>
    <row r="130" spans="1:22" x14ac:dyDescent="0.25">
      <c r="A130" s="196" t="s">
        <v>207</v>
      </c>
      <c r="B130" s="105">
        <v>4048</v>
      </c>
      <c r="C130" s="196" t="s">
        <v>9</v>
      </c>
    </row>
    <row r="131" spans="1:22" x14ac:dyDescent="0.25">
      <c r="A131" s="196" t="s">
        <v>208</v>
      </c>
      <c r="B131" s="105">
        <v>2200</v>
      </c>
      <c r="C131" s="196" t="s">
        <v>9</v>
      </c>
    </row>
    <row r="132" spans="1:22" x14ac:dyDescent="0.25">
      <c r="A132" s="196" t="s">
        <v>209</v>
      </c>
      <c r="B132" s="105">
        <v>40800</v>
      </c>
      <c r="C132" s="196" t="s">
        <v>3</v>
      </c>
    </row>
    <row r="133" spans="1:22" x14ac:dyDescent="0.25">
      <c r="A133" s="196" t="s">
        <v>210</v>
      </c>
      <c r="B133" s="105">
        <v>40200</v>
      </c>
      <c r="C133" s="196" t="s">
        <v>3</v>
      </c>
    </row>
    <row r="134" spans="1:22" x14ac:dyDescent="0.25">
      <c r="A134" s="196" t="s">
        <v>203</v>
      </c>
      <c r="B134" s="105">
        <v>50000</v>
      </c>
      <c r="C134" s="196" t="s">
        <v>3</v>
      </c>
    </row>
    <row r="135" spans="1:22" x14ac:dyDescent="0.25">
      <c r="A135" s="196" t="s">
        <v>204</v>
      </c>
      <c r="B135" s="105">
        <v>114690</v>
      </c>
      <c r="C135" s="196" t="s">
        <v>3</v>
      </c>
    </row>
    <row r="136" spans="1:22" x14ac:dyDescent="0.25">
      <c r="A136" s="196" t="s">
        <v>205</v>
      </c>
      <c r="B136" s="105">
        <v>7500</v>
      </c>
      <c r="C136" s="19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topLeftCell="E54" zoomScale="80" zoomScaleNormal="80" workbookViewId="0">
      <selection activeCell="R1" sqref="R1"/>
    </sheetView>
  </sheetViews>
  <sheetFormatPr defaultColWidth="9.140625" defaultRowHeight="18.75" x14ac:dyDescent="0.3"/>
  <cols>
    <col min="1" max="4" width="9.140625" style="114"/>
    <col min="5" max="5" width="10.7109375" style="114" bestFit="1" customWidth="1"/>
    <col min="6" max="6" width="11.42578125" style="114" bestFit="1" customWidth="1"/>
    <col min="7" max="9" width="9.140625" style="114"/>
    <col min="10" max="10" width="14" style="114" customWidth="1"/>
    <col min="11" max="11" width="11" style="114" bestFit="1" customWidth="1"/>
    <col min="12" max="12" width="12.85546875" style="114" customWidth="1"/>
    <col min="13" max="13" width="12" style="114" customWidth="1"/>
    <col min="14" max="14" width="12.85546875" style="114" customWidth="1"/>
    <col min="15" max="15" width="11.7109375" style="114" customWidth="1"/>
    <col min="16" max="16" width="11.28515625" style="114" customWidth="1"/>
    <col min="17" max="17" width="13.5703125" style="114" customWidth="1"/>
    <col min="18" max="18" width="32.7109375" style="114" customWidth="1"/>
    <col min="19" max="19" width="11.85546875" style="114" customWidth="1"/>
    <col min="20" max="20" width="19.42578125" style="114" customWidth="1"/>
    <col min="21" max="21" width="19" style="114" customWidth="1"/>
    <col min="22" max="22" width="16.85546875" style="114" customWidth="1"/>
    <col min="23" max="23" width="9.140625" style="114"/>
    <col min="24" max="24" width="24.28515625" style="114" customWidth="1"/>
    <col min="25" max="26" width="17.140625" style="114" customWidth="1"/>
    <col min="27" max="27" width="17.7109375" style="114" customWidth="1"/>
    <col min="28" max="28" width="20.42578125" style="114" customWidth="1"/>
    <col min="29" max="29" width="23" style="114" customWidth="1"/>
    <col min="30" max="30" width="20.28515625" style="114" customWidth="1"/>
    <col min="31" max="31" width="9.140625" style="114"/>
    <col min="32" max="32" width="19.28515625" style="114" customWidth="1"/>
    <col min="33" max="16384" width="9.140625" style="114"/>
  </cols>
  <sheetData>
    <row r="1" spans="1:21" x14ac:dyDescent="0.3">
      <c r="A1" s="109" t="s">
        <v>101</v>
      </c>
      <c r="B1" s="110"/>
      <c r="C1" s="110"/>
      <c r="D1" s="111"/>
      <c r="E1" s="111"/>
      <c r="F1" s="111"/>
      <c r="G1" s="111"/>
      <c r="H1" s="112"/>
      <c r="I1" s="113"/>
      <c r="J1" s="109" t="s">
        <v>109</v>
      </c>
      <c r="K1" s="111"/>
      <c r="L1" s="111"/>
      <c r="M1" s="111"/>
      <c r="N1" s="111"/>
      <c r="O1" s="111"/>
      <c r="P1" s="112"/>
    </row>
    <row r="2" spans="1:21" x14ac:dyDescent="0.3">
      <c r="A2" s="115" t="s">
        <v>211</v>
      </c>
      <c r="B2" s="113"/>
      <c r="C2" s="113"/>
      <c r="D2" s="113"/>
      <c r="E2" s="113"/>
      <c r="F2" s="113"/>
      <c r="G2" s="113"/>
      <c r="H2" s="116"/>
      <c r="I2" s="113"/>
      <c r="J2" s="115" t="s">
        <v>211</v>
      </c>
      <c r="K2" s="113"/>
      <c r="L2" s="113"/>
      <c r="M2" s="113"/>
      <c r="N2" s="113"/>
      <c r="O2" s="113"/>
      <c r="P2" s="116"/>
    </row>
    <row r="3" spans="1:21" x14ac:dyDescent="0.3">
      <c r="A3" s="115">
        <v>0</v>
      </c>
      <c r="B3" s="113">
        <v>2</v>
      </c>
      <c r="C3" s="113" t="s">
        <v>212</v>
      </c>
      <c r="D3" s="113"/>
      <c r="E3" s="117" t="s">
        <v>212</v>
      </c>
      <c r="F3" s="117">
        <f>A3+B3+A4+B4+A5+B5+A6+B6+A7+B7+A8+B8</f>
        <v>60</v>
      </c>
      <c r="G3" s="118">
        <f>F3/F12</f>
        <v>0.29411764705882354</v>
      </c>
      <c r="H3" s="116">
        <f>SUM(A3:A8)+SUM(B3:B8)</f>
        <v>60</v>
      </c>
      <c r="I3" s="119"/>
      <c r="J3" s="115"/>
      <c r="K3" s="113"/>
      <c r="L3" s="113"/>
      <c r="M3" s="113"/>
      <c r="N3" s="113"/>
      <c r="O3" s="119"/>
      <c r="P3" s="120"/>
      <c r="T3" s="113"/>
      <c r="U3" s="113"/>
    </row>
    <row r="4" spans="1:21" x14ac:dyDescent="0.3">
      <c r="A4" s="115">
        <v>1</v>
      </c>
      <c r="B4" s="113">
        <v>2</v>
      </c>
      <c r="C4" s="113" t="s">
        <v>212</v>
      </c>
      <c r="D4" s="113"/>
      <c r="E4" s="117" t="s">
        <v>213</v>
      </c>
      <c r="F4" s="117">
        <f>A13+B13+A14+B14+A15+B15</f>
        <v>62</v>
      </c>
      <c r="G4" s="118">
        <f>F4/F12</f>
        <v>0.30392156862745096</v>
      </c>
      <c r="H4" s="121">
        <f>SUM(A13:A15)+SUM(B13:B15)</f>
        <v>62</v>
      </c>
      <c r="I4" s="119"/>
      <c r="J4" s="115">
        <v>15</v>
      </c>
      <c r="K4" s="113">
        <v>1</v>
      </c>
      <c r="L4" s="113" t="s">
        <v>214</v>
      </c>
      <c r="M4" s="122"/>
      <c r="N4" s="117" t="s">
        <v>214</v>
      </c>
      <c r="O4" s="123">
        <f>J4+K4+J8+K8+J12+K12</f>
        <v>28</v>
      </c>
      <c r="P4" s="124">
        <f>O4/O10</f>
        <v>0.19858156028368795</v>
      </c>
      <c r="Q4" s="367">
        <f>O4*10*18+987.22</f>
        <v>6027.22</v>
      </c>
      <c r="T4" s="113"/>
      <c r="U4" s="113"/>
    </row>
    <row r="5" spans="1:21" x14ac:dyDescent="0.3">
      <c r="A5" s="115">
        <v>8</v>
      </c>
      <c r="B5" s="113">
        <v>2</v>
      </c>
      <c r="C5" s="113" t="s">
        <v>212</v>
      </c>
      <c r="D5" s="113"/>
      <c r="E5" s="117" t="s">
        <v>215</v>
      </c>
      <c r="F5" s="117">
        <f>A9+B9</f>
        <v>12</v>
      </c>
      <c r="G5" s="118">
        <f>F5/F12</f>
        <v>5.8823529411764705E-2</v>
      </c>
      <c r="H5" s="116">
        <f>A9+B9</f>
        <v>12</v>
      </c>
      <c r="I5" s="119"/>
      <c r="J5" s="115">
        <v>14</v>
      </c>
      <c r="K5" s="113">
        <v>2</v>
      </c>
      <c r="L5" s="113" t="s">
        <v>215</v>
      </c>
      <c r="M5" s="122"/>
      <c r="N5" s="117" t="s">
        <v>215</v>
      </c>
      <c r="O5" s="123">
        <f>J5+K5+J6+K6+J10+K10+J11+K11</f>
        <v>69</v>
      </c>
      <c r="P5" s="124">
        <f>O5/O10</f>
        <v>0.48936170212765956</v>
      </c>
      <c r="Q5" s="368">
        <f>O5*8*15</f>
        <v>8280</v>
      </c>
      <c r="T5" s="113"/>
      <c r="U5" s="113"/>
    </row>
    <row r="6" spans="1:21" x14ac:dyDescent="0.3">
      <c r="A6" s="115">
        <v>13</v>
      </c>
      <c r="B6" s="113">
        <v>2</v>
      </c>
      <c r="C6" s="113" t="s">
        <v>212</v>
      </c>
      <c r="D6" s="113"/>
      <c r="E6" s="117" t="s">
        <v>216</v>
      </c>
      <c r="F6" s="117">
        <f>A10+B10</f>
        <v>12</v>
      </c>
      <c r="G6" s="118">
        <f>F6/F12</f>
        <v>5.8823529411764705E-2</v>
      </c>
      <c r="H6" s="121">
        <f>A10+B10</f>
        <v>12</v>
      </c>
      <c r="I6" s="119"/>
      <c r="J6" s="115">
        <v>14</v>
      </c>
      <c r="K6" s="113">
        <v>2</v>
      </c>
      <c r="L6" s="113" t="s">
        <v>215</v>
      </c>
      <c r="M6" s="122"/>
      <c r="N6" s="117"/>
      <c r="O6" s="123"/>
      <c r="P6" s="124"/>
      <c r="Q6" s="368"/>
      <c r="R6" s="363">
        <f>R8-Q8</f>
        <v>0</v>
      </c>
    </row>
    <row r="7" spans="1:21" x14ac:dyDescent="0.3">
      <c r="A7" s="115">
        <v>13</v>
      </c>
      <c r="B7" s="113">
        <v>2</v>
      </c>
      <c r="C7" s="113" t="s">
        <v>212</v>
      </c>
      <c r="D7" s="113"/>
      <c r="E7" s="117" t="s">
        <v>217</v>
      </c>
      <c r="F7" s="117">
        <f>A12+B12</f>
        <v>10</v>
      </c>
      <c r="G7" s="118">
        <f>F7/F12</f>
        <v>4.9019607843137254E-2</v>
      </c>
      <c r="H7" s="121">
        <f>A12+B12</f>
        <v>10</v>
      </c>
      <c r="I7" s="119"/>
      <c r="J7" s="115">
        <v>8</v>
      </c>
      <c r="K7" s="113">
        <v>2</v>
      </c>
      <c r="L7" s="113" t="s">
        <v>218</v>
      </c>
      <c r="M7" s="122"/>
      <c r="N7" s="117" t="s">
        <v>218</v>
      </c>
      <c r="O7" s="123">
        <f>J9+K9+J7+K7</f>
        <v>20</v>
      </c>
      <c r="P7" s="124">
        <f>O7/O10</f>
        <v>0.14184397163120568</v>
      </c>
      <c r="Q7" s="368">
        <f>O7*12*20</f>
        <v>4800</v>
      </c>
      <c r="R7" s="363">
        <f>R9-Q9</f>
        <v>0</v>
      </c>
    </row>
    <row r="8" spans="1:21" x14ac:dyDescent="0.3">
      <c r="A8" s="115">
        <v>13</v>
      </c>
      <c r="B8" s="113">
        <v>2</v>
      </c>
      <c r="C8" s="113" t="s">
        <v>212</v>
      </c>
      <c r="D8" s="113"/>
      <c r="E8" s="117" t="s">
        <v>214</v>
      </c>
      <c r="F8" s="117">
        <f>A11+B11</f>
        <v>9</v>
      </c>
      <c r="G8" s="118">
        <f>F8/F12</f>
        <v>4.4117647058823532E-2</v>
      </c>
      <c r="H8" s="121">
        <f>A11+B11</f>
        <v>9</v>
      </c>
      <c r="I8" s="119"/>
      <c r="J8" s="115">
        <v>4</v>
      </c>
      <c r="K8" s="113">
        <v>2</v>
      </c>
      <c r="L8" s="113" t="s">
        <v>214</v>
      </c>
      <c r="M8" s="122"/>
      <c r="N8" s="117"/>
      <c r="O8" s="123"/>
      <c r="P8" s="124"/>
      <c r="Q8" s="368">
        <f>SUM(Q4:Q7)</f>
        <v>19107.22</v>
      </c>
      <c r="R8" s="364">
        <f>'Luas Lahan'!B46</f>
        <v>19107.22</v>
      </c>
    </row>
    <row r="9" spans="1:21" x14ac:dyDescent="0.3">
      <c r="A9" s="115">
        <v>10</v>
      </c>
      <c r="B9" s="113">
        <v>2</v>
      </c>
      <c r="C9" s="113" t="s">
        <v>215</v>
      </c>
      <c r="D9" s="113"/>
      <c r="E9" s="117"/>
      <c r="F9" s="117"/>
      <c r="G9" s="117"/>
      <c r="H9" s="120"/>
      <c r="I9" s="113"/>
      <c r="J9" s="115">
        <v>8</v>
      </c>
      <c r="K9" s="113">
        <v>2</v>
      </c>
      <c r="L9" s="113" t="s">
        <v>218</v>
      </c>
      <c r="M9" s="122"/>
      <c r="N9" s="117" t="s">
        <v>219</v>
      </c>
      <c r="O9" s="123">
        <v>24</v>
      </c>
      <c r="P9" s="124">
        <f>O9/O10</f>
        <v>0.1702127659574468</v>
      </c>
      <c r="Q9" s="367">
        <f>O9*4.5*15+301.62</f>
        <v>1921.62</v>
      </c>
      <c r="R9" s="364">
        <f>'Luas Lahan'!B48</f>
        <v>1921.62</v>
      </c>
    </row>
    <row r="10" spans="1:21" x14ac:dyDescent="0.3">
      <c r="A10" s="115">
        <v>10</v>
      </c>
      <c r="B10" s="113">
        <v>2</v>
      </c>
      <c r="C10" s="113" t="s">
        <v>216</v>
      </c>
      <c r="D10" s="113"/>
      <c r="E10" s="117" t="s">
        <v>220</v>
      </c>
      <c r="F10" s="117">
        <v>39</v>
      </c>
      <c r="G10" s="118">
        <f>F10/F12</f>
        <v>0.19117647058823528</v>
      </c>
      <c r="H10" s="352">
        <f>A16+A17</f>
        <v>42</v>
      </c>
      <c r="I10" s="113"/>
      <c r="J10" s="115">
        <v>15</v>
      </c>
      <c r="K10" s="113">
        <v>2</v>
      </c>
      <c r="L10" s="113" t="s">
        <v>215</v>
      </c>
      <c r="M10" s="113"/>
      <c r="N10" s="117"/>
      <c r="O10" s="125">
        <f>SUM(O4:O9)</f>
        <v>141</v>
      </c>
      <c r="P10" s="124">
        <f>SUM(P3:P9)</f>
        <v>1</v>
      </c>
      <c r="Q10" s="368">
        <f>Q9+Q8</f>
        <v>21028.84</v>
      </c>
      <c r="R10" s="364">
        <f>R9+R8</f>
        <v>21028.84</v>
      </c>
    </row>
    <row r="11" spans="1:21" x14ac:dyDescent="0.3">
      <c r="A11" s="115">
        <v>7</v>
      </c>
      <c r="B11" s="113">
        <v>2</v>
      </c>
      <c r="C11" s="113" t="s">
        <v>214</v>
      </c>
      <c r="D11" s="113"/>
      <c r="E11" s="117"/>
      <c r="F11" s="117"/>
      <c r="G11" s="118"/>
      <c r="H11" s="120"/>
      <c r="I11" s="113"/>
      <c r="J11" s="115">
        <v>18</v>
      </c>
      <c r="K11" s="113">
        <v>2</v>
      </c>
      <c r="L11" s="113" t="s">
        <v>215</v>
      </c>
      <c r="M11" s="113"/>
      <c r="N11" s="113"/>
      <c r="O11" s="119"/>
      <c r="P11" s="120"/>
    </row>
    <row r="12" spans="1:21" x14ac:dyDescent="0.3">
      <c r="A12" s="115">
        <v>8</v>
      </c>
      <c r="B12" s="113">
        <v>2</v>
      </c>
      <c r="C12" s="113" t="s">
        <v>217</v>
      </c>
      <c r="D12" s="113"/>
      <c r="E12" s="117"/>
      <c r="F12" s="125">
        <f>SUM(F3:F11)</f>
        <v>204</v>
      </c>
      <c r="G12" s="118">
        <f>SUM(G3:G11)</f>
        <v>1</v>
      </c>
      <c r="H12" s="116"/>
      <c r="I12" s="113"/>
      <c r="J12" s="115">
        <v>4</v>
      </c>
      <c r="K12" s="113">
        <v>2</v>
      </c>
      <c r="L12" s="113" t="s">
        <v>214</v>
      </c>
      <c r="M12" s="113"/>
      <c r="N12" s="113"/>
      <c r="O12" s="113"/>
      <c r="P12" s="116"/>
    </row>
    <row r="13" spans="1:21" x14ac:dyDescent="0.3">
      <c r="A13" s="115">
        <v>12</v>
      </c>
      <c r="B13" s="113">
        <v>2</v>
      </c>
      <c r="C13" s="113" t="s">
        <v>213</v>
      </c>
      <c r="D13" s="113"/>
      <c r="E13" s="113"/>
      <c r="F13" s="122"/>
      <c r="G13" s="113"/>
      <c r="H13" s="116"/>
      <c r="I13" s="113"/>
      <c r="J13" s="115">
        <v>12</v>
      </c>
      <c r="K13" s="113"/>
      <c r="L13" s="113"/>
      <c r="M13" s="113"/>
      <c r="N13" s="113"/>
      <c r="O13" s="113"/>
      <c r="P13" s="116"/>
    </row>
    <row r="14" spans="1:21" x14ac:dyDescent="0.3">
      <c r="A14" s="115">
        <v>25</v>
      </c>
      <c r="B14" s="113">
        <v>2</v>
      </c>
      <c r="C14" s="113" t="s">
        <v>213</v>
      </c>
      <c r="D14" s="113"/>
      <c r="E14" s="113"/>
      <c r="F14" s="113"/>
      <c r="G14" s="113"/>
      <c r="H14" s="116"/>
      <c r="I14" s="113"/>
      <c r="J14" s="115">
        <v>14</v>
      </c>
      <c r="K14" s="113"/>
      <c r="L14" s="113"/>
      <c r="M14" s="113"/>
      <c r="N14" s="113"/>
      <c r="O14" s="113"/>
      <c r="P14" s="116"/>
    </row>
    <row r="15" spans="1:21" x14ac:dyDescent="0.3">
      <c r="A15" s="115">
        <v>19</v>
      </c>
      <c r="B15" s="113">
        <v>2</v>
      </c>
      <c r="C15" s="113" t="s">
        <v>213</v>
      </c>
      <c r="D15" s="113"/>
      <c r="E15" s="113"/>
      <c r="F15" s="113"/>
      <c r="G15" s="113"/>
      <c r="H15" s="116"/>
      <c r="I15" s="113"/>
      <c r="J15" s="126">
        <f>SUM(J4:J14)</f>
        <v>126</v>
      </c>
      <c r="K15" s="127">
        <f>SUM(K4:K14)</f>
        <v>17</v>
      </c>
      <c r="L15" s="128">
        <f>SUM(J15:K15)</f>
        <v>143</v>
      </c>
      <c r="M15" s="113"/>
      <c r="N15" s="113"/>
      <c r="O15" s="113"/>
      <c r="P15" s="116"/>
    </row>
    <row r="16" spans="1:21" ht="19.5" thickBot="1" x14ac:dyDescent="0.35">
      <c r="A16" s="115">
        <v>27</v>
      </c>
      <c r="B16" s="113"/>
      <c r="C16" s="113" t="s">
        <v>220</v>
      </c>
      <c r="D16" s="113" t="s">
        <v>406</v>
      </c>
      <c r="E16" s="113">
        <v>67.5</v>
      </c>
      <c r="F16" s="122"/>
      <c r="G16" s="122"/>
      <c r="H16" s="121"/>
      <c r="J16" s="129"/>
      <c r="K16" s="130"/>
      <c r="L16" s="130"/>
      <c r="M16" s="130"/>
      <c r="N16" s="131"/>
      <c r="O16" s="131"/>
      <c r="P16" s="132"/>
    </row>
    <row r="17" spans="1:22" ht="19.5" thickBot="1" x14ac:dyDescent="0.35">
      <c r="A17" s="115">
        <v>15</v>
      </c>
      <c r="B17" s="113"/>
      <c r="C17" s="113" t="s">
        <v>220</v>
      </c>
      <c r="D17" s="113"/>
      <c r="E17" s="113"/>
      <c r="F17" s="122"/>
      <c r="G17" s="122"/>
      <c r="H17" s="121"/>
      <c r="J17" s="133"/>
      <c r="K17" s="134"/>
      <c r="L17" s="134"/>
      <c r="M17" s="134"/>
      <c r="N17" s="113"/>
      <c r="O17" s="113"/>
      <c r="P17" s="113"/>
    </row>
    <row r="18" spans="1:22" ht="19.5" thickBot="1" x14ac:dyDescent="0.35">
      <c r="A18" s="129"/>
      <c r="B18" s="113"/>
      <c r="C18" s="113"/>
      <c r="D18" s="113"/>
      <c r="E18" s="113"/>
      <c r="F18" s="122"/>
      <c r="G18" s="122"/>
      <c r="H18" s="121"/>
      <c r="J18" s="109" t="s">
        <v>111</v>
      </c>
      <c r="K18" s="111"/>
      <c r="L18" s="111"/>
      <c r="M18" s="111"/>
      <c r="N18" s="111"/>
      <c r="O18" s="111"/>
      <c r="P18" s="112"/>
      <c r="Q18" s="122"/>
    </row>
    <row r="19" spans="1:22" ht="19.5" thickBot="1" x14ac:dyDescent="0.35">
      <c r="A19" s="129">
        <f>SUM(A3:A18)</f>
        <v>181</v>
      </c>
      <c r="B19" s="130">
        <f>SUM(B3:B18)</f>
        <v>26</v>
      </c>
      <c r="C19" s="131">
        <f>SUM(A19:B19)</f>
        <v>207</v>
      </c>
      <c r="D19" s="130"/>
      <c r="E19" s="131"/>
      <c r="F19" s="135"/>
      <c r="G19" s="135"/>
      <c r="H19" s="136"/>
      <c r="J19" s="115" t="s">
        <v>221</v>
      </c>
      <c r="K19" s="113"/>
      <c r="L19" s="113"/>
      <c r="M19" s="122"/>
      <c r="N19" s="134"/>
      <c r="O19" s="113"/>
      <c r="P19" s="120"/>
      <c r="Q19" s="122"/>
    </row>
    <row r="20" spans="1:22" x14ac:dyDescent="0.3">
      <c r="A20" s="115"/>
      <c r="B20" s="113"/>
      <c r="C20" s="113"/>
      <c r="D20" s="113"/>
      <c r="E20" s="113"/>
      <c r="F20" s="122"/>
      <c r="G20" s="122"/>
      <c r="H20" s="122"/>
      <c r="J20" s="115">
        <v>14</v>
      </c>
      <c r="K20" s="134">
        <v>2</v>
      </c>
      <c r="L20" s="113" t="s">
        <v>212</v>
      </c>
      <c r="M20" s="117" t="s">
        <v>222</v>
      </c>
      <c r="N20" s="117">
        <f>J32+J35+K35+J36+K36</f>
        <v>19</v>
      </c>
      <c r="O20" s="118">
        <f>N20/N27</f>
        <v>6.6666666666666666E-2</v>
      </c>
      <c r="Q20" s="369">
        <f>N20*6*12+9878.1</f>
        <v>11246.1</v>
      </c>
    </row>
    <row r="21" spans="1:22" x14ac:dyDescent="0.3">
      <c r="A21" s="115">
        <f>A19-A16-A17</f>
        <v>139</v>
      </c>
      <c r="B21" s="113">
        <f>A21+B19</f>
        <v>165</v>
      </c>
      <c r="C21" s="113"/>
      <c r="D21" s="113"/>
      <c r="E21" s="113"/>
      <c r="F21" s="113"/>
      <c r="G21" s="113"/>
      <c r="H21" s="113"/>
      <c r="I21" s="113"/>
      <c r="J21" s="115">
        <v>11</v>
      </c>
      <c r="K21" s="134">
        <v>2</v>
      </c>
      <c r="L21" s="113" t="s">
        <v>212</v>
      </c>
      <c r="M21" s="117" t="s">
        <v>212</v>
      </c>
      <c r="N21" s="137">
        <f>J20+K20+J21+K21+J31+K31+J33+K33+J34+K34+J37+K37</f>
        <v>104</v>
      </c>
      <c r="O21" s="118">
        <f>N21/N27</f>
        <v>0.36491228070175441</v>
      </c>
      <c r="Q21" s="365">
        <f t="shared" ref="Q21:Q24" si="0">N21*6*12</f>
        <v>7488</v>
      </c>
    </row>
    <row r="22" spans="1:22" x14ac:dyDescent="0.3">
      <c r="A22" s="115"/>
      <c r="B22" s="113"/>
      <c r="C22" s="113"/>
      <c r="D22" s="113"/>
      <c r="E22" s="113"/>
      <c r="F22" s="113"/>
      <c r="G22" s="113"/>
      <c r="H22" s="113"/>
      <c r="I22" s="113"/>
      <c r="J22" s="115">
        <v>9</v>
      </c>
      <c r="K22" s="134">
        <v>2</v>
      </c>
      <c r="L22" s="113" t="s">
        <v>223</v>
      </c>
      <c r="M22" s="117" t="s">
        <v>213</v>
      </c>
      <c r="N22" s="137">
        <f>J29+K29+J30+K30</f>
        <v>12</v>
      </c>
      <c r="O22" s="118">
        <f>N22/N27</f>
        <v>4.2105263157894736E-2</v>
      </c>
      <c r="Q22" s="365">
        <f t="shared" si="0"/>
        <v>864</v>
      </c>
    </row>
    <row r="23" spans="1:22" ht="19.5" thickBot="1" x14ac:dyDescent="0.35">
      <c r="A23" s="115"/>
      <c r="B23" s="113"/>
      <c r="C23" s="113"/>
      <c r="D23" s="113"/>
      <c r="E23" s="113"/>
      <c r="F23" s="113"/>
      <c r="G23" s="113"/>
      <c r="H23" s="113"/>
      <c r="I23" s="113"/>
      <c r="J23" s="115">
        <v>7</v>
      </c>
      <c r="K23" s="134">
        <v>2</v>
      </c>
      <c r="L23" s="113" t="s">
        <v>223</v>
      </c>
      <c r="M23" s="117" t="s">
        <v>223</v>
      </c>
      <c r="N23" s="137">
        <f>J24+K24+J22+K22+J23+K23+J26+K26+J27+K27+J28+K28</f>
        <v>66</v>
      </c>
      <c r="O23" s="118">
        <f>N23/N27</f>
        <v>0.23157894736842105</v>
      </c>
      <c r="Q23" s="365">
        <f t="shared" si="0"/>
        <v>4752</v>
      </c>
      <c r="R23" s="363">
        <f>R25-Q25</f>
        <v>0</v>
      </c>
      <c r="S23" s="185" t="s">
        <v>412</v>
      </c>
    </row>
    <row r="24" spans="1:22" ht="21.75" thickBot="1" x14ac:dyDescent="0.35">
      <c r="A24" s="115"/>
      <c r="B24" s="113"/>
      <c r="C24" s="134"/>
      <c r="D24" s="113"/>
      <c r="E24" s="134"/>
      <c r="F24" s="113"/>
      <c r="G24" s="113"/>
      <c r="H24" s="113"/>
      <c r="I24" s="113"/>
      <c r="J24" s="115">
        <v>7</v>
      </c>
      <c r="K24" s="134">
        <v>2</v>
      </c>
      <c r="L24" s="113" t="s">
        <v>223</v>
      </c>
      <c r="M24" s="117" t="s">
        <v>224</v>
      </c>
      <c r="N24" s="137">
        <f>K25+J25+J38+K38</f>
        <v>12</v>
      </c>
      <c r="O24" s="118">
        <f>N24/N27</f>
        <v>4.2105263157894736E-2</v>
      </c>
      <c r="Q24" s="365">
        <f t="shared" si="0"/>
        <v>864</v>
      </c>
      <c r="R24" s="363">
        <f>R26-Q26</f>
        <v>0</v>
      </c>
      <c r="S24" s="185" t="s">
        <v>410</v>
      </c>
      <c r="T24" s="139" t="s">
        <v>225</v>
      </c>
      <c r="U24" s="140">
        <v>40</v>
      </c>
      <c r="V24" s="140">
        <v>72</v>
      </c>
    </row>
    <row r="25" spans="1:22" ht="21.75" thickBot="1" x14ac:dyDescent="0.35">
      <c r="E25" s="134"/>
      <c r="F25" s="113"/>
      <c r="G25" s="113"/>
      <c r="H25" s="113"/>
      <c r="I25" s="113"/>
      <c r="J25" s="115">
        <v>4</v>
      </c>
      <c r="K25" s="134">
        <v>2</v>
      </c>
      <c r="L25" s="113" t="s">
        <v>224</v>
      </c>
      <c r="M25" s="117"/>
      <c r="N25" s="137"/>
      <c r="O25" s="118"/>
      <c r="Q25" s="365">
        <f>SUM(Q20:Q24)</f>
        <v>25214.1</v>
      </c>
      <c r="R25" s="364">
        <f>'Luas Lahan'!B56</f>
        <v>25214.1</v>
      </c>
      <c r="S25" s="370">
        <v>24502</v>
      </c>
      <c r="T25" s="139" t="s">
        <v>226</v>
      </c>
      <c r="U25" s="140">
        <v>63</v>
      </c>
      <c r="V25" s="140">
        <v>72</v>
      </c>
    </row>
    <row r="26" spans="1:22" ht="21.75" thickBot="1" x14ac:dyDescent="0.4">
      <c r="A26" s="134"/>
      <c r="B26" s="134"/>
      <c r="C26" s="113"/>
      <c r="D26" s="134"/>
      <c r="E26" s="134"/>
      <c r="F26" s="113"/>
      <c r="G26" s="113"/>
      <c r="H26" s="113"/>
      <c r="I26" s="113"/>
      <c r="J26" s="115">
        <v>9</v>
      </c>
      <c r="K26" s="134">
        <v>2</v>
      </c>
      <c r="L26" s="113" t="s">
        <v>223</v>
      </c>
      <c r="M26" s="117" t="s">
        <v>220</v>
      </c>
      <c r="N26" s="117">
        <f>J39+J40+J41+J42+J43</f>
        <v>72</v>
      </c>
      <c r="O26" s="118">
        <f>N26/N27</f>
        <v>0.25263157894736843</v>
      </c>
      <c r="P26" s="114" t="str">
        <f>D16</f>
        <v>4,5 x 15</v>
      </c>
      <c r="Q26" s="369">
        <f>N26*6*12+1741.65</f>
        <v>6925.65</v>
      </c>
      <c r="R26" s="364">
        <f>'Luas Lahan'!B58</f>
        <v>6925.65</v>
      </c>
      <c r="S26" s="370">
        <v>4905</v>
      </c>
      <c r="T26" s="141" t="s">
        <v>227</v>
      </c>
      <c r="U26" s="140">
        <v>63</v>
      </c>
      <c r="V26" s="140">
        <v>90</v>
      </c>
    </row>
    <row r="27" spans="1:22" ht="21.75" thickBot="1" x14ac:dyDescent="0.4">
      <c r="A27" s="134"/>
      <c r="B27" s="134"/>
      <c r="C27" s="134"/>
      <c r="D27" s="134"/>
      <c r="E27" s="134"/>
      <c r="F27" s="113"/>
      <c r="G27" s="113"/>
      <c r="H27" s="113"/>
      <c r="I27" s="113"/>
      <c r="J27" s="115">
        <v>9</v>
      </c>
      <c r="K27" s="134">
        <v>2</v>
      </c>
      <c r="L27" s="113" t="s">
        <v>223</v>
      </c>
      <c r="M27" s="117"/>
      <c r="N27" s="125">
        <f>SUM(N20:N26)</f>
        <v>285</v>
      </c>
      <c r="O27" s="118">
        <f>SUM(O20:O26)</f>
        <v>1</v>
      </c>
      <c r="Q27" s="366">
        <f>Q25+Q26</f>
        <v>32139.75</v>
      </c>
      <c r="R27" s="364">
        <f>R26+R25</f>
        <v>32139.75</v>
      </c>
      <c r="S27" s="185" t="s">
        <v>411</v>
      </c>
      <c r="T27" s="141" t="s">
        <v>228</v>
      </c>
      <c r="U27" s="140">
        <v>63</v>
      </c>
      <c r="V27" s="140">
        <v>87</v>
      </c>
    </row>
    <row r="28" spans="1:22" ht="21.75" thickBot="1" x14ac:dyDescent="0.4">
      <c r="A28" s="109" t="s">
        <v>103</v>
      </c>
      <c r="B28" s="111"/>
      <c r="C28" s="111"/>
      <c r="D28" s="111"/>
      <c r="E28" s="111"/>
      <c r="F28" s="111"/>
      <c r="G28" s="111"/>
      <c r="H28" s="112"/>
      <c r="I28" s="113"/>
      <c r="J28" s="115">
        <v>13</v>
      </c>
      <c r="K28" s="134">
        <v>2</v>
      </c>
      <c r="L28" s="113" t="s">
        <v>223</v>
      </c>
      <c r="M28" s="113"/>
      <c r="N28" s="113"/>
      <c r="O28" s="113"/>
      <c r="P28" s="116"/>
      <c r="Q28" s="122"/>
      <c r="T28" s="141" t="s">
        <v>229</v>
      </c>
      <c r="U28" s="140">
        <v>86</v>
      </c>
      <c r="V28" s="140">
        <v>84</v>
      </c>
    </row>
    <row r="29" spans="1:22" ht="21.75" thickBot="1" x14ac:dyDescent="0.4">
      <c r="A29" s="115" t="s">
        <v>211</v>
      </c>
      <c r="B29" s="113"/>
      <c r="C29" s="113"/>
      <c r="D29" s="113"/>
      <c r="E29" s="113"/>
      <c r="F29" s="113"/>
      <c r="G29" s="113"/>
      <c r="H29" s="116"/>
      <c r="I29" s="113"/>
      <c r="J29" s="115">
        <v>4</v>
      </c>
      <c r="K29" s="134">
        <v>2</v>
      </c>
      <c r="L29" s="122" t="s">
        <v>213</v>
      </c>
      <c r="M29" s="113"/>
      <c r="N29" s="113"/>
      <c r="O29" s="113"/>
      <c r="P29" s="116"/>
      <c r="Q29" s="122"/>
      <c r="T29" s="141" t="s">
        <v>230</v>
      </c>
      <c r="U29" s="140">
        <v>86</v>
      </c>
      <c r="V29" s="140">
        <v>105</v>
      </c>
    </row>
    <row r="30" spans="1:22" x14ac:dyDescent="0.3">
      <c r="A30" s="115">
        <v>2</v>
      </c>
      <c r="B30" s="113">
        <v>2</v>
      </c>
      <c r="C30" s="113" t="s">
        <v>212</v>
      </c>
      <c r="D30" s="142"/>
      <c r="E30" s="117" t="s">
        <v>212</v>
      </c>
      <c r="F30" s="117">
        <f>A30+B30+A31+B31+A33+B33+A44+B44</f>
        <v>46</v>
      </c>
      <c r="G30" s="118">
        <f>F30/F36</f>
        <v>0.20909090909090908</v>
      </c>
      <c r="H30" s="116">
        <f>SUM(A30:A31)+A33+A44+B30+B31+B33+B44</f>
        <v>46</v>
      </c>
      <c r="I30" s="113"/>
      <c r="J30" s="115">
        <v>4</v>
      </c>
      <c r="K30" s="134">
        <v>2</v>
      </c>
      <c r="L30" s="122" t="s">
        <v>213</v>
      </c>
      <c r="M30" s="113"/>
      <c r="N30" s="113"/>
      <c r="O30" s="113"/>
      <c r="P30" s="116"/>
      <c r="Q30" s="122"/>
    </row>
    <row r="31" spans="1:22" x14ac:dyDescent="0.3">
      <c r="A31" s="115">
        <v>2</v>
      </c>
      <c r="B31" s="113">
        <v>2</v>
      </c>
      <c r="C31" s="113" t="s">
        <v>212</v>
      </c>
      <c r="D31" s="142"/>
      <c r="E31" s="117" t="s">
        <v>213</v>
      </c>
      <c r="F31" s="117">
        <f>A32+B32+A34+B34+A36+B36</f>
        <v>52</v>
      </c>
      <c r="G31" s="118">
        <f>F31/F36</f>
        <v>0.23636363636363636</v>
      </c>
      <c r="H31" s="120"/>
      <c r="I31" s="113"/>
      <c r="J31" s="115">
        <v>21</v>
      </c>
      <c r="K31" s="134">
        <v>1</v>
      </c>
      <c r="L31" s="113" t="s">
        <v>212</v>
      </c>
      <c r="M31" s="113"/>
      <c r="N31" s="113"/>
      <c r="O31" s="113"/>
      <c r="P31" s="116"/>
      <c r="Q31" s="122"/>
    </row>
    <row r="32" spans="1:22" x14ac:dyDescent="0.3">
      <c r="A32" s="115">
        <v>18</v>
      </c>
      <c r="B32" s="113">
        <v>2</v>
      </c>
      <c r="C32" s="113" t="s">
        <v>213</v>
      </c>
      <c r="D32" s="142"/>
      <c r="E32" s="117" t="s">
        <v>231</v>
      </c>
      <c r="F32" s="117">
        <f>A35+B35</f>
        <v>9</v>
      </c>
      <c r="G32" s="118">
        <f>F32/F36</f>
        <v>4.0909090909090909E-2</v>
      </c>
      <c r="H32" s="120"/>
      <c r="I32" s="113"/>
      <c r="J32" s="115">
        <v>3</v>
      </c>
      <c r="K32" s="134"/>
      <c r="L32" s="113" t="s">
        <v>222</v>
      </c>
      <c r="M32" s="113"/>
      <c r="N32" s="113"/>
      <c r="O32" s="113"/>
      <c r="P32" s="116"/>
      <c r="Q32" s="122"/>
    </row>
    <row r="33" spans="1:17" x14ac:dyDescent="0.3">
      <c r="A33" s="115">
        <v>10</v>
      </c>
      <c r="B33" s="113">
        <v>2</v>
      </c>
      <c r="C33" s="113" t="s">
        <v>212</v>
      </c>
      <c r="D33" s="142"/>
      <c r="E33" s="117" t="s">
        <v>223</v>
      </c>
      <c r="F33" s="117">
        <f>A37+B37+A38+B38+A41+B41+A42+B42</f>
        <v>70</v>
      </c>
      <c r="G33" s="118">
        <f>F33/F36</f>
        <v>0.31818181818181818</v>
      </c>
      <c r="H33" s="120"/>
      <c r="I33" s="113"/>
      <c r="J33" s="115">
        <v>17</v>
      </c>
      <c r="K33" s="134">
        <v>2</v>
      </c>
      <c r="L33" s="113" t="s">
        <v>212</v>
      </c>
      <c r="M33" s="113"/>
      <c r="N33" s="113"/>
      <c r="O33" s="113"/>
      <c r="P33" s="116"/>
      <c r="Q33" s="122"/>
    </row>
    <row r="34" spans="1:17" x14ac:dyDescent="0.3">
      <c r="A34" s="115">
        <v>10</v>
      </c>
      <c r="B34" s="113">
        <v>2</v>
      </c>
      <c r="C34" s="113" t="s">
        <v>213</v>
      </c>
      <c r="D34" s="142"/>
      <c r="E34" s="117" t="s">
        <v>217</v>
      </c>
      <c r="F34" s="117">
        <f>A39+B39+A40+B40</f>
        <v>30</v>
      </c>
      <c r="G34" s="118">
        <f>F34/F36</f>
        <v>0.13636363636363635</v>
      </c>
      <c r="H34" s="120"/>
      <c r="I34" s="143"/>
      <c r="J34" s="115">
        <v>16</v>
      </c>
      <c r="K34" s="134">
        <v>2</v>
      </c>
      <c r="L34" s="113" t="s">
        <v>212</v>
      </c>
      <c r="M34" s="113"/>
      <c r="N34" s="113"/>
      <c r="O34" s="113"/>
      <c r="P34" s="116"/>
      <c r="Q34" s="122"/>
    </row>
    <row r="35" spans="1:17" x14ac:dyDescent="0.3">
      <c r="A35" s="115">
        <v>7</v>
      </c>
      <c r="B35" s="113">
        <v>2</v>
      </c>
      <c r="C35" s="113" t="s">
        <v>231</v>
      </c>
      <c r="D35" s="142"/>
      <c r="E35" s="117" t="s">
        <v>232</v>
      </c>
      <c r="F35" s="117">
        <f>A43+B43</f>
        <v>13</v>
      </c>
      <c r="G35" s="118">
        <f>F35/F36</f>
        <v>5.909090909090909E-2</v>
      </c>
      <c r="H35" s="120"/>
      <c r="J35" s="115">
        <v>7</v>
      </c>
      <c r="K35" s="134">
        <v>2</v>
      </c>
      <c r="L35" s="113" t="s">
        <v>222</v>
      </c>
      <c r="M35" s="113"/>
      <c r="N35" s="113"/>
      <c r="O35" s="113"/>
      <c r="P35" s="116"/>
      <c r="Q35" s="122"/>
    </row>
    <row r="36" spans="1:17" x14ac:dyDescent="0.3">
      <c r="A36" s="115">
        <v>18</v>
      </c>
      <c r="B36" s="113">
        <v>2</v>
      </c>
      <c r="C36" s="113" t="s">
        <v>213</v>
      </c>
      <c r="D36" s="142"/>
      <c r="E36" s="117"/>
      <c r="F36" s="125">
        <f>SUM(F30:F35)</f>
        <v>220</v>
      </c>
      <c r="G36" s="118">
        <f>SUM(G30:G35)</f>
        <v>0.99999999999999989</v>
      </c>
      <c r="H36" s="116"/>
      <c r="J36" s="115">
        <v>5</v>
      </c>
      <c r="K36" s="134">
        <v>2</v>
      </c>
      <c r="L36" s="113" t="s">
        <v>222</v>
      </c>
      <c r="M36" s="113"/>
      <c r="N36" s="113"/>
      <c r="O36" s="113"/>
      <c r="P36" s="116"/>
      <c r="Q36" s="122"/>
    </row>
    <row r="37" spans="1:17" x14ac:dyDescent="0.3">
      <c r="A37" s="115">
        <v>15</v>
      </c>
      <c r="B37" s="113">
        <v>2</v>
      </c>
      <c r="C37" s="113" t="s">
        <v>223</v>
      </c>
      <c r="D37" s="142"/>
      <c r="E37" s="113"/>
      <c r="F37" s="113"/>
      <c r="G37" s="113"/>
      <c r="H37" s="116"/>
      <c r="J37" s="115">
        <v>14</v>
      </c>
      <c r="K37" s="134">
        <v>2</v>
      </c>
      <c r="L37" s="113" t="s">
        <v>212</v>
      </c>
      <c r="M37" s="113"/>
      <c r="N37" s="113"/>
      <c r="O37" s="113"/>
      <c r="P37" s="116"/>
      <c r="Q37" s="122"/>
    </row>
    <row r="38" spans="1:17" x14ac:dyDescent="0.3">
      <c r="A38" s="115">
        <v>15</v>
      </c>
      <c r="B38" s="113">
        <v>2</v>
      </c>
      <c r="C38" s="113" t="s">
        <v>223</v>
      </c>
      <c r="D38" s="142"/>
      <c r="E38" s="113"/>
      <c r="F38" s="113"/>
      <c r="G38" s="113"/>
      <c r="H38" s="116"/>
      <c r="J38" s="115">
        <v>4</v>
      </c>
      <c r="K38" s="134">
        <v>2</v>
      </c>
      <c r="L38" s="113" t="s">
        <v>224</v>
      </c>
      <c r="M38" s="113"/>
      <c r="N38" s="113"/>
      <c r="O38" s="113"/>
      <c r="P38" s="116"/>
      <c r="Q38" s="122"/>
    </row>
    <row r="39" spans="1:17" x14ac:dyDescent="0.3">
      <c r="A39" s="115">
        <v>13</v>
      </c>
      <c r="B39" s="113">
        <v>2</v>
      </c>
      <c r="C39" s="113" t="s">
        <v>217</v>
      </c>
      <c r="D39" s="142"/>
      <c r="E39" s="113"/>
      <c r="F39" s="113"/>
      <c r="G39" s="113"/>
      <c r="H39" s="116"/>
      <c r="J39" s="115">
        <v>8</v>
      </c>
      <c r="K39" s="134"/>
      <c r="L39" s="134" t="s">
        <v>233</v>
      </c>
      <c r="M39" s="113"/>
      <c r="N39" s="113"/>
      <c r="O39" s="113"/>
      <c r="P39" s="116"/>
      <c r="Q39" s="122"/>
    </row>
    <row r="40" spans="1:17" x14ac:dyDescent="0.3">
      <c r="A40" s="115">
        <v>13</v>
      </c>
      <c r="B40" s="113">
        <v>2</v>
      </c>
      <c r="C40" s="113" t="s">
        <v>217</v>
      </c>
      <c r="D40" s="142"/>
      <c r="E40" s="113"/>
      <c r="F40" s="113"/>
      <c r="G40" s="113"/>
      <c r="H40" s="116"/>
      <c r="J40" s="115">
        <v>21</v>
      </c>
      <c r="K40" s="134"/>
      <c r="L40" s="134" t="s">
        <v>233</v>
      </c>
      <c r="M40" s="113"/>
      <c r="N40" s="113"/>
      <c r="O40" s="113"/>
      <c r="P40" s="116"/>
      <c r="Q40" s="122"/>
    </row>
    <row r="41" spans="1:17" x14ac:dyDescent="0.3">
      <c r="A41" s="115">
        <v>16</v>
      </c>
      <c r="B41" s="113">
        <v>2</v>
      </c>
      <c r="C41" s="113" t="s">
        <v>223</v>
      </c>
      <c r="D41" s="142"/>
      <c r="E41" s="113"/>
      <c r="F41" s="113"/>
      <c r="G41" s="113"/>
      <c r="H41" s="116"/>
      <c r="J41" s="115">
        <v>5</v>
      </c>
      <c r="K41" s="134"/>
      <c r="L41" s="134" t="s">
        <v>233</v>
      </c>
      <c r="M41" s="113"/>
      <c r="N41" s="113"/>
      <c r="O41" s="113"/>
      <c r="P41" s="116"/>
      <c r="Q41" s="122"/>
    </row>
    <row r="42" spans="1:17" x14ac:dyDescent="0.3">
      <c r="A42" s="115">
        <v>16</v>
      </c>
      <c r="B42" s="113">
        <v>2</v>
      </c>
      <c r="C42" s="113" t="s">
        <v>223</v>
      </c>
      <c r="D42" s="142"/>
      <c r="E42" s="113"/>
      <c r="F42" s="113"/>
      <c r="G42" s="113"/>
      <c r="H42" s="116"/>
      <c r="J42" s="115">
        <v>8</v>
      </c>
      <c r="K42" s="134"/>
      <c r="L42" s="134" t="s">
        <v>233</v>
      </c>
      <c r="M42" s="113"/>
      <c r="N42" s="113"/>
      <c r="O42" s="113"/>
      <c r="P42" s="116"/>
      <c r="Q42" s="122"/>
    </row>
    <row r="43" spans="1:17" x14ac:dyDescent="0.3">
      <c r="A43" s="115">
        <v>11</v>
      </c>
      <c r="B43" s="113">
        <v>2</v>
      </c>
      <c r="C43" s="113" t="s">
        <v>232</v>
      </c>
      <c r="D43" s="142"/>
      <c r="E43" s="113"/>
      <c r="F43" s="113"/>
      <c r="G43" s="113"/>
      <c r="H43" s="116"/>
      <c r="J43" s="133">
        <v>30</v>
      </c>
      <c r="K43" s="134"/>
      <c r="L43" s="134" t="s">
        <v>233</v>
      </c>
      <c r="M43" s="134"/>
      <c r="N43" s="113"/>
      <c r="O43" s="113"/>
      <c r="P43" s="116"/>
      <c r="Q43" s="122"/>
    </row>
    <row r="44" spans="1:17" ht="19.5" thickBot="1" x14ac:dyDescent="0.35">
      <c r="A44" s="115">
        <v>24</v>
      </c>
      <c r="B44" s="113">
        <v>2</v>
      </c>
      <c r="C44" s="113" t="s">
        <v>212</v>
      </c>
      <c r="D44" s="142"/>
      <c r="E44" s="113"/>
      <c r="F44" s="113"/>
      <c r="G44" s="113"/>
      <c r="H44" s="116"/>
      <c r="I44" s="113"/>
      <c r="J44" s="144">
        <f>SUM(J20:J43)</f>
        <v>250</v>
      </c>
      <c r="K44" s="131">
        <f>SUM(K20:K43)</f>
        <v>35</v>
      </c>
      <c r="L44" s="131">
        <f>SUM(J44:K44)</f>
        <v>285</v>
      </c>
      <c r="M44" s="131"/>
      <c r="N44" s="131"/>
      <c r="O44" s="131"/>
      <c r="P44" s="132"/>
    </row>
    <row r="45" spans="1:17" x14ac:dyDescent="0.3">
      <c r="A45" s="115"/>
      <c r="B45" s="113"/>
      <c r="C45" s="113"/>
      <c r="D45" s="142"/>
      <c r="E45" s="113"/>
      <c r="F45" s="113"/>
      <c r="G45" s="113"/>
      <c r="H45" s="116"/>
      <c r="I45" s="113"/>
    </row>
    <row r="46" spans="1:17" ht="19.5" thickBot="1" x14ac:dyDescent="0.35">
      <c r="A46" s="144">
        <f>SUM(A30:A45)</f>
        <v>190</v>
      </c>
      <c r="B46" s="131">
        <f>SUM(B30:B45)</f>
        <v>30</v>
      </c>
      <c r="C46" s="131">
        <f>SUM(A46:B46)</f>
        <v>220</v>
      </c>
      <c r="D46" s="145"/>
      <c r="E46" s="131"/>
      <c r="F46" s="131"/>
      <c r="G46" s="131"/>
      <c r="H46" s="132"/>
      <c r="I46" s="113"/>
    </row>
    <row r="47" spans="1:17" x14ac:dyDescent="0.3">
      <c r="A47" s="113"/>
      <c r="B47" s="113"/>
      <c r="C47" s="113"/>
      <c r="D47" s="142"/>
      <c r="E47" s="113"/>
      <c r="F47" s="113"/>
      <c r="G47" s="113"/>
      <c r="H47" s="113"/>
      <c r="I47" s="113"/>
      <c r="J47" s="109" t="s">
        <v>114</v>
      </c>
      <c r="K47" s="146"/>
      <c r="L47" s="146"/>
      <c r="M47" s="146"/>
      <c r="N47" s="146"/>
      <c r="O47" s="146"/>
      <c r="P47" s="147"/>
    </row>
    <row r="48" spans="1:17" x14ac:dyDescent="0.3">
      <c r="A48" s="113"/>
      <c r="B48" s="113"/>
      <c r="C48" s="113"/>
      <c r="D48" s="142"/>
      <c r="E48" s="134"/>
      <c r="F48" s="113"/>
      <c r="G48" s="113"/>
      <c r="H48" s="113"/>
      <c r="I48" s="113"/>
      <c r="J48" s="148" t="s">
        <v>211</v>
      </c>
      <c r="K48" s="122"/>
      <c r="L48" s="122"/>
      <c r="M48" s="122"/>
      <c r="N48" s="122"/>
      <c r="O48" s="122"/>
      <c r="P48" s="121"/>
    </row>
    <row r="49" spans="1:32" x14ac:dyDescent="0.3">
      <c r="A49" s="113"/>
      <c r="B49" s="113"/>
      <c r="C49" s="113"/>
      <c r="D49" s="142"/>
      <c r="E49" s="113"/>
      <c r="F49" s="113"/>
      <c r="G49" s="113"/>
      <c r="H49" s="113"/>
      <c r="I49" s="113"/>
      <c r="J49" s="148">
        <v>19</v>
      </c>
      <c r="K49" s="122">
        <v>2</v>
      </c>
      <c r="L49" s="122" t="s">
        <v>215</v>
      </c>
      <c r="M49" s="117" t="s">
        <v>215</v>
      </c>
      <c r="N49" s="117">
        <f>J49+K49+J50+K50+J54+K54+J55+K55</f>
        <v>64</v>
      </c>
      <c r="O49" s="122"/>
      <c r="P49" s="121"/>
      <c r="Q49" s="114">
        <f>N49*8*15</f>
        <v>7680</v>
      </c>
    </row>
    <row r="50" spans="1:32" ht="19.5" thickBot="1" x14ac:dyDescent="0.35">
      <c r="A50" s="134"/>
      <c r="B50" s="134"/>
      <c r="C50" s="134"/>
      <c r="D50" s="134"/>
      <c r="E50" s="113"/>
      <c r="F50" s="113"/>
      <c r="G50" s="113"/>
      <c r="H50" s="113"/>
      <c r="I50" s="113"/>
      <c r="J50" s="148">
        <v>20</v>
      </c>
      <c r="K50" s="122">
        <v>2</v>
      </c>
      <c r="L50" s="122" t="s">
        <v>215</v>
      </c>
      <c r="M50" s="117" t="s">
        <v>214</v>
      </c>
      <c r="N50" s="117">
        <f>J53+K53+J56+K56</f>
        <v>12</v>
      </c>
      <c r="O50" s="122"/>
      <c r="P50" s="121"/>
      <c r="Q50" s="114">
        <f>N50*10*18</f>
        <v>2160</v>
      </c>
      <c r="R50" s="114">
        <f>R52-Q52</f>
        <v>45</v>
      </c>
      <c r="T50" s="122"/>
      <c r="U50" s="122"/>
      <c r="V50" s="122"/>
      <c r="W50" s="122"/>
      <c r="X50" s="122"/>
    </row>
    <row r="51" spans="1:32" x14ac:dyDescent="0.3">
      <c r="A51" s="109" t="s">
        <v>105</v>
      </c>
      <c r="B51" s="111"/>
      <c r="C51" s="111"/>
      <c r="D51" s="111"/>
      <c r="E51" s="111"/>
      <c r="F51" s="111"/>
      <c r="G51" s="111"/>
      <c r="H51" s="112"/>
      <c r="I51" s="113"/>
      <c r="J51" s="148">
        <v>12</v>
      </c>
      <c r="K51" s="122">
        <v>2</v>
      </c>
      <c r="L51" s="355" t="s">
        <v>218</v>
      </c>
      <c r="M51" s="355" t="s">
        <v>407</v>
      </c>
      <c r="N51" s="117">
        <f>J51+K51+J52+K52</f>
        <v>25</v>
      </c>
      <c r="O51" s="122"/>
      <c r="P51" s="121"/>
      <c r="Q51" s="114">
        <f>N51*12*18</f>
        <v>5400</v>
      </c>
      <c r="R51" s="114">
        <f>R53-Q53</f>
        <v>-1766.1000000000004</v>
      </c>
      <c r="U51" s="149"/>
      <c r="AA51" s="149"/>
      <c r="AB51" s="149"/>
      <c r="AC51" s="149"/>
      <c r="AD51" s="149"/>
      <c r="AE51" s="149"/>
      <c r="AF51" s="149"/>
    </row>
    <row r="52" spans="1:32" x14ac:dyDescent="0.3">
      <c r="A52" s="115" t="s">
        <v>211</v>
      </c>
      <c r="B52" s="113"/>
      <c r="C52" s="113"/>
      <c r="D52" s="113"/>
      <c r="E52" s="113"/>
      <c r="F52" s="113"/>
      <c r="G52" s="113"/>
      <c r="H52" s="116"/>
      <c r="I52" s="113"/>
      <c r="J52" s="148">
        <v>10</v>
      </c>
      <c r="K52" s="122">
        <v>1</v>
      </c>
      <c r="L52" s="122" t="s">
        <v>218</v>
      </c>
      <c r="M52" s="117" t="s">
        <v>220</v>
      </c>
      <c r="N52" s="355">
        <v>26</v>
      </c>
      <c r="O52" s="122" t="str">
        <f>P26</f>
        <v>4,5 x 15</v>
      </c>
      <c r="P52" s="353">
        <f>Q26</f>
        <v>6925.65</v>
      </c>
      <c r="Q52" s="114">
        <f>N52*4.5*15</f>
        <v>1755</v>
      </c>
      <c r="R52" s="114">
        <v>1800</v>
      </c>
    </row>
    <row r="53" spans="1:32" x14ac:dyDescent="0.3">
      <c r="A53" s="115">
        <v>8</v>
      </c>
      <c r="B53" s="113">
        <v>2</v>
      </c>
      <c r="C53" s="113" t="s">
        <v>212</v>
      </c>
      <c r="D53" s="113"/>
      <c r="E53" s="118" t="s">
        <v>212</v>
      </c>
      <c r="F53" s="117">
        <f>A53+B53+A54+B54+A55+B55+A56+B56+A57+B57+A58+B58</f>
        <v>139</v>
      </c>
      <c r="G53" s="118">
        <f>F53/F60</f>
        <v>0.44408945686900958</v>
      </c>
      <c r="H53" s="116"/>
      <c r="I53" s="113"/>
      <c r="J53" s="148">
        <v>4</v>
      </c>
      <c r="K53" s="122">
        <v>2</v>
      </c>
      <c r="L53" s="122" t="s">
        <v>214</v>
      </c>
      <c r="M53" s="117"/>
      <c r="N53" s="125">
        <f>SUM(N49:N52)</f>
        <v>127</v>
      </c>
      <c r="O53" s="122"/>
      <c r="P53" s="121"/>
      <c r="Q53" s="114">
        <f>SUM(Q49:Q52)</f>
        <v>16995</v>
      </c>
      <c r="R53" s="114">
        <v>15228.9</v>
      </c>
    </row>
    <row r="54" spans="1:32" x14ac:dyDescent="0.3">
      <c r="A54" s="115">
        <v>16</v>
      </c>
      <c r="B54" s="113">
        <v>2</v>
      </c>
      <c r="C54" s="119" t="s">
        <v>212</v>
      </c>
      <c r="D54" s="113"/>
      <c r="E54" s="117" t="s">
        <v>223</v>
      </c>
      <c r="F54" s="117">
        <f>A59+B59+A60+B60+A61+B61+A62+B62</f>
        <v>93</v>
      </c>
      <c r="G54" s="118">
        <f>F54/F60</f>
        <v>0.29712460063897761</v>
      </c>
      <c r="H54" s="116"/>
      <c r="I54" s="113"/>
      <c r="J54" s="148">
        <v>11</v>
      </c>
      <c r="K54" s="122">
        <v>1</v>
      </c>
      <c r="L54" s="122" t="s">
        <v>215</v>
      </c>
      <c r="M54" s="122"/>
      <c r="N54" s="122"/>
      <c r="O54" s="122"/>
      <c r="P54" s="121"/>
    </row>
    <row r="55" spans="1:32" x14ac:dyDescent="0.3">
      <c r="A55" s="115">
        <v>19</v>
      </c>
      <c r="B55" s="113">
        <v>2</v>
      </c>
      <c r="C55" s="119" t="s">
        <v>212</v>
      </c>
      <c r="D55" s="113"/>
      <c r="E55" s="117" t="s">
        <v>215</v>
      </c>
      <c r="F55" s="117">
        <f>A63+B63+A64+B64</f>
        <v>31</v>
      </c>
      <c r="G55" s="118">
        <f>F55/F60</f>
        <v>9.9041533546325874E-2</v>
      </c>
      <c r="H55" s="116"/>
      <c r="I55" s="113"/>
      <c r="J55" s="148">
        <v>7</v>
      </c>
      <c r="K55" s="122">
        <v>2</v>
      </c>
      <c r="L55" s="122" t="s">
        <v>215</v>
      </c>
      <c r="M55" s="122"/>
      <c r="N55" s="122"/>
      <c r="O55" s="122"/>
      <c r="P55" s="121"/>
    </row>
    <row r="56" spans="1:32" x14ac:dyDescent="0.3">
      <c r="A56" s="115">
        <v>25</v>
      </c>
      <c r="B56" s="113">
        <v>2</v>
      </c>
      <c r="C56" s="119" t="s">
        <v>212</v>
      </c>
      <c r="D56" s="113"/>
      <c r="E56" s="117" t="s">
        <v>216</v>
      </c>
      <c r="F56" s="117">
        <f>A65+B65</f>
        <v>17</v>
      </c>
      <c r="G56" s="118">
        <f>F56/F60</f>
        <v>5.4313099041533544E-2</v>
      </c>
      <c r="H56" s="116"/>
      <c r="I56" s="113"/>
      <c r="J56" s="148">
        <v>4</v>
      </c>
      <c r="K56" s="122">
        <v>2</v>
      </c>
      <c r="L56" s="122" t="s">
        <v>214</v>
      </c>
      <c r="M56" s="122"/>
      <c r="N56" s="122"/>
      <c r="O56" s="122"/>
      <c r="P56" s="121"/>
    </row>
    <row r="57" spans="1:32" x14ac:dyDescent="0.3">
      <c r="A57" s="115">
        <v>28</v>
      </c>
      <c r="B57" s="113">
        <v>2</v>
      </c>
      <c r="C57" s="119" t="s">
        <v>212</v>
      </c>
      <c r="D57" s="113"/>
      <c r="E57" s="117" t="s">
        <v>234</v>
      </c>
      <c r="F57" s="117">
        <f>A69+B69</f>
        <v>8</v>
      </c>
      <c r="G57" s="118">
        <f>F57/F60</f>
        <v>2.5559105431309903E-2</v>
      </c>
      <c r="H57" s="116"/>
      <c r="I57" s="113"/>
      <c r="J57" s="359">
        <f>14-1</f>
        <v>13</v>
      </c>
      <c r="K57" s="122"/>
      <c r="L57" s="122" t="s">
        <v>233</v>
      </c>
      <c r="M57" s="122"/>
      <c r="N57" s="122"/>
      <c r="O57" s="122"/>
      <c r="P57" s="121"/>
    </row>
    <row r="58" spans="1:32" x14ac:dyDescent="0.3">
      <c r="A58" s="115">
        <v>32</v>
      </c>
      <c r="B58" s="113">
        <v>1</v>
      </c>
      <c r="C58" s="119" t="s">
        <v>212</v>
      </c>
      <c r="D58" s="113"/>
      <c r="E58" s="117" t="s">
        <v>214</v>
      </c>
      <c r="F58" s="117">
        <f>A66+B66+A67+B67+A70+B70</f>
        <v>25</v>
      </c>
      <c r="G58" s="118">
        <f>F58/F60</f>
        <v>7.9872204472843447E-2</v>
      </c>
      <c r="H58" s="116"/>
      <c r="I58" s="113"/>
      <c r="J58" s="359">
        <f>14-1</f>
        <v>13</v>
      </c>
      <c r="K58" s="122"/>
      <c r="L58" s="122" t="s">
        <v>233</v>
      </c>
      <c r="M58" s="122"/>
      <c r="N58" s="122"/>
      <c r="O58" s="122"/>
      <c r="P58" s="121"/>
      <c r="AC58" s="114" t="s">
        <v>179</v>
      </c>
    </row>
    <row r="59" spans="1:32" ht="19.5" thickBot="1" x14ac:dyDescent="0.35">
      <c r="A59" s="115">
        <v>24</v>
      </c>
      <c r="B59" s="113">
        <v>2</v>
      </c>
      <c r="C59" s="113" t="s">
        <v>223</v>
      </c>
      <c r="D59" s="113"/>
      <c r="E59" s="137"/>
      <c r="F59" s="117"/>
      <c r="G59" s="118"/>
      <c r="H59" s="116"/>
      <c r="I59" s="113"/>
      <c r="J59" s="150">
        <f>SUM(J49:J58)</f>
        <v>113</v>
      </c>
      <c r="K59" s="151">
        <f>SUM(K49:K58)</f>
        <v>14</v>
      </c>
      <c r="L59" s="151">
        <f>SUM(J59:K59)</f>
        <v>127</v>
      </c>
      <c r="M59" s="135"/>
      <c r="N59" s="135"/>
      <c r="O59" s="135"/>
      <c r="P59" s="136"/>
    </row>
    <row r="60" spans="1:32" x14ac:dyDescent="0.3">
      <c r="A60" s="115">
        <v>22</v>
      </c>
      <c r="B60" s="113">
        <v>2</v>
      </c>
      <c r="C60" s="113" t="s">
        <v>223</v>
      </c>
      <c r="D60" s="134"/>
      <c r="E60" s="117"/>
      <c r="F60" s="125">
        <f>SUM(F53:F59)</f>
        <v>313</v>
      </c>
      <c r="G60" s="118">
        <f>SUM(G53:G59)</f>
        <v>1</v>
      </c>
      <c r="H60" s="116"/>
      <c r="I60" s="113"/>
      <c r="J60" s="152"/>
      <c r="K60" s="153"/>
      <c r="L60" s="153"/>
      <c r="M60" s="153"/>
      <c r="N60" s="153"/>
      <c r="O60" s="113"/>
      <c r="P60" s="113"/>
    </row>
    <row r="61" spans="1:32" ht="19.5" thickBot="1" x14ac:dyDescent="0.35">
      <c r="A61" s="115">
        <v>21</v>
      </c>
      <c r="B61" s="113">
        <v>2</v>
      </c>
      <c r="C61" s="113" t="s">
        <v>223</v>
      </c>
      <c r="D61" s="113"/>
      <c r="E61" s="117"/>
      <c r="F61" s="117"/>
      <c r="G61" s="117"/>
      <c r="H61" s="116"/>
      <c r="I61" s="113"/>
      <c r="J61" s="152"/>
      <c r="K61" s="153"/>
      <c r="L61" s="153"/>
      <c r="M61" s="153"/>
      <c r="N61" s="153"/>
      <c r="O61" s="113"/>
      <c r="P61" s="113"/>
      <c r="U61" s="122"/>
      <c r="V61" s="122"/>
      <c r="W61" s="122"/>
      <c r="X61" s="122"/>
      <c r="Y61" s="122"/>
      <c r="Z61" s="122"/>
      <c r="AA61" s="122"/>
    </row>
    <row r="62" spans="1:32" x14ac:dyDescent="0.3">
      <c r="A62" s="115">
        <v>18</v>
      </c>
      <c r="B62" s="113">
        <v>2</v>
      </c>
      <c r="C62" s="113" t="s">
        <v>223</v>
      </c>
      <c r="D62" s="113"/>
      <c r="E62" s="113"/>
      <c r="F62" s="113"/>
      <c r="G62" s="113"/>
      <c r="H62" s="116"/>
      <c r="I62" s="113"/>
      <c r="J62" s="378" t="s">
        <v>116</v>
      </c>
      <c r="K62" s="379"/>
      <c r="L62" s="379"/>
      <c r="M62" s="379"/>
      <c r="N62" s="379"/>
      <c r="O62" s="111"/>
      <c r="P62" s="154"/>
      <c r="Q62" s="155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32" x14ac:dyDescent="0.3">
      <c r="A63" s="115">
        <v>14</v>
      </c>
      <c r="B63" s="113">
        <v>2</v>
      </c>
      <c r="C63" s="113" t="s">
        <v>215</v>
      </c>
      <c r="D63" s="113"/>
      <c r="E63" s="134"/>
      <c r="F63" s="113"/>
      <c r="G63" s="113"/>
      <c r="H63" s="116"/>
      <c r="I63" s="113"/>
      <c r="J63" s="156" t="s">
        <v>408</v>
      </c>
      <c r="K63" s="157">
        <v>9</v>
      </c>
      <c r="L63" s="357">
        <v>1</v>
      </c>
      <c r="M63" s="159"/>
      <c r="N63" s="159"/>
      <c r="O63" s="113" t="s">
        <v>409</v>
      </c>
      <c r="P63" s="354">
        <f>20*50</f>
        <v>1000</v>
      </c>
      <c r="Q63" s="158">
        <f>P63*L63</f>
        <v>1000</v>
      </c>
      <c r="R63" s="122"/>
      <c r="S63" s="122"/>
      <c r="T63" s="122"/>
      <c r="U63" s="122"/>
      <c r="V63" s="155"/>
      <c r="W63" s="155"/>
      <c r="X63" s="155"/>
      <c r="Y63" s="155"/>
      <c r="Z63" s="149"/>
      <c r="AA63" s="122"/>
    </row>
    <row r="64" spans="1:32" x14ac:dyDescent="0.3">
      <c r="A64" s="115">
        <v>13</v>
      </c>
      <c r="B64" s="113">
        <v>2</v>
      </c>
      <c r="C64" s="113" t="s">
        <v>215</v>
      </c>
      <c r="D64" s="113"/>
      <c r="E64" s="113"/>
      <c r="F64" s="113"/>
      <c r="G64" s="113"/>
      <c r="H64" s="116"/>
      <c r="I64" s="113"/>
      <c r="J64" s="156">
        <v>4</v>
      </c>
      <c r="K64" s="158"/>
      <c r="L64" s="158"/>
      <c r="M64" s="159"/>
      <c r="N64" s="161"/>
      <c r="O64" s="113"/>
      <c r="P64" s="162"/>
      <c r="Q64" s="158"/>
      <c r="R64" s="122"/>
      <c r="S64" s="122"/>
      <c r="T64" s="122"/>
      <c r="U64" s="122"/>
      <c r="V64" s="134"/>
      <c r="W64" s="158"/>
      <c r="X64" s="158"/>
      <c r="Y64" s="159"/>
      <c r="Z64" s="161"/>
      <c r="AA64" s="122"/>
    </row>
    <row r="65" spans="1:27" ht="19.5" thickBot="1" x14ac:dyDescent="0.35">
      <c r="A65" s="115">
        <v>15</v>
      </c>
      <c r="B65" s="113">
        <v>2</v>
      </c>
      <c r="C65" s="113" t="s">
        <v>216</v>
      </c>
      <c r="D65" s="113"/>
      <c r="E65" s="113"/>
      <c r="F65" s="113"/>
      <c r="G65" s="113"/>
      <c r="H65" s="116"/>
      <c r="I65" s="113"/>
      <c r="J65" s="163">
        <v>5</v>
      </c>
      <c r="K65" s="164"/>
      <c r="L65" s="164"/>
      <c r="M65" s="165"/>
      <c r="N65" s="166"/>
      <c r="O65" s="131"/>
      <c r="P65" s="167"/>
      <c r="Q65" s="168"/>
      <c r="R65" s="122"/>
      <c r="S65" s="122"/>
      <c r="T65" s="122"/>
      <c r="U65" s="122"/>
      <c r="V65" s="169"/>
      <c r="W65" s="158"/>
      <c r="X65" s="158"/>
      <c r="Y65" s="159"/>
      <c r="Z65" s="161"/>
      <c r="AA65" s="122"/>
    </row>
    <row r="66" spans="1:27" x14ac:dyDescent="0.3">
      <c r="A66" s="115">
        <v>9</v>
      </c>
      <c r="B66" s="134">
        <v>2</v>
      </c>
      <c r="C66" s="113" t="s">
        <v>214</v>
      </c>
      <c r="D66" s="134"/>
      <c r="E66" s="113"/>
      <c r="F66" s="113"/>
      <c r="G66" s="113"/>
      <c r="H66" s="116"/>
      <c r="I66" s="113"/>
      <c r="J66" s="134"/>
      <c r="K66" s="158"/>
      <c r="L66" s="158"/>
      <c r="M66" s="159"/>
      <c r="N66" s="161"/>
      <c r="O66" s="113"/>
      <c r="P66" s="170"/>
      <c r="Q66" s="171"/>
      <c r="R66" s="122"/>
      <c r="S66" s="122"/>
      <c r="T66" s="122"/>
      <c r="U66" s="122"/>
      <c r="V66" s="169"/>
      <c r="W66" s="168"/>
      <c r="X66" s="168"/>
      <c r="Y66" s="159"/>
      <c r="Z66" s="161"/>
      <c r="AA66" s="122"/>
    </row>
    <row r="67" spans="1:27" ht="19.5" thickBot="1" x14ac:dyDescent="0.35">
      <c r="A67" s="115">
        <v>10</v>
      </c>
      <c r="B67" s="113">
        <v>2</v>
      </c>
      <c r="C67" s="113" t="s">
        <v>214</v>
      </c>
      <c r="D67" s="113"/>
      <c r="E67" s="113"/>
      <c r="F67" s="113"/>
      <c r="G67" s="113"/>
      <c r="H67" s="116"/>
      <c r="I67" s="113"/>
      <c r="J67" s="134"/>
      <c r="K67" s="158"/>
      <c r="L67" s="158"/>
      <c r="M67" s="159"/>
      <c r="N67" s="161"/>
      <c r="O67" s="113"/>
      <c r="P67" s="172"/>
      <c r="Q67" s="159"/>
      <c r="R67" s="122"/>
      <c r="S67" s="122"/>
      <c r="T67" s="122"/>
      <c r="U67" s="122"/>
      <c r="V67" s="170"/>
      <c r="W67" s="171"/>
      <c r="X67" s="171"/>
      <c r="Y67" s="171"/>
      <c r="Z67" s="173"/>
      <c r="AA67" s="122"/>
    </row>
    <row r="68" spans="1:27" x14ac:dyDescent="0.3">
      <c r="A68" s="115"/>
      <c r="B68" s="113"/>
      <c r="C68" s="113"/>
      <c r="D68" s="113"/>
      <c r="E68" s="113"/>
      <c r="F68" s="113"/>
      <c r="G68" s="113"/>
      <c r="H68" s="116"/>
      <c r="I68" s="113"/>
      <c r="J68" s="174" t="s">
        <v>118</v>
      </c>
      <c r="K68" s="175"/>
      <c r="L68" s="175"/>
      <c r="M68" s="176"/>
      <c r="N68" s="177"/>
      <c r="O68" s="111"/>
      <c r="P68" s="178"/>
      <c r="Q68" s="159"/>
      <c r="R68" s="155"/>
      <c r="S68" s="155"/>
      <c r="T68" s="149"/>
      <c r="U68" s="122"/>
      <c r="V68" s="172"/>
      <c r="W68" s="159"/>
      <c r="X68" s="159"/>
      <c r="Y68" s="159"/>
      <c r="Z68" s="161"/>
      <c r="AA68" s="122"/>
    </row>
    <row r="69" spans="1:27" x14ac:dyDescent="0.3">
      <c r="A69" s="115">
        <v>7</v>
      </c>
      <c r="B69" s="113">
        <v>1</v>
      </c>
      <c r="C69" s="113" t="s">
        <v>234</v>
      </c>
      <c r="D69" s="113"/>
      <c r="E69" s="113"/>
      <c r="F69" s="113"/>
      <c r="G69" s="113"/>
      <c r="H69" s="116"/>
      <c r="I69" s="113"/>
      <c r="J69" s="133" t="s">
        <v>220</v>
      </c>
      <c r="K69" s="356">
        <v>20</v>
      </c>
      <c r="L69" s="158"/>
      <c r="M69" s="159"/>
      <c r="N69" s="159"/>
      <c r="O69" s="113"/>
      <c r="P69" s="179"/>
      <c r="Q69" s="159">
        <f>K69*P63</f>
        <v>20000</v>
      </c>
      <c r="R69" s="358">
        <f>Q70-Q69</f>
        <v>-18644.77</v>
      </c>
      <c r="S69" s="159"/>
      <c r="T69" s="161"/>
      <c r="U69" s="122"/>
      <c r="V69" s="172"/>
      <c r="W69" s="159"/>
      <c r="X69" s="159"/>
      <c r="Y69" s="159"/>
      <c r="Z69" s="161"/>
      <c r="AA69" s="122"/>
    </row>
    <row r="70" spans="1:27" x14ac:dyDescent="0.3">
      <c r="A70" s="115">
        <v>1</v>
      </c>
      <c r="B70" s="113">
        <v>1</v>
      </c>
      <c r="C70" s="113" t="s">
        <v>214</v>
      </c>
      <c r="D70" s="113"/>
      <c r="E70" s="113"/>
      <c r="F70" s="113"/>
      <c r="G70" s="134"/>
      <c r="H70" s="160"/>
      <c r="I70" s="113"/>
      <c r="J70" s="180">
        <v>23</v>
      </c>
      <c r="K70" s="171"/>
      <c r="L70" s="171"/>
      <c r="M70" s="171"/>
      <c r="N70" s="173"/>
      <c r="O70" s="113"/>
      <c r="P70" s="179"/>
      <c r="Q70" s="361">
        <f>'Luas Lahan'!B91</f>
        <v>1355.23</v>
      </c>
      <c r="R70" s="158"/>
      <c r="S70" s="159"/>
      <c r="T70" s="161"/>
      <c r="U70" s="122"/>
      <c r="V70" s="172"/>
      <c r="W70" s="159"/>
      <c r="X70" s="159"/>
      <c r="Y70" s="159"/>
      <c r="Z70" s="161"/>
      <c r="AA70" s="122"/>
    </row>
    <row r="71" spans="1:27" ht="19.5" thickBot="1" x14ac:dyDescent="0.35">
      <c r="A71" s="115"/>
      <c r="B71" s="113"/>
      <c r="C71" s="113"/>
      <c r="D71" s="113"/>
      <c r="E71" s="113"/>
      <c r="F71" s="113"/>
      <c r="G71" s="134"/>
      <c r="H71" s="160"/>
      <c r="I71" s="113"/>
      <c r="J71" s="181"/>
      <c r="K71" s="165"/>
      <c r="L71" s="165"/>
      <c r="M71" s="165"/>
      <c r="N71" s="166"/>
      <c r="O71" s="131"/>
      <c r="P71" s="182"/>
      <c r="Q71" s="153"/>
      <c r="R71" s="168"/>
      <c r="S71" s="159"/>
      <c r="T71" s="138"/>
      <c r="U71" s="122"/>
      <c r="V71" s="172"/>
      <c r="W71" s="159"/>
      <c r="X71" s="159"/>
      <c r="Y71" s="159"/>
      <c r="Z71" s="161"/>
      <c r="AA71" s="122"/>
    </row>
    <row r="72" spans="1:27" x14ac:dyDescent="0.3">
      <c r="A72" s="115"/>
      <c r="B72" s="113"/>
      <c r="C72" s="113"/>
      <c r="D72" s="113"/>
      <c r="E72" s="113"/>
      <c r="F72" s="113"/>
      <c r="G72" s="134"/>
      <c r="H72" s="160"/>
      <c r="I72" s="113"/>
      <c r="J72" s="172"/>
      <c r="K72" s="159"/>
      <c r="L72" s="159"/>
      <c r="M72" s="159"/>
      <c r="N72" s="161"/>
      <c r="O72" s="113"/>
      <c r="P72" s="152"/>
      <c r="Q72" s="153"/>
      <c r="R72" s="171"/>
      <c r="S72" s="171"/>
      <c r="T72" s="173"/>
      <c r="U72" s="122"/>
      <c r="V72" s="152"/>
      <c r="W72" s="153"/>
      <c r="X72" s="153"/>
      <c r="Y72" s="153"/>
      <c r="Z72" s="173"/>
      <c r="AA72" s="122"/>
    </row>
    <row r="73" spans="1:27" ht="19.5" thickBot="1" x14ac:dyDescent="0.35">
      <c r="A73" s="144">
        <f>SUM(A53:A72)</f>
        <v>282</v>
      </c>
      <c r="B73" s="131">
        <f>SUM(B53:B72)</f>
        <v>31</v>
      </c>
      <c r="C73" s="131">
        <f>SUM(A73:B73)</f>
        <v>313</v>
      </c>
      <c r="D73" s="131"/>
      <c r="E73" s="131"/>
      <c r="F73" s="131"/>
      <c r="G73" s="130"/>
      <c r="H73" s="183"/>
      <c r="I73" s="113"/>
      <c r="J73" s="184" t="s">
        <v>235</v>
      </c>
      <c r="K73" s="185">
        <f>E79+J70+K63+F60+N53+F36+N27+O10+F12</f>
        <v>1403</v>
      </c>
      <c r="L73" s="159"/>
      <c r="M73" s="159"/>
      <c r="N73" s="161"/>
      <c r="O73" s="113"/>
      <c r="P73" s="113"/>
      <c r="Q73" s="113"/>
      <c r="R73" s="159"/>
      <c r="S73" s="159"/>
      <c r="T73" s="161"/>
      <c r="U73" s="122"/>
      <c r="V73" s="152"/>
      <c r="W73" s="153"/>
      <c r="X73" s="153"/>
      <c r="Y73" s="153"/>
      <c r="Z73" s="161"/>
      <c r="AA73" s="122"/>
    </row>
    <row r="74" spans="1:27" ht="19.5" thickBot="1" x14ac:dyDescent="0.35">
      <c r="A74" s="113"/>
      <c r="B74" s="113"/>
      <c r="C74" s="113"/>
      <c r="D74" s="113"/>
      <c r="E74" s="113"/>
      <c r="F74" s="113"/>
      <c r="G74" s="113"/>
      <c r="H74" s="113"/>
      <c r="I74" s="113"/>
      <c r="J74" s="172"/>
      <c r="K74" s="159"/>
      <c r="L74" s="159"/>
      <c r="M74" s="159"/>
      <c r="N74" s="159"/>
      <c r="O74" s="113"/>
      <c r="P74" s="113"/>
      <c r="Q74" s="113"/>
      <c r="R74" s="159"/>
      <c r="S74" s="159"/>
      <c r="T74" s="161"/>
      <c r="U74" s="122"/>
      <c r="V74" s="122"/>
      <c r="W74" s="122"/>
      <c r="X74" s="122"/>
      <c r="Y74" s="122"/>
      <c r="Z74" s="122"/>
      <c r="AA74" s="122"/>
    </row>
    <row r="75" spans="1:27" x14ac:dyDescent="0.3">
      <c r="A75" s="109" t="s">
        <v>107</v>
      </c>
      <c r="B75" s="111"/>
      <c r="C75" s="111"/>
      <c r="D75" s="111"/>
      <c r="E75" s="111"/>
      <c r="F75" s="111"/>
      <c r="G75" s="111"/>
      <c r="H75" s="112"/>
      <c r="I75" s="113"/>
      <c r="J75" s="152" t="s">
        <v>236</v>
      </c>
      <c r="K75" s="153"/>
      <c r="L75" s="153"/>
      <c r="M75" s="153"/>
      <c r="N75" s="173"/>
      <c r="O75" s="113"/>
      <c r="P75" s="113"/>
      <c r="Q75" s="113"/>
      <c r="R75" s="159"/>
      <c r="S75" s="159"/>
      <c r="T75" s="161"/>
      <c r="U75" s="122"/>
      <c r="V75" s="122"/>
      <c r="W75" s="122"/>
      <c r="X75" s="122"/>
      <c r="Y75" s="122"/>
      <c r="Z75" s="122"/>
      <c r="AA75" s="122"/>
    </row>
    <row r="76" spans="1:27" x14ac:dyDescent="0.3">
      <c r="A76" s="115">
        <v>11</v>
      </c>
      <c r="B76" s="113">
        <v>2</v>
      </c>
      <c r="C76" s="113"/>
      <c r="D76" s="117" t="s">
        <v>237</v>
      </c>
      <c r="E76" s="117">
        <f>A76+B76+A83+B83</f>
        <v>15</v>
      </c>
      <c r="F76" s="118">
        <f>E76/E79</f>
        <v>0.18518518518518517</v>
      </c>
      <c r="G76" s="113"/>
      <c r="H76" s="116"/>
      <c r="I76" s="113"/>
      <c r="J76" s="114" t="s">
        <v>238</v>
      </c>
      <c r="L76" s="153" t="s">
        <v>239</v>
      </c>
      <c r="M76" s="114" t="s">
        <v>240</v>
      </c>
      <c r="O76" s="153" t="s">
        <v>241</v>
      </c>
      <c r="P76" s="113"/>
      <c r="Q76" s="113"/>
      <c r="R76" s="159"/>
      <c r="S76" s="159"/>
      <c r="T76" s="161"/>
      <c r="U76" s="122"/>
      <c r="V76" s="122"/>
      <c r="W76" s="122"/>
      <c r="X76" s="122"/>
      <c r="Y76" s="122"/>
      <c r="Z76" s="122"/>
      <c r="AA76" s="122"/>
    </row>
    <row r="77" spans="1:27" x14ac:dyDescent="0.3">
      <c r="A77" s="115">
        <v>9</v>
      </c>
      <c r="B77" s="113">
        <v>2</v>
      </c>
      <c r="C77" s="113"/>
      <c r="D77" s="117" t="s">
        <v>242</v>
      </c>
      <c r="E77" s="117">
        <f>A77+B77+A78+B78+A79+B79+A80+B80+A81+B81+A82+B82</f>
        <v>66</v>
      </c>
      <c r="F77" s="118">
        <f>E77/E79</f>
        <v>0.81481481481481477</v>
      </c>
      <c r="G77" s="113"/>
      <c r="H77" s="116"/>
      <c r="I77" s="113"/>
      <c r="J77" s="152" t="s">
        <v>212</v>
      </c>
      <c r="K77" s="186">
        <f>F3+F30+F53+N21</f>
        <v>349</v>
      </c>
      <c r="L77" s="187">
        <f>349*72</f>
        <v>25128</v>
      </c>
      <c r="M77" s="114">
        <v>4008.84</v>
      </c>
      <c r="N77" s="114" t="s">
        <v>243</v>
      </c>
      <c r="O77" s="113">
        <f>J70+N52+N26+O9+F10+K63</f>
        <v>193</v>
      </c>
      <c r="P77" s="113"/>
      <c r="Q77" s="122"/>
      <c r="R77" s="153"/>
      <c r="S77" s="153"/>
      <c r="T77" s="173"/>
      <c r="U77" s="122"/>
      <c r="V77" s="122"/>
      <c r="W77" s="122"/>
      <c r="X77" s="122"/>
      <c r="Y77" s="122"/>
      <c r="Z77" s="122"/>
      <c r="AA77" s="122"/>
    </row>
    <row r="78" spans="1:27" x14ac:dyDescent="0.3">
      <c r="A78" s="115">
        <v>10</v>
      </c>
      <c r="B78" s="113">
        <v>2</v>
      </c>
      <c r="C78" s="113"/>
      <c r="D78" s="117"/>
      <c r="E78" s="117"/>
      <c r="F78" s="118"/>
      <c r="G78" s="113"/>
      <c r="H78" s="116"/>
      <c r="I78" s="113"/>
      <c r="J78" s="113" t="s">
        <v>213</v>
      </c>
      <c r="K78" s="188">
        <f>F4+F31+N22</f>
        <v>126</v>
      </c>
      <c r="L78" s="113">
        <f>126*90</f>
        <v>11340</v>
      </c>
      <c r="O78" s="113"/>
      <c r="P78" s="113"/>
      <c r="Q78" s="122"/>
      <c r="R78" s="153"/>
      <c r="S78" s="153"/>
      <c r="T78" s="161"/>
      <c r="U78" s="122"/>
    </row>
    <row r="79" spans="1:27" x14ac:dyDescent="0.3">
      <c r="A79" s="115">
        <v>12</v>
      </c>
      <c r="B79" s="113">
        <v>2</v>
      </c>
      <c r="C79" s="113"/>
      <c r="D79" s="117"/>
      <c r="E79" s="125">
        <f>SUM(E76:E78)</f>
        <v>81</v>
      </c>
      <c r="F79" s="118">
        <f>SUM(F76:F78)</f>
        <v>1</v>
      </c>
      <c r="G79" s="113"/>
      <c r="H79" s="116"/>
      <c r="I79" s="113"/>
      <c r="J79" s="114" t="s">
        <v>231</v>
      </c>
      <c r="K79" s="188">
        <f>F32</f>
        <v>9</v>
      </c>
      <c r="L79" s="134">
        <f>9*126</f>
        <v>1134</v>
      </c>
      <c r="O79" s="134"/>
      <c r="P79" s="113"/>
      <c r="Q79" s="122"/>
      <c r="R79" s="113"/>
      <c r="S79" s="113"/>
      <c r="T79" s="122"/>
      <c r="U79" s="122"/>
    </row>
    <row r="80" spans="1:27" x14ac:dyDescent="0.3">
      <c r="A80" s="115">
        <v>10</v>
      </c>
      <c r="B80" s="113">
        <v>2</v>
      </c>
      <c r="C80" s="113"/>
      <c r="D80" s="113"/>
      <c r="E80" s="113"/>
      <c r="F80" s="122"/>
      <c r="G80" s="122"/>
      <c r="H80" s="121"/>
      <c r="I80" s="113"/>
      <c r="J80" s="113" t="s">
        <v>222</v>
      </c>
      <c r="K80" s="189">
        <f>N20</f>
        <v>19</v>
      </c>
      <c r="L80" s="134"/>
      <c r="O80" s="134"/>
      <c r="P80" s="113"/>
      <c r="Q80" s="122"/>
      <c r="R80" s="113"/>
      <c r="S80" s="113"/>
      <c r="T80" s="122"/>
      <c r="U80" s="122"/>
    </row>
    <row r="81" spans="1:21" x14ac:dyDescent="0.3">
      <c r="A81" s="148">
        <v>8</v>
      </c>
      <c r="B81" s="122">
        <v>2</v>
      </c>
      <c r="C81" s="122"/>
      <c r="D81" s="122"/>
      <c r="E81" s="122"/>
      <c r="F81" s="122"/>
      <c r="G81" s="122"/>
      <c r="H81" s="121"/>
      <c r="I81" s="113"/>
      <c r="J81" s="134" t="s">
        <v>224</v>
      </c>
      <c r="K81" s="189">
        <f>N24</f>
        <v>12</v>
      </c>
      <c r="L81" s="134">
        <f>12*84</f>
        <v>1008</v>
      </c>
      <c r="O81" s="134"/>
      <c r="P81" s="113"/>
      <c r="Q81" s="122"/>
      <c r="R81" s="113"/>
      <c r="S81" s="113"/>
      <c r="T81" s="122"/>
      <c r="U81" s="122"/>
    </row>
    <row r="82" spans="1:21" x14ac:dyDescent="0.3">
      <c r="A82" s="148">
        <v>5</v>
      </c>
      <c r="B82" s="122">
        <v>2</v>
      </c>
      <c r="C82" s="122"/>
      <c r="D82" s="122"/>
      <c r="E82" s="122"/>
      <c r="F82" s="122"/>
      <c r="G82" s="122"/>
      <c r="H82" s="121"/>
      <c r="I82" s="113"/>
      <c r="J82" s="134" t="s">
        <v>223</v>
      </c>
      <c r="K82" s="189">
        <f>F33+F54+N23</f>
        <v>229</v>
      </c>
      <c r="L82" s="113">
        <f>105*229</f>
        <v>24045</v>
      </c>
      <c r="O82" s="113"/>
      <c r="P82" s="113"/>
      <c r="R82" s="190"/>
      <c r="S82" s="190"/>
    </row>
    <row r="83" spans="1:21" x14ac:dyDescent="0.3">
      <c r="A83" s="148">
        <v>1</v>
      </c>
      <c r="B83" s="122">
        <v>1</v>
      </c>
      <c r="C83" s="122"/>
      <c r="D83" s="122"/>
      <c r="E83" s="122"/>
      <c r="F83" s="122"/>
      <c r="G83" s="122"/>
      <c r="H83" s="121"/>
      <c r="I83" s="113"/>
      <c r="J83" s="113" t="s">
        <v>215</v>
      </c>
      <c r="K83" s="188">
        <f>F5+F55+O5+N49</f>
        <v>176</v>
      </c>
      <c r="L83" s="113">
        <f>176*120</f>
        <v>21120</v>
      </c>
      <c r="O83" s="113"/>
    </row>
    <row r="84" spans="1:21" ht="19.5" thickBot="1" x14ac:dyDescent="0.35">
      <c r="A84" s="191">
        <f>SUM(A76:A83)</f>
        <v>66</v>
      </c>
      <c r="B84" s="135">
        <f>SUM(B76:B83)</f>
        <v>15</v>
      </c>
      <c r="C84" s="135">
        <f>SUM(A84:B84)</f>
        <v>81</v>
      </c>
      <c r="D84" s="135"/>
      <c r="E84" s="135"/>
      <c r="F84" s="135"/>
      <c r="G84" s="135"/>
      <c r="H84" s="136"/>
      <c r="I84" s="113"/>
      <c r="J84" s="113" t="s">
        <v>216</v>
      </c>
      <c r="K84" s="188">
        <f>F6+F56</f>
        <v>29</v>
      </c>
      <c r="L84" s="134">
        <f>136*29</f>
        <v>3944</v>
      </c>
      <c r="O84" s="134"/>
    </row>
    <row r="85" spans="1:21" x14ac:dyDescent="0.3">
      <c r="I85" s="113"/>
      <c r="J85" s="113" t="s">
        <v>244</v>
      </c>
      <c r="K85" s="188">
        <f>F34+F7</f>
        <v>40</v>
      </c>
      <c r="L85" s="134">
        <f>144*40</f>
        <v>5760</v>
      </c>
      <c r="O85" s="134"/>
    </row>
    <row r="86" spans="1:21" x14ac:dyDescent="0.3">
      <c r="I86" s="113"/>
      <c r="J86" s="113" t="s">
        <v>234</v>
      </c>
      <c r="K86" s="134">
        <f>F57</f>
        <v>8</v>
      </c>
      <c r="L86" s="114">
        <f>170*8</f>
        <v>1360</v>
      </c>
    </row>
    <row r="87" spans="1:21" x14ac:dyDescent="0.3">
      <c r="I87" s="113"/>
      <c r="J87" s="134" t="s">
        <v>214</v>
      </c>
      <c r="K87" s="134">
        <f>F8+F58+O4+N50</f>
        <v>74</v>
      </c>
      <c r="L87" s="114">
        <f>180*74</f>
        <v>13320</v>
      </c>
    </row>
    <row r="88" spans="1:21" x14ac:dyDescent="0.3">
      <c r="I88" s="113"/>
      <c r="J88" s="114" t="s">
        <v>242</v>
      </c>
      <c r="K88" s="114">
        <f>E77</f>
        <v>66</v>
      </c>
      <c r="L88" s="114">
        <f>200*66</f>
        <v>13200</v>
      </c>
    </row>
    <row r="89" spans="1:21" x14ac:dyDescent="0.3">
      <c r="I89" s="113"/>
      <c r="J89" s="114" t="s">
        <v>237</v>
      </c>
      <c r="K89" s="114">
        <f>E76</f>
        <v>15</v>
      </c>
      <c r="L89" s="114">
        <f>210*15</f>
        <v>3150</v>
      </c>
    </row>
    <row r="90" spans="1:21" x14ac:dyDescent="0.3">
      <c r="I90" s="113"/>
      <c r="J90" s="114" t="s">
        <v>232</v>
      </c>
      <c r="K90" s="114">
        <f>F35</f>
        <v>13</v>
      </c>
      <c r="L90" s="114">
        <f>216*13</f>
        <v>2808</v>
      </c>
    </row>
    <row r="91" spans="1:21" x14ac:dyDescent="0.3">
      <c r="I91" s="113"/>
      <c r="J91" s="114" t="s">
        <v>245</v>
      </c>
      <c r="K91" s="114">
        <f>O7+N51</f>
        <v>45</v>
      </c>
      <c r="L91" s="185"/>
      <c r="O91" s="185"/>
    </row>
    <row r="92" spans="1:21" x14ac:dyDescent="0.3">
      <c r="I92" s="113"/>
      <c r="K92" s="192">
        <f>SUM(K77:K91)</f>
        <v>1210</v>
      </c>
      <c r="L92" s="193">
        <f>SUM(L77:L91)</f>
        <v>127317</v>
      </c>
      <c r="O92" s="114">
        <f>SUM(O77:O91)</f>
        <v>193</v>
      </c>
    </row>
    <row r="93" spans="1:21" x14ac:dyDescent="0.3">
      <c r="I93" s="134"/>
    </row>
    <row r="94" spans="1:21" x14ac:dyDescent="0.3">
      <c r="I94" s="134"/>
    </row>
    <row r="95" spans="1:21" x14ac:dyDescent="0.3">
      <c r="E95" s="114" t="s">
        <v>246</v>
      </c>
      <c r="F95" s="194">
        <f>SUM(K77:K90)</f>
        <v>1165</v>
      </c>
      <c r="I95" s="134"/>
    </row>
    <row r="96" spans="1:21" x14ac:dyDescent="0.3">
      <c r="E96" s="114" t="s">
        <v>247</v>
      </c>
      <c r="F96" s="194">
        <f>K91</f>
        <v>45</v>
      </c>
      <c r="I96" s="134"/>
    </row>
    <row r="97" spans="5:9" x14ac:dyDescent="0.3">
      <c r="E97" s="114" t="s">
        <v>248</v>
      </c>
      <c r="F97" s="194">
        <f>O77</f>
        <v>193</v>
      </c>
      <c r="I97" s="113"/>
    </row>
    <row r="98" spans="5:9" x14ac:dyDescent="0.3">
      <c r="F98" s="195">
        <f>SUM(F95:F97)</f>
        <v>1403</v>
      </c>
      <c r="I98" s="113"/>
    </row>
    <row r="99" spans="5:9" x14ac:dyDescent="0.3">
      <c r="I99" s="113"/>
    </row>
    <row r="100" spans="5:9" x14ac:dyDescent="0.3">
      <c r="I100" s="113"/>
    </row>
    <row r="101" spans="5:9" x14ac:dyDescent="0.3">
      <c r="I101" s="113"/>
    </row>
    <row r="102" spans="5:9" x14ac:dyDescent="0.3">
      <c r="I102" s="113"/>
    </row>
  </sheetData>
  <mergeCells count="1">
    <mergeCell ref="J62:N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E22" sqref="E22"/>
    </sheetView>
  </sheetViews>
  <sheetFormatPr defaultRowHeight="15" x14ac:dyDescent="0.25"/>
  <cols>
    <col min="2" max="2" width="15.85546875" bestFit="1" customWidth="1"/>
    <col min="3" max="3" width="16.85546875" bestFit="1" customWidth="1"/>
    <col min="5" max="5" width="18" customWidth="1"/>
    <col min="6" max="6" width="11.5703125" bestFit="1" customWidth="1"/>
  </cols>
  <sheetData>
    <row r="2" spans="2:6" x14ac:dyDescent="0.25">
      <c r="B2" t="s">
        <v>397</v>
      </c>
    </row>
    <row r="4" spans="2:6" x14ac:dyDescent="0.25">
      <c r="B4" t="s">
        <v>98</v>
      </c>
      <c r="C4" s="25">
        <f>(305000000+305000000*1.1+305000000*1.1*1.1)</f>
        <v>1009550000</v>
      </c>
    </row>
    <row r="5" spans="2:6" x14ac:dyDescent="0.25">
      <c r="B5" t="s">
        <v>325</v>
      </c>
      <c r="C5" s="67">
        <f>SUM(C9:C17)</f>
        <v>41471.369999999995</v>
      </c>
      <c r="D5" s="298">
        <f>C5/(C5+C6)</f>
        <v>0.11186307178018071</v>
      </c>
      <c r="E5" s="67">
        <f>D5*C4</f>
        <v>112931364.11568142</v>
      </c>
    </row>
    <row r="6" spans="2:6" x14ac:dyDescent="0.25">
      <c r="B6" t="s">
        <v>324</v>
      </c>
      <c r="C6" s="67">
        <f>SUM(C20:C28)</f>
        <v>329261.96799999999</v>
      </c>
      <c r="D6" s="298">
        <f>C6/(C5+C6)</f>
        <v>0.88813692821981927</v>
      </c>
      <c r="E6" s="67">
        <f>D6*C4</f>
        <v>896618635.88431859</v>
      </c>
    </row>
    <row r="8" spans="2:6" x14ac:dyDescent="0.25">
      <c r="B8" t="s">
        <v>325</v>
      </c>
    </row>
    <row r="9" spans="2:6" x14ac:dyDescent="0.25">
      <c r="B9" t="s">
        <v>380</v>
      </c>
      <c r="C9">
        <f>'Cluster A'!C51</f>
        <v>8206.7000000000007</v>
      </c>
      <c r="E9" s="200">
        <f>(C9/$C$5)*$E$5+($F$16/5)</f>
        <v>28068826.371908318</v>
      </c>
    </row>
    <row r="10" spans="2:6" x14ac:dyDescent="0.25">
      <c r="B10" t="s">
        <v>381</v>
      </c>
      <c r="E10" s="200"/>
    </row>
    <row r="11" spans="2:6" x14ac:dyDescent="0.25">
      <c r="B11" t="s">
        <v>382</v>
      </c>
      <c r="E11" s="200"/>
    </row>
    <row r="12" spans="2:6" x14ac:dyDescent="0.25">
      <c r="B12" t="s">
        <v>383</v>
      </c>
      <c r="E12" s="200"/>
    </row>
    <row r="13" spans="2:6" x14ac:dyDescent="0.25">
      <c r="B13" t="s">
        <v>384</v>
      </c>
      <c r="C13">
        <f>'Cluster E'!C53</f>
        <v>2530.87</v>
      </c>
      <c r="E13" s="200">
        <f t="shared" ref="E13:E17" si="0">(C13/$C$5)*$E$5+($F$16/5)</f>
        <v>12612881.116453573</v>
      </c>
    </row>
    <row r="14" spans="2:6" x14ac:dyDescent="0.25">
      <c r="B14" t="s">
        <v>385</v>
      </c>
      <c r="C14">
        <f>'Cluster F'!C51</f>
        <v>8867.34</v>
      </c>
      <c r="E14" s="200">
        <f t="shared" si="0"/>
        <v>29867825.932071961</v>
      </c>
    </row>
    <row r="15" spans="2:6" x14ac:dyDescent="0.25">
      <c r="B15" t="s">
        <v>386</v>
      </c>
      <c r="C15">
        <f>'Cluster G'!C53</f>
        <v>2469.1999999999998</v>
      </c>
      <c r="E15" s="200">
        <f t="shared" si="0"/>
        <v>12444946.53351083</v>
      </c>
    </row>
    <row r="16" spans="2:6" x14ac:dyDescent="0.25">
      <c r="B16" t="s">
        <v>387</v>
      </c>
      <c r="C16">
        <f>'Luas Lahan'!B84</f>
        <v>10504.56</v>
      </c>
      <c r="E16" s="200"/>
      <c r="F16" s="200">
        <f>(C16/$C$5)*$E$5</f>
        <v>28605138.683265649</v>
      </c>
    </row>
    <row r="17" spans="2:5" x14ac:dyDescent="0.25">
      <c r="B17" t="s">
        <v>388</v>
      </c>
      <c r="C17">
        <f>'Cluster I'!C26</f>
        <v>8892.7000000000007</v>
      </c>
      <c r="E17" s="200">
        <f t="shared" si="0"/>
        <v>29936884.161736757</v>
      </c>
    </row>
    <row r="19" spans="2:5" x14ac:dyDescent="0.25">
      <c r="B19" s="196" t="s">
        <v>324</v>
      </c>
    </row>
    <row r="20" spans="2:5" x14ac:dyDescent="0.25">
      <c r="B20" s="196" t="s">
        <v>380</v>
      </c>
      <c r="C20">
        <f>'Cluster A'!C27</f>
        <v>54672.66</v>
      </c>
      <c r="E20" s="200">
        <f>(C20/$C$6)*$E$6</f>
        <v>148880012.25020665</v>
      </c>
    </row>
    <row r="21" spans="2:5" x14ac:dyDescent="0.25">
      <c r="B21" s="196" t="s">
        <v>381</v>
      </c>
      <c r="C21">
        <f>'Cluster B'!C26</f>
        <v>44312.09</v>
      </c>
      <c r="E21" s="200">
        <f t="shared" ref="E21:E26" si="1">(C21/$C$6)*$E$6</f>
        <v>120666975.08466314</v>
      </c>
    </row>
    <row r="22" spans="2:5" x14ac:dyDescent="0.25">
      <c r="B22" s="196" t="s">
        <v>382</v>
      </c>
      <c r="C22">
        <f>'Cluster C'!C27</f>
        <v>63674.483999999997</v>
      </c>
      <c r="E22" s="200">
        <f t="shared" si="1"/>
        <v>173393026.01968858</v>
      </c>
    </row>
    <row r="23" spans="2:5" x14ac:dyDescent="0.25">
      <c r="B23" s="196" t="s">
        <v>383</v>
      </c>
      <c r="C23">
        <f>'Cluster D'!C27</f>
        <v>49289.834000000003</v>
      </c>
      <c r="E23" s="200">
        <f t="shared" si="1"/>
        <v>134221950.96654621</v>
      </c>
    </row>
    <row r="24" spans="2:5" x14ac:dyDescent="0.25">
      <c r="B24" s="196" t="s">
        <v>384</v>
      </c>
      <c r="C24">
        <f>'Cluster E'!C27</f>
        <v>36629.270000000004</v>
      </c>
      <c r="E24" s="200">
        <f t="shared" si="1"/>
        <v>99745762.62278308</v>
      </c>
    </row>
    <row r="25" spans="2:5" x14ac:dyDescent="0.25">
      <c r="B25" s="196" t="s">
        <v>385</v>
      </c>
      <c r="C25">
        <f>'Cluster F'!C26</f>
        <v>48273.25</v>
      </c>
      <c r="E25" s="200">
        <f t="shared" si="1"/>
        <v>131453674.49392967</v>
      </c>
    </row>
    <row r="26" spans="2:5" x14ac:dyDescent="0.25">
      <c r="B26" s="196" t="s">
        <v>386</v>
      </c>
      <c r="C26">
        <f>'Cluster G'!C27</f>
        <v>32410.379999999997</v>
      </c>
      <c r="E26" s="200">
        <f t="shared" si="1"/>
        <v>88257234.44650127</v>
      </c>
    </row>
    <row r="27" spans="2:5" x14ac:dyDescent="0.25">
      <c r="B27" s="196" t="s">
        <v>387</v>
      </c>
    </row>
    <row r="28" spans="2:5" x14ac:dyDescent="0.25">
      <c r="B28" s="196" t="s">
        <v>388</v>
      </c>
    </row>
    <row r="30" spans="2:5" x14ac:dyDescent="0.25">
      <c r="B30" s="196" t="s">
        <v>380</v>
      </c>
      <c r="C30">
        <f>C9+C20</f>
        <v>62879.360000000001</v>
      </c>
    </row>
    <row r="31" spans="2:5" x14ac:dyDescent="0.25">
      <c r="B31" s="196" t="s">
        <v>381</v>
      </c>
      <c r="C31" s="196">
        <f t="shared" ref="C31:C38" si="2">C10+C21</f>
        <v>44312.09</v>
      </c>
    </row>
    <row r="32" spans="2:5" x14ac:dyDescent="0.25">
      <c r="B32" s="196" t="s">
        <v>382</v>
      </c>
      <c r="C32" s="196">
        <f t="shared" si="2"/>
        <v>63674.483999999997</v>
      </c>
    </row>
    <row r="33" spans="2:3" x14ac:dyDescent="0.25">
      <c r="B33" s="196" t="s">
        <v>383</v>
      </c>
      <c r="C33" s="196">
        <f t="shared" si="2"/>
        <v>49289.834000000003</v>
      </c>
    </row>
    <row r="34" spans="2:3" x14ac:dyDescent="0.25">
      <c r="B34" s="196" t="s">
        <v>384</v>
      </c>
      <c r="C34" s="26">
        <f t="shared" si="2"/>
        <v>39160.140000000007</v>
      </c>
    </row>
    <row r="35" spans="2:3" x14ac:dyDescent="0.25">
      <c r="B35" s="196" t="s">
        <v>385</v>
      </c>
      <c r="C35" s="26">
        <f t="shared" si="2"/>
        <v>57140.59</v>
      </c>
    </row>
    <row r="36" spans="2:3" x14ac:dyDescent="0.25">
      <c r="B36" s="196" t="s">
        <v>386</v>
      </c>
      <c r="C36" s="196">
        <f t="shared" si="2"/>
        <v>34879.579999999994</v>
      </c>
    </row>
    <row r="37" spans="2:3" x14ac:dyDescent="0.25">
      <c r="B37" s="196" t="s">
        <v>387</v>
      </c>
      <c r="C37" s="196">
        <f t="shared" si="2"/>
        <v>10504.56</v>
      </c>
    </row>
    <row r="38" spans="2:3" x14ac:dyDescent="0.25">
      <c r="B38" s="196" t="s">
        <v>388</v>
      </c>
      <c r="C38" s="196">
        <f t="shared" si="2"/>
        <v>8892.7000000000007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"/>
  <sheetViews>
    <sheetView topLeftCell="A14" workbookViewId="0">
      <selection activeCell="I20" sqref="I20"/>
    </sheetView>
  </sheetViews>
  <sheetFormatPr defaultRowHeight="15" x14ac:dyDescent="0.25"/>
  <cols>
    <col min="1" max="1" width="9.140625" style="196"/>
    <col min="2" max="2" width="15.85546875" style="196" bestFit="1" customWidth="1"/>
    <col min="3" max="3" width="16.85546875" style="196" bestFit="1" customWidth="1"/>
    <col min="4" max="4" width="9.140625" style="196"/>
    <col min="5" max="5" width="18" style="196" customWidth="1"/>
    <col min="6" max="6" width="15.85546875" style="196" customWidth="1"/>
    <col min="7" max="7" width="10.5703125" style="196" bestFit="1" customWidth="1"/>
    <col min="8" max="16384" width="9.140625" style="196"/>
  </cols>
  <sheetData>
    <row r="2" spans="2:6" x14ac:dyDescent="0.25">
      <c r="B2" s="196" t="s">
        <v>379</v>
      </c>
    </row>
    <row r="5" spans="2:6" x14ac:dyDescent="0.25">
      <c r="B5" s="67" t="s">
        <v>389</v>
      </c>
      <c r="C5" s="25">
        <v>418154</v>
      </c>
    </row>
    <row r="6" spans="2:6" x14ac:dyDescent="0.25">
      <c r="B6" s="67" t="s">
        <v>390</v>
      </c>
      <c r="C6" s="25">
        <v>109977</v>
      </c>
    </row>
    <row r="7" spans="2:6" x14ac:dyDescent="0.25">
      <c r="C7" s="25"/>
    </row>
    <row r="8" spans="2:6" x14ac:dyDescent="0.25">
      <c r="B8" s="196" t="s">
        <v>325</v>
      </c>
      <c r="C8" s="67">
        <f>SUM(C13:C29)</f>
        <v>41471.369999999995</v>
      </c>
      <c r="D8" s="298">
        <f>C8/(C8+C10)</f>
        <v>0.11186307178018071</v>
      </c>
      <c r="E8" s="67" t="s">
        <v>389</v>
      </c>
      <c r="F8" s="25">
        <f>$C$5*D8</f>
        <v>46775.990917169685</v>
      </c>
    </row>
    <row r="9" spans="2:6" x14ac:dyDescent="0.25">
      <c r="C9" s="67"/>
      <c r="D9" s="298"/>
      <c r="E9" s="67" t="s">
        <v>390</v>
      </c>
      <c r="F9" s="299">
        <f>$C$6*D8</f>
        <v>12302.365045168934</v>
      </c>
    </row>
    <row r="10" spans="2:6" x14ac:dyDescent="0.25">
      <c r="B10" s="196" t="s">
        <v>324</v>
      </c>
      <c r="C10" s="67">
        <f>SUM(C32:C47)</f>
        <v>329261.96799999999</v>
      </c>
      <c r="D10" s="298">
        <f>C10/(C8+C10)</f>
        <v>0.88813692821981927</v>
      </c>
      <c r="E10" s="67" t="s">
        <v>389</v>
      </c>
      <c r="F10" s="25">
        <f>$C$5*D10</f>
        <v>371378.00908283028</v>
      </c>
    </row>
    <row r="11" spans="2:6" x14ac:dyDescent="0.25">
      <c r="E11" s="67" t="s">
        <v>390</v>
      </c>
      <c r="F11" s="299">
        <f>C6*D10</f>
        <v>97674.634954831068</v>
      </c>
    </row>
    <row r="12" spans="2:6" x14ac:dyDescent="0.25">
      <c r="B12" s="196" t="s">
        <v>325</v>
      </c>
    </row>
    <row r="13" spans="2:6" x14ac:dyDescent="0.25">
      <c r="B13" s="196" t="s">
        <v>380</v>
      </c>
      <c r="C13" s="196">
        <f>'Cluster A'!C51</f>
        <v>8206.7000000000007</v>
      </c>
      <c r="E13" s="67" t="s">
        <v>389</v>
      </c>
      <c r="F13" s="67">
        <f>(C13/$C$8)*$F$8+($G$27/5)</f>
        <v>11626.063119923681</v>
      </c>
    </row>
    <row r="14" spans="2:6" x14ac:dyDescent="0.25">
      <c r="E14" s="67" t="s">
        <v>390</v>
      </c>
      <c r="F14" s="67">
        <f>(C13/$C$8)*$F$9+($G$28/5)</f>
        <v>3057.7240531953457</v>
      </c>
    </row>
    <row r="15" spans="2:6" x14ac:dyDescent="0.25">
      <c r="B15" s="196" t="s">
        <v>381</v>
      </c>
    </row>
    <row r="17" spans="2:7" x14ac:dyDescent="0.25">
      <c r="B17" s="196" t="s">
        <v>382</v>
      </c>
    </row>
    <row r="19" spans="2:7" x14ac:dyDescent="0.25">
      <c r="B19" s="196" t="s">
        <v>383</v>
      </c>
    </row>
    <row r="21" spans="2:7" x14ac:dyDescent="0.25">
      <c r="B21" s="196" t="s">
        <v>384</v>
      </c>
      <c r="C21" s="196">
        <f>'Cluster E'!C53</f>
        <v>2530.87</v>
      </c>
      <c r="E21" s="67" t="s">
        <v>389</v>
      </c>
      <c r="F21" s="67">
        <f t="shared" ref="F21" si="0">(C21/$C$8)*$F$8+($G$27/5)</f>
        <v>5224.2352437913205</v>
      </c>
    </row>
    <row r="22" spans="2:7" x14ac:dyDescent="0.25">
      <c r="E22" s="67" t="s">
        <v>390</v>
      </c>
      <c r="F22" s="67">
        <f t="shared" ref="F22" si="1">(C21/$C$8)*$F$9+($G$28/5)</f>
        <v>1374.0050780488482</v>
      </c>
    </row>
    <row r="23" spans="2:7" x14ac:dyDescent="0.25">
      <c r="B23" s="196" t="s">
        <v>385</v>
      </c>
      <c r="C23" s="196">
        <f>'Cluster F'!C51</f>
        <v>8867.34</v>
      </c>
      <c r="E23" s="67" t="s">
        <v>389</v>
      </c>
      <c r="F23" s="67">
        <f t="shared" ref="F23" si="2">(C23/$C$8)*$F$8+($G$27/5)</f>
        <v>12371.20586875303</v>
      </c>
    </row>
    <row r="24" spans="2:7" x14ac:dyDescent="0.25">
      <c r="E24" s="67" t="s">
        <v>390</v>
      </c>
      <c r="F24" s="67">
        <f t="shared" ref="F24" si="3">(C23/$C$8)*$F$9+($G$28/5)</f>
        <v>3253.7010475275902</v>
      </c>
    </row>
    <row r="25" spans="2:7" x14ac:dyDescent="0.25">
      <c r="B25" s="196" t="s">
        <v>386</v>
      </c>
      <c r="C25" s="196">
        <f>'Cluster G'!C53</f>
        <v>2469.1999999999998</v>
      </c>
      <c r="E25" s="67" t="s">
        <v>389</v>
      </c>
      <c r="F25" s="67">
        <f t="shared" ref="F25" si="4">(C25/$C$8)*$F$8+($G$27/5)</f>
        <v>5154.6770073534626</v>
      </c>
    </row>
    <row r="26" spans="2:7" x14ac:dyDescent="0.25">
      <c r="E26" s="67" t="s">
        <v>390</v>
      </c>
      <c r="F26" s="67">
        <f t="shared" ref="F26" si="5">(C25/$C$8)*$F$9+($G$28/5)</f>
        <v>1355.7108463334366</v>
      </c>
    </row>
    <row r="27" spans="2:7" x14ac:dyDescent="0.25">
      <c r="B27" s="196" t="s">
        <v>387</v>
      </c>
      <c r="C27" s="196">
        <f>'Luas Lahan'!B84</f>
        <v>10504.56</v>
      </c>
      <c r="E27" s="67" t="s">
        <v>389</v>
      </c>
      <c r="F27" s="67"/>
      <c r="G27" s="67">
        <f>(C27/$C$8)*$F$8</f>
        <v>11848.202823993131</v>
      </c>
    </row>
    <row r="28" spans="2:7" x14ac:dyDescent="0.25">
      <c r="E28" s="67" t="s">
        <v>390</v>
      </c>
      <c r="F28" s="67"/>
      <c r="G28" s="67">
        <f>(C27/$C$8)*$F$9</f>
        <v>3116.1481224005806</v>
      </c>
    </row>
    <row r="29" spans="2:7" x14ac:dyDescent="0.25">
      <c r="B29" s="196" t="s">
        <v>388</v>
      </c>
      <c r="C29" s="196">
        <f>'Cluster I'!C26</f>
        <v>8892.7000000000007</v>
      </c>
      <c r="E29" s="67" t="s">
        <v>389</v>
      </c>
      <c r="F29" s="67">
        <f t="shared" ref="F29" si="6">(C29/$C$8)*$F$8+($G$27/5)</f>
        <v>12399.809677348198</v>
      </c>
    </row>
    <row r="30" spans="2:7" x14ac:dyDescent="0.25">
      <c r="E30" s="67" t="s">
        <v>390</v>
      </c>
      <c r="F30" s="67">
        <f t="shared" ref="F30" si="7">(C29/$C$8)*$F$9+($G$28/5)</f>
        <v>3261.2240200637152</v>
      </c>
    </row>
    <row r="31" spans="2:7" x14ac:dyDescent="0.25">
      <c r="B31" s="196" t="s">
        <v>324</v>
      </c>
    </row>
    <row r="32" spans="2:7" x14ac:dyDescent="0.25">
      <c r="B32" s="196" t="s">
        <v>380</v>
      </c>
      <c r="C32" s="196">
        <f>'Cluster A'!C27</f>
        <v>54672.66</v>
      </c>
      <c r="E32" s="67" t="s">
        <v>389</v>
      </c>
      <c r="F32" s="67">
        <f>(C32/$C$10)*$F$10</f>
        <v>61665.863644666344</v>
      </c>
    </row>
    <row r="33" spans="2:6" x14ac:dyDescent="0.25">
      <c r="E33" s="67" t="s">
        <v>390</v>
      </c>
      <c r="F33" s="67">
        <f>(C32/$C$10)*$F$11</f>
        <v>16218.490522748727</v>
      </c>
    </row>
    <row r="34" spans="2:6" x14ac:dyDescent="0.25">
      <c r="B34" s="196" t="s">
        <v>381</v>
      </c>
      <c r="C34" s="196">
        <f>'Cluster B'!C26</f>
        <v>44312.09</v>
      </c>
      <c r="E34" s="67" t="s">
        <v>389</v>
      </c>
      <c r="F34" s="67">
        <f t="shared" ref="F34" si="8">(C34/$C$10)*$F$10</f>
        <v>49980.068644002007</v>
      </c>
    </row>
    <row r="35" spans="2:6" x14ac:dyDescent="0.25">
      <c r="E35" s="67" t="s">
        <v>390</v>
      </c>
      <c r="F35" s="67">
        <f t="shared" ref="F35" si="9">(C34/$C$10)*$F$11</f>
        <v>13145.056628087759</v>
      </c>
    </row>
    <row r="36" spans="2:6" x14ac:dyDescent="0.25">
      <c r="B36" s="196" t="s">
        <v>382</v>
      </c>
      <c r="C36" s="196">
        <f>'Cluster C'!C27</f>
        <v>63674.483999999997</v>
      </c>
      <c r="E36" s="67" t="s">
        <v>389</v>
      </c>
      <c r="F36" s="67">
        <f t="shared" ref="F36" si="10">(C36/$C$10)*$F$10</f>
        <v>71819.114855368083</v>
      </c>
    </row>
    <row r="37" spans="2:6" x14ac:dyDescent="0.25">
      <c r="E37" s="67" t="s">
        <v>390</v>
      </c>
      <c r="F37" s="67">
        <f t="shared" ref="F37" si="11">(C36/$C$10)*$F$11</f>
        <v>18888.856245423496</v>
      </c>
    </row>
    <row r="38" spans="2:6" x14ac:dyDescent="0.25">
      <c r="B38" s="196" t="s">
        <v>383</v>
      </c>
      <c r="C38" s="196">
        <f>'Cluster D'!C27</f>
        <v>49289.834000000003</v>
      </c>
      <c r="E38" s="67" t="s">
        <v>389</v>
      </c>
      <c r="F38" s="67">
        <f t="shared" ref="F38" si="12">(C38/$C$10)*$F$10</f>
        <v>55594.518037209804</v>
      </c>
    </row>
    <row r="39" spans="2:6" x14ac:dyDescent="0.25">
      <c r="E39" s="67" t="s">
        <v>390</v>
      </c>
      <c r="F39" s="67">
        <f t="shared" ref="F39" si="13">(C38/$C$10)*$F$11</f>
        <v>14621.690358523949</v>
      </c>
    </row>
    <row r="40" spans="2:6" x14ac:dyDescent="0.25">
      <c r="B40" s="196" t="s">
        <v>384</v>
      </c>
      <c r="C40" s="196">
        <f>'Cluster E'!C27</f>
        <v>36629.270000000004</v>
      </c>
      <c r="E40" s="67" t="s">
        <v>389</v>
      </c>
      <c r="F40" s="67">
        <f t="shared" ref="F40" si="14">(C40/$C$10)*$F$10</f>
        <v>41314.535806812171</v>
      </c>
    </row>
    <row r="41" spans="2:6" x14ac:dyDescent="0.25">
      <c r="E41" s="67" t="s">
        <v>390</v>
      </c>
      <c r="F41" s="67">
        <f t="shared" ref="F41" si="15">(C40/$C$10)*$F$11</f>
        <v>10865.969725091194</v>
      </c>
    </row>
    <row r="42" spans="2:6" x14ac:dyDescent="0.25">
      <c r="B42" s="196" t="s">
        <v>385</v>
      </c>
      <c r="C42" s="196">
        <f>'Cluster F'!C26</f>
        <v>48273.25</v>
      </c>
      <c r="E42" s="67" t="s">
        <v>389</v>
      </c>
      <c r="F42" s="67">
        <f t="shared" ref="F42" si="16">(C42/$C$10)*$F$10</f>
        <v>54447.902337016152</v>
      </c>
    </row>
    <row r="43" spans="2:6" x14ac:dyDescent="0.25">
      <c r="E43" s="67" t="s">
        <v>390</v>
      </c>
      <c r="F43" s="67">
        <f t="shared" ref="F43" si="17">(C42/$C$10)*$F$11</f>
        <v>14320.123579633404</v>
      </c>
    </row>
    <row r="44" spans="2:6" x14ac:dyDescent="0.25">
      <c r="B44" s="196" t="s">
        <v>386</v>
      </c>
      <c r="C44" s="196">
        <f>'Cluster G'!C27</f>
        <v>32410.379999999997</v>
      </c>
      <c r="E44" s="67" t="s">
        <v>389</v>
      </c>
      <c r="F44" s="67">
        <f t="shared" ref="F44" si="18">(C44/$C$10)*$F$10</f>
        <v>36556.005757755724</v>
      </c>
    </row>
    <row r="45" spans="2:6" x14ac:dyDescent="0.25">
      <c r="E45" s="67" t="s">
        <v>390</v>
      </c>
      <c r="F45" s="67">
        <f t="shared" ref="F45" si="19">(C44/$C$10)*$F$11</f>
        <v>9614.4478953225407</v>
      </c>
    </row>
    <row r="46" spans="2:6" x14ac:dyDescent="0.25">
      <c r="B46" s="196" t="s">
        <v>387</v>
      </c>
    </row>
    <row r="47" spans="2:6" x14ac:dyDescent="0.25">
      <c r="B47" s="196" t="s">
        <v>388</v>
      </c>
    </row>
    <row r="49" spans="2:3" x14ac:dyDescent="0.25">
      <c r="B49" s="196" t="s">
        <v>380</v>
      </c>
      <c r="C49" s="196">
        <f>C13+C32</f>
        <v>62879.360000000001</v>
      </c>
    </row>
    <row r="50" spans="2:3" x14ac:dyDescent="0.25">
      <c r="B50" s="196" t="s">
        <v>381</v>
      </c>
      <c r="C50" s="196">
        <f>C15+C34</f>
        <v>44312.09</v>
      </c>
    </row>
    <row r="51" spans="2:3" x14ac:dyDescent="0.25">
      <c r="B51" s="196" t="s">
        <v>382</v>
      </c>
      <c r="C51" s="196">
        <f>C17+C36</f>
        <v>63674.483999999997</v>
      </c>
    </row>
    <row r="52" spans="2:3" x14ac:dyDescent="0.25">
      <c r="B52" s="196" t="s">
        <v>383</v>
      </c>
      <c r="C52" s="196">
        <f>C19+C38</f>
        <v>49289.834000000003</v>
      </c>
    </row>
    <row r="53" spans="2:3" x14ac:dyDescent="0.25">
      <c r="B53" s="196" t="s">
        <v>384</v>
      </c>
      <c r="C53" s="26">
        <f>C21+C40</f>
        <v>39160.140000000007</v>
      </c>
    </row>
    <row r="54" spans="2:3" x14ac:dyDescent="0.25">
      <c r="B54" s="196" t="s">
        <v>385</v>
      </c>
      <c r="C54" s="26">
        <f>C23+C42</f>
        <v>57140.59</v>
      </c>
    </row>
    <row r="55" spans="2:3" x14ac:dyDescent="0.25">
      <c r="B55" s="196" t="s">
        <v>386</v>
      </c>
      <c r="C55" s="196">
        <f>C25+C44</f>
        <v>34879.579999999994</v>
      </c>
    </row>
    <row r="56" spans="2:3" x14ac:dyDescent="0.25">
      <c r="B56" s="196" t="s">
        <v>387</v>
      </c>
      <c r="C56" s="196">
        <f>C27+C46</f>
        <v>10504.56</v>
      </c>
    </row>
    <row r="57" spans="2:3" x14ac:dyDescent="0.25">
      <c r="B57" s="196" t="s">
        <v>388</v>
      </c>
      <c r="C57" s="196">
        <f t="shared" ref="C57" si="20">C29+C47</f>
        <v>8892.7000000000007</v>
      </c>
    </row>
  </sheetData>
  <pageMargins left="0.7" right="0.7" top="0.75" bottom="0.75" header="0.3" footer="0.3"/>
  <ignoredErrors>
    <ignoredError sqref="F9 F33:F43 F22:F25 F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topLeftCell="A42" zoomScale="109" workbookViewId="0">
      <selection activeCell="C54" sqref="C54"/>
    </sheetView>
  </sheetViews>
  <sheetFormatPr defaultRowHeight="15" x14ac:dyDescent="0.25"/>
  <cols>
    <col min="1" max="1" width="5.7109375" customWidth="1"/>
    <col min="2" max="2" width="29" customWidth="1"/>
    <col min="3" max="3" width="17.140625" customWidth="1"/>
    <col min="4" max="4" width="11.140625" customWidth="1"/>
    <col min="5" max="5" width="15.7109375" customWidth="1"/>
    <col min="6" max="6" width="16.28515625" customWidth="1"/>
    <col min="8" max="8" width="17" style="25" bestFit="1" customWidth="1"/>
    <col min="167" max="167" width="5.7109375" customWidth="1"/>
    <col min="168" max="168" width="29" customWidth="1"/>
    <col min="169" max="169" width="17.140625" customWidth="1"/>
    <col min="170" max="170" width="11.140625" customWidth="1"/>
    <col min="171" max="171" width="15.7109375" customWidth="1"/>
    <col min="172" max="172" width="16.28515625" customWidth="1"/>
    <col min="173" max="173" width="21.140625" customWidth="1"/>
    <col min="174" max="174" width="13" customWidth="1"/>
    <col min="175" max="175" width="15.28515625" customWidth="1"/>
    <col min="176" max="177" width="14.28515625" customWidth="1"/>
    <col min="178" max="179" width="15" customWidth="1"/>
    <col min="180" max="180" width="17.7109375" customWidth="1"/>
    <col min="181" max="181" width="15.7109375" customWidth="1"/>
    <col min="182" max="183" width="15" customWidth="1"/>
    <col min="184" max="184" width="15.85546875" customWidth="1"/>
    <col min="185" max="185" width="17.85546875" customWidth="1"/>
    <col min="186" max="186" width="15.85546875" bestFit="1" customWidth="1"/>
    <col min="187" max="187" width="18.7109375" bestFit="1" customWidth="1"/>
    <col min="188" max="188" width="5.7109375" customWidth="1"/>
    <col min="189" max="189" width="16.5703125" customWidth="1"/>
    <col min="190" max="190" width="18.7109375" bestFit="1" customWidth="1"/>
    <col min="191" max="192" width="15.85546875" bestFit="1" customWidth="1"/>
    <col min="193" max="193" width="14.85546875" bestFit="1" customWidth="1"/>
    <col min="194" max="194" width="14.28515625" bestFit="1" customWidth="1"/>
    <col min="195" max="195" width="15.28515625" customWidth="1"/>
    <col min="196" max="196" width="15.85546875" customWidth="1"/>
    <col min="197" max="197" width="14.28515625" customWidth="1"/>
    <col min="198" max="198" width="14.85546875" bestFit="1" customWidth="1"/>
    <col min="199" max="199" width="16.140625" customWidth="1"/>
    <col min="200" max="200" width="17.28515625" customWidth="1"/>
    <col min="201" max="201" width="15.85546875" bestFit="1" customWidth="1"/>
    <col min="202" max="202" width="18.7109375" bestFit="1" customWidth="1"/>
    <col min="204" max="204" width="14.28515625" bestFit="1" customWidth="1"/>
    <col min="205" max="205" width="18.7109375" bestFit="1" customWidth="1"/>
    <col min="206" max="207" width="15.85546875" bestFit="1" customWidth="1"/>
    <col min="208" max="208" width="14.85546875" bestFit="1" customWidth="1"/>
    <col min="209" max="209" width="16.85546875" customWidth="1"/>
    <col min="210" max="210" width="15.28515625" customWidth="1"/>
    <col min="211" max="211" width="15.85546875" customWidth="1"/>
    <col min="212" max="212" width="14.28515625" customWidth="1"/>
    <col min="213" max="213" width="14.85546875" bestFit="1" customWidth="1"/>
    <col min="214" max="214" width="16.140625" customWidth="1"/>
    <col min="215" max="215" width="17.28515625" customWidth="1"/>
    <col min="216" max="216" width="15.85546875" bestFit="1" customWidth="1"/>
    <col min="217" max="217" width="18.7109375" bestFit="1" customWidth="1"/>
    <col min="219" max="219" width="14.28515625" bestFit="1" customWidth="1"/>
    <col min="220" max="220" width="18.7109375" bestFit="1" customWidth="1"/>
    <col min="221" max="222" width="15.85546875" bestFit="1" customWidth="1"/>
    <col min="223" max="223" width="14.85546875" bestFit="1" customWidth="1"/>
    <col min="224" max="224" width="14.28515625" bestFit="1" customWidth="1"/>
    <col min="225" max="225" width="15.28515625" customWidth="1"/>
    <col min="226" max="226" width="15.85546875" customWidth="1"/>
    <col min="227" max="227" width="14.28515625" customWidth="1"/>
    <col min="228" max="228" width="14.85546875" bestFit="1" customWidth="1"/>
    <col min="229" max="229" width="16.140625" customWidth="1"/>
    <col min="230" max="230" width="17.28515625" customWidth="1"/>
    <col min="231" max="231" width="15.85546875" bestFit="1" customWidth="1"/>
    <col min="232" max="232" width="18.7109375" bestFit="1" customWidth="1"/>
    <col min="234" max="234" width="14.28515625" bestFit="1" customWidth="1"/>
    <col min="235" max="235" width="18.7109375" bestFit="1" customWidth="1"/>
    <col min="236" max="237" width="15.85546875" bestFit="1" customWidth="1"/>
    <col min="238" max="238" width="14.85546875" bestFit="1" customWidth="1"/>
    <col min="239" max="239" width="14.28515625" bestFit="1" customWidth="1"/>
    <col min="240" max="240" width="15.28515625" customWidth="1"/>
    <col min="241" max="241" width="15.85546875" customWidth="1"/>
    <col min="242" max="242" width="14.28515625" customWidth="1"/>
    <col min="243" max="243" width="14.85546875" bestFit="1" customWidth="1"/>
    <col min="244" max="244" width="16.140625" customWidth="1"/>
    <col min="245" max="245" width="17.28515625" customWidth="1"/>
    <col min="246" max="246" width="15.85546875" bestFit="1" customWidth="1"/>
    <col min="247" max="247" width="18.7109375" bestFit="1" customWidth="1"/>
    <col min="249" max="249" width="14.28515625" bestFit="1" customWidth="1"/>
    <col min="250" max="250" width="18.7109375" bestFit="1" customWidth="1"/>
    <col min="251" max="252" width="15.85546875" bestFit="1" customWidth="1"/>
    <col min="253" max="253" width="14.85546875" bestFit="1" customWidth="1"/>
    <col min="254" max="254" width="14.28515625" bestFit="1" customWidth="1"/>
    <col min="255" max="255" width="15.28515625" customWidth="1"/>
    <col min="256" max="256" width="15.85546875" customWidth="1"/>
    <col min="257" max="257" width="14.28515625" customWidth="1"/>
    <col min="258" max="258" width="14.85546875" bestFit="1" customWidth="1"/>
    <col min="259" max="259" width="16.140625" customWidth="1"/>
    <col min="260" max="260" width="17.28515625" customWidth="1"/>
    <col min="261" max="261" width="15.85546875" bestFit="1" customWidth="1"/>
    <col min="262" max="262" width="18.7109375" bestFit="1" customWidth="1"/>
    <col min="423" max="423" width="5.7109375" customWidth="1"/>
    <col min="424" max="424" width="29" customWidth="1"/>
    <col min="425" max="425" width="17.140625" customWidth="1"/>
    <col min="426" max="426" width="11.140625" customWidth="1"/>
    <col min="427" max="427" width="15.7109375" customWidth="1"/>
    <col min="428" max="428" width="16.28515625" customWidth="1"/>
    <col min="429" max="429" width="21.140625" customWidth="1"/>
    <col min="430" max="430" width="13" customWidth="1"/>
    <col min="431" max="431" width="15.28515625" customWidth="1"/>
    <col min="432" max="433" width="14.28515625" customWidth="1"/>
    <col min="434" max="435" width="15" customWidth="1"/>
    <col min="436" max="436" width="17.7109375" customWidth="1"/>
    <col min="437" max="437" width="15.7109375" customWidth="1"/>
    <col min="438" max="439" width="15" customWidth="1"/>
    <col min="440" max="440" width="15.85546875" customWidth="1"/>
    <col min="441" max="441" width="17.85546875" customWidth="1"/>
    <col min="442" max="442" width="15.85546875" bestFit="1" customWidth="1"/>
    <col min="443" max="443" width="18.7109375" bestFit="1" customWidth="1"/>
    <col min="444" max="444" width="5.7109375" customWidth="1"/>
    <col min="445" max="445" width="16.5703125" customWidth="1"/>
    <col min="446" max="446" width="18.7109375" bestFit="1" customWidth="1"/>
    <col min="447" max="448" width="15.85546875" bestFit="1" customWidth="1"/>
    <col min="449" max="449" width="14.85546875" bestFit="1" customWidth="1"/>
    <col min="450" max="450" width="14.28515625" bestFit="1" customWidth="1"/>
    <col min="451" max="451" width="15.28515625" customWidth="1"/>
    <col min="452" max="452" width="15.85546875" customWidth="1"/>
    <col min="453" max="453" width="14.28515625" customWidth="1"/>
    <col min="454" max="454" width="14.85546875" bestFit="1" customWidth="1"/>
    <col min="455" max="455" width="16.140625" customWidth="1"/>
    <col min="456" max="456" width="17.28515625" customWidth="1"/>
    <col min="457" max="457" width="15.85546875" bestFit="1" customWidth="1"/>
    <col min="458" max="458" width="18.7109375" bestFit="1" customWidth="1"/>
    <col min="460" max="460" width="14.28515625" bestFit="1" customWidth="1"/>
    <col min="461" max="461" width="18.7109375" bestFit="1" customWidth="1"/>
    <col min="462" max="463" width="15.85546875" bestFit="1" customWidth="1"/>
    <col min="464" max="464" width="14.85546875" bestFit="1" customWidth="1"/>
    <col min="465" max="465" width="16.85546875" customWidth="1"/>
    <col min="466" max="466" width="15.28515625" customWidth="1"/>
    <col min="467" max="467" width="15.85546875" customWidth="1"/>
    <col min="468" max="468" width="14.28515625" customWidth="1"/>
    <col min="469" max="469" width="14.85546875" bestFit="1" customWidth="1"/>
    <col min="470" max="470" width="16.140625" customWidth="1"/>
    <col min="471" max="471" width="17.28515625" customWidth="1"/>
    <col min="472" max="472" width="15.85546875" bestFit="1" customWidth="1"/>
    <col min="473" max="473" width="18.7109375" bestFit="1" customWidth="1"/>
    <col min="475" max="475" width="14.28515625" bestFit="1" customWidth="1"/>
    <col min="476" max="476" width="18.7109375" bestFit="1" customWidth="1"/>
    <col min="477" max="478" width="15.85546875" bestFit="1" customWidth="1"/>
    <col min="479" max="479" width="14.85546875" bestFit="1" customWidth="1"/>
    <col min="480" max="480" width="14.28515625" bestFit="1" customWidth="1"/>
    <col min="481" max="481" width="15.28515625" customWidth="1"/>
    <col min="482" max="482" width="15.85546875" customWidth="1"/>
    <col min="483" max="483" width="14.28515625" customWidth="1"/>
    <col min="484" max="484" width="14.85546875" bestFit="1" customWidth="1"/>
    <col min="485" max="485" width="16.140625" customWidth="1"/>
    <col min="486" max="486" width="17.28515625" customWidth="1"/>
    <col min="487" max="487" width="15.85546875" bestFit="1" customWidth="1"/>
    <col min="488" max="488" width="18.7109375" bestFit="1" customWidth="1"/>
    <col min="490" max="490" width="14.28515625" bestFit="1" customWidth="1"/>
    <col min="491" max="491" width="18.7109375" bestFit="1" customWidth="1"/>
    <col min="492" max="493" width="15.85546875" bestFit="1" customWidth="1"/>
    <col min="494" max="494" width="14.85546875" bestFit="1" customWidth="1"/>
    <col min="495" max="495" width="14.28515625" bestFit="1" customWidth="1"/>
    <col min="496" max="496" width="15.28515625" customWidth="1"/>
    <col min="497" max="497" width="15.85546875" customWidth="1"/>
    <col min="498" max="498" width="14.28515625" customWidth="1"/>
    <col min="499" max="499" width="14.85546875" bestFit="1" customWidth="1"/>
    <col min="500" max="500" width="16.140625" customWidth="1"/>
    <col min="501" max="501" width="17.28515625" customWidth="1"/>
    <col min="502" max="502" width="15.85546875" bestFit="1" customWidth="1"/>
    <col min="503" max="503" width="18.7109375" bestFit="1" customWidth="1"/>
    <col min="505" max="505" width="14.28515625" bestFit="1" customWidth="1"/>
    <col min="506" max="506" width="18.7109375" bestFit="1" customWidth="1"/>
    <col min="507" max="508" width="15.85546875" bestFit="1" customWidth="1"/>
    <col min="509" max="509" width="14.85546875" bestFit="1" customWidth="1"/>
    <col min="510" max="510" width="14.28515625" bestFit="1" customWidth="1"/>
    <col min="511" max="511" width="15.28515625" customWidth="1"/>
    <col min="512" max="512" width="15.85546875" customWidth="1"/>
    <col min="513" max="513" width="14.28515625" customWidth="1"/>
    <col min="514" max="514" width="14.85546875" bestFit="1" customWidth="1"/>
    <col min="515" max="515" width="16.140625" customWidth="1"/>
    <col min="516" max="516" width="17.28515625" customWidth="1"/>
    <col min="517" max="517" width="15.85546875" bestFit="1" customWidth="1"/>
    <col min="518" max="518" width="18.7109375" bestFit="1" customWidth="1"/>
    <col min="679" max="679" width="5.7109375" customWidth="1"/>
    <col min="680" max="680" width="29" customWidth="1"/>
    <col min="681" max="681" width="17.140625" customWidth="1"/>
    <col min="682" max="682" width="11.140625" customWidth="1"/>
    <col min="683" max="683" width="15.7109375" customWidth="1"/>
    <col min="684" max="684" width="16.28515625" customWidth="1"/>
    <col min="685" max="685" width="21.140625" customWidth="1"/>
    <col min="686" max="686" width="13" customWidth="1"/>
    <col min="687" max="687" width="15.28515625" customWidth="1"/>
    <col min="688" max="689" width="14.28515625" customWidth="1"/>
    <col min="690" max="691" width="15" customWidth="1"/>
    <col min="692" max="692" width="17.7109375" customWidth="1"/>
    <col min="693" max="693" width="15.7109375" customWidth="1"/>
    <col min="694" max="695" width="15" customWidth="1"/>
    <col min="696" max="696" width="15.85546875" customWidth="1"/>
    <col min="697" max="697" width="17.85546875" customWidth="1"/>
    <col min="698" max="698" width="15.85546875" bestFit="1" customWidth="1"/>
    <col min="699" max="699" width="18.7109375" bestFit="1" customWidth="1"/>
    <col min="700" max="700" width="5.7109375" customWidth="1"/>
    <col min="701" max="701" width="16.5703125" customWidth="1"/>
    <col min="702" max="702" width="18.7109375" bestFit="1" customWidth="1"/>
    <col min="703" max="704" width="15.85546875" bestFit="1" customWidth="1"/>
    <col min="705" max="705" width="14.85546875" bestFit="1" customWidth="1"/>
    <col min="706" max="706" width="14.28515625" bestFit="1" customWidth="1"/>
    <col min="707" max="707" width="15.28515625" customWidth="1"/>
    <col min="708" max="708" width="15.85546875" customWidth="1"/>
    <col min="709" max="709" width="14.28515625" customWidth="1"/>
    <col min="710" max="710" width="14.85546875" bestFit="1" customWidth="1"/>
    <col min="711" max="711" width="16.140625" customWidth="1"/>
    <col min="712" max="712" width="17.28515625" customWidth="1"/>
    <col min="713" max="713" width="15.85546875" bestFit="1" customWidth="1"/>
    <col min="714" max="714" width="18.7109375" bestFit="1" customWidth="1"/>
    <col min="716" max="716" width="14.28515625" bestFit="1" customWidth="1"/>
    <col min="717" max="717" width="18.7109375" bestFit="1" customWidth="1"/>
    <col min="718" max="719" width="15.85546875" bestFit="1" customWidth="1"/>
    <col min="720" max="720" width="14.85546875" bestFit="1" customWidth="1"/>
    <col min="721" max="721" width="16.85546875" customWidth="1"/>
    <col min="722" max="722" width="15.28515625" customWidth="1"/>
    <col min="723" max="723" width="15.85546875" customWidth="1"/>
    <col min="724" max="724" width="14.28515625" customWidth="1"/>
    <col min="725" max="725" width="14.85546875" bestFit="1" customWidth="1"/>
    <col min="726" max="726" width="16.140625" customWidth="1"/>
    <col min="727" max="727" width="17.28515625" customWidth="1"/>
    <col min="728" max="728" width="15.85546875" bestFit="1" customWidth="1"/>
    <col min="729" max="729" width="18.7109375" bestFit="1" customWidth="1"/>
    <col min="731" max="731" width="14.28515625" bestFit="1" customWidth="1"/>
    <col min="732" max="732" width="18.7109375" bestFit="1" customWidth="1"/>
    <col min="733" max="734" width="15.85546875" bestFit="1" customWidth="1"/>
    <col min="735" max="735" width="14.85546875" bestFit="1" customWidth="1"/>
    <col min="736" max="736" width="14.28515625" bestFit="1" customWidth="1"/>
    <col min="737" max="737" width="15.28515625" customWidth="1"/>
    <col min="738" max="738" width="15.85546875" customWidth="1"/>
    <col min="739" max="739" width="14.28515625" customWidth="1"/>
    <col min="740" max="740" width="14.85546875" bestFit="1" customWidth="1"/>
    <col min="741" max="741" width="16.140625" customWidth="1"/>
    <col min="742" max="742" width="17.28515625" customWidth="1"/>
    <col min="743" max="743" width="15.85546875" bestFit="1" customWidth="1"/>
    <col min="744" max="744" width="18.7109375" bestFit="1" customWidth="1"/>
    <col min="746" max="746" width="14.28515625" bestFit="1" customWidth="1"/>
    <col min="747" max="747" width="18.7109375" bestFit="1" customWidth="1"/>
    <col min="748" max="749" width="15.85546875" bestFit="1" customWidth="1"/>
    <col min="750" max="750" width="14.85546875" bestFit="1" customWidth="1"/>
    <col min="751" max="751" width="14.28515625" bestFit="1" customWidth="1"/>
    <col min="752" max="752" width="15.28515625" customWidth="1"/>
    <col min="753" max="753" width="15.85546875" customWidth="1"/>
    <col min="754" max="754" width="14.28515625" customWidth="1"/>
    <col min="755" max="755" width="14.85546875" bestFit="1" customWidth="1"/>
    <col min="756" max="756" width="16.140625" customWidth="1"/>
    <col min="757" max="757" width="17.28515625" customWidth="1"/>
    <col min="758" max="758" width="15.85546875" bestFit="1" customWidth="1"/>
    <col min="759" max="759" width="18.7109375" bestFit="1" customWidth="1"/>
    <col min="761" max="761" width="14.28515625" bestFit="1" customWidth="1"/>
    <col min="762" max="762" width="18.7109375" bestFit="1" customWidth="1"/>
    <col min="763" max="764" width="15.85546875" bestFit="1" customWidth="1"/>
    <col min="765" max="765" width="14.85546875" bestFit="1" customWidth="1"/>
    <col min="766" max="766" width="14.28515625" bestFit="1" customWidth="1"/>
    <col min="767" max="767" width="15.28515625" customWidth="1"/>
    <col min="768" max="768" width="15.85546875" customWidth="1"/>
    <col min="769" max="769" width="14.28515625" customWidth="1"/>
    <col min="770" max="770" width="14.85546875" bestFit="1" customWidth="1"/>
    <col min="771" max="771" width="16.140625" customWidth="1"/>
    <col min="772" max="772" width="17.28515625" customWidth="1"/>
    <col min="773" max="773" width="15.85546875" bestFit="1" customWidth="1"/>
    <col min="774" max="774" width="18.7109375" bestFit="1" customWidth="1"/>
    <col min="935" max="935" width="5.7109375" customWidth="1"/>
    <col min="936" max="936" width="29" customWidth="1"/>
    <col min="937" max="937" width="17.140625" customWidth="1"/>
    <col min="938" max="938" width="11.140625" customWidth="1"/>
    <col min="939" max="939" width="15.7109375" customWidth="1"/>
    <col min="940" max="940" width="16.28515625" customWidth="1"/>
    <col min="941" max="941" width="21.140625" customWidth="1"/>
    <col min="942" max="942" width="13" customWidth="1"/>
    <col min="943" max="943" width="15.28515625" customWidth="1"/>
    <col min="944" max="945" width="14.28515625" customWidth="1"/>
    <col min="946" max="947" width="15" customWidth="1"/>
    <col min="948" max="948" width="17.7109375" customWidth="1"/>
    <col min="949" max="949" width="15.7109375" customWidth="1"/>
    <col min="950" max="951" width="15" customWidth="1"/>
    <col min="952" max="952" width="15.85546875" customWidth="1"/>
    <col min="953" max="953" width="17.85546875" customWidth="1"/>
    <col min="954" max="954" width="15.85546875" bestFit="1" customWidth="1"/>
    <col min="955" max="955" width="18.7109375" bestFit="1" customWidth="1"/>
    <col min="956" max="956" width="5.7109375" customWidth="1"/>
    <col min="957" max="957" width="16.5703125" customWidth="1"/>
    <col min="958" max="958" width="18.7109375" bestFit="1" customWidth="1"/>
    <col min="959" max="960" width="15.85546875" bestFit="1" customWidth="1"/>
    <col min="961" max="961" width="14.85546875" bestFit="1" customWidth="1"/>
    <col min="962" max="962" width="14.28515625" bestFit="1" customWidth="1"/>
    <col min="963" max="963" width="15.28515625" customWidth="1"/>
    <col min="964" max="964" width="15.85546875" customWidth="1"/>
    <col min="965" max="965" width="14.28515625" customWidth="1"/>
    <col min="966" max="966" width="14.85546875" bestFit="1" customWidth="1"/>
    <col min="967" max="967" width="16.140625" customWidth="1"/>
    <col min="968" max="968" width="17.28515625" customWidth="1"/>
    <col min="969" max="969" width="15.85546875" bestFit="1" customWidth="1"/>
    <col min="970" max="970" width="18.7109375" bestFit="1" customWidth="1"/>
    <col min="972" max="972" width="14.28515625" bestFit="1" customWidth="1"/>
    <col min="973" max="973" width="18.7109375" bestFit="1" customWidth="1"/>
    <col min="974" max="975" width="15.85546875" bestFit="1" customWidth="1"/>
    <col min="976" max="976" width="14.85546875" bestFit="1" customWidth="1"/>
    <col min="977" max="977" width="16.85546875" customWidth="1"/>
    <col min="978" max="978" width="15.28515625" customWidth="1"/>
    <col min="979" max="979" width="15.85546875" customWidth="1"/>
    <col min="980" max="980" width="14.28515625" customWidth="1"/>
    <col min="981" max="981" width="14.85546875" bestFit="1" customWidth="1"/>
    <col min="982" max="982" width="16.140625" customWidth="1"/>
    <col min="983" max="983" width="17.28515625" customWidth="1"/>
    <col min="984" max="984" width="15.85546875" bestFit="1" customWidth="1"/>
    <col min="985" max="985" width="18.7109375" bestFit="1" customWidth="1"/>
    <col min="987" max="987" width="14.28515625" bestFit="1" customWidth="1"/>
    <col min="988" max="988" width="18.7109375" bestFit="1" customWidth="1"/>
    <col min="989" max="990" width="15.85546875" bestFit="1" customWidth="1"/>
    <col min="991" max="991" width="14.85546875" bestFit="1" customWidth="1"/>
    <col min="992" max="992" width="14.28515625" bestFit="1" customWidth="1"/>
    <col min="993" max="993" width="15.28515625" customWidth="1"/>
    <col min="994" max="994" width="15.85546875" customWidth="1"/>
    <col min="995" max="995" width="14.28515625" customWidth="1"/>
    <col min="996" max="996" width="14.85546875" bestFit="1" customWidth="1"/>
    <col min="997" max="997" width="16.140625" customWidth="1"/>
    <col min="998" max="998" width="17.28515625" customWidth="1"/>
    <col min="999" max="999" width="15.85546875" bestFit="1" customWidth="1"/>
    <col min="1000" max="1000" width="18.7109375" bestFit="1" customWidth="1"/>
    <col min="1002" max="1002" width="14.28515625" bestFit="1" customWidth="1"/>
    <col min="1003" max="1003" width="18.7109375" bestFit="1" customWidth="1"/>
    <col min="1004" max="1005" width="15.85546875" bestFit="1" customWidth="1"/>
    <col min="1006" max="1006" width="14.85546875" bestFit="1" customWidth="1"/>
    <col min="1007" max="1007" width="14.28515625" bestFit="1" customWidth="1"/>
    <col min="1008" max="1008" width="15.28515625" customWidth="1"/>
    <col min="1009" max="1009" width="15.85546875" customWidth="1"/>
    <col min="1010" max="1010" width="14.28515625" customWidth="1"/>
    <col min="1011" max="1011" width="14.85546875" bestFit="1" customWidth="1"/>
    <col min="1012" max="1012" width="16.140625" customWidth="1"/>
    <col min="1013" max="1013" width="17.28515625" customWidth="1"/>
    <col min="1014" max="1014" width="15.85546875" bestFit="1" customWidth="1"/>
    <col min="1015" max="1015" width="18.7109375" bestFit="1" customWidth="1"/>
    <col min="1017" max="1017" width="14.28515625" bestFit="1" customWidth="1"/>
    <col min="1018" max="1018" width="18.7109375" bestFit="1" customWidth="1"/>
    <col min="1019" max="1020" width="15.85546875" bestFit="1" customWidth="1"/>
    <col min="1021" max="1021" width="14.85546875" bestFit="1" customWidth="1"/>
    <col min="1022" max="1022" width="14.28515625" bestFit="1" customWidth="1"/>
    <col min="1023" max="1023" width="15.28515625" customWidth="1"/>
    <col min="1024" max="1024" width="15.85546875" customWidth="1"/>
    <col min="1025" max="1025" width="14.28515625" customWidth="1"/>
    <col min="1026" max="1026" width="14.85546875" bestFit="1" customWidth="1"/>
    <col min="1027" max="1027" width="16.140625" customWidth="1"/>
    <col min="1028" max="1028" width="17.28515625" customWidth="1"/>
    <col min="1029" max="1029" width="15.85546875" bestFit="1" customWidth="1"/>
    <col min="1030" max="1030" width="18.7109375" bestFit="1" customWidth="1"/>
    <col min="1191" max="1191" width="5.7109375" customWidth="1"/>
    <col min="1192" max="1192" width="29" customWidth="1"/>
    <col min="1193" max="1193" width="17.140625" customWidth="1"/>
    <col min="1194" max="1194" width="11.140625" customWidth="1"/>
    <col min="1195" max="1195" width="15.7109375" customWidth="1"/>
    <col min="1196" max="1196" width="16.28515625" customWidth="1"/>
    <col min="1197" max="1197" width="21.140625" customWidth="1"/>
    <col min="1198" max="1198" width="13" customWidth="1"/>
    <col min="1199" max="1199" width="15.28515625" customWidth="1"/>
    <col min="1200" max="1201" width="14.28515625" customWidth="1"/>
    <col min="1202" max="1203" width="15" customWidth="1"/>
    <col min="1204" max="1204" width="17.7109375" customWidth="1"/>
    <col min="1205" max="1205" width="15.7109375" customWidth="1"/>
    <col min="1206" max="1207" width="15" customWidth="1"/>
    <col min="1208" max="1208" width="15.85546875" customWidth="1"/>
    <col min="1209" max="1209" width="17.85546875" customWidth="1"/>
    <col min="1210" max="1210" width="15.85546875" bestFit="1" customWidth="1"/>
    <col min="1211" max="1211" width="18.7109375" bestFit="1" customWidth="1"/>
    <col min="1212" max="1212" width="5.7109375" customWidth="1"/>
    <col min="1213" max="1213" width="16.5703125" customWidth="1"/>
    <col min="1214" max="1214" width="18.7109375" bestFit="1" customWidth="1"/>
    <col min="1215" max="1216" width="15.85546875" bestFit="1" customWidth="1"/>
    <col min="1217" max="1217" width="14.85546875" bestFit="1" customWidth="1"/>
    <col min="1218" max="1218" width="14.28515625" bestFit="1" customWidth="1"/>
    <col min="1219" max="1219" width="15.28515625" customWidth="1"/>
    <col min="1220" max="1220" width="15.85546875" customWidth="1"/>
    <col min="1221" max="1221" width="14.28515625" customWidth="1"/>
    <col min="1222" max="1222" width="14.85546875" bestFit="1" customWidth="1"/>
    <col min="1223" max="1223" width="16.140625" customWidth="1"/>
    <col min="1224" max="1224" width="17.28515625" customWidth="1"/>
    <col min="1225" max="1225" width="15.85546875" bestFit="1" customWidth="1"/>
    <col min="1226" max="1226" width="18.7109375" bestFit="1" customWidth="1"/>
    <col min="1228" max="1228" width="14.28515625" bestFit="1" customWidth="1"/>
    <col min="1229" max="1229" width="18.7109375" bestFit="1" customWidth="1"/>
    <col min="1230" max="1231" width="15.85546875" bestFit="1" customWidth="1"/>
    <col min="1232" max="1232" width="14.85546875" bestFit="1" customWidth="1"/>
    <col min="1233" max="1233" width="16.85546875" customWidth="1"/>
    <col min="1234" max="1234" width="15.28515625" customWidth="1"/>
    <col min="1235" max="1235" width="15.85546875" customWidth="1"/>
    <col min="1236" max="1236" width="14.28515625" customWidth="1"/>
    <col min="1237" max="1237" width="14.85546875" bestFit="1" customWidth="1"/>
    <col min="1238" max="1238" width="16.140625" customWidth="1"/>
    <col min="1239" max="1239" width="17.28515625" customWidth="1"/>
    <col min="1240" max="1240" width="15.85546875" bestFit="1" customWidth="1"/>
    <col min="1241" max="1241" width="18.7109375" bestFit="1" customWidth="1"/>
    <col min="1243" max="1243" width="14.28515625" bestFit="1" customWidth="1"/>
    <col min="1244" max="1244" width="18.7109375" bestFit="1" customWidth="1"/>
    <col min="1245" max="1246" width="15.85546875" bestFit="1" customWidth="1"/>
    <col min="1247" max="1247" width="14.85546875" bestFit="1" customWidth="1"/>
    <col min="1248" max="1248" width="14.28515625" bestFit="1" customWidth="1"/>
    <col min="1249" max="1249" width="15.28515625" customWidth="1"/>
    <col min="1250" max="1250" width="15.85546875" customWidth="1"/>
    <col min="1251" max="1251" width="14.28515625" customWidth="1"/>
    <col min="1252" max="1252" width="14.85546875" bestFit="1" customWidth="1"/>
    <col min="1253" max="1253" width="16.140625" customWidth="1"/>
    <col min="1254" max="1254" width="17.28515625" customWidth="1"/>
    <col min="1255" max="1255" width="15.85546875" bestFit="1" customWidth="1"/>
    <col min="1256" max="1256" width="18.7109375" bestFit="1" customWidth="1"/>
    <col min="1258" max="1258" width="14.28515625" bestFit="1" customWidth="1"/>
    <col min="1259" max="1259" width="18.7109375" bestFit="1" customWidth="1"/>
    <col min="1260" max="1261" width="15.85546875" bestFit="1" customWidth="1"/>
    <col min="1262" max="1262" width="14.85546875" bestFit="1" customWidth="1"/>
    <col min="1263" max="1263" width="14.28515625" bestFit="1" customWidth="1"/>
    <col min="1264" max="1264" width="15.28515625" customWidth="1"/>
    <col min="1265" max="1265" width="15.85546875" customWidth="1"/>
    <col min="1266" max="1266" width="14.28515625" customWidth="1"/>
    <col min="1267" max="1267" width="14.85546875" bestFit="1" customWidth="1"/>
    <col min="1268" max="1268" width="16.140625" customWidth="1"/>
    <col min="1269" max="1269" width="17.28515625" customWidth="1"/>
    <col min="1270" max="1270" width="15.85546875" bestFit="1" customWidth="1"/>
    <col min="1271" max="1271" width="18.7109375" bestFit="1" customWidth="1"/>
    <col min="1273" max="1273" width="14.28515625" bestFit="1" customWidth="1"/>
    <col min="1274" max="1274" width="18.7109375" bestFit="1" customWidth="1"/>
    <col min="1275" max="1276" width="15.85546875" bestFit="1" customWidth="1"/>
    <col min="1277" max="1277" width="14.85546875" bestFit="1" customWidth="1"/>
    <col min="1278" max="1278" width="14.28515625" bestFit="1" customWidth="1"/>
    <col min="1279" max="1279" width="15.28515625" customWidth="1"/>
    <col min="1280" max="1280" width="15.85546875" customWidth="1"/>
    <col min="1281" max="1281" width="14.28515625" customWidth="1"/>
    <col min="1282" max="1282" width="14.85546875" bestFit="1" customWidth="1"/>
    <col min="1283" max="1283" width="16.140625" customWidth="1"/>
    <col min="1284" max="1284" width="17.28515625" customWidth="1"/>
    <col min="1285" max="1285" width="15.85546875" bestFit="1" customWidth="1"/>
    <col min="1286" max="1286" width="18.7109375" bestFit="1" customWidth="1"/>
    <col min="1447" max="1447" width="5.7109375" customWidth="1"/>
    <col min="1448" max="1448" width="29" customWidth="1"/>
    <col min="1449" max="1449" width="17.140625" customWidth="1"/>
    <col min="1450" max="1450" width="11.140625" customWidth="1"/>
    <col min="1451" max="1451" width="15.7109375" customWidth="1"/>
    <col min="1452" max="1452" width="16.28515625" customWidth="1"/>
    <col min="1453" max="1453" width="21.140625" customWidth="1"/>
    <col min="1454" max="1454" width="13" customWidth="1"/>
    <col min="1455" max="1455" width="15.28515625" customWidth="1"/>
    <col min="1456" max="1457" width="14.28515625" customWidth="1"/>
    <col min="1458" max="1459" width="15" customWidth="1"/>
    <col min="1460" max="1460" width="17.7109375" customWidth="1"/>
    <col min="1461" max="1461" width="15.7109375" customWidth="1"/>
    <col min="1462" max="1463" width="15" customWidth="1"/>
    <col min="1464" max="1464" width="15.85546875" customWidth="1"/>
    <col min="1465" max="1465" width="17.85546875" customWidth="1"/>
    <col min="1466" max="1466" width="15.85546875" bestFit="1" customWidth="1"/>
    <col min="1467" max="1467" width="18.7109375" bestFit="1" customWidth="1"/>
    <col min="1468" max="1468" width="5.7109375" customWidth="1"/>
    <col min="1469" max="1469" width="16.5703125" customWidth="1"/>
    <col min="1470" max="1470" width="18.7109375" bestFit="1" customWidth="1"/>
    <col min="1471" max="1472" width="15.85546875" bestFit="1" customWidth="1"/>
    <col min="1473" max="1473" width="14.85546875" bestFit="1" customWidth="1"/>
    <col min="1474" max="1474" width="14.28515625" bestFit="1" customWidth="1"/>
    <col min="1475" max="1475" width="15.28515625" customWidth="1"/>
    <col min="1476" max="1476" width="15.85546875" customWidth="1"/>
    <col min="1477" max="1477" width="14.28515625" customWidth="1"/>
    <col min="1478" max="1478" width="14.85546875" bestFit="1" customWidth="1"/>
    <col min="1479" max="1479" width="16.140625" customWidth="1"/>
    <col min="1480" max="1480" width="17.28515625" customWidth="1"/>
    <col min="1481" max="1481" width="15.85546875" bestFit="1" customWidth="1"/>
    <col min="1482" max="1482" width="18.7109375" bestFit="1" customWidth="1"/>
    <col min="1484" max="1484" width="14.28515625" bestFit="1" customWidth="1"/>
    <col min="1485" max="1485" width="18.7109375" bestFit="1" customWidth="1"/>
    <col min="1486" max="1487" width="15.85546875" bestFit="1" customWidth="1"/>
    <col min="1488" max="1488" width="14.85546875" bestFit="1" customWidth="1"/>
    <col min="1489" max="1489" width="16.85546875" customWidth="1"/>
    <col min="1490" max="1490" width="15.28515625" customWidth="1"/>
    <col min="1491" max="1491" width="15.85546875" customWidth="1"/>
    <col min="1492" max="1492" width="14.28515625" customWidth="1"/>
    <col min="1493" max="1493" width="14.85546875" bestFit="1" customWidth="1"/>
    <col min="1494" max="1494" width="16.140625" customWidth="1"/>
    <col min="1495" max="1495" width="17.28515625" customWidth="1"/>
    <col min="1496" max="1496" width="15.85546875" bestFit="1" customWidth="1"/>
    <col min="1497" max="1497" width="18.7109375" bestFit="1" customWidth="1"/>
    <col min="1499" max="1499" width="14.28515625" bestFit="1" customWidth="1"/>
    <col min="1500" max="1500" width="18.7109375" bestFit="1" customWidth="1"/>
    <col min="1501" max="1502" width="15.85546875" bestFit="1" customWidth="1"/>
    <col min="1503" max="1503" width="14.85546875" bestFit="1" customWidth="1"/>
    <col min="1504" max="1504" width="14.28515625" bestFit="1" customWidth="1"/>
    <col min="1505" max="1505" width="15.28515625" customWidth="1"/>
    <col min="1506" max="1506" width="15.85546875" customWidth="1"/>
    <col min="1507" max="1507" width="14.28515625" customWidth="1"/>
    <col min="1508" max="1508" width="14.85546875" bestFit="1" customWidth="1"/>
    <col min="1509" max="1509" width="16.140625" customWidth="1"/>
    <col min="1510" max="1510" width="17.28515625" customWidth="1"/>
    <col min="1511" max="1511" width="15.85546875" bestFit="1" customWidth="1"/>
    <col min="1512" max="1512" width="18.7109375" bestFit="1" customWidth="1"/>
    <col min="1514" max="1514" width="14.28515625" bestFit="1" customWidth="1"/>
    <col min="1515" max="1515" width="18.7109375" bestFit="1" customWidth="1"/>
    <col min="1516" max="1517" width="15.85546875" bestFit="1" customWidth="1"/>
    <col min="1518" max="1518" width="14.85546875" bestFit="1" customWidth="1"/>
    <col min="1519" max="1519" width="14.28515625" bestFit="1" customWidth="1"/>
    <col min="1520" max="1520" width="15.28515625" customWidth="1"/>
    <col min="1521" max="1521" width="15.85546875" customWidth="1"/>
    <col min="1522" max="1522" width="14.28515625" customWidth="1"/>
    <col min="1523" max="1523" width="14.85546875" bestFit="1" customWidth="1"/>
    <col min="1524" max="1524" width="16.140625" customWidth="1"/>
    <col min="1525" max="1525" width="17.28515625" customWidth="1"/>
    <col min="1526" max="1526" width="15.85546875" bestFit="1" customWidth="1"/>
    <col min="1527" max="1527" width="18.7109375" bestFit="1" customWidth="1"/>
    <col min="1529" max="1529" width="14.28515625" bestFit="1" customWidth="1"/>
    <col min="1530" max="1530" width="18.7109375" bestFit="1" customWidth="1"/>
    <col min="1531" max="1532" width="15.85546875" bestFit="1" customWidth="1"/>
    <col min="1533" max="1533" width="14.85546875" bestFit="1" customWidth="1"/>
    <col min="1534" max="1534" width="14.28515625" bestFit="1" customWidth="1"/>
    <col min="1535" max="1535" width="15.28515625" customWidth="1"/>
    <col min="1536" max="1536" width="15.85546875" customWidth="1"/>
    <col min="1537" max="1537" width="14.28515625" customWidth="1"/>
    <col min="1538" max="1538" width="14.85546875" bestFit="1" customWidth="1"/>
    <col min="1539" max="1539" width="16.140625" customWidth="1"/>
    <col min="1540" max="1540" width="17.28515625" customWidth="1"/>
    <col min="1541" max="1541" width="15.85546875" bestFit="1" customWidth="1"/>
    <col min="1542" max="1542" width="18.7109375" bestFit="1" customWidth="1"/>
    <col min="1703" max="1703" width="5.7109375" customWidth="1"/>
    <col min="1704" max="1704" width="29" customWidth="1"/>
    <col min="1705" max="1705" width="17.140625" customWidth="1"/>
    <col min="1706" max="1706" width="11.140625" customWidth="1"/>
    <col min="1707" max="1707" width="15.7109375" customWidth="1"/>
    <col min="1708" max="1708" width="16.28515625" customWidth="1"/>
    <col min="1709" max="1709" width="21.140625" customWidth="1"/>
    <col min="1710" max="1710" width="13" customWidth="1"/>
    <col min="1711" max="1711" width="15.28515625" customWidth="1"/>
    <col min="1712" max="1713" width="14.28515625" customWidth="1"/>
    <col min="1714" max="1715" width="15" customWidth="1"/>
    <col min="1716" max="1716" width="17.7109375" customWidth="1"/>
    <col min="1717" max="1717" width="15.7109375" customWidth="1"/>
    <col min="1718" max="1719" width="15" customWidth="1"/>
    <col min="1720" max="1720" width="15.85546875" customWidth="1"/>
    <col min="1721" max="1721" width="17.85546875" customWidth="1"/>
    <col min="1722" max="1722" width="15.85546875" bestFit="1" customWidth="1"/>
    <col min="1723" max="1723" width="18.7109375" bestFit="1" customWidth="1"/>
    <col min="1724" max="1724" width="5.7109375" customWidth="1"/>
    <col min="1725" max="1725" width="16.5703125" customWidth="1"/>
    <col min="1726" max="1726" width="18.7109375" bestFit="1" customWidth="1"/>
    <col min="1727" max="1728" width="15.85546875" bestFit="1" customWidth="1"/>
    <col min="1729" max="1729" width="14.85546875" bestFit="1" customWidth="1"/>
    <col min="1730" max="1730" width="14.28515625" bestFit="1" customWidth="1"/>
    <col min="1731" max="1731" width="15.28515625" customWidth="1"/>
    <col min="1732" max="1732" width="15.85546875" customWidth="1"/>
    <col min="1733" max="1733" width="14.28515625" customWidth="1"/>
    <col min="1734" max="1734" width="14.85546875" bestFit="1" customWidth="1"/>
    <col min="1735" max="1735" width="16.140625" customWidth="1"/>
    <col min="1736" max="1736" width="17.28515625" customWidth="1"/>
    <col min="1737" max="1737" width="15.85546875" bestFit="1" customWidth="1"/>
    <col min="1738" max="1738" width="18.7109375" bestFit="1" customWidth="1"/>
    <col min="1740" max="1740" width="14.28515625" bestFit="1" customWidth="1"/>
    <col min="1741" max="1741" width="18.7109375" bestFit="1" customWidth="1"/>
    <col min="1742" max="1743" width="15.85546875" bestFit="1" customWidth="1"/>
    <col min="1744" max="1744" width="14.85546875" bestFit="1" customWidth="1"/>
    <col min="1745" max="1745" width="16.85546875" customWidth="1"/>
    <col min="1746" max="1746" width="15.28515625" customWidth="1"/>
    <col min="1747" max="1747" width="15.85546875" customWidth="1"/>
    <col min="1748" max="1748" width="14.28515625" customWidth="1"/>
    <col min="1749" max="1749" width="14.85546875" bestFit="1" customWidth="1"/>
    <col min="1750" max="1750" width="16.140625" customWidth="1"/>
    <col min="1751" max="1751" width="17.28515625" customWidth="1"/>
    <col min="1752" max="1752" width="15.85546875" bestFit="1" customWidth="1"/>
    <col min="1753" max="1753" width="18.7109375" bestFit="1" customWidth="1"/>
    <col min="1755" max="1755" width="14.28515625" bestFit="1" customWidth="1"/>
    <col min="1756" max="1756" width="18.7109375" bestFit="1" customWidth="1"/>
    <col min="1757" max="1758" width="15.85546875" bestFit="1" customWidth="1"/>
    <col min="1759" max="1759" width="14.85546875" bestFit="1" customWidth="1"/>
    <col min="1760" max="1760" width="14.28515625" bestFit="1" customWidth="1"/>
    <col min="1761" max="1761" width="15.28515625" customWidth="1"/>
    <col min="1762" max="1762" width="15.85546875" customWidth="1"/>
    <col min="1763" max="1763" width="14.28515625" customWidth="1"/>
    <col min="1764" max="1764" width="14.85546875" bestFit="1" customWidth="1"/>
    <col min="1765" max="1765" width="16.140625" customWidth="1"/>
    <col min="1766" max="1766" width="17.28515625" customWidth="1"/>
    <col min="1767" max="1767" width="15.85546875" bestFit="1" customWidth="1"/>
    <col min="1768" max="1768" width="18.7109375" bestFit="1" customWidth="1"/>
    <col min="1770" max="1770" width="14.28515625" bestFit="1" customWidth="1"/>
    <col min="1771" max="1771" width="18.7109375" bestFit="1" customWidth="1"/>
    <col min="1772" max="1773" width="15.85546875" bestFit="1" customWidth="1"/>
    <col min="1774" max="1774" width="14.85546875" bestFit="1" customWidth="1"/>
    <col min="1775" max="1775" width="14.28515625" bestFit="1" customWidth="1"/>
    <col min="1776" max="1776" width="15.28515625" customWidth="1"/>
    <col min="1777" max="1777" width="15.85546875" customWidth="1"/>
    <col min="1778" max="1778" width="14.28515625" customWidth="1"/>
    <col min="1779" max="1779" width="14.85546875" bestFit="1" customWidth="1"/>
    <col min="1780" max="1780" width="16.140625" customWidth="1"/>
    <col min="1781" max="1781" width="17.28515625" customWidth="1"/>
    <col min="1782" max="1782" width="15.85546875" bestFit="1" customWidth="1"/>
    <col min="1783" max="1783" width="18.7109375" bestFit="1" customWidth="1"/>
    <col min="1785" max="1785" width="14.28515625" bestFit="1" customWidth="1"/>
    <col min="1786" max="1786" width="18.7109375" bestFit="1" customWidth="1"/>
    <col min="1787" max="1788" width="15.85546875" bestFit="1" customWidth="1"/>
    <col min="1789" max="1789" width="14.85546875" bestFit="1" customWidth="1"/>
    <col min="1790" max="1790" width="14.28515625" bestFit="1" customWidth="1"/>
    <col min="1791" max="1791" width="15.28515625" customWidth="1"/>
    <col min="1792" max="1792" width="15.85546875" customWidth="1"/>
    <col min="1793" max="1793" width="14.28515625" customWidth="1"/>
    <col min="1794" max="1794" width="14.85546875" bestFit="1" customWidth="1"/>
    <col min="1795" max="1795" width="16.140625" customWidth="1"/>
    <col min="1796" max="1796" width="17.28515625" customWidth="1"/>
    <col min="1797" max="1797" width="15.85546875" bestFit="1" customWidth="1"/>
    <col min="1798" max="1798" width="18.7109375" bestFit="1" customWidth="1"/>
    <col min="1959" max="1959" width="5.7109375" customWidth="1"/>
    <col min="1960" max="1960" width="29" customWidth="1"/>
    <col min="1961" max="1961" width="17.140625" customWidth="1"/>
    <col min="1962" max="1962" width="11.140625" customWidth="1"/>
    <col min="1963" max="1963" width="15.7109375" customWidth="1"/>
    <col min="1964" max="1964" width="16.28515625" customWidth="1"/>
    <col min="1965" max="1965" width="21.140625" customWidth="1"/>
    <col min="1966" max="1966" width="13" customWidth="1"/>
    <col min="1967" max="1967" width="15.28515625" customWidth="1"/>
    <col min="1968" max="1969" width="14.28515625" customWidth="1"/>
    <col min="1970" max="1971" width="15" customWidth="1"/>
    <col min="1972" max="1972" width="17.7109375" customWidth="1"/>
    <col min="1973" max="1973" width="15.7109375" customWidth="1"/>
    <col min="1974" max="1975" width="15" customWidth="1"/>
    <col min="1976" max="1976" width="15.85546875" customWidth="1"/>
    <col min="1977" max="1977" width="17.85546875" customWidth="1"/>
    <col min="1978" max="1978" width="15.85546875" bestFit="1" customWidth="1"/>
    <col min="1979" max="1979" width="18.7109375" bestFit="1" customWidth="1"/>
    <col min="1980" max="1980" width="5.7109375" customWidth="1"/>
    <col min="1981" max="1981" width="16.5703125" customWidth="1"/>
    <col min="1982" max="1982" width="18.7109375" bestFit="1" customWidth="1"/>
    <col min="1983" max="1984" width="15.85546875" bestFit="1" customWidth="1"/>
    <col min="1985" max="1985" width="14.85546875" bestFit="1" customWidth="1"/>
    <col min="1986" max="1986" width="14.28515625" bestFit="1" customWidth="1"/>
    <col min="1987" max="1987" width="15.28515625" customWidth="1"/>
    <col min="1988" max="1988" width="15.85546875" customWidth="1"/>
    <col min="1989" max="1989" width="14.28515625" customWidth="1"/>
    <col min="1990" max="1990" width="14.85546875" bestFit="1" customWidth="1"/>
    <col min="1991" max="1991" width="16.140625" customWidth="1"/>
    <col min="1992" max="1992" width="17.28515625" customWidth="1"/>
    <col min="1993" max="1993" width="15.85546875" bestFit="1" customWidth="1"/>
    <col min="1994" max="1994" width="18.7109375" bestFit="1" customWidth="1"/>
    <col min="1996" max="1996" width="14.28515625" bestFit="1" customWidth="1"/>
    <col min="1997" max="1997" width="18.7109375" bestFit="1" customWidth="1"/>
    <col min="1998" max="1999" width="15.85546875" bestFit="1" customWidth="1"/>
    <col min="2000" max="2000" width="14.85546875" bestFit="1" customWidth="1"/>
    <col min="2001" max="2001" width="16.85546875" customWidth="1"/>
    <col min="2002" max="2002" width="15.28515625" customWidth="1"/>
    <col min="2003" max="2003" width="15.85546875" customWidth="1"/>
    <col min="2004" max="2004" width="14.28515625" customWidth="1"/>
    <col min="2005" max="2005" width="14.85546875" bestFit="1" customWidth="1"/>
    <col min="2006" max="2006" width="16.140625" customWidth="1"/>
    <col min="2007" max="2007" width="17.28515625" customWidth="1"/>
    <col min="2008" max="2008" width="15.85546875" bestFit="1" customWidth="1"/>
    <col min="2009" max="2009" width="18.7109375" bestFit="1" customWidth="1"/>
    <col min="2011" max="2011" width="14.28515625" bestFit="1" customWidth="1"/>
    <col min="2012" max="2012" width="18.7109375" bestFit="1" customWidth="1"/>
    <col min="2013" max="2014" width="15.85546875" bestFit="1" customWidth="1"/>
    <col min="2015" max="2015" width="14.85546875" bestFit="1" customWidth="1"/>
    <col min="2016" max="2016" width="14.28515625" bestFit="1" customWidth="1"/>
    <col min="2017" max="2017" width="15.28515625" customWidth="1"/>
    <col min="2018" max="2018" width="15.85546875" customWidth="1"/>
    <col min="2019" max="2019" width="14.28515625" customWidth="1"/>
    <col min="2020" max="2020" width="14.85546875" bestFit="1" customWidth="1"/>
    <col min="2021" max="2021" width="16.140625" customWidth="1"/>
    <col min="2022" max="2022" width="17.28515625" customWidth="1"/>
    <col min="2023" max="2023" width="15.85546875" bestFit="1" customWidth="1"/>
    <col min="2024" max="2024" width="18.7109375" bestFit="1" customWidth="1"/>
    <col min="2026" max="2026" width="14.28515625" bestFit="1" customWidth="1"/>
    <col min="2027" max="2027" width="18.7109375" bestFit="1" customWidth="1"/>
    <col min="2028" max="2029" width="15.85546875" bestFit="1" customWidth="1"/>
    <col min="2030" max="2030" width="14.85546875" bestFit="1" customWidth="1"/>
    <col min="2031" max="2031" width="14.28515625" bestFit="1" customWidth="1"/>
    <col min="2032" max="2032" width="15.28515625" customWidth="1"/>
    <col min="2033" max="2033" width="15.85546875" customWidth="1"/>
    <col min="2034" max="2034" width="14.28515625" customWidth="1"/>
    <col min="2035" max="2035" width="14.85546875" bestFit="1" customWidth="1"/>
    <col min="2036" max="2036" width="16.140625" customWidth="1"/>
    <col min="2037" max="2037" width="17.28515625" customWidth="1"/>
    <col min="2038" max="2038" width="15.85546875" bestFit="1" customWidth="1"/>
    <col min="2039" max="2039" width="18.7109375" bestFit="1" customWidth="1"/>
    <col min="2041" max="2041" width="14.28515625" bestFit="1" customWidth="1"/>
    <col min="2042" max="2042" width="18.7109375" bestFit="1" customWidth="1"/>
    <col min="2043" max="2044" width="15.85546875" bestFit="1" customWidth="1"/>
    <col min="2045" max="2045" width="14.85546875" bestFit="1" customWidth="1"/>
    <col min="2046" max="2046" width="14.28515625" bestFit="1" customWidth="1"/>
    <col min="2047" max="2047" width="15.28515625" customWidth="1"/>
    <col min="2048" max="2048" width="15.85546875" customWidth="1"/>
    <col min="2049" max="2049" width="14.28515625" customWidth="1"/>
    <col min="2050" max="2050" width="14.85546875" bestFit="1" customWidth="1"/>
    <col min="2051" max="2051" width="16.140625" customWidth="1"/>
    <col min="2052" max="2052" width="17.28515625" customWidth="1"/>
    <col min="2053" max="2053" width="15.85546875" bestFit="1" customWidth="1"/>
    <col min="2054" max="2054" width="18.7109375" bestFit="1" customWidth="1"/>
    <col min="2215" max="2215" width="5.7109375" customWidth="1"/>
    <col min="2216" max="2216" width="29" customWidth="1"/>
    <col min="2217" max="2217" width="17.140625" customWidth="1"/>
    <col min="2218" max="2218" width="11.140625" customWidth="1"/>
    <col min="2219" max="2219" width="15.7109375" customWidth="1"/>
    <col min="2220" max="2220" width="16.28515625" customWidth="1"/>
    <col min="2221" max="2221" width="21.140625" customWidth="1"/>
    <col min="2222" max="2222" width="13" customWidth="1"/>
    <col min="2223" max="2223" width="15.28515625" customWidth="1"/>
    <col min="2224" max="2225" width="14.28515625" customWidth="1"/>
    <col min="2226" max="2227" width="15" customWidth="1"/>
    <col min="2228" max="2228" width="17.7109375" customWidth="1"/>
    <col min="2229" max="2229" width="15.7109375" customWidth="1"/>
    <col min="2230" max="2231" width="15" customWidth="1"/>
    <col min="2232" max="2232" width="15.85546875" customWidth="1"/>
    <col min="2233" max="2233" width="17.85546875" customWidth="1"/>
    <col min="2234" max="2234" width="15.85546875" bestFit="1" customWidth="1"/>
    <col min="2235" max="2235" width="18.7109375" bestFit="1" customWidth="1"/>
    <col min="2236" max="2236" width="5.7109375" customWidth="1"/>
    <col min="2237" max="2237" width="16.5703125" customWidth="1"/>
    <col min="2238" max="2238" width="18.7109375" bestFit="1" customWidth="1"/>
    <col min="2239" max="2240" width="15.85546875" bestFit="1" customWidth="1"/>
    <col min="2241" max="2241" width="14.85546875" bestFit="1" customWidth="1"/>
    <col min="2242" max="2242" width="14.28515625" bestFit="1" customWidth="1"/>
    <col min="2243" max="2243" width="15.28515625" customWidth="1"/>
    <col min="2244" max="2244" width="15.85546875" customWidth="1"/>
    <col min="2245" max="2245" width="14.28515625" customWidth="1"/>
    <col min="2246" max="2246" width="14.85546875" bestFit="1" customWidth="1"/>
    <col min="2247" max="2247" width="16.140625" customWidth="1"/>
    <col min="2248" max="2248" width="17.28515625" customWidth="1"/>
    <col min="2249" max="2249" width="15.85546875" bestFit="1" customWidth="1"/>
    <col min="2250" max="2250" width="18.7109375" bestFit="1" customWidth="1"/>
    <col min="2252" max="2252" width="14.28515625" bestFit="1" customWidth="1"/>
    <col min="2253" max="2253" width="18.7109375" bestFit="1" customWidth="1"/>
    <col min="2254" max="2255" width="15.85546875" bestFit="1" customWidth="1"/>
    <col min="2256" max="2256" width="14.85546875" bestFit="1" customWidth="1"/>
    <col min="2257" max="2257" width="16.85546875" customWidth="1"/>
    <col min="2258" max="2258" width="15.28515625" customWidth="1"/>
    <col min="2259" max="2259" width="15.85546875" customWidth="1"/>
    <col min="2260" max="2260" width="14.28515625" customWidth="1"/>
    <col min="2261" max="2261" width="14.85546875" bestFit="1" customWidth="1"/>
    <col min="2262" max="2262" width="16.140625" customWidth="1"/>
    <col min="2263" max="2263" width="17.28515625" customWidth="1"/>
    <col min="2264" max="2264" width="15.85546875" bestFit="1" customWidth="1"/>
    <col min="2265" max="2265" width="18.7109375" bestFit="1" customWidth="1"/>
    <col min="2267" max="2267" width="14.28515625" bestFit="1" customWidth="1"/>
    <col min="2268" max="2268" width="18.7109375" bestFit="1" customWidth="1"/>
    <col min="2269" max="2270" width="15.85546875" bestFit="1" customWidth="1"/>
    <col min="2271" max="2271" width="14.85546875" bestFit="1" customWidth="1"/>
    <col min="2272" max="2272" width="14.28515625" bestFit="1" customWidth="1"/>
    <col min="2273" max="2273" width="15.28515625" customWidth="1"/>
    <col min="2274" max="2274" width="15.85546875" customWidth="1"/>
    <col min="2275" max="2275" width="14.28515625" customWidth="1"/>
    <col min="2276" max="2276" width="14.85546875" bestFit="1" customWidth="1"/>
    <col min="2277" max="2277" width="16.140625" customWidth="1"/>
    <col min="2278" max="2278" width="17.28515625" customWidth="1"/>
    <col min="2279" max="2279" width="15.85546875" bestFit="1" customWidth="1"/>
    <col min="2280" max="2280" width="18.7109375" bestFit="1" customWidth="1"/>
    <col min="2282" max="2282" width="14.28515625" bestFit="1" customWidth="1"/>
    <col min="2283" max="2283" width="18.7109375" bestFit="1" customWidth="1"/>
    <col min="2284" max="2285" width="15.85546875" bestFit="1" customWidth="1"/>
    <col min="2286" max="2286" width="14.85546875" bestFit="1" customWidth="1"/>
    <col min="2287" max="2287" width="14.28515625" bestFit="1" customWidth="1"/>
    <col min="2288" max="2288" width="15.28515625" customWidth="1"/>
    <col min="2289" max="2289" width="15.85546875" customWidth="1"/>
    <col min="2290" max="2290" width="14.28515625" customWidth="1"/>
    <col min="2291" max="2291" width="14.85546875" bestFit="1" customWidth="1"/>
    <col min="2292" max="2292" width="16.140625" customWidth="1"/>
    <col min="2293" max="2293" width="17.28515625" customWidth="1"/>
    <col min="2294" max="2294" width="15.85546875" bestFit="1" customWidth="1"/>
    <col min="2295" max="2295" width="18.7109375" bestFit="1" customWidth="1"/>
    <col min="2297" max="2297" width="14.28515625" bestFit="1" customWidth="1"/>
    <col min="2298" max="2298" width="18.7109375" bestFit="1" customWidth="1"/>
    <col min="2299" max="2300" width="15.85546875" bestFit="1" customWidth="1"/>
    <col min="2301" max="2301" width="14.85546875" bestFit="1" customWidth="1"/>
    <col min="2302" max="2302" width="14.28515625" bestFit="1" customWidth="1"/>
    <col min="2303" max="2303" width="15.28515625" customWidth="1"/>
    <col min="2304" max="2304" width="15.85546875" customWidth="1"/>
    <col min="2305" max="2305" width="14.28515625" customWidth="1"/>
    <col min="2306" max="2306" width="14.85546875" bestFit="1" customWidth="1"/>
    <col min="2307" max="2307" width="16.140625" customWidth="1"/>
    <col min="2308" max="2308" width="17.28515625" customWidth="1"/>
    <col min="2309" max="2309" width="15.85546875" bestFit="1" customWidth="1"/>
    <col min="2310" max="2310" width="18.7109375" bestFit="1" customWidth="1"/>
    <col min="2471" max="2471" width="5.7109375" customWidth="1"/>
    <col min="2472" max="2472" width="29" customWidth="1"/>
    <col min="2473" max="2473" width="17.140625" customWidth="1"/>
    <col min="2474" max="2474" width="11.140625" customWidth="1"/>
    <col min="2475" max="2475" width="15.7109375" customWidth="1"/>
    <col min="2476" max="2476" width="16.28515625" customWidth="1"/>
    <col min="2477" max="2477" width="21.140625" customWidth="1"/>
    <col min="2478" max="2478" width="13" customWidth="1"/>
    <col min="2479" max="2479" width="15.28515625" customWidth="1"/>
    <col min="2480" max="2481" width="14.28515625" customWidth="1"/>
    <col min="2482" max="2483" width="15" customWidth="1"/>
    <col min="2484" max="2484" width="17.7109375" customWidth="1"/>
    <col min="2485" max="2485" width="15.7109375" customWidth="1"/>
    <col min="2486" max="2487" width="15" customWidth="1"/>
    <col min="2488" max="2488" width="15.85546875" customWidth="1"/>
    <col min="2489" max="2489" width="17.85546875" customWidth="1"/>
    <col min="2490" max="2490" width="15.85546875" bestFit="1" customWidth="1"/>
    <col min="2491" max="2491" width="18.7109375" bestFit="1" customWidth="1"/>
    <col min="2492" max="2492" width="5.7109375" customWidth="1"/>
    <col min="2493" max="2493" width="16.5703125" customWidth="1"/>
    <col min="2494" max="2494" width="18.7109375" bestFit="1" customWidth="1"/>
    <col min="2495" max="2496" width="15.85546875" bestFit="1" customWidth="1"/>
    <col min="2497" max="2497" width="14.85546875" bestFit="1" customWidth="1"/>
    <col min="2498" max="2498" width="14.28515625" bestFit="1" customWidth="1"/>
    <col min="2499" max="2499" width="15.28515625" customWidth="1"/>
    <col min="2500" max="2500" width="15.85546875" customWidth="1"/>
    <col min="2501" max="2501" width="14.28515625" customWidth="1"/>
    <col min="2502" max="2502" width="14.85546875" bestFit="1" customWidth="1"/>
    <col min="2503" max="2503" width="16.140625" customWidth="1"/>
    <col min="2504" max="2504" width="17.28515625" customWidth="1"/>
    <col min="2505" max="2505" width="15.85546875" bestFit="1" customWidth="1"/>
    <col min="2506" max="2506" width="18.7109375" bestFit="1" customWidth="1"/>
    <col min="2508" max="2508" width="14.28515625" bestFit="1" customWidth="1"/>
    <col min="2509" max="2509" width="18.7109375" bestFit="1" customWidth="1"/>
    <col min="2510" max="2511" width="15.85546875" bestFit="1" customWidth="1"/>
    <col min="2512" max="2512" width="14.85546875" bestFit="1" customWidth="1"/>
    <col min="2513" max="2513" width="16.85546875" customWidth="1"/>
    <col min="2514" max="2514" width="15.28515625" customWidth="1"/>
    <col min="2515" max="2515" width="15.85546875" customWidth="1"/>
    <col min="2516" max="2516" width="14.28515625" customWidth="1"/>
    <col min="2517" max="2517" width="14.85546875" bestFit="1" customWidth="1"/>
    <col min="2518" max="2518" width="16.140625" customWidth="1"/>
    <col min="2519" max="2519" width="17.28515625" customWidth="1"/>
    <col min="2520" max="2520" width="15.85546875" bestFit="1" customWidth="1"/>
    <col min="2521" max="2521" width="18.7109375" bestFit="1" customWidth="1"/>
    <col min="2523" max="2523" width="14.28515625" bestFit="1" customWidth="1"/>
    <col min="2524" max="2524" width="18.7109375" bestFit="1" customWidth="1"/>
    <col min="2525" max="2526" width="15.85546875" bestFit="1" customWidth="1"/>
    <col min="2527" max="2527" width="14.85546875" bestFit="1" customWidth="1"/>
    <col min="2528" max="2528" width="14.28515625" bestFit="1" customWidth="1"/>
    <col min="2529" max="2529" width="15.28515625" customWidth="1"/>
    <col min="2530" max="2530" width="15.85546875" customWidth="1"/>
    <col min="2531" max="2531" width="14.28515625" customWidth="1"/>
    <col min="2532" max="2532" width="14.85546875" bestFit="1" customWidth="1"/>
    <col min="2533" max="2533" width="16.140625" customWidth="1"/>
    <col min="2534" max="2534" width="17.28515625" customWidth="1"/>
    <col min="2535" max="2535" width="15.85546875" bestFit="1" customWidth="1"/>
    <col min="2536" max="2536" width="18.7109375" bestFit="1" customWidth="1"/>
    <col min="2538" max="2538" width="14.28515625" bestFit="1" customWidth="1"/>
    <col min="2539" max="2539" width="18.7109375" bestFit="1" customWidth="1"/>
    <col min="2540" max="2541" width="15.85546875" bestFit="1" customWidth="1"/>
    <col min="2542" max="2542" width="14.85546875" bestFit="1" customWidth="1"/>
    <col min="2543" max="2543" width="14.28515625" bestFit="1" customWidth="1"/>
    <col min="2544" max="2544" width="15.28515625" customWidth="1"/>
    <col min="2545" max="2545" width="15.85546875" customWidth="1"/>
    <col min="2546" max="2546" width="14.28515625" customWidth="1"/>
    <col min="2547" max="2547" width="14.85546875" bestFit="1" customWidth="1"/>
    <col min="2548" max="2548" width="16.140625" customWidth="1"/>
    <col min="2549" max="2549" width="17.28515625" customWidth="1"/>
    <col min="2550" max="2550" width="15.85546875" bestFit="1" customWidth="1"/>
    <col min="2551" max="2551" width="18.7109375" bestFit="1" customWidth="1"/>
    <col min="2553" max="2553" width="14.28515625" bestFit="1" customWidth="1"/>
    <col min="2554" max="2554" width="18.7109375" bestFit="1" customWidth="1"/>
    <col min="2555" max="2556" width="15.85546875" bestFit="1" customWidth="1"/>
    <col min="2557" max="2557" width="14.85546875" bestFit="1" customWidth="1"/>
    <col min="2558" max="2558" width="14.28515625" bestFit="1" customWidth="1"/>
    <col min="2559" max="2559" width="15.28515625" customWidth="1"/>
    <col min="2560" max="2560" width="15.85546875" customWidth="1"/>
    <col min="2561" max="2561" width="14.28515625" customWidth="1"/>
    <col min="2562" max="2562" width="14.85546875" bestFit="1" customWidth="1"/>
    <col min="2563" max="2563" width="16.140625" customWidth="1"/>
    <col min="2564" max="2564" width="17.28515625" customWidth="1"/>
    <col min="2565" max="2565" width="15.85546875" bestFit="1" customWidth="1"/>
    <col min="2566" max="2566" width="18.7109375" bestFit="1" customWidth="1"/>
    <col min="2727" max="2727" width="5.7109375" customWidth="1"/>
    <col min="2728" max="2728" width="29" customWidth="1"/>
    <col min="2729" max="2729" width="17.140625" customWidth="1"/>
    <col min="2730" max="2730" width="11.140625" customWidth="1"/>
    <col min="2731" max="2731" width="15.7109375" customWidth="1"/>
    <col min="2732" max="2732" width="16.28515625" customWidth="1"/>
    <col min="2733" max="2733" width="21.140625" customWidth="1"/>
    <col min="2734" max="2734" width="13" customWidth="1"/>
    <col min="2735" max="2735" width="15.28515625" customWidth="1"/>
    <col min="2736" max="2737" width="14.28515625" customWidth="1"/>
    <col min="2738" max="2739" width="15" customWidth="1"/>
    <col min="2740" max="2740" width="17.7109375" customWidth="1"/>
    <col min="2741" max="2741" width="15.7109375" customWidth="1"/>
    <col min="2742" max="2743" width="15" customWidth="1"/>
    <col min="2744" max="2744" width="15.85546875" customWidth="1"/>
    <col min="2745" max="2745" width="17.85546875" customWidth="1"/>
    <col min="2746" max="2746" width="15.85546875" bestFit="1" customWidth="1"/>
    <col min="2747" max="2747" width="18.7109375" bestFit="1" customWidth="1"/>
    <col min="2748" max="2748" width="5.7109375" customWidth="1"/>
    <col min="2749" max="2749" width="16.5703125" customWidth="1"/>
    <col min="2750" max="2750" width="18.7109375" bestFit="1" customWidth="1"/>
    <col min="2751" max="2752" width="15.85546875" bestFit="1" customWidth="1"/>
    <col min="2753" max="2753" width="14.85546875" bestFit="1" customWidth="1"/>
    <col min="2754" max="2754" width="14.28515625" bestFit="1" customWidth="1"/>
    <col min="2755" max="2755" width="15.28515625" customWidth="1"/>
    <col min="2756" max="2756" width="15.85546875" customWidth="1"/>
    <col min="2757" max="2757" width="14.28515625" customWidth="1"/>
    <col min="2758" max="2758" width="14.85546875" bestFit="1" customWidth="1"/>
    <col min="2759" max="2759" width="16.140625" customWidth="1"/>
    <col min="2760" max="2760" width="17.28515625" customWidth="1"/>
    <col min="2761" max="2761" width="15.85546875" bestFit="1" customWidth="1"/>
    <col min="2762" max="2762" width="18.7109375" bestFit="1" customWidth="1"/>
    <col min="2764" max="2764" width="14.28515625" bestFit="1" customWidth="1"/>
    <col min="2765" max="2765" width="18.7109375" bestFit="1" customWidth="1"/>
    <col min="2766" max="2767" width="15.85546875" bestFit="1" customWidth="1"/>
    <col min="2768" max="2768" width="14.85546875" bestFit="1" customWidth="1"/>
    <col min="2769" max="2769" width="16.85546875" customWidth="1"/>
    <col min="2770" max="2770" width="15.28515625" customWidth="1"/>
    <col min="2771" max="2771" width="15.85546875" customWidth="1"/>
    <col min="2772" max="2772" width="14.28515625" customWidth="1"/>
    <col min="2773" max="2773" width="14.85546875" bestFit="1" customWidth="1"/>
    <col min="2774" max="2774" width="16.140625" customWidth="1"/>
    <col min="2775" max="2775" width="17.28515625" customWidth="1"/>
    <col min="2776" max="2776" width="15.85546875" bestFit="1" customWidth="1"/>
    <col min="2777" max="2777" width="18.7109375" bestFit="1" customWidth="1"/>
    <col min="2779" max="2779" width="14.28515625" bestFit="1" customWidth="1"/>
    <col min="2780" max="2780" width="18.7109375" bestFit="1" customWidth="1"/>
    <col min="2781" max="2782" width="15.85546875" bestFit="1" customWidth="1"/>
    <col min="2783" max="2783" width="14.85546875" bestFit="1" customWidth="1"/>
    <col min="2784" max="2784" width="14.28515625" bestFit="1" customWidth="1"/>
    <col min="2785" max="2785" width="15.28515625" customWidth="1"/>
    <col min="2786" max="2786" width="15.85546875" customWidth="1"/>
    <col min="2787" max="2787" width="14.28515625" customWidth="1"/>
    <col min="2788" max="2788" width="14.85546875" bestFit="1" customWidth="1"/>
    <col min="2789" max="2789" width="16.140625" customWidth="1"/>
    <col min="2790" max="2790" width="17.28515625" customWidth="1"/>
    <col min="2791" max="2791" width="15.85546875" bestFit="1" customWidth="1"/>
    <col min="2792" max="2792" width="18.7109375" bestFit="1" customWidth="1"/>
    <col min="2794" max="2794" width="14.28515625" bestFit="1" customWidth="1"/>
    <col min="2795" max="2795" width="18.7109375" bestFit="1" customWidth="1"/>
    <col min="2796" max="2797" width="15.85546875" bestFit="1" customWidth="1"/>
    <col min="2798" max="2798" width="14.85546875" bestFit="1" customWidth="1"/>
    <col min="2799" max="2799" width="14.28515625" bestFit="1" customWidth="1"/>
    <col min="2800" max="2800" width="15.28515625" customWidth="1"/>
    <col min="2801" max="2801" width="15.85546875" customWidth="1"/>
    <col min="2802" max="2802" width="14.28515625" customWidth="1"/>
    <col min="2803" max="2803" width="14.85546875" bestFit="1" customWidth="1"/>
    <col min="2804" max="2804" width="16.140625" customWidth="1"/>
    <col min="2805" max="2805" width="17.28515625" customWidth="1"/>
    <col min="2806" max="2806" width="15.85546875" bestFit="1" customWidth="1"/>
    <col min="2807" max="2807" width="18.7109375" bestFit="1" customWidth="1"/>
    <col min="2809" max="2809" width="14.28515625" bestFit="1" customWidth="1"/>
    <col min="2810" max="2810" width="18.7109375" bestFit="1" customWidth="1"/>
    <col min="2811" max="2812" width="15.85546875" bestFit="1" customWidth="1"/>
    <col min="2813" max="2813" width="14.85546875" bestFit="1" customWidth="1"/>
    <col min="2814" max="2814" width="14.28515625" bestFit="1" customWidth="1"/>
    <col min="2815" max="2815" width="15.28515625" customWidth="1"/>
    <col min="2816" max="2816" width="15.85546875" customWidth="1"/>
    <col min="2817" max="2817" width="14.28515625" customWidth="1"/>
    <col min="2818" max="2818" width="14.85546875" bestFit="1" customWidth="1"/>
    <col min="2819" max="2819" width="16.140625" customWidth="1"/>
    <col min="2820" max="2820" width="17.28515625" customWidth="1"/>
    <col min="2821" max="2821" width="15.85546875" bestFit="1" customWidth="1"/>
    <col min="2822" max="2822" width="18.7109375" bestFit="1" customWidth="1"/>
    <col min="2983" max="2983" width="5.7109375" customWidth="1"/>
    <col min="2984" max="2984" width="29" customWidth="1"/>
    <col min="2985" max="2985" width="17.140625" customWidth="1"/>
    <col min="2986" max="2986" width="11.140625" customWidth="1"/>
    <col min="2987" max="2987" width="15.7109375" customWidth="1"/>
    <col min="2988" max="2988" width="16.28515625" customWidth="1"/>
    <col min="2989" max="2989" width="21.140625" customWidth="1"/>
    <col min="2990" max="2990" width="13" customWidth="1"/>
    <col min="2991" max="2991" width="15.28515625" customWidth="1"/>
    <col min="2992" max="2993" width="14.28515625" customWidth="1"/>
    <col min="2994" max="2995" width="15" customWidth="1"/>
    <col min="2996" max="2996" width="17.7109375" customWidth="1"/>
    <col min="2997" max="2997" width="15.7109375" customWidth="1"/>
    <col min="2998" max="2999" width="15" customWidth="1"/>
    <col min="3000" max="3000" width="15.85546875" customWidth="1"/>
    <col min="3001" max="3001" width="17.85546875" customWidth="1"/>
    <col min="3002" max="3002" width="15.85546875" bestFit="1" customWidth="1"/>
    <col min="3003" max="3003" width="18.7109375" bestFit="1" customWidth="1"/>
    <col min="3004" max="3004" width="5.7109375" customWidth="1"/>
    <col min="3005" max="3005" width="16.5703125" customWidth="1"/>
    <col min="3006" max="3006" width="18.7109375" bestFit="1" customWidth="1"/>
    <col min="3007" max="3008" width="15.85546875" bestFit="1" customWidth="1"/>
    <col min="3009" max="3009" width="14.85546875" bestFit="1" customWidth="1"/>
    <col min="3010" max="3010" width="14.28515625" bestFit="1" customWidth="1"/>
    <col min="3011" max="3011" width="15.28515625" customWidth="1"/>
    <col min="3012" max="3012" width="15.85546875" customWidth="1"/>
    <col min="3013" max="3013" width="14.28515625" customWidth="1"/>
    <col min="3014" max="3014" width="14.85546875" bestFit="1" customWidth="1"/>
    <col min="3015" max="3015" width="16.140625" customWidth="1"/>
    <col min="3016" max="3016" width="17.28515625" customWidth="1"/>
    <col min="3017" max="3017" width="15.85546875" bestFit="1" customWidth="1"/>
    <col min="3018" max="3018" width="18.7109375" bestFit="1" customWidth="1"/>
    <col min="3020" max="3020" width="14.28515625" bestFit="1" customWidth="1"/>
    <col min="3021" max="3021" width="18.7109375" bestFit="1" customWidth="1"/>
    <col min="3022" max="3023" width="15.85546875" bestFit="1" customWidth="1"/>
    <col min="3024" max="3024" width="14.85546875" bestFit="1" customWidth="1"/>
    <col min="3025" max="3025" width="16.85546875" customWidth="1"/>
    <col min="3026" max="3026" width="15.28515625" customWidth="1"/>
    <col min="3027" max="3027" width="15.85546875" customWidth="1"/>
    <col min="3028" max="3028" width="14.28515625" customWidth="1"/>
    <col min="3029" max="3029" width="14.85546875" bestFit="1" customWidth="1"/>
    <col min="3030" max="3030" width="16.140625" customWidth="1"/>
    <col min="3031" max="3031" width="17.28515625" customWidth="1"/>
    <col min="3032" max="3032" width="15.85546875" bestFit="1" customWidth="1"/>
    <col min="3033" max="3033" width="18.7109375" bestFit="1" customWidth="1"/>
    <col min="3035" max="3035" width="14.28515625" bestFit="1" customWidth="1"/>
    <col min="3036" max="3036" width="18.7109375" bestFit="1" customWidth="1"/>
    <col min="3037" max="3038" width="15.85546875" bestFit="1" customWidth="1"/>
    <col min="3039" max="3039" width="14.85546875" bestFit="1" customWidth="1"/>
    <col min="3040" max="3040" width="14.28515625" bestFit="1" customWidth="1"/>
    <col min="3041" max="3041" width="15.28515625" customWidth="1"/>
    <col min="3042" max="3042" width="15.85546875" customWidth="1"/>
    <col min="3043" max="3043" width="14.28515625" customWidth="1"/>
    <col min="3044" max="3044" width="14.85546875" bestFit="1" customWidth="1"/>
    <col min="3045" max="3045" width="16.140625" customWidth="1"/>
    <col min="3046" max="3046" width="17.28515625" customWidth="1"/>
    <col min="3047" max="3047" width="15.85546875" bestFit="1" customWidth="1"/>
    <col min="3048" max="3048" width="18.7109375" bestFit="1" customWidth="1"/>
    <col min="3050" max="3050" width="14.28515625" bestFit="1" customWidth="1"/>
    <col min="3051" max="3051" width="18.7109375" bestFit="1" customWidth="1"/>
    <col min="3052" max="3053" width="15.85546875" bestFit="1" customWidth="1"/>
    <col min="3054" max="3054" width="14.85546875" bestFit="1" customWidth="1"/>
    <col min="3055" max="3055" width="14.28515625" bestFit="1" customWidth="1"/>
    <col min="3056" max="3056" width="15.28515625" customWidth="1"/>
    <col min="3057" max="3057" width="15.85546875" customWidth="1"/>
    <col min="3058" max="3058" width="14.28515625" customWidth="1"/>
    <col min="3059" max="3059" width="14.85546875" bestFit="1" customWidth="1"/>
    <col min="3060" max="3060" width="16.140625" customWidth="1"/>
    <col min="3061" max="3061" width="17.28515625" customWidth="1"/>
    <col min="3062" max="3062" width="15.85546875" bestFit="1" customWidth="1"/>
    <col min="3063" max="3063" width="18.7109375" bestFit="1" customWidth="1"/>
    <col min="3065" max="3065" width="14.28515625" bestFit="1" customWidth="1"/>
    <col min="3066" max="3066" width="18.7109375" bestFit="1" customWidth="1"/>
    <col min="3067" max="3068" width="15.85546875" bestFit="1" customWidth="1"/>
    <col min="3069" max="3069" width="14.85546875" bestFit="1" customWidth="1"/>
    <col min="3070" max="3070" width="14.28515625" bestFit="1" customWidth="1"/>
    <col min="3071" max="3071" width="15.28515625" customWidth="1"/>
    <col min="3072" max="3072" width="15.85546875" customWidth="1"/>
    <col min="3073" max="3073" width="14.28515625" customWidth="1"/>
    <col min="3074" max="3074" width="14.85546875" bestFit="1" customWidth="1"/>
    <col min="3075" max="3075" width="16.140625" customWidth="1"/>
    <col min="3076" max="3076" width="17.28515625" customWidth="1"/>
    <col min="3077" max="3077" width="15.85546875" bestFit="1" customWidth="1"/>
    <col min="3078" max="3078" width="18.7109375" bestFit="1" customWidth="1"/>
    <col min="3239" max="3239" width="5.7109375" customWidth="1"/>
    <col min="3240" max="3240" width="29" customWidth="1"/>
    <col min="3241" max="3241" width="17.140625" customWidth="1"/>
    <col min="3242" max="3242" width="11.140625" customWidth="1"/>
    <col min="3243" max="3243" width="15.7109375" customWidth="1"/>
    <col min="3244" max="3244" width="16.28515625" customWidth="1"/>
    <col min="3245" max="3245" width="21.140625" customWidth="1"/>
    <col min="3246" max="3246" width="13" customWidth="1"/>
    <col min="3247" max="3247" width="15.28515625" customWidth="1"/>
    <col min="3248" max="3249" width="14.28515625" customWidth="1"/>
    <col min="3250" max="3251" width="15" customWidth="1"/>
    <col min="3252" max="3252" width="17.7109375" customWidth="1"/>
    <col min="3253" max="3253" width="15.7109375" customWidth="1"/>
    <col min="3254" max="3255" width="15" customWidth="1"/>
    <col min="3256" max="3256" width="15.85546875" customWidth="1"/>
    <col min="3257" max="3257" width="17.85546875" customWidth="1"/>
    <col min="3258" max="3258" width="15.85546875" bestFit="1" customWidth="1"/>
    <col min="3259" max="3259" width="18.7109375" bestFit="1" customWidth="1"/>
    <col min="3260" max="3260" width="5.7109375" customWidth="1"/>
    <col min="3261" max="3261" width="16.5703125" customWidth="1"/>
    <col min="3262" max="3262" width="18.7109375" bestFit="1" customWidth="1"/>
    <col min="3263" max="3264" width="15.85546875" bestFit="1" customWidth="1"/>
    <col min="3265" max="3265" width="14.85546875" bestFit="1" customWidth="1"/>
    <col min="3266" max="3266" width="14.28515625" bestFit="1" customWidth="1"/>
    <col min="3267" max="3267" width="15.28515625" customWidth="1"/>
    <col min="3268" max="3268" width="15.85546875" customWidth="1"/>
    <col min="3269" max="3269" width="14.28515625" customWidth="1"/>
    <col min="3270" max="3270" width="14.85546875" bestFit="1" customWidth="1"/>
    <col min="3271" max="3271" width="16.140625" customWidth="1"/>
    <col min="3272" max="3272" width="17.28515625" customWidth="1"/>
    <col min="3273" max="3273" width="15.85546875" bestFit="1" customWidth="1"/>
    <col min="3274" max="3274" width="18.7109375" bestFit="1" customWidth="1"/>
    <col min="3276" max="3276" width="14.28515625" bestFit="1" customWidth="1"/>
    <col min="3277" max="3277" width="18.7109375" bestFit="1" customWidth="1"/>
    <col min="3278" max="3279" width="15.85546875" bestFit="1" customWidth="1"/>
    <col min="3280" max="3280" width="14.85546875" bestFit="1" customWidth="1"/>
    <col min="3281" max="3281" width="16.85546875" customWidth="1"/>
    <col min="3282" max="3282" width="15.28515625" customWidth="1"/>
    <col min="3283" max="3283" width="15.85546875" customWidth="1"/>
    <col min="3284" max="3284" width="14.28515625" customWidth="1"/>
    <col min="3285" max="3285" width="14.85546875" bestFit="1" customWidth="1"/>
    <col min="3286" max="3286" width="16.140625" customWidth="1"/>
    <col min="3287" max="3287" width="17.28515625" customWidth="1"/>
    <col min="3288" max="3288" width="15.85546875" bestFit="1" customWidth="1"/>
    <col min="3289" max="3289" width="18.7109375" bestFit="1" customWidth="1"/>
    <col min="3291" max="3291" width="14.28515625" bestFit="1" customWidth="1"/>
    <col min="3292" max="3292" width="18.7109375" bestFit="1" customWidth="1"/>
    <col min="3293" max="3294" width="15.85546875" bestFit="1" customWidth="1"/>
    <col min="3295" max="3295" width="14.85546875" bestFit="1" customWidth="1"/>
    <col min="3296" max="3296" width="14.28515625" bestFit="1" customWidth="1"/>
    <col min="3297" max="3297" width="15.28515625" customWidth="1"/>
    <col min="3298" max="3298" width="15.85546875" customWidth="1"/>
    <col min="3299" max="3299" width="14.28515625" customWidth="1"/>
    <col min="3300" max="3300" width="14.85546875" bestFit="1" customWidth="1"/>
    <col min="3301" max="3301" width="16.140625" customWidth="1"/>
    <col min="3302" max="3302" width="17.28515625" customWidth="1"/>
    <col min="3303" max="3303" width="15.85546875" bestFit="1" customWidth="1"/>
    <col min="3304" max="3304" width="18.7109375" bestFit="1" customWidth="1"/>
    <col min="3306" max="3306" width="14.28515625" bestFit="1" customWidth="1"/>
    <col min="3307" max="3307" width="18.7109375" bestFit="1" customWidth="1"/>
    <col min="3308" max="3309" width="15.85546875" bestFit="1" customWidth="1"/>
    <col min="3310" max="3310" width="14.85546875" bestFit="1" customWidth="1"/>
    <col min="3311" max="3311" width="14.28515625" bestFit="1" customWidth="1"/>
    <col min="3312" max="3312" width="15.28515625" customWidth="1"/>
    <col min="3313" max="3313" width="15.85546875" customWidth="1"/>
    <col min="3314" max="3314" width="14.28515625" customWidth="1"/>
    <col min="3315" max="3315" width="14.85546875" bestFit="1" customWidth="1"/>
    <col min="3316" max="3316" width="16.140625" customWidth="1"/>
    <col min="3317" max="3317" width="17.28515625" customWidth="1"/>
    <col min="3318" max="3318" width="15.85546875" bestFit="1" customWidth="1"/>
    <col min="3319" max="3319" width="18.7109375" bestFit="1" customWidth="1"/>
    <col min="3321" max="3321" width="14.28515625" bestFit="1" customWidth="1"/>
    <col min="3322" max="3322" width="18.7109375" bestFit="1" customWidth="1"/>
    <col min="3323" max="3324" width="15.85546875" bestFit="1" customWidth="1"/>
    <col min="3325" max="3325" width="14.85546875" bestFit="1" customWidth="1"/>
    <col min="3326" max="3326" width="14.28515625" bestFit="1" customWidth="1"/>
    <col min="3327" max="3327" width="15.28515625" customWidth="1"/>
    <col min="3328" max="3328" width="15.85546875" customWidth="1"/>
    <col min="3329" max="3329" width="14.28515625" customWidth="1"/>
    <col min="3330" max="3330" width="14.85546875" bestFit="1" customWidth="1"/>
    <col min="3331" max="3331" width="16.140625" customWidth="1"/>
    <col min="3332" max="3332" width="17.28515625" customWidth="1"/>
    <col min="3333" max="3333" width="15.85546875" bestFit="1" customWidth="1"/>
    <col min="3334" max="3334" width="18.7109375" bestFit="1" customWidth="1"/>
    <col min="3495" max="3495" width="5.7109375" customWidth="1"/>
    <col min="3496" max="3496" width="29" customWidth="1"/>
    <col min="3497" max="3497" width="17.140625" customWidth="1"/>
    <col min="3498" max="3498" width="11.140625" customWidth="1"/>
    <col min="3499" max="3499" width="15.7109375" customWidth="1"/>
    <col min="3500" max="3500" width="16.28515625" customWidth="1"/>
    <col min="3501" max="3501" width="21.140625" customWidth="1"/>
    <col min="3502" max="3502" width="13" customWidth="1"/>
    <col min="3503" max="3503" width="15.28515625" customWidth="1"/>
    <col min="3504" max="3505" width="14.28515625" customWidth="1"/>
    <col min="3506" max="3507" width="15" customWidth="1"/>
    <col min="3508" max="3508" width="17.7109375" customWidth="1"/>
    <col min="3509" max="3509" width="15.7109375" customWidth="1"/>
    <col min="3510" max="3511" width="15" customWidth="1"/>
    <col min="3512" max="3512" width="15.85546875" customWidth="1"/>
    <col min="3513" max="3513" width="17.85546875" customWidth="1"/>
    <col min="3514" max="3514" width="15.85546875" bestFit="1" customWidth="1"/>
    <col min="3515" max="3515" width="18.7109375" bestFit="1" customWidth="1"/>
    <col min="3516" max="3516" width="5.7109375" customWidth="1"/>
    <col min="3517" max="3517" width="16.5703125" customWidth="1"/>
    <col min="3518" max="3518" width="18.7109375" bestFit="1" customWidth="1"/>
    <col min="3519" max="3520" width="15.85546875" bestFit="1" customWidth="1"/>
    <col min="3521" max="3521" width="14.85546875" bestFit="1" customWidth="1"/>
    <col min="3522" max="3522" width="14.28515625" bestFit="1" customWidth="1"/>
    <col min="3523" max="3523" width="15.28515625" customWidth="1"/>
    <col min="3524" max="3524" width="15.85546875" customWidth="1"/>
    <col min="3525" max="3525" width="14.28515625" customWidth="1"/>
    <col min="3526" max="3526" width="14.85546875" bestFit="1" customWidth="1"/>
    <col min="3527" max="3527" width="16.140625" customWidth="1"/>
    <col min="3528" max="3528" width="17.28515625" customWidth="1"/>
    <col min="3529" max="3529" width="15.85546875" bestFit="1" customWidth="1"/>
    <col min="3530" max="3530" width="18.7109375" bestFit="1" customWidth="1"/>
    <col min="3532" max="3532" width="14.28515625" bestFit="1" customWidth="1"/>
    <col min="3533" max="3533" width="18.7109375" bestFit="1" customWidth="1"/>
    <col min="3534" max="3535" width="15.85546875" bestFit="1" customWidth="1"/>
    <col min="3536" max="3536" width="14.85546875" bestFit="1" customWidth="1"/>
    <col min="3537" max="3537" width="16.85546875" customWidth="1"/>
    <col min="3538" max="3538" width="15.28515625" customWidth="1"/>
    <col min="3539" max="3539" width="15.85546875" customWidth="1"/>
    <col min="3540" max="3540" width="14.28515625" customWidth="1"/>
    <col min="3541" max="3541" width="14.85546875" bestFit="1" customWidth="1"/>
    <col min="3542" max="3542" width="16.140625" customWidth="1"/>
    <col min="3543" max="3543" width="17.28515625" customWidth="1"/>
    <col min="3544" max="3544" width="15.85546875" bestFit="1" customWidth="1"/>
    <col min="3545" max="3545" width="18.7109375" bestFit="1" customWidth="1"/>
    <col min="3547" max="3547" width="14.28515625" bestFit="1" customWidth="1"/>
    <col min="3548" max="3548" width="18.7109375" bestFit="1" customWidth="1"/>
    <col min="3549" max="3550" width="15.85546875" bestFit="1" customWidth="1"/>
    <col min="3551" max="3551" width="14.85546875" bestFit="1" customWidth="1"/>
    <col min="3552" max="3552" width="14.28515625" bestFit="1" customWidth="1"/>
    <col min="3553" max="3553" width="15.28515625" customWidth="1"/>
    <col min="3554" max="3554" width="15.85546875" customWidth="1"/>
    <col min="3555" max="3555" width="14.28515625" customWidth="1"/>
    <col min="3556" max="3556" width="14.85546875" bestFit="1" customWidth="1"/>
    <col min="3557" max="3557" width="16.140625" customWidth="1"/>
    <col min="3558" max="3558" width="17.28515625" customWidth="1"/>
    <col min="3559" max="3559" width="15.85546875" bestFit="1" customWidth="1"/>
    <col min="3560" max="3560" width="18.7109375" bestFit="1" customWidth="1"/>
    <col min="3562" max="3562" width="14.28515625" bestFit="1" customWidth="1"/>
    <col min="3563" max="3563" width="18.7109375" bestFit="1" customWidth="1"/>
    <col min="3564" max="3565" width="15.85546875" bestFit="1" customWidth="1"/>
    <col min="3566" max="3566" width="14.85546875" bestFit="1" customWidth="1"/>
    <col min="3567" max="3567" width="14.28515625" bestFit="1" customWidth="1"/>
    <col min="3568" max="3568" width="15.28515625" customWidth="1"/>
    <col min="3569" max="3569" width="15.85546875" customWidth="1"/>
    <col min="3570" max="3570" width="14.28515625" customWidth="1"/>
    <col min="3571" max="3571" width="14.85546875" bestFit="1" customWidth="1"/>
    <col min="3572" max="3572" width="16.140625" customWidth="1"/>
    <col min="3573" max="3573" width="17.28515625" customWidth="1"/>
    <col min="3574" max="3574" width="15.85546875" bestFit="1" customWidth="1"/>
    <col min="3575" max="3575" width="18.7109375" bestFit="1" customWidth="1"/>
    <col min="3577" max="3577" width="14.28515625" bestFit="1" customWidth="1"/>
    <col min="3578" max="3578" width="18.7109375" bestFit="1" customWidth="1"/>
    <col min="3579" max="3580" width="15.85546875" bestFit="1" customWidth="1"/>
    <col min="3581" max="3581" width="14.85546875" bestFit="1" customWidth="1"/>
    <col min="3582" max="3582" width="14.28515625" bestFit="1" customWidth="1"/>
    <col min="3583" max="3583" width="15.28515625" customWidth="1"/>
    <col min="3584" max="3584" width="15.85546875" customWidth="1"/>
    <col min="3585" max="3585" width="14.28515625" customWidth="1"/>
    <col min="3586" max="3586" width="14.85546875" bestFit="1" customWidth="1"/>
    <col min="3587" max="3587" width="16.140625" customWidth="1"/>
    <col min="3588" max="3588" width="17.28515625" customWidth="1"/>
    <col min="3589" max="3589" width="15.85546875" bestFit="1" customWidth="1"/>
    <col min="3590" max="3590" width="18.7109375" bestFit="1" customWidth="1"/>
    <col min="3751" max="3751" width="5.7109375" customWidth="1"/>
    <col min="3752" max="3752" width="29" customWidth="1"/>
    <col min="3753" max="3753" width="17.140625" customWidth="1"/>
    <col min="3754" max="3754" width="11.140625" customWidth="1"/>
    <col min="3755" max="3755" width="15.7109375" customWidth="1"/>
    <col min="3756" max="3756" width="16.28515625" customWidth="1"/>
    <col min="3757" max="3757" width="21.140625" customWidth="1"/>
    <col min="3758" max="3758" width="13" customWidth="1"/>
    <col min="3759" max="3759" width="15.28515625" customWidth="1"/>
    <col min="3760" max="3761" width="14.28515625" customWidth="1"/>
    <col min="3762" max="3763" width="15" customWidth="1"/>
    <col min="3764" max="3764" width="17.7109375" customWidth="1"/>
    <col min="3765" max="3765" width="15.7109375" customWidth="1"/>
    <col min="3766" max="3767" width="15" customWidth="1"/>
    <col min="3768" max="3768" width="15.85546875" customWidth="1"/>
    <col min="3769" max="3769" width="17.85546875" customWidth="1"/>
    <col min="3770" max="3770" width="15.85546875" bestFit="1" customWidth="1"/>
    <col min="3771" max="3771" width="18.7109375" bestFit="1" customWidth="1"/>
    <col min="3772" max="3772" width="5.7109375" customWidth="1"/>
    <col min="3773" max="3773" width="16.5703125" customWidth="1"/>
    <col min="3774" max="3774" width="18.7109375" bestFit="1" customWidth="1"/>
    <col min="3775" max="3776" width="15.85546875" bestFit="1" customWidth="1"/>
    <col min="3777" max="3777" width="14.85546875" bestFit="1" customWidth="1"/>
    <col min="3778" max="3778" width="14.28515625" bestFit="1" customWidth="1"/>
    <col min="3779" max="3779" width="15.28515625" customWidth="1"/>
    <col min="3780" max="3780" width="15.85546875" customWidth="1"/>
    <col min="3781" max="3781" width="14.28515625" customWidth="1"/>
    <col min="3782" max="3782" width="14.85546875" bestFit="1" customWidth="1"/>
    <col min="3783" max="3783" width="16.140625" customWidth="1"/>
    <col min="3784" max="3784" width="17.28515625" customWidth="1"/>
    <col min="3785" max="3785" width="15.85546875" bestFit="1" customWidth="1"/>
    <col min="3786" max="3786" width="18.7109375" bestFit="1" customWidth="1"/>
    <col min="3788" max="3788" width="14.28515625" bestFit="1" customWidth="1"/>
    <col min="3789" max="3789" width="18.7109375" bestFit="1" customWidth="1"/>
    <col min="3790" max="3791" width="15.85546875" bestFit="1" customWidth="1"/>
    <col min="3792" max="3792" width="14.85546875" bestFit="1" customWidth="1"/>
    <col min="3793" max="3793" width="16.85546875" customWidth="1"/>
    <col min="3794" max="3794" width="15.28515625" customWidth="1"/>
    <col min="3795" max="3795" width="15.85546875" customWidth="1"/>
    <col min="3796" max="3796" width="14.28515625" customWidth="1"/>
    <col min="3797" max="3797" width="14.85546875" bestFit="1" customWidth="1"/>
    <col min="3798" max="3798" width="16.140625" customWidth="1"/>
    <col min="3799" max="3799" width="17.28515625" customWidth="1"/>
    <col min="3800" max="3800" width="15.85546875" bestFit="1" customWidth="1"/>
    <col min="3801" max="3801" width="18.7109375" bestFit="1" customWidth="1"/>
    <col min="3803" max="3803" width="14.28515625" bestFit="1" customWidth="1"/>
    <col min="3804" max="3804" width="18.7109375" bestFit="1" customWidth="1"/>
    <col min="3805" max="3806" width="15.85546875" bestFit="1" customWidth="1"/>
    <col min="3807" max="3807" width="14.85546875" bestFit="1" customWidth="1"/>
    <col min="3808" max="3808" width="14.28515625" bestFit="1" customWidth="1"/>
    <col min="3809" max="3809" width="15.28515625" customWidth="1"/>
    <col min="3810" max="3810" width="15.85546875" customWidth="1"/>
    <col min="3811" max="3811" width="14.28515625" customWidth="1"/>
    <col min="3812" max="3812" width="14.85546875" bestFit="1" customWidth="1"/>
    <col min="3813" max="3813" width="16.140625" customWidth="1"/>
    <col min="3814" max="3814" width="17.28515625" customWidth="1"/>
    <col min="3815" max="3815" width="15.85546875" bestFit="1" customWidth="1"/>
    <col min="3816" max="3816" width="18.7109375" bestFit="1" customWidth="1"/>
    <col min="3818" max="3818" width="14.28515625" bestFit="1" customWidth="1"/>
    <col min="3819" max="3819" width="18.7109375" bestFit="1" customWidth="1"/>
    <col min="3820" max="3821" width="15.85546875" bestFit="1" customWidth="1"/>
    <col min="3822" max="3822" width="14.85546875" bestFit="1" customWidth="1"/>
    <col min="3823" max="3823" width="14.28515625" bestFit="1" customWidth="1"/>
    <col min="3824" max="3824" width="15.28515625" customWidth="1"/>
    <col min="3825" max="3825" width="15.85546875" customWidth="1"/>
    <col min="3826" max="3826" width="14.28515625" customWidth="1"/>
    <col min="3827" max="3827" width="14.85546875" bestFit="1" customWidth="1"/>
    <col min="3828" max="3828" width="16.140625" customWidth="1"/>
    <col min="3829" max="3829" width="17.28515625" customWidth="1"/>
    <col min="3830" max="3830" width="15.85546875" bestFit="1" customWidth="1"/>
    <col min="3831" max="3831" width="18.7109375" bestFit="1" customWidth="1"/>
    <col min="3833" max="3833" width="14.28515625" bestFit="1" customWidth="1"/>
    <col min="3834" max="3834" width="18.7109375" bestFit="1" customWidth="1"/>
    <col min="3835" max="3836" width="15.85546875" bestFit="1" customWidth="1"/>
    <col min="3837" max="3837" width="14.85546875" bestFit="1" customWidth="1"/>
    <col min="3838" max="3838" width="14.28515625" bestFit="1" customWidth="1"/>
    <col min="3839" max="3839" width="15.28515625" customWidth="1"/>
    <col min="3840" max="3840" width="15.85546875" customWidth="1"/>
    <col min="3841" max="3841" width="14.28515625" customWidth="1"/>
    <col min="3842" max="3842" width="14.85546875" bestFit="1" customWidth="1"/>
    <col min="3843" max="3843" width="16.140625" customWidth="1"/>
    <col min="3844" max="3844" width="17.28515625" customWidth="1"/>
    <col min="3845" max="3845" width="15.85546875" bestFit="1" customWidth="1"/>
    <col min="3846" max="3846" width="18.7109375" bestFit="1" customWidth="1"/>
    <col min="4007" max="4007" width="5.7109375" customWidth="1"/>
    <col min="4008" max="4008" width="29" customWidth="1"/>
    <col min="4009" max="4009" width="17.140625" customWidth="1"/>
    <col min="4010" max="4010" width="11.140625" customWidth="1"/>
    <col min="4011" max="4011" width="15.7109375" customWidth="1"/>
    <col min="4012" max="4012" width="16.28515625" customWidth="1"/>
    <col min="4013" max="4013" width="21.140625" customWidth="1"/>
    <col min="4014" max="4014" width="13" customWidth="1"/>
    <col min="4015" max="4015" width="15.28515625" customWidth="1"/>
    <col min="4016" max="4017" width="14.28515625" customWidth="1"/>
    <col min="4018" max="4019" width="15" customWidth="1"/>
    <col min="4020" max="4020" width="17.7109375" customWidth="1"/>
    <col min="4021" max="4021" width="15.7109375" customWidth="1"/>
    <col min="4022" max="4023" width="15" customWidth="1"/>
    <col min="4024" max="4024" width="15.85546875" customWidth="1"/>
    <col min="4025" max="4025" width="17.85546875" customWidth="1"/>
    <col min="4026" max="4026" width="15.85546875" bestFit="1" customWidth="1"/>
    <col min="4027" max="4027" width="18.7109375" bestFit="1" customWidth="1"/>
    <col min="4028" max="4028" width="5.7109375" customWidth="1"/>
    <col min="4029" max="4029" width="16.5703125" customWidth="1"/>
    <col min="4030" max="4030" width="18.7109375" bestFit="1" customWidth="1"/>
    <col min="4031" max="4032" width="15.85546875" bestFit="1" customWidth="1"/>
    <col min="4033" max="4033" width="14.85546875" bestFit="1" customWidth="1"/>
    <col min="4034" max="4034" width="14.28515625" bestFit="1" customWidth="1"/>
    <col min="4035" max="4035" width="15.28515625" customWidth="1"/>
    <col min="4036" max="4036" width="15.85546875" customWidth="1"/>
    <col min="4037" max="4037" width="14.28515625" customWidth="1"/>
    <col min="4038" max="4038" width="14.85546875" bestFit="1" customWidth="1"/>
    <col min="4039" max="4039" width="16.140625" customWidth="1"/>
    <col min="4040" max="4040" width="17.28515625" customWidth="1"/>
    <col min="4041" max="4041" width="15.85546875" bestFit="1" customWidth="1"/>
    <col min="4042" max="4042" width="18.7109375" bestFit="1" customWidth="1"/>
    <col min="4044" max="4044" width="14.28515625" bestFit="1" customWidth="1"/>
    <col min="4045" max="4045" width="18.7109375" bestFit="1" customWidth="1"/>
    <col min="4046" max="4047" width="15.85546875" bestFit="1" customWidth="1"/>
    <col min="4048" max="4048" width="14.85546875" bestFit="1" customWidth="1"/>
    <col min="4049" max="4049" width="16.85546875" customWidth="1"/>
    <col min="4050" max="4050" width="15.28515625" customWidth="1"/>
    <col min="4051" max="4051" width="15.85546875" customWidth="1"/>
    <col min="4052" max="4052" width="14.28515625" customWidth="1"/>
    <col min="4053" max="4053" width="14.85546875" bestFit="1" customWidth="1"/>
    <col min="4054" max="4054" width="16.140625" customWidth="1"/>
    <col min="4055" max="4055" width="17.28515625" customWidth="1"/>
    <col min="4056" max="4056" width="15.85546875" bestFit="1" customWidth="1"/>
    <col min="4057" max="4057" width="18.7109375" bestFit="1" customWidth="1"/>
    <col min="4059" max="4059" width="14.28515625" bestFit="1" customWidth="1"/>
    <col min="4060" max="4060" width="18.7109375" bestFit="1" customWidth="1"/>
    <col min="4061" max="4062" width="15.85546875" bestFit="1" customWidth="1"/>
    <col min="4063" max="4063" width="14.85546875" bestFit="1" customWidth="1"/>
    <col min="4064" max="4064" width="14.28515625" bestFit="1" customWidth="1"/>
    <col min="4065" max="4065" width="15.28515625" customWidth="1"/>
    <col min="4066" max="4066" width="15.85546875" customWidth="1"/>
    <col min="4067" max="4067" width="14.28515625" customWidth="1"/>
    <col min="4068" max="4068" width="14.85546875" bestFit="1" customWidth="1"/>
    <col min="4069" max="4069" width="16.140625" customWidth="1"/>
    <col min="4070" max="4070" width="17.28515625" customWidth="1"/>
    <col min="4071" max="4071" width="15.85546875" bestFit="1" customWidth="1"/>
    <col min="4072" max="4072" width="18.7109375" bestFit="1" customWidth="1"/>
    <col min="4074" max="4074" width="14.28515625" bestFit="1" customWidth="1"/>
    <col min="4075" max="4075" width="18.7109375" bestFit="1" customWidth="1"/>
    <col min="4076" max="4077" width="15.85546875" bestFit="1" customWidth="1"/>
    <col min="4078" max="4078" width="14.85546875" bestFit="1" customWidth="1"/>
    <col min="4079" max="4079" width="14.28515625" bestFit="1" customWidth="1"/>
    <col min="4080" max="4080" width="15.28515625" customWidth="1"/>
    <col min="4081" max="4081" width="15.85546875" customWidth="1"/>
    <col min="4082" max="4082" width="14.28515625" customWidth="1"/>
    <col min="4083" max="4083" width="14.85546875" bestFit="1" customWidth="1"/>
    <col min="4084" max="4084" width="16.140625" customWidth="1"/>
    <col min="4085" max="4085" width="17.28515625" customWidth="1"/>
    <col min="4086" max="4086" width="15.85546875" bestFit="1" customWidth="1"/>
    <col min="4087" max="4087" width="18.7109375" bestFit="1" customWidth="1"/>
    <col min="4089" max="4089" width="14.28515625" bestFit="1" customWidth="1"/>
    <col min="4090" max="4090" width="18.7109375" bestFit="1" customWidth="1"/>
    <col min="4091" max="4092" width="15.85546875" bestFit="1" customWidth="1"/>
    <col min="4093" max="4093" width="14.85546875" bestFit="1" customWidth="1"/>
    <col min="4094" max="4094" width="14.28515625" bestFit="1" customWidth="1"/>
    <col min="4095" max="4095" width="15.28515625" customWidth="1"/>
    <col min="4096" max="4096" width="15.85546875" customWidth="1"/>
    <col min="4097" max="4097" width="14.28515625" customWidth="1"/>
    <col min="4098" max="4098" width="14.85546875" bestFit="1" customWidth="1"/>
    <col min="4099" max="4099" width="16.140625" customWidth="1"/>
    <col min="4100" max="4100" width="17.28515625" customWidth="1"/>
    <col min="4101" max="4101" width="15.85546875" bestFit="1" customWidth="1"/>
    <col min="4102" max="4102" width="18.7109375" bestFit="1" customWidth="1"/>
    <col min="4263" max="4263" width="5.7109375" customWidth="1"/>
    <col min="4264" max="4264" width="29" customWidth="1"/>
    <col min="4265" max="4265" width="17.140625" customWidth="1"/>
    <col min="4266" max="4266" width="11.140625" customWidth="1"/>
    <col min="4267" max="4267" width="15.7109375" customWidth="1"/>
    <col min="4268" max="4268" width="16.28515625" customWidth="1"/>
    <col min="4269" max="4269" width="21.140625" customWidth="1"/>
    <col min="4270" max="4270" width="13" customWidth="1"/>
    <col min="4271" max="4271" width="15.28515625" customWidth="1"/>
    <col min="4272" max="4273" width="14.28515625" customWidth="1"/>
    <col min="4274" max="4275" width="15" customWidth="1"/>
    <col min="4276" max="4276" width="17.7109375" customWidth="1"/>
    <col min="4277" max="4277" width="15.7109375" customWidth="1"/>
    <col min="4278" max="4279" width="15" customWidth="1"/>
    <col min="4280" max="4280" width="15.85546875" customWidth="1"/>
    <col min="4281" max="4281" width="17.85546875" customWidth="1"/>
    <col min="4282" max="4282" width="15.85546875" bestFit="1" customWidth="1"/>
    <col min="4283" max="4283" width="18.7109375" bestFit="1" customWidth="1"/>
    <col min="4284" max="4284" width="5.7109375" customWidth="1"/>
    <col min="4285" max="4285" width="16.5703125" customWidth="1"/>
    <col min="4286" max="4286" width="18.7109375" bestFit="1" customWidth="1"/>
    <col min="4287" max="4288" width="15.85546875" bestFit="1" customWidth="1"/>
    <col min="4289" max="4289" width="14.85546875" bestFit="1" customWidth="1"/>
    <col min="4290" max="4290" width="14.28515625" bestFit="1" customWidth="1"/>
    <col min="4291" max="4291" width="15.28515625" customWidth="1"/>
    <col min="4292" max="4292" width="15.85546875" customWidth="1"/>
    <col min="4293" max="4293" width="14.28515625" customWidth="1"/>
    <col min="4294" max="4294" width="14.85546875" bestFit="1" customWidth="1"/>
    <col min="4295" max="4295" width="16.140625" customWidth="1"/>
    <col min="4296" max="4296" width="17.28515625" customWidth="1"/>
    <col min="4297" max="4297" width="15.85546875" bestFit="1" customWidth="1"/>
    <col min="4298" max="4298" width="18.7109375" bestFit="1" customWidth="1"/>
    <col min="4300" max="4300" width="14.28515625" bestFit="1" customWidth="1"/>
    <col min="4301" max="4301" width="18.7109375" bestFit="1" customWidth="1"/>
    <col min="4302" max="4303" width="15.85546875" bestFit="1" customWidth="1"/>
    <col min="4304" max="4304" width="14.85546875" bestFit="1" customWidth="1"/>
    <col min="4305" max="4305" width="16.85546875" customWidth="1"/>
    <col min="4306" max="4306" width="15.28515625" customWidth="1"/>
    <col min="4307" max="4307" width="15.85546875" customWidth="1"/>
    <col min="4308" max="4308" width="14.28515625" customWidth="1"/>
    <col min="4309" max="4309" width="14.85546875" bestFit="1" customWidth="1"/>
    <col min="4310" max="4310" width="16.140625" customWidth="1"/>
    <col min="4311" max="4311" width="17.28515625" customWidth="1"/>
    <col min="4312" max="4312" width="15.85546875" bestFit="1" customWidth="1"/>
    <col min="4313" max="4313" width="18.7109375" bestFit="1" customWidth="1"/>
    <col min="4315" max="4315" width="14.28515625" bestFit="1" customWidth="1"/>
    <col min="4316" max="4316" width="18.7109375" bestFit="1" customWidth="1"/>
    <col min="4317" max="4318" width="15.85546875" bestFit="1" customWidth="1"/>
    <col min="4319" max="4319" width="14.85546875" bestFit="1" customWidth="1"/>
    <col min="4320" max="4320" width="14.28515625" bestFit="1" customWidth="1"/>
    <col min="4321" max="4321" width="15.28515625" customWidth="1"/>
    <col min="4322" max="4322" width="15.85546875" customWidth="1"/>
    <col min="4323" max="4323" width="14.28515625" customWidth="1"/>
    <col min="4324" max="4324" width="14.85546875" bestFit="1" customWidth="1"/>
    <col min="4325" max="4325" width="16.140625" customWidth="1"/>
    <col min="4326" max="4326" width="17.28515625" customWidth="1"/>
    <col min="4327" max="4327" width="15.85546875" bestFit="1" customWidth="1"/>
    <col min="4328" max="4328" width="18.7109375" bestFit="1" customWidth="1"/>
    <col min="4330" max="4330" width="14.28515625" bestFit="1" customWidth="1"/>
    <col min="4331" max="4331" width="18.7109375" bestFit="1" customWidth="1"/>
    <col min="4332" max="4333" width="15.85546875" bestFit="1" customWidth="1"/>
    <col min="4334" max="4334" width="14.85546875" bestFit="1" customWidth="1"/>
    <col min="4335" max="4335" width="14.28515625" bestFit="1" customWidth="1"/>
    <col min="4336" max="4336" width="15.28515625" customWidth="1"/>
    <col min="4337" max="4337" width="15.85546875" customWidth="1"/>
    <col min="4338" max="4338" width="14.28515625" customWidth="1"/>
    <col min="4339" max="4339" width="14.85546875" bestFit="1" customWidth="1"/>
    <col min="4340" max="4340" width="16.140625" customWidth="1"/>
    <col min="4341" max="4341" width="17.28515625" customWidth="1"/>
    <col min="4342" max="4342" width="15.85546875" bestFit="1" customWidth="1"/>
    <col min="4343" max="4343" width="18.7109375" bestFit="1" customWidth="1"/>
    <col min="4345" max="4345" width="14.28515625" bestFit="1" customWidth="1"/>
    <col min="4346" max="4346" width="18.7109375" bestFit="1" customWidth="1"/>
    <col min="4347" max="4348" width="15.85546875" bestFit="1" customWidth="1"/>
    <col min="4349" max="4349" width="14.85546875" bestFit="1" customWidth="1"/>
    <col min="4350" max="4350" width="14.28515625" bestFit="1" customWidth="1"/>
    <col min="4351" max="4351" width="15.28515625" customWidth="1"/>
    <col min="4352" max="4352" width="15.85546875" customWidth="1"/>
    <col min="4353" max="4353" width="14.28515625" customWidth="1"/>
    <col min="4354" max="4354" width="14.85546875" bestFit="1" customWidth="1"/>
    <col min="4355" max="4355" width="16.140625" customWidth="1"/>
    <col min="4356" max="4356" width="17.28515625" customWidth="1"/>
    <col min="4357" max="4357" width="15.85546875" bestFit="1" customWidth="1"/>
    <col min="4358" max="4358" width="18.7109375" bestFit="1" customWidth="1"/>
    <col min="4519" max="4519" width="5.7109375" customWidth="1"/>
    <col min="4520" max="4520" width="29" customWidth="1"/>
    <col min="4521" max="4521" width="17.140625" customWidth="1"/>
    <col min="4522" max="4522" width="11.140625" customWidth="1"/>
    <col min="4523" max="4523" width="15.7109375" customWidth="1"/>
    <col min="4524" max="4524" width="16.28515625" customWidth="1"/>
    <col min="4525" max="4525" width="21.140625" customWidth="1"/>
    <col min="4526" max="4526" width="13" customWidth="1"/>
    <col min="4527" max="4527" width="15.28515625" customWidth="1"/>
    <col min="4528" max="4529" width="14.28515625" customWidth="1"/>
    <col min="4530" max="4531" width="15" customWidth="1"/>
    <col min="4532" max="4532" width="17.7109375" customWidth="1"/>
    <col min="4533" max="4533" width="15.7109375" customWidth="1"/>
    <col min="4534" max="4535" width="15" customWidth="1"/>
    <col min="4536" max="4536" width="15.85546875" customWidth="1"/>
    <col min="4537" max="4537" width="17.85546875" customWidth="1"/>
    <col min="4538" max="4538" width="15.85546875" bestFit="1" customWidth="1"/>
    <col min="4539" max="4539" width="18.7109375" bestFit="1" customWidth="1"/>
    <col min="4540" max="4540" width="5.7109375" customWidth="1"/>
    <col min="4541" max="4541" width="16.5703125" customWidth="1"/>
    <col min="4542" max="4542" width="18.7109375" bestFit="1" customWidth="1"/>
    <col min="4543" max="4544" width="15.85546875" bestFit="1" customWidth="1"/>
    <col min="4545" max="4545" width="14.85546875" bestFit="1" customWidth="1"/>
    <col min="4546" max="4546" width="14.28515625" bestFit="1" customWidth="1"/>
    <col min="4547" max="4547" width="15.28515625" customWidth="1"/>
    <col min="4548" max="4548" width="15.85546875" customWidth="1"/>
    <col min="4549" max="4549" width="14.28515625" customWidth="1"/>
    <col min="4550" max="4550" width="14.85546875" bestFit="1" customWidth="1"/>
    <col min="4551" max="4551" width="16.140625" customWidth="1"/>
    <col min="4552" max="4552" width="17.28515625" customWidth="1"/>
    <col min="4553" max="4553" width="15.85546875" bestFit="1" customWidth="1"/>
    <col min="4554" max="4554" width="18.7109375" bestFit="1" customWidth="1"/>
    <col min="4556" max="4556" width="14.28515625" bestFit="1" customWidth="1"/>
    <col min="4557" max="4557" width="18.7109375" bestFit="1" customWidth="1"/>
    <col min="4558" max="4559" width="15.85546875" bestFit="1" customWidth="1"/>
    <col min="4560" max="4560" width="14.85546875" bestFit="1" customWidth="1"/>
    <col min="4561" max="4561" width="16.85546875" customWidth="1"/>
    <col min="4562" max="4562" width="15.28515625" customWidth="1"/>
    <col min="4563" max="4563" width="15.85546875" customWidth="1"/>
    <col min="4564" max="4564" width="14.28515625" customWidth="1"/>
    <col min="4565" max="4565" width="14.85546875" bestFit="1" customWidth="1"/>
    <col min="4566" max="4566" width="16.140625" customWidth="1"/>
    <col min="4567" max="4567" width="17.28515625" customWidth="1"/>
    <col min="4568" max="4568" width="15.85546875" bestFit="1" customWidth="1"/>
    <col min="4569" max="4569" width="18.7109375" bestFit="1" customWidth="1"/>
    <col min="4571" max="4571" width="14.28515625" bestFit="1" customWidth="1"/>
    <col min="4572" max="4572" width="18.7109375" bestFit="1" customWidth="1"/>
    <col min="4573" max="4574" width="15.85546875" bestFit="1" customWidth="1"/>
    <col min="4575" max="4575" width="14.85546875" bestFit="1" customWidth="1"/>
    <col min="4576" max="4576" width="14.28515625" bestFit="1" customWidth="1"/>
    <col min="4577" max="4577" width="15.28515625" customWidth="1"/>
    <col min="4578" max="4578" width="15.85546875" customWidth="1"/>
    <col min="4579" max="4579" width="14.28515625" customWidth="1"/>
    <col min="4580" max="4580" width="14.85546875" bestFit="1" customWidth="1"/>
    <col min="4581" max="4581" width="16.140625" customWidth="1"/>
    <col min="4582" max="4582" width="17.28515625" customWidth="1"/>
    <col min="4583" max="4583" width="15.85546875" bestFit="1" customWidth="1"/>
    <col min="4584" max="4584" width="18.7109375" bestFit="1" customWidth="1"/>
    <col min="4586" max="4586" width="14.28515625" bestFit="1" customWidth="1"/>
    <col min="4587" max="4587" width="18.7109375" bestFit="1" customWidth="1"/>
    <col min="4588" max="4589" width="15.85546875" bestFit="1" customWidth="1"/>
    <col min="4590" max="4590" width="14.85546875" bestFit="1" customWidth="1"/>
    <col min="4591" max="4591" width="14.28515625" bestFit="1" customWidth="1"/>
    <col min="4592" max="4592" width="15.28515625" customWidth="1"/>
    <col min="4593" max="4593" width="15.85546875" customWidth="1"/>
    <col min="4594" max="4594" width="14.28515625" customWidth="1"/>
    <col min="4595" max="4595" width="14.85546875" bestFit="1" customWidth="1"/>
    <col min="4596" max="4596" width="16.140625" customWidth="1"/>
    <col min="4597" max="4597" width="17.28515625" customWidth="1"/>
    <col min="4598" max="4598" width="15.85546875" bestFit="1" customWidth="1"/>
    <col min="4599" max="4599" width="18.7109375" bestFit="1" customWidth="1"/>
    <col min="4601" max="4601" width="14.28515625" bestFit="1" customWidth="1"/>
    <col min="4602" max="4602" width="18.7109375" bestFit="1" customWidth="1"/>
    <col min="4603" max="4604" width="15.85546875" bestFit="1" customWidth="1"/>
    <col min="4605" max="4605" width="14.85546875" bestFit="1" customWidth="1"/>
    <col min="4606" max="4606" width="14.28515625" bestFit="1" customWidth="1"/>
    <col min="4607" max="4607" width="15.28515625" customWidth="1"/>
    <col min="4608" max="4608" width="15.85546875" customWidth="1"/>
    <col min="4609" max="4609" width="14.28515625" customWidth="1"/>
    <col min="4610" max="4610" width="14.85546875" bestFit="1" customWidth="1"/>
    <col min="4611" max="4611" width="16.140625" customWidth="1"/>
    <col min="4612" max="4612" width="17.28515625" customWidth="1"/>
    <col min="4613" max="4613" width="15.85546875" bestFit="1" customWidth="1"/>
    <col min="4614" max="4614" width="18.7109375" bestFit="1" customWidth="1"/>
    <col min="4775" max="4775" width="5.7109375" customWidth="1"/>
    <col min="4776" max="4776" width="29" customWidth="1"/>
    <col min="4777" max="4777" width="17.140625" customWidth="1"/>
    <col min="4778" max="4778" width="11.140625" customWidth="1"/>
    <col min="4779" max="4779" width="15.7109375" customWidth="1"/>
    <col min="4780" max="4780" width="16.28515625" customWidth="1"/>
    <col min="4781" max="4781" width="21.140625" customWidth="1"/>
    <col min="4782" max="4782" width="13" customWidth="1"/>
    <col min="4783" max="4783" width="15.28515625" customWidth="1"/>
    <col min="4784" max="4785" width="14.28515625" customWidth="1"/>
    <col min="4786" max="4787" width="15" customWidth="1"/>
    <col min="4788" max="4788" width="17.7109375" customWidth="1"/>
    <col min="4789" max="4789" width="15.7109375" customWidth="1"/>
    <col min="4790" max="4791" width="15" customWidth="1"/>
    <col min="4792" max="4792" width="15.85546875" customWidth="1"/>
    <col min="4793" max="4793" width="17.85546875" customWidth="1"/>
    <col min="4794" max="4794" width="15.85546875" bestFit="1" customWidth="1"/>
    <col min="4795" max="4795" width="18.7109375" bestFit="1" customWidth="1"/>
    <col min="4796" max="4796" width="5.7109375" customWidth="1"/>
    <col min="4797" max="4797" width="16.5703125" customWidth="1"/>
    <col min="4798" max="4798" width="18.7109375" bestFit="1" customWidth="1"/>
    <col min="4799" max="4800" width="15.85546875" bestFit="1" customWidth="1"/>
    <col min="4801" max="4801" width="14.85546875" bestFit="1" customWidth="1"/>
    <col min="4802" max="4802" width="14.28515625" bestFit="1" customWidth="1"/>
    <col min="4803" max="4803" width="15.28515625" customWidth="1"/>
    <col min="4804" max="4804" width="15.85546875" customWidth="1"/>
    <col min="4805" max="4805" width="14.28515625" customWidth="1"/>
    <col min="4806" max="4806" width="14.85546875" bestFit="1" customWidth="1"/>
    <col min="4807" max="4807" width="16.140625" customWidth="1"/>
    <col min="4808" max="4808" width="17.28515625" customWidth="1"/>
    <col min="4809" max="4809" width="15.85546875" bestFit="1" customWidth="1"/>
    <col min="4810" max="4810" width="18.7109375" bestFit="1" customWidth="1"/>
    <col min="4812" max="4812" width="14.28515625" bestFit="1" customWidth="1"/>
    <col min="4813" max="4813" width="18.7109375" bestFit="1" customWidth="1"/>
    <col min="4814" max="4815" width="15.85546875" bestFit="1" customWidth="1"/>
    <col min="4816" max="4816" width="14.85546875" bestFit="1" customWidth="1"/>
    <col min="4817" max="4817" width="16.85546875" customWidth="1"/>
    <col min="4818" max="4818" width="15.28515625" customWidth="1"/>
    <col min="4819" max="4819" width="15.85546875" customWidth="1"/>
    <col min="4820" max="4820" width="14.28515625" customWidth="1"/>
    <col min="4821" max="4821" width="14.85546875" bestFit="1" customWidth="1"/>
    <col min="4822" max="4822" width="16.140625" customWidth="1"/>
    <col min="4823" max="4823" width="17.28515625" customWidth="1"/>
    <col min="4824" max="4824" width="15.85546875" bestFit="1" customWidth="1"/>
    <col min="4825" max="4825" width="18.7109375" bestFit="1" customWidth="1"/>
    <col min="4827" max="4827" width="14.28515625" bestFit="1" customWidth="1"/>
    <col min="4828" max="4828" width="18.7109375" bestFit="1" customWidth="1"/>
    <col min="4829" max="4830" width="15.85546875" bestFit="1" customWidth="1"/>
    <col min="4831" max="4831" width="14.85546875" bestFit="1" customWidth="1"/>
    <col min="4832" max="4832" width="14.28515625" bestFit="1" customWidth="1"/>
    <col min="4833" max="4833" width="15.28515625" customWidth="1"/>
    <col min="4834" max="4834" width="15.85546875" customWidth="1"/>
    <col min="4835" max="4835" width="14.28515625" customWidth="1"/>
    <col min="4836" max="4836" width="14.85546875" bestFit="1" customWidth="1"/>
    <col min="4837" max="4837" width="16.140625" customWidth="1"/>
    <col min="4838" max="4838" width="17.28515625" customWidth="1"/>
    <col min="4839" max="4839" width="15.85546875" bestFit="1" customWidth="1"/>
    <col min="4840" max="4840" width="18.7109375" bestFit="1" customWidth="1"/>
    <col min="4842" max="4842" width="14.28515625" bestFit="1" customWidth="1"/>
    <col min="4843" max="4843" width="18.7109375" bestFit="1" customWidth="1"/>
    <col min="4844" max="4845" width="15.85546875" bestFit="1" customWidth="1"/>
    <col min="4846" max="4846" width="14.85546875" bestFit="1" customWidth="1"/>
    <col min="4847" max="4847" width="14.28515625" bestFit="1" customWidth="1"/>
    <col min="4848" max="4848" width="15.28515625" customWidth="1"/>
    <col min="4849" max="4849" width="15.85546875" customWidth="1"/>
    <col min="4850" max="4850" width="14.28515625" customWidth="1"/>
    <col min="4851" max="4851" width="14.85546875" bestFit="1" customWidth="1"/>
    <col min="4852" max="4852" width="16.140625" customWidth="1"/>
    <col min="4853" max="4853" width="17.28515625" customWidth="1"/>
    <col min="4854" max="4854" width="15.85546875" bestFit="1" customWidth="1"/>
    <col min="4855" max="4855" width="18.7109375" bestFit="1" customWidth="1"/>
    <col min="4857" max="4857" width="14.28515625" bestFit="1" customWidth="1"/>
    <col min="4858" max="4858" width="18.7109375" bestFit="1" customWidth="1"/>
    <col min="4859" max="4860" width="15.85546875" bestFit="1" customWidth="1"/>
    <col min="4861" max="4861" width="14.85546875" bestFit="1" customWidth="1"/>
    <col min="4862" max="4862" width="14.28515625" bestFit="1" customWidth="1"/>
    <col min="4863" max="4863" width="15.28515625" customWidth="1"/>
    <col min="4864" max="4864" width="15.85546875" customWidth="1"/>
    <col min="4865" max="4865" width="14.28515625" customWidth="1"/>
    <col min="4866" max="4866" width="14.85546875" bestFit="1" customWidth="1"/>
    <col min="4867" max="4867" width="16.140625" customWidth="1"/>
    <col min="4868" max="4868" width="17.28515625" customWidth="1"/>
    <col min="4869" max="4869" width="15.85546875" bestFit="1" customWidth="1"/>
    <col min="4870" max="4870" width="18.7109375" bestFit="1" customWidth="1"/>
    <col min="5031" max="5031" width="5.7109375" customWidth="1"/>
    <col min="5032" max="5032" width="29" customWidth="1"/>
    <col min="5033" max="5033" width="17.140625" customWidth="1"/>
    <col min="5034" max="5034" width="11.140625" customWidth="1"/>
    <col min="5035" max="5035" width="15.7109375" customWidth="1"/>
    <col min="5036" max="5036" width="16.28515625" customWidth="1"/>
    <col min="5037" max="5037" width="21.140625" customWidth="1"/>
    <col min="5038" max="5038" width="13" customWidth="1"/>
    <col min="5039" max="5039" width="15.28515625" customWidth="1"/>
    <col min="5040" max="5041" width="14.28515625" customWidth="1"/>
    <col min="5042" max="5043" width="15" customWidth="1"/>
    <col min="5044" max="5044" width="17.7109375" customWidth="1"/>
    <col min="5045" max="5045" width="15.7109375" customWidth="1"/>
    <col min="5046" max="5047" width="15" customWidth="1"/>
    <col min="5048" max="5048" width="15.85546875" customWidth="1"/>
    <col min="5049" max="5049" width="17.85546875" customWidth="1"/>
    <col min="5050" max="5050" width="15.85546875" bestFit="1" customWidth="1"/>
    <col min="5051" max="5051" width="18.7109375" bestFit="1" customWidth="1"/>
    <col min="5052" max="5052" width="5.7109375" customWidth="1"/>
    <col min="5053" max="5053" width="16.5703125" customWidth="1"/>
    <col min="5054" max="5054" width="18.7109375" bestFit="1" customWidth="1"/>
    <col min="5055" max="5056" width="15.85546875" bestFit="1" customWidth="1"/>
    <col min="5057" max="5057" width="14.85546875" bestFit="1" customWidth="1"/>
    <col min="5058" max="5058" width="14.28515625" bestFit="1" customWidth="1"/>
    <col min="5059" max="5059" width="15.28515625" customWidth="1"/>
    <col min="5060" max="5060" width="15.85546875" customWidth="1"/>
    <col min="5061" max="5061" width="14.28515625" customWidth="1"/>
    <col min="5062" max="5062" width="14.85546875" bestFit="1" customWidth="1"/>
    <col min="5063" max="5063" width="16.140625" customWidth="1"/>
    <col min="5064" max="5064" width="17.28515625" customWidth="1"/>
    <col min="5065" max="5065" width="15.85546875" bestFit="1" customWidth="1"/>
    <col min="5066" max="5066" width="18.7109375" bestFit="1" customWidth="1"/>
    <col min="5068" max="5068" width="14.28515625" bestFit="1" customWidth="1"/>
    <col min="5069" max="5069" width="18.7109375" bestFit="1" customWidth="1"/>
    <col min="5070" max="5071" width="15.85546875" bestFit="1" customWidth="1"/>
    <col min="5072" max="5072" width="14.85546875" bestFit="1" customWidth="1"/>
    <col min="5073" max="5073" width="16.85546875" customWidth="1"/>
    <col min="5074" max="5074" width="15.28515625" customWidth="1"/>
    <col min="5075" max="5075" width="15.85546875" customWidth="1"/>
    <col min="5076" max="5076" width="14.28515625" customWidth="1"/>
    <col min="5077" max="5077" width="14.85546875" bestFit="1" customWidth="1"/>
    <col min="5078" max="5078" width="16.140625" customWidth="1"/>
    <col min="5079" max="5079" width="17.28515625" customWidth="1"/>
    <col min="5080" max="5080" width="15.85546875" bestFit="1" customWidth="1"/>
    <col min="5081" max="5081" width="18.7109375" bestFit="1" customWidth="1"/>
    <col min="5083" max="5083" width="14.28515625" bestFit="1" customWidth="1"/>
    <col min="5084" max="5084" width="18.7109375" bestFit="1" customWidth="1"/>
    <col min="5085" max="5086" width="15.85546875" bestFit="1" customWidth="1"/>
    <col min="5087" max="5087" width="14.85546875" bestFit="1" customWidth="1"/>
    <col min="5088" max="5088" width="14.28515625" bestFit="1" customWidth="1"/>
    <col min="5089" max="5089" width="15.28515625" customWidth="1"/>
    <col min="5090" max="5090" width="15.85546875" customWidth="1"/>
    <col min="5091" max="5091" width="14.28515625" customWidth="1"/>
    <col min="5092" max="5092" width="14.85546875" bestFit="1" customWidth="1"/>
    <col min="5093" max="5093" width="16.140625" customWidth="1"/>
    <col min="5094" max="5094" width="17.28515625" customWidth="1"/>
    <col min="5095" max="5095" width="15.85546875" bestFit="1" customWidth="1"/>
    <col min="5096" max="5096" width="18.7109375" bestFit="1" customWidth="1"/>
    <col min="5098" max="5098" width="14.28515625" bestFit="1" customWidth="1"/>
    <col min="5099" max="5099" width="18.7109375" bestFit="1" customWidth="1"/>
    <col min="5100" max="5101" width="15.85546875" bestFit="1" customWidth="1"/>
    <col min="5102" max="5102" width="14.85546875" bestFit="1" customWidth="1"/>
    <col min="5103" max="5103" width="14.28515625" bestFit="1" customWidth="1"/>
    <col min="5104" max="5104" width="15.28515625" customWidth="1"/>
    <col min="5105" max="5105" width="15.85546875" customWidth="1"/>
    <col min="5106" max="5106" width="14.28515625" customWidth="1"/>
    <col min="5107" max="5107" width="14.85546875" bestFit="1" customWidth="1"/>
    <col min="5108" max="5108" width="16.140625" customWidth="1"/>
    <col min="5109" max="5109" width="17.28515625" customWidth="1"/>
    <col min="5110" max="5110" width="15.85546875" bestFit="1" customWidth="1"/>
    <col min="5111" max="5111" width="18.7109375" bestFit="1" customWidth="1"/>
    <col min="5113" max="5113" width="14.28515625" bestFit="1" customWidth="1"/>
    <col min="5114" max="5114" width="18.7109375" bestFit="1" customWidth="1"/>
    <col min="5115" max="5116" width="15.85546875" bestFit="1" customWidth="1"/>
    <col min="5117" max="5117" width="14.85546875" bestFit="1" customWidth="1"/>
    <col min="5118" max="5118" width="14.28515625" bestFit="1" customWidth="1"/>
    <col min="5119" max="5119" width="15.28515625" customWidth="1"/>
    <col min="5120" max="5120" width="15.85546875" customWidth="1"/>
    <col min="5121" max="5121" width="14.28515625" customWidth="1"/>
    <col min="5122" max="5122" width="14.85546875" bestFit="1" customWidth="1"/>
    <col min="5123" max="5123" width="16.140625" customWidth="1"/>
    <col min="5124" max="5124" width="17.28515625" customWidth="1"/>
    <col min="5125" max="5125" width="15.85546875" bestFit="1" customWidth="1"/>
    <col min="5126" max="5126" width="18.7109375" bestFit="1" customWidth="1"/>
    <col min="5287" max="5287" width="5.7109375" customWidth="1"/>
    <col min="5288" max="5288" width="29" customWidth="1"/>
    <col min="5289" max="5289" width="17.140625" customWidth="1"/>
    <col min="5290" max="5290" width="11.140625" customWidth="1"/>
    <col min="5291" max="5291" width="15.7109375" customWidth="1"/>
    <col min="5292" max="5292" width="16.28515625" customWidth="1"/>
    <col min="5293" max="5293" width="21.140625" customWidth="1"/>
    <col min="5294" max="5294" width="13" customWidth="1"/>
    <col min="5295" max="5295" width="15.28515625" customWidth="1"/>
    <col min="5296" max="5297" width="14.28515625" customWidth="1"/>
    <col min="5298" max="5299" width="15" customWidth="1"/>
    <col min="5300" max="5300" width="17.7109375" customWidth="1"/>
    <col min="5301" max="5301" width="15.7109375" customWidth="1"/>
    <col min="5302" max="5303" width="15" customWidth="1"/>
    <col min="5304" max="5304" width="15.85546875" customWidth="1"/>
    <col min="5305" max="5305" width="17.85546875" customWidth="1"/>
    <col min="5306" max="5306" width="15.85546875" bestFit="1" customWidth="1"/>
    <col min="5307" max="5307" width="18.7109375" bestFit="1" customWidth="1"/>
    <col min="5308" max="5308" width="5.7109375" customWidth="1"/>
    <col min="5309" max="5309" width="16.5703125" customWidth="1"/>
    <col min="5310" max="5310" width="18.7109375" bestFit="1" customWidth="1"/>
    <col min="5311" max="5312" width="15.85546875" bestFit="1" customWidth="1"/>
    <col min="5313" max="5313" width="14.85546875" bestFit="1" customWidth="1"/>
    <col min="5314" max="5314" width="14.28515625" bestFit="1" customWidth="1"/>
    <col min="5315" max="5315" width="15.28515625" customWidth="1"/>
    <col min="5316" max="5316" width="15.85546875" customWidth="1"/>
    <col min="5317" max="5317" width="14.28515625" customWidth="1"/>
    <col min="5318" max="5318" width="14.85546875" bestFit="1" customWidth="1"/>
    <col min="5319" max="5319" width="16.140625" customWidth="1"/>
    <col min="5320" max="5320" width="17.28515625" customWidth="1"/>
    <col min="5321" max="5321" width="15.85546875" bestFit="1" customWidth="1"/>
    <col min="5322" max="5322" width="18.7109375" bestFit="1" customWidth="1"/>
    <col min="5324" max="5324" width="14.28515625" bestFit="1" customWidth="1"/>
    <col min="5325" max="5325" width="18.7109375" bestFit="1" customWidth="1"/>
    <col min="5326" max="5327" width="15.85546875" bestFit="1" customWidth="1"/>
    <col min="5328" max="5328" width="14.85546875" bestFit="1" customWidth="1"/>
    <col min="5329" max="5329" width="16.85546875" customWidth="1"/>
    <col min="5330" max="5330" width="15.28515625" customWidth="1"/>
    <col min="5331" max="5331" width="15.85546875" customWidth="1"/>
    <col min="5332" max="5332" width="14.28515625" customWidth="1"/>
    <col min="5333" max="5333" width="14.85546875" bestFit="1" customWidth="1"/>
    <col min="5334" max="5334" width="16.140625" customWidth="1"/>
    <col min="5335" max="5335" width="17.28515625" customWidth="1"/>
    <col min="5336" max="5336" width="15.85546875" bestFit="1" customWidth="1"/>
    <col min="5337" max="5337" width="18.7109375" bestFit="1" customWidth="1"/>
    <col min="5339" max="5339" width="14.28515625" bestFit="1" customWidth="1"/>
    <col min="5340" max="5340" width="18.7109375" bestFit="1" customWidth="1"/>
    <col min="5341" max="5342" width="15.85546875" bestFit="1" customWidth="1"/>
    <col min="5343" max="5343" width="14.85546875" bestFit="1" customWidth="1"/>
    <col min="5344" max="5344" width="14.28515625" bestFit="1" customWidth="1"/>
    <col min="5345" max="5345" width="15.28515625" customWidth="1"/>
    <col min="5346" max="5346" width="15.85546875" customWidth="1"/>
    <col min="5347" max="5347" width="14.28515625" customWidth="1"/>
    <col min="5348" max="5348" width="14.85546875" bestFit="1" customWidth="1"/>
    <col min="5349" max="5349" width="16.140625" customWidth="1"/>
    <col min="5350" max="5350" width="17.28515625" customWidth="1"/>
    <col min="5351" max="5351" width="15.85546875" bestFit="1" customWidth="1"/>
    <col min="5352" max="5352" width="18.7109375" bestFit="1" customWidth="1"/>
    <col min="5354" max="5354" width="14.28515625" bestFit="1" customWidth="1"/>
    <col min="5355" max="5355" width="18.7109375" bestFit="1" customWidth="1"/>
    <col min="5356" max="5357" width="15.85546875" bestFit="1" customWidth="1"/>
    <col min="5358" max="5358" width="14.85546875" bestFit="1" customWidth="1"/>
    <col min="5359" max="5359" width="14.28515625" bestFit="1" customWidth="1"/>
    <col min="5360" max="5360" width="15.28515625" customWidth="1"/>
    <col min="5361" max="5361" width="15.85546875" customWidth="1"/>
    <col min="5362" max="5362" width="14.28515625" customWidth="1"/>
    <col min="5363" max="5363" width="14.85546875" bestFit="1" customWidth="1"/>
    <col min="5364" max="5364" width="16.140625" customWidth="1"/>
    <col min="5365" max="5365" width="17.28515625" customWidth="1"/>
    <col min="5366" max="5366" width="15.85546875" bestFit="1" customWidth="1"/>
    <col min="5367" max="5367" width="18.7109375" bestFit="1" customWidth="1"/>
    <col min="5369" max="5369" width="14.28515625" bestFit="1" customWidth="1"/>
    <col min="5370" max="5370" width="18.7109375" bestFit="1" customWidth="1"/>
    <col min="5371" max="5372" width="15.85546875" bestFit="1" customWidth="1"/>
    <col min="5373" max="5373" width="14.85546875" bestFit="1" customWidth="1"/>
    <col min="5374" max="5374" width="14.28515625" bestFit="1" customWidth="1"/>
    <col min="5375" max="5375" width="15.28515625" customWidth="1"/>
    <col min="5376" max="5376" width="15.85546875" customWidth="1"/>
    <col min="5377" max="5377" width="14.28515625" customWidth="1"/>
    <col min="5378" max="5378" width="14.85546875" bestFit="1" customWidth="1"/>
    <col min="5379" max="5379" width="16.140625" customWidth="1"/>
    <col min="5380" max="5380" width="17.28515625" customWidth="1"/>
    <col min="5381" max="5381" width="15.85546875" bestFit="1" customWidth="1"/>
    <col min="5382" max="5382" width="18.7109375" bestFit="1" customWidth="1"/>
    <col min="5543" max="5543" width="5.7109375" customWidth="1"/>
    <col min="5544" max="5544" width="29" customWidth="1"/>
    <col min="5545" max="5545" width="17.140625" customWidth="1"/>
    <col min="5546" max="5546" width="11.140625" customWidth="1"/>
    <col min="5547" max="5547" width="15.7109375" customWidth="1"/>
    <col min="5548" max="5548" width="16.28515625" customWidth="1"/>
    <col min="5549" max="5549" width="21.140625" customWidth="1"/>
    <col min="5550" max="5550" width="13" customWidth="1"/>
    <col min="5551" max="5551" width="15.28515625" customWidth="1"/>
    <col min="5552" max="5553" width="14.28515625" customWidth="1"/>
    <col min="5554" max="5555" width="15" customWidth="1"/>
    <col min="5556" max="5556" width="17.7109375" customWidth="1"/>
    <col min="5557" max="5557" width="15.7109375" customWidth="1"/>
    <col min="5558" max="5559" width="15" customWidth="1"/>
    <col min="5560" max="5560" width="15.85546875" customWidth="1"/>
    <col min="5561" max="5561" width="17.85546875" customWidth="1"/>
    <col min="5562" max="5562" width="15.85546875" bestFit="1" customWidth="1"/>
    <col min="5563" max="5563" width="18.7109375" bestFit="1" customWidth="1"/>
    <col min="5564" max="5564" width="5.7109375" customWidth="1"/>
    <col min="5565" max="5565" width="16.5703125" customWidth="1"/>
    <col min="5566" max="5566" width="18.7109375" bestFit="1" customWidth="1"/>
    <col min="5567" max="5568" width="15.85546875" bestFit="1" customWidth="1"/>
    <col min="5569" max="5569" width="14.85546875" bestFit="1" customWidth="1"/>
    <col min="5570" max="5570" width="14.28515625" bestFit="1" customWidth="1"/>
    <col min="5571" max="5571" width="15.28515625" customWidth="1"/>
    <col min="5572" max="5572" width="15.85546875" customWidth="1"/>
    <col min="5573" max="5573" width="14.28515625" customWidth="1"/>
    <col min="5574" max="5574" width="14.85546875" bestFit="1" customWidth="1"/>
    <col min="5575" max="5575" width="16.140625" customWidth="1"/>
    <col min="5576" max="5576" width="17.28515625" customWidth="1"/>
    <col min="5577" max="5577" width="15.85546875" bestFit="1" customWidth="1"/>
    <col min="5578" max="5578" width="18.7109375" bestFit="1" customWidth="1"/>
    <col min="5580" max="5580" width="14.28515625" bestFit="1" customWidth="1"/>
    <col min="5581" max="5581" width="18.7109375" bestFit="1" customWidth="1"/>
    <col min="5582" max="5583" width="15.85546875" bestFit="1" customWidth="1"/>
    <col min="5584" max="5584" width="14.85546875" bestFit="1" customWidth="1"/>
    <col min="5585" max="5585" width="16.85546875" customWidth="1"/>
    <col min="5586" max="5586" width="15.28515625" customWidth="1"/>
    <col min="5587" max="5587" width="15.85546875" customWidth="1"/>
    <col min="5588" max="5588" width="14.28515625" customWidth="1"/>
    <col min="5589" max="5589" width="14.85546875" bestFit="1" customWidth="1"/>
    <col min="5590" max="5590" width="16.140625" customWidth="1"/>
    <col min="5591" max="5591" width="17.28515625" customWidth="1"/>
    <col min="5592" max="5592" width="15.85546875" bestFit="1" customWidth="1"/>
    <col min="5593" max="5593" width="18.7109375" bestFit="1" customWidth="1"/>
    <col min="5595" max="5595" width="14.28515625" bestFit="1" customWidth="1"/>
    <col min="5596" max="5596" width="18.7109375" bestFit="1" customWidth="1"/>
    <col min="5597" max="5598" width="15.85546875" bestFit="1" customWidth="1"/>
    <col min="5599" max="5599" width="14.85546875" bestFit="1" customWidth="1"/>
    <col min="5600" max="5600" width="14.28515625" bestFit="1" customWidth="1"/>
    <col min="5601" max="5601" width="15.28515625" customWidth="1"/>
    <col min="5602" max="5602" width="15.85546875" customWidth="1"/>
    <col min="5603" max="5603" width="14.28515625" customWidth="1"/>
    <col min="5604" max="5604" width="14.85546875" bestFit="1" customWidth="1"/>
    <col min="5605" max="5605" width="16.140625" customWidth="1"/>
    <col min="5606" max="5606" width="17.28515625" customWidth="1"/>
    <col min="5607" max="5607" width="15.85546875" bestFit="1" customWidth="1"/>
    <col min="5608" max="5608" width="18.7109375" bestFit="1" customWidth="1"/>
    <col min="5610" max="5610" width="14.28515625" bestFit="1" customWidth="1"/>
    <col min="5611" max="5611" width="18.7109375" bestFit="1" customWidth="1"/>
    <col min="5612" max="5613" width="15.85546875" bestFit="1" customWidth="1"/>
    <col min="5614" max="5614" width="14.85546875" bestFit="1" customWidth="1"/>
    <col min="5615" max="5615" width="14.28515625" bestFit="1" customWidth="1"/>
    <col min="5616" max="5616" width="15.28515625" customWidth="1"/>
    <col min="5617" max="5617" width="15.85546875" customWidth="1"/>
    <col min="5618" max="5618" width="14.28515625" customWidth="1"/>
    <col min="5619" max="5619" width="14.85546875" bestFit="1" customWidth="1"/>
    <col min="5620" max="5620" width="16.140625" customWidth="1"/>
    <col min="5621" max="5621" width="17.28515625" customWidth="1"/>
    <col min="5622" max="5622" width="15.85546875" bestFit="1" customWidth="1"/>
    <col min="5623" max="5623" width="18.7109375" bestFit="1" customWidth="1"/>
    <col min="5625" max="5625" width="14.28515625" bestFit="1" customWidth="1"/>
    <col min="5626" max="5626" width="18.7109375" bestFit="1" customWidth="1"/>
    <col min="5627" max="5628" width="15.85546875" bestFit="1" customWidth="1"/>
    <col min="5629" max="5629" width="14.85546875" bestFit="1" customWidth="1"/>
    <col min="5630" max="5630" width="14.28515625" bestFit="1" customWidth="1"/>
    <col min="5631" max="5631" width="15.28515625" customWidth="1"/>
    <col min="5632" max="5632" width="15.85546875" customWidth="1"/>
    <col min="5633" max="5633" width="14.28515625" customWidth="1"/>
    <col min="5634" max="5634" width="14.85546875" bestFit="1" customWidth="1"/>
    <col min="5635" max="5635" width="16.140625" customWidth="1"/>
    <col min="5636" max="5636" width="17.28515625" customWidth="1"/>
    <col min="5637" max="5637" width="15.85546875" bestFit="1" customWidth="1"/>
    <col min="5638" max="5638" width="18.7109375" bestFit="1" customWidth="1"/>
    <col min="5799" max="5799" width="5.7109375" customWidth="1"/>
    <col min="5800" max="5800" width="29" customWidth="1"/>
    <col min="5801" max="5801" width="17.140625" customWidth="1"/>
    <col min="5802" max="5802" width="11.140625" customWidth="1"/>
    <col min="5803" max="5803" width="15.7109375" customWidth="1"/>
    <col min="5804" max="5804" width="16.28515625" customWidth="1"/>
    <col min="5805" max="5805" width="21.140625" customWidth="1"/>
    <col min="5806" max="5806" width="13" customWidth="1"/>
    <col min="5807" max="5807" width="15.28515625" customWidth="1"/>
    <col min="5808" max="5809" width="14.28515625" customWidth="1"/>
    <col min="5810" max="5811" width="15" customWidth="1"/>
    <col min="5812" max="5812" width="17.7109375" customWidth="1"/>
    <col min="5813" max="5813" width="15.7109375" customWidth="1"/>
    <col min="5814" max="5815" width="15" customWidth="1"/>
    <col min="5816" max="5816" width="15.85546875" customWidth="1"/>
    <col min="5817" max="5817" width="17.85546875" customWidth="1"/>
    <col min="5818" max="5818" width="15.85546875" bestFit="1" customWidth="1"/>
    <col min="5819" max="5819" width="18.7109375" bestFit="1" customWidth="1"/>
    <col min="5820" max="5820" width="5.7109375" customWidth="1"/>
    <col min="5821" max="5821" width="16.5703125" customWidth="1"/>
    <col min="5822" max="5822" width="18.7109375" bestFit="1" customWidth="1"/>
    <col min="5823" max="5824" width="15.85546875" bestFit="1" customWidth="1"/>
    <col min="5825" max="5825" width="14.85546875" bestFit="1" customWidth="1"/>
    <col min="5826" max="5826" width="14.28515625" bestFit="1" customWidth="1"/>
    <col min="5827" max="5827" width="15.28515625" customWidth="1"/>
    <col min="5828" max="5828" width="15.85546875" customWidth="1"/>
    <col min="5829" max="5829" width="14.28515625" customWidth="1"/>
    <col min="5830" max="5830" width="14.85546875" bestFit="1" customWidth="1"/>
    <col min="5831" max="5831" width="16.140625" customWidth="1"/>
    <col min="5832" max="5832" width="17.28515625" customWidth="1"/>
    <col min="5833" max="5833" width="15.85546875" bestFit="1" customWidth="1"/>
    <col min="5834" max="5834" width="18.7109375" bestFit="1" customWidth="1"/>
    <col min="5836" max="5836" width="14.28515625" bestFit="1" customWidth="1"/>
    <col min="5837" max="5837" width="18.7109375" bestFit="1" customWidth="1"/>
    <col min="5838" max="5839" width="15.85546875" bestFit="1" customWidth="1"/>
    <col min="5840" max="5840" width="14.85546875" bestFit="1" customWidth="1"/>
    <col min="5841" max="5841" width="16.85546875" customWidth="1"/>
    <col min="5842" max="5842" width="15.28515625" customWidth="1"/>
    <col min="5843" max="5843" width="15.85546875" customWidth="1"/>
    <col min="5844" max="5844" width="14.28515625" customWidth="1"/>
    <col min="5845" max="5845" width="14.85546875" bestFit="1" customWidth="1"/>
    <col min="5846" max="5846" width="16.140625" customWidth="1"/>
    <col min="5847" max="5847" width="17.28515625" customWidth="1"/>
    <col min="5848" max="5848" width="15.85546875" bestFit="1" customWidth="1"/>
    <col min="5849" max="5849" width="18.7109375" bestFit="1" customWidth="1"/>
    <col min="5851" max="5851" width="14.28515625" bestFit="1" customWidth="1"/>
    <col min="5852" max="5852" width="18.7109375" bestFit="1" customWidth="1"/>
    <col min="5853" max="5854" width="15.85546875" bestFit="1" customWidth="1"/>
    <col min="5855" max="5855" width="14.85546875" bestFit="1" customWidth="1"/>
    <col min="5856" max="5856" width="14.28515625" bestFit="1" customWidth="1"/>
    <col min="5857" max="5857" width="15.28515625" customWidth="1"/>
    <col min="5858" max="5858" width="15.85546875" customWidth="1"/>
    <col min="5859" max="5859" width="14.28515625" customWidth="1"/>
    <col min="5860" max="5860" width="14.85546875" bestFit="1" customWidth="1"/>
    <col min="5861" max="5861" width="16.140625" customWidth="1"/>
    <col min="5862" max="5862" width="17.28515625" customWidth="1"/>
    <col min="5863" max="5863" width="15.85546875" bestFit="1" customWidth="1"/>
    <col min="5864" max="5864" width="18.7109375" bestFit="1" customWidth="1"/>
    <col min="5866" max="5866" width="14.28515625" bestFit="1" customWidth="1"/>
    <col min="5867" max="5867" width="18.7109375" bestFit="1" customWidth="1"/>
    <col min="5868" max="5869" width="15.85546875" bestFit="1" customWidth="1"/>
    <col min="5870" max="5870" width="14.85546875" bestFit="1" customWidth="1"/>
    <col min="5871" max="5871" width="14.28515625" bestFit="1" customWidth="1"/>
    <col min="5872" max="5872" width="15.28515625" customWidth="1"/>
    <col min="5873" max="5873" width="15.85546875" customWidth="1"/>
    <col min="5874" max="5874" width="14.28515625" customWidth="1"/>
    <col min="5875" max="5875" width="14.85546875" bestFit="1" customWidth="1"/>
    <col min="5876" max="5876" width="16.140625" customWidth="1"/>
    <col min="5877" max="5877" width="17.28515625" customWidth="1"/>
    <col min="5878" max="5878" width="15.85546875" bestFit="1" customWidth="1"/>
    <col min="5879" max="5879" width="18.7109375" bestFit="1" customWidth="1"/>
    <col min="5881" max="5881" width="14.28515625" bestFit="1" customWidth="1"/>
    <col min="5882" max="5882" width="18.7109375" bestFit="1" customWidth="1"/>
    <col min="5883" max="5884" width="15.85546875" bestFit="1" customWidth="1"/>
    <col min="5885" max="5885" width="14.85546875" bestFit="1" customWidth="1"/>
    <col min="5886" max="5886" width="14.28515625" bestFit="1" customWidth="1"/>
    <col min="5887" max="5887" width="15.28515625" customWidth="1"/>
    <col min="5888" max="5888" width="15.85546875" customWidth="1"/>
    <col min="5889" max="5889" width="14.28515625" customWidth="1"/>
    <col min="5890" max="5890" width="14.85546875" bestFit="1" customWidth="1"/>
    <col min="5891" max="5891" width="16.140625" customWidth="1"/>
    <col min="5892" max="5892" width="17.28515625" customWidth="1"/>
    <col min="5893" max="5893" width="15.85546875" bestFit="1" customWidth="1"/>
    <col min="5894" max="5894" width="18.7109375" bestFit="1" customWidth="1"/>
    <col min="6055" max="6055" width="5.7109375" customWidth="1"/>
    <col min="6056" max="6056" width="29" customWidth="1"/>
    <col min="6057" max="6057" width="17.140625" customWidth="1"/>
    <col min="6058" max="6058" width="11.140625" customWidth="1"/>
    <col min="6059" max="6059" width="15.7109375" customWidth="1"/>
    <col min="6060" max="6060" width="16.28515625" customWidth="1"/>
    <col min="6061" max="6061" width="21.140625" customWidth="1"/>
    <col min="6062" max="6062" width="13" customWidth="1"/>
    <col min="6063" max="6063" width="15.28515625" customWidth="1"/>
    <col min="6064" max="6065" width="14.28515625" customWidth="1"/>
    <col min="6066" max="6067" width="15" customWidth="1"/>
    <col min="6068" max="6068" width="17.7109375" customWidth="1"/>
    <col min="6069" max="6069" width="15.7109375" customWidth="1"/>
    <col min="6070" max="6071" width="15" customWidth="1"/>
    <col min="6072" max="6072" width="15.85546875" customWidth="1"/>
    <col min="6073" max="6073" width="17.85546875" customWidth="1"/>
    <col min="6074" max="6074" width="15.85546875" bestFit="1" customWidth="1"/>
    <col min="6075" max="6075" width="18.7109375" bestFit="1" customWidth="1"/>
    <col min="6076" max="6076" width="5.7109375" customWidth="1"/>
    <col min="6077" max="6077" width="16.5703125" customWidth="1"/>
    <col min="6078" max="6078" width="18.7109375" bestFit="1" customWidth="1"/>
    <col min="6079" max="6080" width="15.85546875" bestFit="1" customWidth="1"/>
    <col min="6081" max="6081" width="14.85546875" bestFit="1" customWidth="1"/>
    <col min="6082" max="6082" width="14.28515625" bestFit="1" customWidth="1"/>
    <col min="6083" max="6083" width="15.28515625" customWidth="1"/>
    <col min="6084" max="6084" width="15.85546875" customWidth="1"/>
    <col min="6085" max="6085" width="14.28515625" customWidth="1"/>
    <col min="6086" max="6086" width="14.85546875" bestFit="1" customWidth="1"/>
    <col min="6087" max="6087" width="16.140625" customWidth="1"/>
    <col min="6088" max="6088" width="17.28515625" customWidth="1"/>
    <col min="6089" max="6089" width="15.85546875" bestFit="1" customWidth="1"/>
    <col min="6090" max="6090" width="18.7109375" bestFit="1" customWidth="1"/>
    <col min="6092" max="6092" width="14.28515625" bestFit="1" customWidth="1"/>
    <col min="6093" max="6093" width="18.7109375" bestFit="1" customWidth="1"/>
    <col min="6094" max="6095" width="15.85546875" bestFit="1" customWidth="1"/>
    <col min="6096" max="6096" width="14.85546875" bestFit="1" customWidth="1"/>
    <col min="6097" max="6097" width="16.85546875" customWidth="1"/>
    <col min="6098" max="6098" width="15.28515625" customWidth="1"/>
    <col min="6099" max="6099" width="15.85546875" customWidth="1"/>
    <col min="6100" max="6100" width="14.28515625" customWidth="1"/>
    <col min="6101" max="6101" width="14.85546875" bestFit="1" customWidth="1"/>
    <col min="6102" max="6102" width="16.140625" customWidth="1"/>
    <col min="6103" max="6103" width="17.28515625" customWidth="1"/>
    <col min="6104" max="6104" width="15.85546875" bestFit="1" customWidth="1"/>
    <col min="6105" max="6105" width="18.7109375" bestFit="1" customWidth="1"/>
    <col min="6107" max="6107" width="14.28515625" bestFit="1" customWidth="1"/>
    <col min="6108" max="6108" width="18.7109375" bestFit="1" customWidth="1"/>
    <col min="6109" max="6110" width="15.85546875" bestFit="1" customWidth="1"/>
    <col min="6111" max="6111" width="14.85546875" bestFit="1" customWidth="1"/>
    <col min="6112" max="6112" width="14.28515625" bestFit="1" customWidth="1"/>
    <col min="6113" max="6113" width="15.28515625" customWidth="1"/>
    <col min="6114" max="6114" width="15.85546875" customWidth="1"/>
    <col min="6115" max="6115" width="14.28515625" customWidth="1"/>
    <col min="6116" max="6116" width="14.85546875" bestFit="1" customWidth="1"/>
    <col min="6117" max="6117" width="16.140625" customWidth="1"/>
    <col min="6118" max="6118" width="17.28515625" customWidth="1"/>
    <col min="6119" max="6119" width="15.85546875" bestFit="1" customWidth="1"/>
    <col min="6120" max="6120" width="18.7109375" bestFit="1" customWidth="1"/>
    <col min="6122" max="6122" width="14.28515625" bestFit="1" customWidth="1"/>
    <col min="6123" max="6123" width="18.7109375" bestFit="1" customWidth="1"/>
    <col min="6124" max="6125" width="15.85546875" bestFit="1" customWidth="1"/>
    <col min="6126" max="6126" width="14.85546875" bestFit="1" customWidth="1"/>
    <col min="6127" max="6127" width="14.28515625" bestFit="1" customWidth="1"/>
    <col min="6128" max="6128" width="15.28515625" customWidth="1"/>
    <col min="6129" max="6129" width="15.85546875" customWidth="1"/>
    <col min="6130" max="6130" width="14.28515625" customWidth="1"/>
    <col min="6131" max="6131" width="14.85546875" bestFit="1" customWidth="1"/>
    <col min="6132" max="6132" width="16.140625" customWidth="1"/>
    <col min="6133" max="6133" width="17.28515625" customWidth="1"/>
    <col min="6134" max="6134" width="15.85546875" bestFit="1" customWidth="1"/>
    <col min="6135" max="6135" width="18.7109375" bestFit="1" customWidth="1"/>
    <col min="6137" max="6137" width="14.28515625" bestFit="1" customWidth="1"/>
    <col min="6138" max="6138" width="18.7109375" bestFit="1" customWidth="1"/>
    <col min="6139" max="6140" width="15.85546875" bestFit="1" customWidth="1"/>
    <col min="6141" max="6141" width="14.85546875" bestFit="1" customWidth="1"/>
    <col min="6142" max="6142" width="14.28515625" bestFit="1" customWidth="1"/>
    <col min="6143" max="6143" width="15.28515625" customWidth="1"/>
    <col min="6144" max="6144" width="15.85546875" customWidth="1"/>
    <col min="6145" max="6145" width="14.28515625" customWidth="1"/>
    <col min="6146" max="6146" width="14.85546875" bestFit="1" customWidth="1"/>
    <col min="6147" max="6147" width="16.140625" customWidth="1"/>
    <col min="6148" max="6148" width="17.28515625" customWidth="1"/>
    <col min="6149" max="6149" width="15.85546875" bestFit="1" customWidth="1"/>
    <col min="6150" max="6150" width="18.7109375" bestFit="1" customWidth="1"/>
    <col min="6311" max="6311" width="5.7109375" customWidth="1"/>
    <col min="6312" max="6312" width="29" customWidth="1"/>
    <col min="6313" max="6313" width="17.140625" customWidth="1"/>
    <col min="6314" max="6314" width="11.140625" customWidth="1"/>
    <col min="6315" max="6315" width="15.7109375" customWidth="1"/>
    <col min="6316" max="6316" width="16.28515625" customWidth="1"/>
    <col min="6317" max="6317" width="21.140625" customWidth="1"/>
    <col min="6318" max="6318" width="13" customWidth="1"/>
    <col min="6319" max="6319" width="15.28515625" customWidth="1"/>
    <col min="6320" max="6321" width="14.28515625" customWidth="1"/>
    <col min="6322" max="6323" width="15" customWidth="1"/>
    <col min="6324" max="6324" width="17.7109375" customWidth="1"/>
    <col min="6325" max="6325" width="15.7109375" customWidth="1"/>
    <col min="6326" max="6327" width="15" customWidth="1"/>
    <col min="6328" max="6328" width="15.85546875" customWidth="1"/>
    <col min="6329" max="6329" width="17.85546875" customWidth="1"/>
    <col min="6330" max="6330" width="15.85546875" bestFit="1" customWidth="1"/>
    <col min="6331" max="6331" width="18.7109375" bestFit="1" customWidth="1"/>
    <col min="6332" max="6332" width="5.7109375" customWidth="1"/>
    <col min="6333" max="6333" width="16.5703125" customWidth="1"/>
    <col min="6334" max="6334" width="18.7109375" bestFit="1" customWidth="1"/>
    <col min="6335" max="6336" width="15.85546875" bestFit="1" customWidth="1"/>
    <col min="6337" max="6337" width="14.85546875" bestFit="1" customWidth="1"/>
    <col min="6338" max="6338" width="14.28515625" bestFit="1" customWidth="1"/>
    <col min="6339" max="6339" width="15.28515625" customWidth="1"/>
    <col min="6340" max="6340" width="15.85546875" customWidth="1"/>
    <col min="6341" max="6341" width="14.28515625" customWidth="1"/>
    <col min="6342" max="6342" width="14.85546875" bestFit="1" customWidth="1"/>
    <col min="6343" max="6343" width="16.140625" customWidth="1"/>
    <col min="6344" max="6344" width="17.28515625" customWidth="1"/>
    <col min="6345" max="6345" width="15.85546875" bestFit="1" customWidth="1"/>
    <col min="6346" max="6346" width="18.7109375" bestFit="1" customWidth="1"/>
    <col min="6348" max="6348" width="14.28515625" bestFit="1" customWidth="1"/>
    <col min="6349" max="6349" width="18.7109375" bestFit="1" customWidth="1"/>
    <col min="6350" max="6351" width="15.85546875" bestFit="1" customWidth="1"/>
    <col min="6352" max="6352" width="14.85546875" bestFit="1" customWidth="1"/>
    <col min="6353" max="6353" width="16.85546875" customWidth="1"/>
    <col min="6354" max="6354" width="15.28515625" customWidth="1"/>
    <col min="6355" max="6355" width="15.85546875" customWidth="1"/>
    <col min="6356" max="6356" width="14.28515625" customWidth="1"/>
    <col min="6357" max="6357" width="14.85546875" bestFit="1" customWidth="1"/>
    <col min="6358" max="6358" width="16.140625" customWidth="1"/>
    <col min="6359" max="6359" width="17.28515625" customWidth="1"/>
    <col min="6360" max="6360" width="15.85546875" bestFit="1" customWidth="1"/>
    <col min="6361" max="6361" width="18.7109375" bestFit="1" customWidth="1"/>
    <col min="6363" max="6363" width="14.28515625" bestFit="1" customWidth="1"/>
    <col min="6364" max="6364" width="18.7109375" bestFit="1" customWidth="1"/>
    <col min="6365" max="6366" width="15.85546875" bestFit="1" customWidth="1"/>
    <col min="6367" max="6367" width="14.85546875" bestFit="1" customWidth="1"/>
    <col min="6368" max="6368" width="14.28515625" bestFit="1" customWidth="1"/>
    <col min="6369" max="6369" width="15.28515625" customWidth="1"/>
    <col min="6370" max="6370" width="15.85546875" customWidth="1"/>
    <col min="6371" max="6371" width="14.28515625" customWidth="1"/>
    <col min="6372" max="6372" width="14.85546875" bestFit="1" customWidth="1"/>
    <col min="6373" max="6373" width="16.140625" customWidth="1"/>
    <col min="6374" max="6374" width="17.28515625" customWidth="1"/>
    <col min="6375" max="6375" width="15.85546875" bestFit="1" customWidth="1"/>
    <col min="6376" max="6376" width="18.7109375" bestFit="1" customWidth="1"/>
    <col min="6378" max="6378" width="14.28515625" bestFit="1" customWidth="1"/>
    <col min="6379" max="6379" width="18.7109375" bestFit="1" customWidth="1"/>
    <col min="6380" max="6381" width="15.85546875" bestFit="1" customWidth="1"/>
    <col min="6382" max="6382" width="14.85546875" bestFit="1" customWidth="1"/>
    <col min="6383" max="6383" width="14.28515625" bestFit="1" customWidth="1"/>
    <col min="6384" max="6384" width="15.28515625" customWidth="1"/>
    <col min="6385" max="6385" width="15.85546875" customWidth="1"/>
    <col min="6386" max="6386" width="14.28515625" customWidth="1"/>
    <col min="6387" max="6387" width="14.85546875" bestFit="1" customWidth="1"/>
    <col min="6388" max="6388" width="16.140625" customWidth="1"/>
    <col min="6389" max="6389" width="17.28515625" customWidth="1"/>
    <col min="6390" max="6390" width="15.85546875" bestFit="1" customWidth="1"/>
    <col min="6391" max="6391" width="18.7109375" bestFit="1" customWidth="1"/>
    <col min="6393" max="6393" width="14.28515625" bestFit="1" customWidth="1"/>
    <col min="6394" max="6394" width="18.7109375" bestFit="1" customWidth="1"/>
    <col min="6395" max="6396" width="15.85546875" bestFit="1" customWidth="1"/>
    <col min="6397" max="6397" width="14.85546875" bestFit="1" customWidth="1"/>
    <col min="6398" max="6398" width="14.28515625" bestFit="1" customWidth="1"/>
    <col min="6399" max="6399" width="15.28515625" customWidth="1"/>
    <col min="6400" max="6400" width="15.85546875" customWidth="1"/>
    <col min="6401" max="6401" width="14.28515625" customWidth="1"/>
    <col min="6402" max="6402" width="14.85546875" bestFit="1" customWidth="1"/>
    <col min="6403" max="6403" width="16.140625" customWidth="1"/>
    <col min="6404" max="6404" width="17.28515625" customWidth="1"/>
    <col min="6405" max="6405" width="15.85546875" bestFit="1" customWidth="1"/>
    <col min="6406" max="6406" width="18.7109375" bestFit="1" customWidth="1"/>
    <col min="6567" max="6567" width="5.7109375" customWidth="1"/>
    <col min="6568" max="6568" width="29" customWidth="1"/>
    <col min="6569" max="6569" width="17.140625" customWidth="1"/>
    <col min="6570" max="6570" width="11.140625" customWidth="1"/>
    <col min="6571" max="6571" width="15.7109375" customWidth="1"/>
    <col min="6572" max="6572" width="16.28515625" customWidth="1"/>
    <col min="6573" max="6573" width="21.140625" customWidth="1"/>
    <col min="6574" max="6574" width="13" customWidth="1"/>
    <col min="6575" max="6575" width="15.28515625" customWidth="1"/>
    <col min="6576" max="6577" width="14.28515625" customWidth="1"/>
    <col min="6578" max="6579" width="15" customWidth="1"/>
    <col min="6580" max="6580" width="17.7109375" customWidth="1"/>
    <col min="6581" max="6581" width="15.7109375" customWidth="1"/>
    <col min="6582" max="6583" width="15" customWidth="1"/>
    <col min="6584" max="6584" width="15.85546875" customWidth="1"/>
    <col min="6585" max="6585" width="17.85546875" customWidth="1"/>
    <col min="6586" max="6586" width="15.85546875" bestFit="1" customWidth="1"/>
    <col min="6587" max="6587" width="18.7109375" bestFit="1" customWidth="1"/>
    <col min="6588" max="6588" width="5.7109375" customWidth="1"/>
    <col min="6589" max="6589" width="16.5703125" customWidth="1"/>
    <col min="6590" max="6590" width="18.7109375" bestFit="1" customWidth="1"/>
    <col min="6591" max="6592" width="15.85546875" bestFit="1" customWidth="1"/>
    <col min="6593" max="6593" width="14.85546875" bestFit="1" customWidth="1"/>
    <col min="6594" max="6594" width="14.28515625" bestFit="1" customWidth="1"/>
    <col min="6595" max="6595" width="15.28515625" customWidth="1"/>
    <col min="6596" max="6596" width="15.85546875" customWidth="1"/>
    <col min="6597" max="6597" width="14.28515625" customWidth="1"/>
    <col min="6598" max="6598" width="14.85546875" bestFit="1" customWidth="1"/>
    <col min="6599" max="6599" width="16.140625" customWidth="1"/>
    <col min="6600" max="6600" width="17.28515625" customWidth="1"/>
    <col min="6601" max="6601" width="15.85546875" bestFit="1" customWidth="1"/>
    <col min="6602" max="6602" width="18.7109375" bestFit="1" customWidth="1"/>
    <col min="6604" max="6604" width="14.28515625" bestFit="1" customWidth="1"/>
    <col min="6605" max="6605" width="18.7109375" bestFit="1" customWidth="1"/>
    <col min="6606" max="6607" width="15.85546875" bestFit="1" customWidth="1"/>
    <col min="6608" max="6608" width="14.85546875" bestFit="1" customWidth="1"/>
    <col min="6609" max="6609" width="16.85546875" customWidth="1"/>
    <col min="6610" max="6610" width="15.28515625" customWidth="1"/>
    <col min="6611" max="6611" width="15.85546875" customWidth="1"/>
    <col min="6612" max="6612" width="14.28515625" customWidth="1"/>
    <col min="6613" max="6613" width="14.85546875" bestFit="1" customWidth="1"/>
    <col min="6614" max="6614" width="16.140625" customWidth="1"/>
    <col min="6615" max="6615" width="17.28515625" customWidth="1"/>
    <col min="6616" max="6616" width="15.85546875" bestFit="1" customWidth="1"/>
    <col min="6617" max="6617" width="18.7109375" bestFit="1" customWidth="1"/>
    <col min="6619" max="6619" width="14.28515625" bestFit="1" customWidth="1"/>
    <col min="6620" max="6620" width="18.7109375" bestFit="1" customWidth="1"/>
    <col min="6621" max="6622" width="15.85546875" bestFit="1" customWidth="1"/>
    <col min="6623" max="6623" width="14.85546875" bestFit="1" customWidth="1"/>
    <col min="6624" max="6624" width="14.28515625" bestFit="1" customWidth="1"/>
    <col min="6625" max="6625" width="15.28515625" customWidth="1"/>
    <col min="6626" max="6626" width="15.85546875" customWidth="1"/>
    <col min="6627" max="6627" width="14.28515625" customWidth="1"/>
    <col min="6628" max="6628" width="14.85546875" bestFit="1" customWidth="1"/>
    <col min="6629" max="6629" width="16.140625" customWidth="1"/>
    <col min="6630" max="6630" width="17.28515625" customWidth="1"/>
    <col min="6631" max="6631" width="15.85546875" bestFit="1" customWidth="1"/>
    <col min="6632" max="6632" width="18.7109375" bestFit="1" customWidth="1"/>
    <col min="6634" max="6634" width="14.28515625" bestFit="1" customWidth="1"/>
    <col min="6635" max="6635" width="18.7109375" bestFit="1" customWidth="1"/>
    <col min="6636" max="6637" width="15.85546875" bestFit="1" customWidth="1"/>
    <col min="6638" max="6638" width="14.85546875" bestFit="1" customWidth="1"/>
    <col min="6639" max="6639" width="14.28515625" bestFit="1" customWidth="1"/>
    <col min="6640" max="6640" width="15.28515625" customWidth="1"/>
    <col min="6641" max="6641" width="15.85546875" customWidth="1"/>
    <col min="6642" max="6642" width="14.28515625" customWidth="1"/>
    <col min="6643" max="6643" width="14.85546875" bestFit="1" customWidth="1"/>
    <col min="6644" max="6644" width="16.140625" customWidth="1"/>
    <col min="6645" max="6645" width="17.28515625" customWidth="1"/>
    <col min="6646" max="6646" width="15.85546875" bestFit="1" customWidth="1"/>
    <col min="6647" max="6647" width="18.7109375" bestFit="1" customWidth="1"/>
    <col min="6649" max="6649" width="14.28515625" bestFit="1" customWidth="1"/>
    <col min="6650" max="6650" width="18.7109375" bestFit="1" customWidth="1"/>
    <col min="6651" max="6652" width="15.85546875" bestFit="1" customWidth="1"/>
    <col min="6653" max="6653" width="14.85546875" bestFit="1" customWidth="1"/>
    <col min="6654" max="6654" width="14.28515625" bestFit="1" customWidth="1"/>
    <col min="6655" max="6655" width="15.28515625" customWidth="1"/>
    <col min="6656" max="6656" width="15.85546875" customWidth="1"/>
    <col min="6657" max="6657" width="14.28515625" customWidth="1"/>
    <col min="6658" max="6658" width="14.85546875" bestFit="1" customWidth="1"/>
    <col min="6659" max="6659" width="16.140625" customWidth="1"/>
    <col min="6660" max="6660" width="17.28515625" customWidth="1"/>
    <col min="6661" max="6661" width="15.85546875" bestFit="1" customWidth="1"/>
    <col min="6662" max="6662" width="18.7109375" bestFit="1" customWidth="1"/>
    <col min="6823" max="6823" width="5.7109375" customWidth="1"/>
    <col min="6824" max="6824" width="29" customWidth="1"/>
    <col min="6825" max="6825" width="17.140625" customWidth="1"/>
    <col min="6826" max="6826" width="11.140625" customWidth="1"/>
    <col min="6827" max="6827" width="15.7109375" customWidth="1"/>
    <col min="6828" max="6828" width="16.28515625" customWidth="1"/>
    <col min="6829" max="6829" width="21.140625" customWidth="1"/>
    <col min="6830" max="6830" width="13" customWidth="1"/>
    <col min="6831" max="6831" width="15.28515625" customWidth="1"/>
    <col min="6832" max="6833" width="14.28515625" customWidth="1"/>
    <col min="6834" max="6835" width="15" customWidth="1"/>
    <col min="6836" max="6836" width="17.7109375" customWidth="1"/>
    <col min="6837" max="6837" width="15.7109375" customWidth="1"/>
    <col min="6838" max="6839" width="15" customWidth="1"/>
    <col min="6840" max="6840" width="15.85546875" customWidth="1"/>
    <col min="6841" max="6841" width="17.85546875" customWidth="1"/>
    <col min="6842" max="6842" width="15.85546875" bestFit="1" customWidth="1"/>
    <col min="6843" max="6843" width="18.7109375" bestFit="1" customWidth="1"/>
    <col min="6844" max="6844" width="5.7109375" customWidth="1"/>
    <col min="6845" max="6845" width="16.5703125" customWidth="1"/>
    <col min="6846" max="6846" width="18.7109375" bestFit="1" customWidth="1"/>
    <col min="6847" max="6848" width="15.85546875" bestFit="1" customWidth="1"/>
    <col min="6849" max="6849" width="14.85546875" bestFit="1" customWidth="1"/>
    <col min="6850" max="6850" width="14.28515625" bestFit="1" customWidth="1"/>
    <col min="6851" max="6851" width="15.28515625" customWidth="1"/>
    <col min="6852" max="6852" width="15.85546875" customWidth="1"/>
    <col min="6853" max="6853" width="14.28515625" customWidth="1"/>
    <col min="6854" max="6854" width="14.85546875" bestFit="1" customWidth="1"/>
    <col min="6855" max="6855" width="16.140625" customWidth="1"/>
    <col min="6856" max="6856" width="17.28515625" customWidth="1"/>
    <col min="6857" max="6857" width="15.85546875" bestFit="1" customWidth="1"/>
    <col min="6858" max="6858" width="18.7109375" bestFit="1" customWidth="1"/>
    <col min="6860" max="6860" width="14.28515625" bestFit="1" customWidth="1"/>
    <col min="6861" max="6861" width="18.7109375" bestFit="1" customWidth="1"/>
    <col min="6862" max="6863" width="15.85546875" bestFit="1" customWidth="1"/>
    <col min="6864" max="6864" width="14.85546875" bestFit="1" customWidth="1"/>
    <col min="6865" max="6865" width="16.85546875" customWidth="1"/>
    <col min="6866" max="6866" width="15.28515625" customWidth="1"/>
    <col min="6867" max="6867" width="15.85546875" customWidth="1"/>
    <col min="6868" max="6868" width="14.28515625" customWidth="1"/>
    <col min="6869" max="6869" width="14.85546875" bestFit="1" customWidth="1"/>
    <col min="6870" max="6870" width="16.140625" customWidth="1"/>
    <col min="6871" max="6871" width="17.28515625" customWidth="1"/>
    <col min="6872" max="6872" width="15.85546875" bestFit="1" customWidth="1"/>
    <col min="6873" max="6873" width="18.7109375" bestFit="1" customWidth="1"/>
    <col min="6875" max="6875" width="14.28515625" bestFit="1" customWidth="1"/>
    <col min="6876" max="6876" width="18.7109375" bestFit="1" customWidth="1"/>
    <col min="6877" max="6878" width="15.85546875" bestFit="1" customWidth="1"/>
    <col min="6879" max="6879" width="14.85546875" bestFit="1" customWidth="1"/>
    <col min="6880" max="6880" width="14.28515625" bestFit="1" customWidth="1"/>
    <col min="6881" max="6881" width="15.28515625" customWidth="1"/>
    <col min="6882" max="6882" width="15.85546875" customWidth="1"/>
    <col min="6883" max="6883" width="14.28515625" customWidth="1"/>
    <col min="6884" max="6884" width="14.85546875" bestFit="1" customWidth="1"/>
    <col min="6885" max="6885" width="16.140625" customWidth="1"/>
    <col min="6886" max="6886" width="17.28515625" customWidth="1"/>
    <col min="6887" max="6887" width="15.85546875" bestFit="1" customWidth="1"/>
    <col min="6888" max="6888" width="18.7109375" bestFit="1" customWidth="1"/>
    <col min="6890" max="6890" width="14.28515625" bestFit="1" customWidth="1"/>
    <col min="6891" max="6891" width="18.7109375" bestFit="1" customWidth="1"/>
    <col min="6892" max="6893" width="15.85546875" bestFit="1" customWidth="1"/>
    <col min="6894" max="6894" width="14.85546875" bestFit="1" customWidth="1"/>
    <col min="6895" max="6895" width="14.28515625" bestFit="1" customWidth="1"/>
    <col min="6896" max="6896" width="15.28515625" customWidth="1"/>
    <col min="6897" max="6897" width="15.85546875" customWidth="1"/>
    <col min="6898" max="6898" width="14.28515625" customWidth="1"/>
    <col min="6899" max="6899" width="14.85546875" bestFit="1" customWidth="1"/>
    <col min="6900" max="6900" width="16.140625" customWidth="1"/>
    <col min="6901" max="6901" width="17.28515625" customWidth="1"/>
    <col min="6902" max="6902" width="15.85546875" bestFit="1" customWidth="1"/>
    <col min="6903" max="6903" width="18.7109375" bestFit="1" customWidth="1"/>
    <col min="6905" max="6905" width="14.28515625" bestFit="1" customWidth="1"/>
    <col min="6906" max="6906" width="18.7109375" bestFit="1" customWidth="1"/>
    <col min="6907" max="6908" width="15.85546875" bestFit="1" customWidth="1"/>
    <col min="6909" max="6909" width="14.85546875" bestFit="1" customWidth="1"/>
    <col min="6910" max="6910" width="14.28515625" bestFit="1" customWidth="1"/>
    <col min="6911" max="6911" width="15.28515625" customWidth="1"/>
    <col min="6912" max="6912" width="15.85546875" customWidth="1"/>
    <col min="6913" max="6913" width="14.28515625" customWidth="1"/>
    <col min="6914" max="6914" width="14.85546875" bestFit="1" customWidth="1"/>
    <col min="6915" max="6915" width="16.140625" customWidth="1"/>
    <col min="6916" max="6916" width="17.28515625" customWidth="1"/>
    <col min="6917" max="6917" width="15.85546875" bestFit="1" customWidth="1"/>
    <col min="6918" max="6918" width="18.7109375" bestFit="1" customWidth="1"/>
    <col min="7079" max="7079" width="5.7109375" customWidth="1"/>
    <col min="7080" max="7080" width="29" customWidth="1"/>
    <col min="7081" max="7081" width="17.140625" customWidth="1"/>
    <col min="7082" max="7082" width="11.140625" customWidth="1"/>
    <col min="7083" max="7083" width="15.7109375" customWidth="1"/>
    <col min="7084" max="7084" width="16.28515625" customWidth="1"/>
    <col min="7085" max="7085" width="21.140625" customWidth="1"/>
    <col min="7086" max="7086" width="13" customWidth="1"/>
    <col min="7087" max="7087" width="15.28515625" customWidth="1"/>
    <col min="7088" max="7089" width="14.28515625" customWidth="1"/>
    <col min="7090" max="7091" width="15" customWidth="1"/>
    <col min="7092" max="7092" width="17.7109375" customWidth="1"/>
    <col min="7093" max="7093" width="15.7109375" customWidth="1"/>
    <col min="7094" max="7095" width="15" customWidth="1"/>
    <col min="7096" max="7096" width="15.85546875" customWidth="1"/>
    <col min="7097" max="7097" width="17.85546875" customWidth="1"/>
    <col min="7098" max="7098" width="15.85546875" bestFit="1" customWidth="1"/>
    <col min="7099" max="7099" width="18.7109375" bestFit="1" customWidth="1"/>
    <col min="7100" max="7100" width="5.7109375" customWidth="1"/>
    <col min="7101" max="7101" width="16.5703125" customWidth="1"/>
    <col min="7102" max="7102" width="18.7109375" bestFit="1" customWidth="1"/>
    <col min="7103" max="7104" width="15.85546875" bestFit="1" customWidth="1"/>
    <col min="7105" max="7105" width="14.85546875" bestFit="1" customWidth="1"/>
    <col min="7106" max="7106" width="14.28515625" bestFit="1" customWidth="1"/>
    <col min="7107" max="7107" width="15.28515625" customWidth="1"/>
    <col min="7108" max="7108" width="15.85546875" customWidth="1"/>
    <col min="7109" max="7109" width="14.28515625" customWidth="1"/>
    <col min="7110" max="7110" width="14.85546875" bestFit="1" customWidth="1"/>
    <col min="7111" max="7111" width="16.140625" customWidth="1"/>
    <col min="7112" max="7112" width="17.28515625" customWidth="1"/>
    <col min="7113" max="7113" width="15.85546875" bestFit="1" customWidth="1"/>
    <col min="7114" max="7114" width="18.7109375" bestFit="1" customWidth="1"/>
    <col min="7116" max="7116" width="14.28515625" bestFit="1" customWidth="1"/>
    <col min="7117" max="7117" width="18.7109375" bestFit="1" customWidth="1"/>
    <col min="7118" max="7119" width="15.85546875" bestFit="1" customWidth="1"/>
    <col min="7120" max="7120" width="14.85546875" bestFit="1" customWidth="1"/>
    <col min="7121" max="7121" width="16.85546875" customWidth="1"/>
    <col min="7122" max="7122" width="15.28515625" customWidth="1"/>
    <col min="7123" max="7123" width="15.85546875" customWidth="1"/>
    <col min="7124" max="7124" width="14.28515625" customWidth="1"/>
    <col min="7125" max="7125" width="14.85546875" bestFit="1" customWidth="1"/>
    <col min="7126" max="7126" width="16.140625" customWidth="1"/>
    <col min="7127" max="7127" width="17.28515625" customWidth="1"/>
    <col min="7128" max="7128" width="15.85546875" bestFit="1" customWidth="1"/>
    <col min="7129" max="7129" width="18.7109375" bestFit="1" customWidth="1"/>
    <col min="7131" max="7131" width="14.28515625" bestFit="1" customWidth="1"/>
    <col min="7132" max="7132" width="18.7109375" bestFit="1" customWidth="1"/>
    <col min="7133" max="7134" width="15.85546875" bestFit="1" customWidth="1"/>
    <col min="7135" max="7135" width="14.85546875" bestFit="1" customWidth="1"/>
    <col min="7136" max="7136" width="14.28515625" bestFit="1" customWidth="1"/>
    <col min="7137" max="7137" width="15.28515625" customWidth="1"/>
    <col min="7138" max="7138" width="15.85546875" customWidth="1"/>
    <col min="7139" max="7139" width="14.28515625" customWidth="1"/>
    <col min="7140" max="7140" width="14.85546875" bestFit="1" customWidth="1"/>
    <col min="7141" max="7141" width="16.140625" customWidth="1"/>
    <col min="7142" max="7142" width="17.28515625" customWidth="1"/>
    <col min="7143" max="7143" width="15.85546875" bestFit="1" customWidth="1"/>
    <col min="7144" max="7144" width="18.7109375" bestFit="1" customWidth="1"/>
    <col min="7146" max="7146" width="14.28515625" bestFit="1" customWidth="1"/>
    <col min="7147" max="7147" width="18.7109375" bestFit="1" customWidth="1"/>
    <col min="7148" max="7149" width="15.85546875" bestFit="1" customWidth="1"/>
    <col min="7150" max="7150" width="14.85546875" bestFit="1" customWidth="1"/>
    <col min="7151" max="7151" width="14.28515625" bestFit="1" customWidth="1"/>
    <col min="7152" max="7152" width="15.28515625" customWidth="1"/>
    <col min="7153" max="7153" width="15.85546875" customWidth="1"/>
    <col min="7154" max="7154" width="14.28515625" customWidth="1"/>
    <col min="7155" max="7155" width="14.85546875" bestFit="1" customWidth="1"/>
    <col min="7156" max="7156" width="16.140625" customWidth="1"/>
    <col min="7157" max="7157" width="17.28515625" customWidth="1"/>
    <col min="7158" max="7158" width="15.85546875" bestFit="1" customWidth="1"/>
    <col min="7159" max="7159" width="18.7109375" bestFit="1" customWidth="1"/>
    <col min="7161" max="7161" width="14.28515625" bestFit="1" customWidth="1"/>
    <col min="7162" max="7162" width="18.7109375" bestFit="1" customWidth="1"/>
    <col min="7163" max="7164" width="15.85546875" bestFit="1" customWidth="1"/>
    <col min="7165" max="7165" width="14.85546875" bestFit="1" customWidth="1"/>
    <col min="7166" max="7166" width="14.28515625" bestFit="1" customWidth="1"/>
    <col min="7167" max="7167" width="15.28515625" customWidth="1"/>
    <col min="7168" max="7168" width="15.85546875" customWidth="1"/>
    <col min="7169" max="7169" width="14.28515625" customWidth="1"/>
    <col min="7170" max="7170" width="14.85546875" bestFit="1" customWidth="1"/>
    <col min="7171" max="7171" width="16.140625" customWidth="1"/>
    <col min="7172" max="7172" width="17.28515625" customWidth="1"/>
    <col min="7173" max="7173" width="15.85546875" bestFit="1" customWidth="1"/>
    <col min="7174" max="7174" width="18.7109375" bestFit="1" customWidth="1"/>
    <col min="7335" max="7335" width="5.7109375" customWidth="1"/>
    <col min="7336" max="7336" width="29" customWidth="1"/>
    <col min="7337" max="7337" width="17.140625" customWidth="1"/>
    <col min="7338" max="7338" width="11.140625" customWidth="1"/>
    <col min="7339" max="7339" width="15.7109375" customWidth="1"/>
    <col min="7340" max="7340" width="16.28515625" customWidth="1"/>
    <col min="7341" max="7341" width="21.140625" customWidth="1"/>
    <col min="7342" max="7342" width="13" customWidth="1"/>
    <col min="7343" max="7343" width="15.28515625" customWidth="1"/>
    <col min="7344" max="7345" width="14.28515625" customWidth="1"/>
    <col min="7346" max="7347" width="15" customWidth="1"/>
    <col min="7348" max="7348" width="17.7109375" customWidth="1"/>
    <col min="7349" max="7349" width="15.7109375" customWidth="1"/>
    <col min="7350" max="7351" width="15" customWidth="1"/>
    <col min="7352" max="7352" width="15.85546875" customWidth="1"/>
    <col min="7353" max="7353" width="17.85546875" customWidth="1"/>
    <col min="7354" max="7354" width="15.85546875" bestFit="1" customWidth="1"/>
    <col min="7355" max="7355" width="18.7109375" bestFit="1" customWidth="1"/>
    <col min="7356" max="7356" width="5.7109375" customWidth="1"/>
    <col min="7357" max="7357" width="16.5703125" customWidth="1"/>
    <col min="7358" max="7358" width="18.7109375" bestFit="1" customWidth="1"/>
    <col min="7359" max="7360" width="15.85546875" bestFit="1" customWidth="1"/>
    <col min="7361" max="7361" width="14.85546875" bestFit="1" customWidth="1"/>
    <col min="7362" max="7362" width="14.28515625" bestFit="1" customWidth="1"/>
    <col min="7363" max="7363" width="15.28515625" customWidth="1"/>
    <col min="7364" max="7364" width="15.85546875" customWidth="1"/>
    <col min="7365" max="7365" width="14.28515625" customWidth="1"/>
    <col min="7366" max="7366" width="14.85546875" bestFit="1" customWidth="1"/>
    <col min="7367" max="7367" width="16.140625" customWidth="1"/>
    <col min="7368" max="7368" width="17.28515625" customWidth="1"/>
    <col min="7369" max="7369" width="15.85546875" bestFit="1" customWidth="1"/>
    <col min="7370" max="7370" width="18.7109375" bestFit="1" customWidth="1"/>
    <col min="7372" max="7372" width="14.28515625" bestFit="1" customWidth="1"/>
    <col min="7373" max="7373" width="18.7109375" bestFit="1" customWidth="1"/>
    <col min="7374" max="7375" width="15.85546875" bestFit="1" customWidth="1"/>
    <col min="7376" max="7376" width="14.85546875" bestFit="1" customWidth="1"/>
    <col min="7377" max="7377" width="16.85546875" customWidth="1"/>
    <col min="7378" max="7378" width="15.28515625" customWidth="1"/>
    <col min="7379" max="7379" width="15.85546875" customWidth="1"/>
    <col min="7380" max="7380" width="14.28515625" customWidth="1"/>
    <col min="7381" max="7381" width="14.85546875" bestFit="1" customWidth="1"/>
    <col min="7382" max="7382" width="16.140625" customWidth="1"/>
    <col min="7383" max="7383" width="17.28515625" customWidth="1"/>
    <col min="7384" max="7384" width="15.85546875" bestFit="1" customWidth="1"/>
    <col min="7385" max="7385" width="18.7109375" bestFit="1" customWidth="1"/>
    <col min="7387" max="7387" width="14.28515625" bestFit="1" customWidth="1"/>
    <col min="7388" max="7388" width="18.7109375" bestFit="1" customWidth="1"/>
    <col min="7389" max="7390" width="15.85546875" bestFit="1" customWidth="1"/>
    <col min="7391" max="7391" width="14.85546875" bestFit="1" customWidth="1"/>
    <col min="7392" max="7392" width="14.28515625" bestFit="1" customWidth="1"/>
    <col min="7393" max="7393" width="15.28515625" customWidth="1"/>
    <col min="7394" max="7394" width="15.85546875" customWidth="1"/>
    <col min="7395" max="7395" width="14.28515625" customWidth="1"/>
    <col min="7396" max="7396" width="14.85546875" bestFit="1" customWidth="1"/>
    <col min="7397" max="7397" width="16.140625" customWidth="1"/>
    <col min="7398" max="7398" width="17.28515625" customWidth="1"/>
    <col min="7399" max="7399" width="15.85546875" bestFit="1" customWidth="1"/>
    <col min="7400" max="7400" width="18.7109375" bestFit="1" customWidth="1"/>
    <col min="7402" max="7402" width="14.28515625" bestFit="1" customWidth="1"/>
    <col min="7403" max="7403" width="18.7109375" bestFit="1" customWidth="1"/>
    <col min="7404" max="7405" width="15.85546875" bestFit="1" customWidth="1"/>
    <col min="7406" max="7406" width="14.85546875" bestFit="1" customWidth="1"/>
    <col min="7407" max="7407" width="14.28515625" bestFit="1" customWidth="1"/>
    <col min="7408" max="7408" width="15.28515625" customWidth="1"/>
    <col min="7409" max="7409" width="15.85546875" customWidth="1"/>
    <col min="7410" max="7410" width="14.28515625" customWidth="1"/>
    <col min="7411" max="7411" width="14.85546875" bestFit="1" customWidth="1"/>
    <col min="7412" max="7412" width="16.140625" customWidth="1"/>
    <col min="7413" max="7413" width="17.28515625" customWidth="1"/>
    <col min="7414" max="7414" width="15.85546875" bestFit="1" customWidth="1"/>
    <col min="7415" max="7415" width="18.7109375" bestFit="1" customWidth="1"/>
    <col min="7417" max="7417" width="14.28515625" bestFit="1" customWidth="1"/>
    <col min="7418" max="7418" width="18.7109375" bestFit="1" customWidth="1"/>
    <col min="7419" max="7420" width="15.85546875" bestFit="1" customWidth="1"/>
    <col min="7421" max="7421" width="14.85546875" bestFit="1" customWidth="1"/>
    <col min="7422" max="7422" width="14.28515625" bestFit="1" customWidth="1"/>
    <col min="7423" max="7423" width="15.28515625" customWidth="1"/>
    <col min="7424" max="7424" width="15.85546875" customWidth="1"/>
    <col min="7425" max="7425" width="14.28515625" customWidth="1"/>
    <col min="7426" max="7426" width="14.85546875" bestFit="1" customWidth="1"/>
    <col min="7427" max="7427" width="16.140625" customWidth="1"/>
    <col min="7428" max="7428" width="17.28515625" customWidth="1"/>
    <col min="7429" max="7429" width="15.85546875" bestFit="1" customWidth="1"/>
    <col min="7430" max="7430" width="18.7109375" bestFit="1" customWidth="1"/>
    <col min="7591" max="7591" width="5.7109375" customWidth="1"/>
    <col min="7592" max="7592" width="29" customWidth="1"/>
    <col min="7593" max="7593" width="17.140625" customWidth="1"/>
    <col min="7594" max="7594" width="11.140625" customWidth="1"/>
    <col min="7595" max="7595" width="15.7109375" customWidth="1"/>
    <col min="7596" max="7596" width="16.28515625" customWidth="1"/>
    <col min="7597" max="7597" width="21.140625" customWidth="1"/>
    <col min="7598" max="7598" width="13" customWidth="1"/>
    <col min="7599" max="7599" width="15.28515625" customWidth="1"/>
    <col min="7600" max="7601" width="14.28515625" customWidth="1"/>
    <col min="7602" max="7603" width="15" customWidth="1"/>
    <col min="7604" max="7604" width="17.7109375" customWidth="1"/>
    <col min="7605" max="7605" width="15.7109375" customWidth="1"/>
    <col min="7606" max="7607" width="15" customWidth="1"/>
    <col min="7608" max="7608" width="15.85546875" customWidth="1"/>
    <col min="7609" max="7609" width="17.85546875" customWidth="1"/>
    <col min="7610" max="7610" width="15.85546875" bestFit="1" customWidth="1"/>
    <col min="7611" max="7611" width="18.7109375" bestFit="1" customWidth="1"/>
    <col min="7612" max="7612" width="5.7109375" customWidth="1"/>
    <col min="7613" max="7613" width="16.5703125" customWidth="1"/>
    <col min="7614" max="7614" width="18.7109375" bestFit="1" customWidth="1"/>
    <col min="7615" max="7616" width="15.85546875" bestFit="1" customWidth="1"/>
    <col min="7617" max="7617" width="14.85546875" bestFit="1" customWidth="1"/>
    <col min="7618" max="7618" width="14.28515625" bestFit="1" customWidth="1"/>
    <col min="7619" max="7619" width="15.28515625" customWidth="1"/>
    <col min="7620" max="7620" width="15.85546875" customWidth="1"/>
    <col min="7621" max="7621" width="14.28515625" customWidth="1"/>
    <col min="7622" max="7622" width="14.85546875" bestFit="1" customWidth="1"/>
    <col min="7623" max="7623" width="16.140625" customWidth="1"/>
    <col min="7624" max="7624" width="17.28515625" customWidth="1"/>
    <col min="7625" max="7625" width="15.85546875" bestFit="1" customWidth="1"/>
    <col min="7626" max="7626" width="18.7109375" bestFit="1" customWidth="1"/>
    <col min="7628" max="7628" width="14.28515625" bestFit="1" customWidth="1"/>
    <col min="7629" max="7629" width="18.7109375" bestFit="1" customWidth="1"/>
    <col min="7630" max="7631" width="15.85546875" bestFit="1" customWidth="1"/>
    <col min="7632" max="7632" width="14.85546875" bestFit="1" customWidth="1"/>
    <col min="7633" max="7633" width="16.85546875" customWidth="1"/>
    <col min="7634" max="7634" width="15.28515625" customWidth="1"/>
    <col min="7635" max="7635" width="15.85546875" customWidth="1"/>
    <col min="7636" max="7636" width="14.28515625" customWidth="1"/>
    <col min="7637" max="7637" width="14.85546875" bestFit="1" customWidth="1"/>
    <col min="7638" max="7638" width="16.140625" customWidth="1"/>
    <col min="7639" max="7639" width="17.28515625" customWidth="1"/>
    <col min="7640" max="7640" width="15.85546875" bestFit="1" customWidth="1"/>
    <col min="7641" max="7641" width="18.7109375" bestFit="1" customWidth="1"/>
    <col min="7643" max="7643" width="14.28515625" bestFit="1" customWidth="1"/>
    <col min="7644" max="7644" width="18.7109375" bestFit="1" customWidth="1"/>
    <col min="7645" max="7646" width="15.85546875" bestFit="1" customWidth="1"/>
    <col min="7647" max="7647" width="14.85546875" bestFit="1" customWidth="1"/>
    <col min="7648" max="7648" width="14.28515625" bestFit="1" customWidth="1"/>
    <col min="7649" max="7649" width="15.28515625" customWidth="1"/>
    <col min="7650" max="7650" width="15.85546875" customWidth="1"/>
    <col min="7651" max="7651" width="14.28515625" customWidth="1"/>
    <col min="7652" max="7652" width="14.85546875" bestFit="1" customWidth="1"/>
    <col min="7653" max="7653" width="16.140625" customWidth="1"/>
    <col min="7654" max="7654" width="17.28515625" customWidth="1"/>
    <col min="7655" max="7655" width="15.85546875" bestFit="1" customWidth="1"/>
    <col min="7656" max="7656" width="18.7109375" bestFit="1" customWidth="1"/>
    <col min="7658" max="7658" width="14.28515625" bestFit="1" customWidth="1"/>
    <col min="7659" max="7659" width="18.7109375" bestFit="1" customWidth="1"/>
    <col min="7660" max="7661" width="15.85546875" bestFit="1" customWidth="1"/>
    <col min="7662" max="7662" width="14.85546875" bestFit="1" customWidth="1"/>
    <col min="7663" max="7663" width="14.28515625" bestFit="1" customWidth="1"/>
    <col min="7664" max="7664" width="15.28515625" customWidth="1"/>
    <col min="7665" max="7665" width="15.85546875" customWidth="1"/>
    <col min="7666" max="7666" width="14.28515625" customWidth="1"/>
    <col min="7667" max="7667" width="14.85546875" bestFit="1" customWidth="1"/>
    <col min="7668" max="7668" width="16.140625" customWidth="1"/>
    <col min="7669" max="7669" width="17.28515625" customWidth="1"/>
    <col min="7670" max="7670" width="15.85546875" bestFit="1" customWidth="1"/>
    <col min="7671" max="7671" width="18.7109375" bestFit="1" customWidth="1"/>
    <col min="7673" max="7673" width="14.28515625" bestFit="1" customWidth="1"/>
    <col min="7674" max="7674" width="18.7109375" bestFit="1" customWidth="1"/>
    <col min="7675" max="7676" width="15.85546875" bestFit="1" customWidth="1"/>
    <col min="7677" max="7677" width="14.85546875" bestFit="1" customWidth="1"/>
    <col min="7678" max="7678" width="14.28515625" bestFit="1" customWidth="1"/>
    <col min="7679" max="7679" width="15.28515625" customWidth="1"/>
    <col min="7680" max="7680" width="15.85546875" customWidth="1"/>
    <col min="7681" max="7681" width="14.28515625" customWidth="1"/>
    <col min="7682" max="7682" width="14.85546875" bestFit="1" customWidth="1"/>
    <col min="7683" max="7683" width="16.140625" customWidth="1"/>
    <col min="7684" max="7684" width="17.28515625" customWidth="1"/>
    <col min="7685" max="7685" width="15.85546875" bestFit="1" customWidth="1"/>
    <col min="7686" max="7686" width="18.7109375" bestFit="1" customWidth="1"/>
    <col min="7847" max="7847" width="5.7109375" customWidth="1"/>
    <col min="7848" max="7848" width="29" customWidth="1"/>
    <col min="7849" max="7849" width="17.140625" customWidth="1"/>
    <col min="7850" max="7850" width="11.140625" customWidth="1"/>
    <col min="7851" max="7851" width="15.7109375" customWidth="1"/>
    <col min="7852" max="7852" width="16.28515625" customWidth="1"/>
    <col min="7853" max="7853" width="21.140625" customWidth="1"/>
    <col min="7854" max="7854" width="13" customWidth="1"/>
    <col min="7855" max="7855" width="15.28515625" customWidth="1"/>
    <col min="7856" max="7857" width="14.28515625" customWidth="1"/>
    <col min="7858" max="7859" width="15" customWidth="1"/>
    <col min="7860" max="7860" width="17.7109375" customWidth="1"/>
    <col min="7861" max="7861" width="15.7109375" customWidth="1"/>
    <col min="7862" max="7863" width="15" customWidth="1"/>
    <col min="7864" max="7864" width="15.85546875" customWidth="1"/>
    <col min="7865" max="7865" width="17.85546875" customWidth="1"/>
    <col min="7866" max="7866" width="15.85546875" bestFit="1" customWidth="1"/>
    <col min="7867" max="7867" width="18.7109375" bestFit="1" customWidth="1"/>
    <col min="7868" max="7868" width="5.7109375" customWidth="1"/>
    <col min="7869" max="7869" width="16.5703125" customWidth="1"/>
    <col min="7870" max="7870" width="18.7109375" bestFit="1" customWidth="1"/>
    <col min="7871" max="7872" width="15.85546875" bestFit="1" customWidth="1"/>
    <col min="7873" max="7873" width="14.85546875" bestFit="1" customWidth="1"/>
    <col min="7874" max="7874" width="14.28515625" bestFit="1" customWidth="1"/>
    <col min="7875" max="7875" width="15.28515625" customWidth="1"/>
    <col min="7876" max="7876" width="15.85546875" customWidth="1"/>
    <col min="7877" max="7877" width="14.28515625" customWidth="1"/>
    <col min="7878" max="7878" width="14.85546875" bestFit="1" customWidth="1"/>
    <col min="7879" max="7879" width="16.140625" customWidth="1"/>
    <col min="7880" max="7880" width="17.28515625" customWidth="1"/>
    <col min="7881" max="7881" width="15.85546875" bestFit="1" customWidth="1"/>
    <col min="7882" max="7882" width="18.7109375" bestFit="1" customWidth="1"/>
    <col min="7884" max="7884" width="14.28515625" bestFit="1" customWidth="1"/>
    <col min="7885" max="7885" width="18.7109375" bestFit="1" customWidth="1"/>
    <col min="7886" max="7887" width="15.85546875" bestFit="1" customWidth="1"/>
    <col min="7888" max="7888" width="14.85546875" bestFit="1" customWidth="1"/>
    <col min="7889" max="7889" width="16.85546875" customWidth="1"/>
    <col min="7890" max="7890" width="15.28515625" customWidth="1"/>
    <col min="7891" max="7891" width="15.85546875" customWidth="1"/>
    <col min="7892" max="7892" width="14.28515625" customWidth="1"/>
    <col min="7893" max="7893" width="14.85546875" bestFit="1" customWidth="1"/>
    <col min="7894" max="7894" width="16.140625" customWidth="1"/>
    <col min="7895" max="7895" width="17.28515625" customWidth="1"/>
    <col min="7896" max="7896" width="15.85546875" bestFit="1" customWidth="1"/>
    <col min="7897" max="7897" width="18.7109375" bestFit="1" customWidth="1"/>
    <col min="7899" max="7899" width="14.28515625" bestFit="1" customWidth="1"/>
    <col min="7900" max="7900" width="18.7109375" bestFit="1" customWidth="1"/>
    <col min="7901" max="7902" width="15.85546875" bestFit="1" customWidth="1"/>
    <col min="7903" max="7903" width="14.85546875" bestFit="1" customWidth="1"/>
    <col min="7904" max="7904" width="14.28515625" bestFit="1" customWidth="1"/>
    <col min="7905" max="7905" width="15.28515625" customWidth="1"/>
    <col min="7906" max="7906" width="15.85546875" customWidth="1"/>
    <col min="7907" max="7907" width="14.28515625" customWidth="1"/>
    <col min="7908" max="7908" width="14.85546875" bestFit="1" customWidth="1"/>
    <col min="7909" max="7909" width="16.140625" customWidth="1"/>
    <col min="7910" max="7910" width="17.28515625" customWidth="1"/>
    <col min="7911" max="7911" width="15.85546875" bestFit="1" customWidth="1"/>
    <col min="7912" max="7912" width="18.7109375" bestFit="1" customWidth="1"/>
    <col min="7914" max="7914" width="14.28515625" bestFit="1" customWidth="1"/>
    <col min="7915" max="7915" width="18.7109375" bestFit="1" customWidth="1"/>
    <col min="7916" max="7917" width="15.85546875" bestFit="1" customWidth="1"/>
    <col min="7918" max="7918" width="14.85546875" bestFit="1" customWidth="1"/>
    <col min="7919" max="7919" width="14.28515625" bestFit="1" customWidth="1"/>
    <col min="7920" max="7920" width="15.28515625" customWidth="1"/>
    <col min="7921" max="7921" width="15.85546875" customWidth="1"/>
    <col min="7922" max="7922" width="14.28515625" customWidth="1"/>
    <col min="7923" max="7923" width="14.85546875" bestFit="1" customWidth="1"/>
    <col min="7924" max="7924" width="16.140625" customWidth="1"/>
    <col min="7925" max="7925" width="17.28515625" customWidth="1"/>
    <col min="7926" max="7926" width="15.85546875" bestFit="1" customWidth="1"/>
    <col min="7927" max="7927" width="18.7109375" bestFit="1" customWidth="1"/>
    <col min="7929" max="7929" width="14.28515625" bestFit="1" customWidth="1"/>
    <col min="7930" max="7930" width="18.7109375" bestFit="1" customWidth="1"/>
    <col min="7931" max="7932" width="15.85546875" bestFit="1" customWidth="1"/>
    <col min="7933" max="7933" width="14.85546875" bestFit="1" customWidth="1"/>
    <col min="7934" max="7934" width="14.28515625" bestFit="1" customWidth="1"/>
    <col min="7935" max="7935" width="15.28515625" customWidth="1"/>
    <col min="7936" max="7936" width="15.85546875" customWidth="1"/>
    <col min="7937" max="7937" width="14.28515625" customWidth="1"/>
    <col min="7938" max="7938" width="14.85546875" bestFit="1" customWidth="1"/>
    <col min="7939" max="7939" width="16.140625" customWidth="1"/>
    <col min="7940" max="7940" width="17.28515625" customWidth="1"/>
    <col min="7941" max="7941" width="15.85546875" bestFit="1" customWidth="1"/>
    <col min="7942" max="7942" width="18.7109375" bestFit="1" customWidth="1"/>
    <col min="8103" max="8103" width="5.7109375" customWidth="1"/>
    <col min="8104" max="8104" width="29" customWidth="1"/>
    <col min="8105" max="8105" width="17.140625" customWidth="1"/>
    <col min="8106" max="8106" width="11.140625" customWidth="1"/>
    <col min="8107" max="8107" width="15.7109375" customWidth="1"/>
    <col min="8108" max="8108" width="16.28515625" customWidth="1"/>
    <col min="8109" max="8109" width="21.140625" customWidth="1"/>
    <col min="8110" max="8110" width="13" customWidth="1"/>
    <col min="8111" max="8111" width="15.28515625" customWidth="1"/>
    <col min="8112" max="8113" width="14.28515625" customWidth="1"/>
    <col min="8114" max="8115" width="15" customWidth="1"/>
    <col min="8116" max="8116" width="17.7109375" customWidth="1"/>
    <col min="8117" max="8117" width="15.7109375" customWidth="1"/>
    <col min="8118" max="8119" width="15" customWidth="1"/>
    <col min="8120" max="8120" width="15.85546875" customWidth="1"/>
    <col min="8121" max="8121" width="17.85546875" customWidth="1"/>
    <col min="8122" max="8122" width="15.85546875" bestFit="1" customWidth="1"/>
    <col min="8123" max="8123" width="18.7109375" bestFit="1" customWidth="1"/>
    <col min="8124" max="8124" width="5.7109375" customWidth="1"/>
    <col min="8125" max="8125" width="16.5703125" customWidth="1"/>
    <col min="8126" max="8126" width="18.7109375" bestFit="1" customWidth="1"/>
    <col min="8127" max="8128" width="15.85546875" bestFit="1" customWidth="1"/>
    <col min="8129" max="8129" width="14.85546875" bestFit="1" customWidth="1"/>
    <col min="8130" max="8130" width="14.28515625" bestFit="1" customWidth="1"/>
    <col min="8131" max="8131" width="15.28515625" customWidth="1"/>
    <col min="8132" max="8132" width="15.85546875" customWidth="1"/>
    <col min="8133" max="8133" width="14.28515625" customWidth="1"/>
    <col min="8134" max="8134" width="14.85546875" bestFit="1" customWidth="1"/>
    <col min="8135" max="8135" width="16.140625" customWidth="1"/>
    <col min="8136" max="8136" width="17.28515625" customWidth="1"/>
    <col min="8137" max="8137" width="15.85546875" bestFit="1" customWidth="1"/>
    <col min="8138" max="8138" width="18.7109375" bestFit="1" customWidth="1"/>
    <col min="8140" max="8140" width="14.28515625" bestFit="1" customWidth="1"/>
    <col min="8141" max="8141" width="18.7109375" bestFit="1" customWidth="1"/>
    <col min="8142" max="8143" width="15.85546875" bestFit="1" customWidth="1"/>
    <col min="8144" max="8144" width="14.85546875" bestFit="1" customWidth="1"/>
    <col min="8145" max="8145" width="16.85546875" customWidth="1"/>
    <col min="8146" max="8146" width="15.28515625" customWidth="1"/>
    <col min="8147" max="8147" width="15.85546875" customWidth="1"/>
    <col min="8148" max="8148" width="14.28515625" customWidth="1"/>
    <col min="8149" max="8149" width="14.85546875" bestFit="1" customWidth="1"/>
    <col min="8150" max="8150" width="16.140625" customWidth="1"/>
    <col min="8151" max="8151" width="17.28515625" customWidth="1"/>
    <col min="8152" max="8152" width="15.85546875" bestFit="1" customWidth="1"/>
    <col min="8153" max="8153" width="18.7109375" bestFit="1" customWidth="1"/>
    <col min="8155" max="8155" width="14.28515625" bestFit="1" customWidth="1"/>
    <col min="8156" max="8156" width="18.7109375" bestFit="1" customWidth="1"/>
    <col min="8157" max="8158" width="15.85546875" bestFit="1" customWidth="1"/>
    <col min="8159" max="8159" width="14.85546875" bestFit="1" customWidth="1"/>
    <col min="8160" max="8160" width="14.28515625" bestFit="1" customWidth="1"/>
    <col min="8161" max="8161" width="15.28515625" customWidth="1"/>
    <col min="8162" max="8162" width="15.85546875" customWidth="1"/>
    <col min="8163" max="8163" width="14.28515625" customWidth="1"/>
    <col min="8164" max="8164" width="14.85546875" bestFit="1" customWidth="1"/>
    <col min="8165" max="8165" width="16.140625" customWidth="1"/>
    <col min="8166" max="8166" width="17.28515625" customWidth="1"/>
    <col min="8167" max="8167" width="15.85546875" bestFit="1" customWidth="1"/>
    <col min="8168" max="8168" width="18.7109375" bestFit="1" customWidth="1"/>
    <col min="8170" max="8170" width="14.28515625" bestFit="1" customWidth="1"/>
    <col min="8171" max="8171" width="18.7109375" bestFit="1" customWidth="1"/>
    <col min="8172" max="8173" width="15.85546875" bestFit="1" customWidth="1"/>
    <col min="8174" max="8174" width="14.85546875" bestFit="1" customWidth="1"/>
    <col min="8175" max="8175" width="14.28515625" bestFit="1" customWidth="1"/>
    <col min="8176" max="8176" width="15.28515625" customWidth="1"/>
    <col min="8177" max="8177" width="15.85546875" customWidth="1"/>
    <col min="8178" max="8178" width="14.28515625" customWidth="1"/>
    <col min="8179" max="8179" width="14.85546875" bestFit="1" customWidth="1"/>
    <col min="8180" max="8180" width="16.140625" customWidth="1"/>
    <col min="8181" max="8181" width="17.28515625" customWidth="1"/>
    <col min="8182" max="8182" width="15.85546875" bestFit="1" customWidth="1"/>
    <col min="8183" max="8183" width="18.7109375" bestFit="1" customWidth="1"/>
    <col min="8185" max="8185" width="14.28515625" bestFit="1" customWidth="1"/>
    <col min="8186" max="8186" width="18.7109375" bestFit="1" customWidth="1"/>
    <col min="8187" max="8188" width="15.85546875" bestFit="1" customWidth="1"/>
    <col min="8189" max="8189" width="14.85546875" bestFit="1" customWidth="1"/>
    <col min="8190" max="8190" width="14.28515625" bestFit="1" customWidth="1"/>
    <col min="8191" max="8191" width="15.28515625" customWidth="1"/>
    <col min="8192" max="8192" width="15.85546875" customWidth="1"/>
    <col min="8193" max="8193" width="14.28515625" customWidth="1"/>
    <col min="8194" max="8194" width="14.85546875" bestFit="1" customWidth="1"/>
    <col min="8195" max="8195" width="16.140625" customWidth="1"/>
    <col min="8196" max="8196" width="17.28515625" customWidth="1"/>
    <col min="8197" max="8197" width="15.85546875" bestFit="1" customWidth="1"/>
    <col min="8198" max="8198" width="18.7109375" bestFit="1" customWidth="1"/>
    <col min="8359" max="8359" width="5.7109375" customWidth="1"/>
    <col min="8360" max="8360" width="29" customWidth="1"/>
    <col min="8361" max="8361" width="17.140625" customWidth="1"/>
    <col min="8362" max="8362" width="11.140625" customWidth="1"/>
    <col min="8363" max="8363" width="15.7109375" customWidth="1"/>
    <col min="8364" max="8364" width="16.28515625" customWidth="1"/>
    <col min="8365" max="8365" width="21.140625" customWidth="1"/>
    <col min="8366" max="8366" width="13" customWidth="1"/>
    <col min="8367" max="8367" width="15.28515625" customWidth="1"/>
    <col min="8368" max="8369" width="14.28515625" customWidth="1"/>
    <col min="8370" max="8371" width="15" customWidth="1"/>
    <col min="8372" max="8372" width="17.7109375" customWidth="1"/>
    <col min="8373" max="8373" width="15.7109375" customWidth="1"/>
    <col min="8374" max="8375" width="15" customWidth="1"/>
    <col min="8376" max="8376" width="15.85546875" customWidth="1"/>
    <col min="8377" max="8377" width="17.85546875" customWidth="1"/>
    <col min="8378" max="8378" width="15.85546875" bestFit="1" customWidth="1"/>
    <col min="8379" max="8379" width="18.7109375" bestFit="1" customWidth="1"/>
    <col min="8380" max="8380" width="5.7109375" customWidth="1"/>
    <col min="8381" max="8381" width="16.5703125" customWidth="1"/>
    <col min="8382" max="8382" width="18.7109375" bestFit="1" customWidth="1"/>
    <col min="8383" max="8384" width="15.85546875" bestFit="1" customWidth="1"/>
    <col min="8385" max="8385" width="14.85546875" bestFit="1" customWidth="1"/>
    <col min="8386" max="8386" width="14.28515625" bestFit="1" customWidth="1"/>
    <col min="8387" max="8387" width="15.28515625" customWidth="1"/>
    <col min="8388" max="8388" width="15.85546875" customWidth="1"/>
    <col min="8389" max="8389" width="14.28515625" customWidth="1"/>
    <col min="8390" max="8390" width="14.85546875" bestFit="1" customWidth="1"/>
    <col min="8391" max="8391" width="16.140625" customWidth="1"/>
    <col min="8392" max="8392" width="17.28515625" customWidth="1"/>
    <col min="8393" max="8393" width="15.85546875" bestFit="1" customWidth="1"/>
    <col min="8394" max="8394" width="18.7109375" bestFit="1" customWidth="1"/>
    <col min="8396" max="8396" width="14.28515625" bestFit="1" customWidth="1"/>
    <col min="8397" max="8397" width="18.7109375" bestFit="1" customWidth="1"/>
    <col min="8398" max="8399" width="15.85546875" bestFit="1" customWidth="1"/>
    <col min="8400" max="8400" width="14.85546875" bestFit="1" customWidth="1"/>
    <col min="8401" max="8401" width="16.85546875" customWidth="1"/>
    <col min="8402" max="8402" width="15.28515625" customWidth="1"/>
    <col min="8403" max="8403" width="15.85546875" customWidth="1"/>
    <col min="8404" max="8404" width="14.28515625" customWidth="1"/>
    <col min="8405" max="8405" width="14.85546875" bestFit="1" customWidth="1"/>
    <col min="8406" max="8406" width="16.140625" customWidth="1"/>
    <col min="8407" max="8407" width="17.28515625" customWidth="1"/>
    <col min="8408" max="8408" width="15.85546875" bestFit="1" customWidth="1"/>
    <col min="8409" max="8409" width="18.7109375" bestFit="1" customWidth="1"/>
    <col min="8411" max="8411" width="14.28515625" bestFit="1" customWidth="1"/>
    <col min="8412" max="8412" width="18.7109375" bestFit="1" customWidth="1"/>
    <col min="8413" max="8414" width="15.85546875" bestFit="1" customWidth="1"/>
    <col min="8415" max="8415" width="14.85546875" bestFit="1" customWidth="1"/>
    <col min="8416" max="8416" width="14.28515625" bestFit="1" customWidth="1"/>
    <col min="8417" max="8417" width="15.28515625" customWidth="1"/>
    <col min="8418" max="8418" width="15.85546875" customWidth="1"/>
    <col min="8419" max="8419" width="14.28515625" customWidth="1"/>
    <col min="8420" max="8420" width="14.85546875" bestFit="1" customWidth="1"/>
    <col min="8421" max="8421" width="16.140625" customWidth="1"/>
    <col min="8422" max="8422" width="17.28515625" customWidth="1"/>
    <col min="8423" max="8423" width="15.85546875" bestFit="1" customWidth="1"/>
    <col min="8424" max="8424" width="18.7109375" bestFit="1" customWidth="1"/>
    <col min="8426" max="8426" width="14.28515625" bestFit="1" customWidth="1"/>
    <col min="8427" max="8427" width="18.7109375" bestFit="1" customWidth="1"/>
    <col min="8428" max="8429" width="15.85546875" bestFit="1" customWidth="1"/>
    <col min="8430" max="8430" width="14.85546875" bestFit="1" customWidth="1"/>
    <col min="8431" max="8431" width="14.28515625" bestFit="1" customWidth="1"/>
    <col min="8432" max="8432" width="15.28515625" customWidth="1"/>
    <col min="8433" max="8433" width="15.85546875" customWidth="1"/>
    <col min="8434" max="8434" width="14.28515625" customWidth="1"/>
    <col min="8435" max="8435" width="14.85546875" bestFit="1" customWidth="1"/>
    <col min="8436" max="8436" width="16.140625" customWidth="1"/>
    <col min="8437" max="8437" width="17.28515625" customWidth="1"/>
    <col min="8438" max="8438" width="15.85546875" bestFit="1" customWidth="1"/>
    <col min="8439" max="8439" width="18.7109375" bestFit="1" customWidth="1"/>
    <col min="8441" max="8441" width="14.28515625" bestFit="1" customWidth="1"/>
    <col min="8442" max="8442" width="18.7109375" bestFit="1" customWidth="1"/>
    <col min="8443" max="8444" width="15.85546875" bestFit="1" customWidth="1"/>
    <col min="8445" max="8445" width="14.85546875" bestFit="1" customWidth="1"/>
    <col min="8446" max="8446" width="14.28515625" bestFit="1" customWidth="1"/>
    <col min="8447" max="8447" width="15.28515625" customWidth="1"/>
    <col min="8448" max="8448" width="15.85546875" customWidth="1"/>
    <col min="8449" max="8449" width="14.28515625" customWidth="1"/>
    <col min="8450" max="8450" width="14.85546875" bestFit="1" customWidth="1"/>
    <col min="8451" max="8451" width="16.140625" customWidth="1"/>
    <col min="8452" max="8452" width="17.28515625" customWidth="1"/>
    <col min="8453" max="8453" width="15.85546875" bestFit="1" customWidth="1"/>
    <col min="8454" max="8454" width="18.7109375" bestFit="1" customWidth="1"/>
    <col min="8615" max="8615" width="5.7109375" customWidth="1"/>
    <col min="8616" max="8616" width="29" customWidth="1"/>
    <col min="8617" max="8617" width="17.140625" customWidth="1"/>
    <col min="8618" max="8618" width="11.140625" customWidth="1"/>
    <col min="8619" max="8619" width="15.7109375" customWidth="1"/>
    <col min="8620" max="8620" width="16.28515625" customWidth="1"/>
    <col min="8621" max="8621" width="21.140625" customWidth="1"/>
    <col min="8622" max="8622" width="13" customWidth="1"/>
    <col min="8623" max="8623" width="15.28515625" customWidth="1"/>
    <col min="8624" max="8625" width="14.28515625" customWidth="1"/>
    <col min="8626" max="8627" width="15" customWidth="1"/>
    <col min="8628" max="8628" width="17.7109375" customWidth="1"/>
    <col min="8629" max="8629" width="15.7109375" customWidth="1"/>
    <col min="8630" max="8631" width="15" customWidth="1"/>
    <col min="8632" max="8632" width="15.85546875" customWidth="1"/>
    <col min="8633" max="8633" width="17.85546875" customWidth="1"/>
    <col min="8634" max="8634" width="15.85546875" bestFit="1" customWidth="1"/>
    <col min="8635" max="8635" width="18.7109375" bestFit="1" customWidth="1"/>
    <col min="8636" max="8636" width="5.7109375" customWidth="1"/>
    <col min="8637" max="8637" width="16.5703125" customWidth="1"/>
    <col min="8638" max="8638" width="18.7109375" bestFit="1" customWidth="1"/>
    <col min="8639" max="8640" width="15.85546875" bestFit="1" customWidth="1"/>
    <col min="8641" max="8641" width="14.85546875" bestFit="1" customWidth="1"/>
    <col min="8642" max="8642" width="14.28515625" bestFit="1" customWidth="1"/>
    <col min="8643" max="8643" width="15.28515625" customWidth="1"/>
    <col min="8644" max="8644" width="15.85546875" customWidth="1"/>
    <col min="8645" max="8645" width="14.28515625" customWidth="1"/>
    <col min="8646" max="8646" width="14.85546875" bestFit="1" customWidth="1"/>
    <col min="8647" max="8647" width="16.140625" customWidth="1"/>
    <col min="8648" max="8648" width="17.28515625" customWidth="1"/>
    <col min="8649" max="8649" width="15.85546875" bestFit="1" customWidth="1"/>
    <col min="8650" max="8650" width="18.7109375" bestFit="1" customWidth="1"/>
    <col min="8652" max="8652" width="14.28515625" bestFit="1" customWidth="1"/>
    <col min="8653" max="8653" width="18.7109375" bestFit="1" customWidth="1"/>
    <col min="8654" max="8655" width="15.85546875" bestFit="1" customWidth="1"/>
    <col min="8656" max="8656" width="14.85546875" bestFit="1" customWidth="1"/>
    <col min="8657" max="8657" width="16.85546875" customWidth="1"/>
    <col min="8658" max="8658" width="15.28515625" customWidth="1"/>
    <col min="8659" max="8659" width="15.85546875" customWidth="1"/>
    <col min="8660" max="8660" width="14.28515625" customWidth="1"/>
    <col min="8661" max="8661" width="14.85546875" bestFit="1" customWidth="1"/>
    <col min="8662" max="8662" width="16.140625" customWidth="1"/>
    <col min="8663" max="8663" width="17.28515625" customWidth="1"/>
    <col min="8664" max="8664" width="15.85546875" bestFit="1" customWidth="1"/>
    <col min="8665" max="8665" width="18.7109375" bestFit="1" customWidth="1"/>
    <col min="8667" max="8667" width="14.28515625" bestFit="1" customWidth="1"/>
    <col min="8668" max="8668" width="18.7109375" bestFit="1" customWidth="1"/>
    <col min="8669" max="8670" width="15.85546875" bestFit="1" customWidth="1"/>
    <col min="8671" max="8671" width="14.85546875" bestFit="1" customWidth="1"/>
    <col min="8672" max="8672" width="14.28515625" bestFit="1" customWidth="1"/>
    <col min="8673" max="8673" width="15.28515625" customWidth="1"/>
    <col min="8674" max="8674" width="15.85546875" customWidth="1"/>
    <col min="8675" max="8675" width="14.28515625" customWidth="1"/>
    <col min="8676" max="8676" width="14.85546875" bestFit="1" customWidth="1"/>
    <col min="8677" max="8677" width="16.140625" customWidth="1"/>
    <col min="8678" max="8678" width="17.28515625" customWidth="1"/>
    <col min="8679" max="8679" width="15.85546875" bestFit="1" customWidth="1"/>
    <col min="8680" max="8680" width="18.7109375" bestFit="1" customWidth="1"/>
    <col min="8682" max="8682" width="14.28515625" bestFit="1" customWidth="1"/>
    <col min="8683" max="8683" width="18.7109375" bestFit="1" customWidth="1"/>
    <col min="8684" max="8685" width="15.85546875" bestFit="1" customWidth="1"/>
    <col min="8686" max="8686" width="14.85546875" bestFit="1" customWidth="1"/>
    <col min="8687" max="8687" width="14.28515625" bestFit="1" customWidth="1"/>
    <col min="8688" max="8688" width="15.28515625" customWidth="1"/>
    <col min="8689" max="8689" width="15.85546875" customWidth="1"/>
    <col min="8690" max="8690" width="14.28515625" customWidth="1"/>
    <col min="8691" max="8691" width="14.85546875" bestFit="1" customWidth="1"/>
    <col min="8692" max="8692" width="16.140625" customWidth="1"/>
    <col min="8693" max="8693" width="17.28515625" customWidth="1"/>
    <col min="8694" max="8694" width="15.85546875" bestFit="1" customWidth="1"/>
    <col min="8695" max="8695" width="18.7109375" bestFit="1" customWidth="1"/>
    <col min="8697" max="8697" width="14.28515625" bestFit="1" customWidth="1"/>
    <col min="8698" max="8698" width="18.7109375" bestFit="1" customWidth="1"/>
    <col min="8699" max="8700" width="15.85546875" bestFit="1" customWidth="1"/>
    <col min="8701" max="8701" width="14.85546875" bestFit="1" customWidth="1"/>
    <col min="8702" max="8702" width="14.28515625" bestFit="1" customWidth="1"/>
    <col min="8703" max="8703" width="15.28515625" customWidth="1"/>
    <col min="8704" max="8704" width="15.85546875" customWidth="1"/>
    <col min="8705" max="8705" width="14.28515625" customWidth="1"/>
    <col min="8706" max="8706" width="14.85546875" bestFit="1" customWidth="1"/>
    <col min="8707" max="8707" width="16.140625" customWidth="1"/>
    <col min="8708" max="8708" width="17.28515625" customWidth="1"/>
    <col min="8709" max="8709" width="15.85546875" bestFit="1" customWidth="1"/>
    <col min="8710" max="8710" width="18.7109375" bestFit="1" customWidth="1"/>
    <col min="8871" max="8871" width="5.7109375" customWidth="1"/>
    <col min="8872" max="8872" width="29" customWidth="1"/>
    <col min="8873" max="8873" width="17.140625" customWidth="1"/>
    <col min="8874" max="8874" width="11.140625" customWidth="1"/>
    <col min="8875" max="8875" width="15.7109375" customWidth="1"/>
    <col min="8876" max="8876" width="16.28515625" customWidth="1"/>
    <col min="8877" max="8877" width="21.140625" customWidth="1"/>
    <col min="8878" max="8878" width="13" customWidth="1"/>
    <col min="8879" max="8879" width="15.28515625" customWidth="1"/>
    <col min="8880" max="8881" width="14.28515625" customWidth="1"/>
    <col min="8882" max="8883" width="15" customWidth="1"/>
    <col min="8884" max="8884" width="17.7109375" customWidth="1"/>
    <col min="8885" max="8885" width="15.7109375" customWidth="1"/>
    <col min="8886" max="8887" width="15" customWidth="1"/>
    <col min="8888" max="8888" width="15.85546875" customWidth="1"/>
    <col min="8889" max="8889" width="17.85546875" customWidth="1"/>
    <col min="8890" max="8890" width="15.85546875" bestFit="1" customWidth="1"/>
    <col min="8891" max="8891" width="18.7109375" bestFit="1" customWidth="1"/>
    <col min="8892" max="8892" width="5.7109375" customWidth="1"/>
    <col min="8893" max="8893" width="16.5703125" customWidth="1"/>
    <col min="8894" max="8894" width="18.7109375" bestFit="1" customWidth="1"/>
    <col min="8895" max="8896" width="15.85546875" bestFit="1" customWidth="1"/>
    <col min="8897" max="8897" width="14.85546875" bestFit="1" customWidth="1"/>
    <col min="8898" max="8898" width="14.28515625" bestFit="1" customWidth="1"/>
    <col min="8899" max="8899" width="15.28515625" customWidth="1"/>
    <col min="8900" max="8900" width="15.85546875" customWidth="1"/>
    <col min="8901" max="8901" width="14.28515625" customWidth="1"/>
    <col min="8902" max="8902" width="14.85546875" bestFit="1" customWidth="1"/>
    <col min="8903" max="8903" width="16.140625" customWidth="1"/>
    <col min="8904" max="8904" width="17.28515625" customWidth="1"/>
    <col min="8905" max="8905" width="15.85546875" bestFit="1" customWidth="1"/>
    <col min="8906" max="8906" width="18.7109375" bestFit="1" customWidth="1"/>
    <col min="8908" max="8908" width="14.28515625" bestFit="1" customWidth="1"/>
    <col min="8909" max="8909" width="18.7109375" bestFit="1" customWidth="1"/>
    <col min="8910" max="8911" width="15.85546875" bestFit="1" customWidth="1"/>
    <col min="8912" max="8912" width="14.85546875" bestFit="1" customWidth="1"/>
    <col min="8913" max="8913" width="16.85546875" customWidth="1"/>
    <col min="8914" max="8914" width="15.28515625" customWidth="1"/>
    <col min="8915" max="8915" width="15.85546875" customWidth="1"/>
    <col min="8916" max="8916" width="14.28515625" customWidth="1"/>
    <col min="8917" max="8917" width="14.85546875" bestFit="1" customWidth="1"/>
    <col min="8918" max="8918" width="16.140625" customWidth="1"/>
    <col min="8919" max="8919" width="17.28515625" customWidth="1"/>
    <col min="8920" max="8920" width="15.85546875" bestFit="1" customWidth="1"/>
    <col min="8921" max="8921" width="18.7109375" bestFit="1" customWidth="1"/>
    <col min="8923" max="8923" width="14.28515625" bestFit="1" customWidth="1"/>
    <col min="8924" max="8924" width="18.7109375" bestFit="1" customWidth="1"/>
    <col min="8925" max="8926" width="15.85546875" bestFit="1" customWidth="1"/>
    <col min="8927" max="8927" width="14.85546875" bestFit="1" customWidth="1"/>
    <col min="8928" max="8928" width="14.28515625" bestFit="1" customWidth="1"/>
    <col min="8929" max="8929" width="15.28515625" customWidth="1"/>
    <col min="8930" max="8930" width="15.85546875" customWidth="1"/>
    <col min="8931" max="8931" width="14.28515625" customWidth="1"/>
    <col min="8932" max="8932" width="14.85546875" bestFit="1" customWidth="1"/>
    <col min="8933" max="8933" width="16.140625" customWidth="1"/>
    <col min="8934" max="8934" width="17.28515625" customWidth="1"/>
    <col min="8935" max="8935" width="15.85546875" bestFit="1" customWidth="1"/>
    <col min="8936" max="8936" width="18.7109375" bestFit="1" customWidth="1"/>
    <col min="8938" max="8938" width="14.28515625" bestFit="1" customWidth="1"/>
    <col min="8939" max="8939" width="18.7109375" bestFit="1" customWidth="1"/>
    <col min="8940" max="8941" width="15.85546875" bestFit="1" customWidth="1"/>
    <col min="8942" max="8942" width="14.85546875" bestFit="1" customWidth="1"/>
    <col min="8943" max="8943" width="14.28515625" bestFit="1" customWidth="1"/>
    <col min="8944" max="8944" width="15.28515625" customWidth="1"/>
    <col min="8945" max="8945" width="15.85546875" customWidth="1"/>
    <col min="8946" max="8946" width="14.28515625" customWidth="1"/>
    <col min="8947" max="8947" width="14.85546875" bestFit="1" customWidth="1"/>
    <col min="8948" max="8948" width="16.140625" customWidth="1"/>
    <col min="8949" max="8949" width="17.28515625" customWidth="1"/>
    <col min="8950" max="8950" width="15.85546875" bestFit="1" customWidth="1"/>
    <col min="8951" max="8951" width="18.7109375" bestFit="1" customWidth="1"/>
    <col min="8953" max="8953" width="14.28515625" bestFit="1" customWidth="1"/>
    <col min="8954" max="8954" width="18.7109375" bestFit="1" customWidth="1"/>
    <col min="8955" max="8956" width="15.85546875" bestFit="1" customWidth="1"/>
    <col min="8957" max="8957" width="14.85546875" bestFit="1" customWidth="1"/>
    <col min="8958" max="8958" width="14.28515625" bestFit="1" customWidth="1"/>
    <col min="8959" max="8959" width="15.28515625" customWidth="1"/>
    <col min="8960" max="8960" width="15.85546875" customWidth="1"/>
    <col min="8961" max="8961" width="14.28515625" customWidth="1"/>
    <col min="8962" max="8962" width="14.85546875" bestFit="1" customWidth="1"/>
    <col min="8963" max="8963" width="16.140625" customWidth="1"/>
    <col min="8964" max="8964" width="17.28515625" customWidth="1"/>
    <col min="8965" max="8965" width="15.85546875" bestFit="1" customWidth="1"/>
    <col min="8966" max="8966" width="18.7109375" bestFit="1" customWidth="1"/>
    <col min="9127" max="9127" width="5.7109375" customWidth="1"/>
    <col min="9128" max="9128" width="29" customWidth="1"/>
    <col min="9129" max="9129" width="17.140625" customWidth="1"/>
    <col min="9130" max="9130" width="11.140625" customWidth="1"/>
    <col min="9131" max="9131" width="15.7109375" customWidth="1"/>
    <col min="9132" max="9132" width="16.28515625" customWidth="1"/>
    <col min="9133" max="9133" width="21.140625" customWidth="1"/>
    <col min="9134" max="9134" width="13" customWidth="1"/>
    <col min="9135" max="9135" width="15.28515625" customWidth="1"/>
    <col min="9136" max="9137" width="14.28515625" customWidth="1"/>
    <col min="9138" max="9139" width="15" customWidth="1"/>
    <col min="9140" max="9140" width="17.7109375" customWidth="1"/>
    <col min="9141" max="9141" width="15.7109375" customWidth="1"/>
    <col min="9142" max="9143" width="15" customWidth="1"/>
    <col min="9144" max="9144" width="15.85546875" customWidth="1"/>
    <col min="9145" max="9145" width="17.85546875" customWidth="1"/>
    <col min="9146" max="9146" width="15.85546875" bestFit="1" customWidth="1"/>
    <col min="9147" max="9147" width="18.7109375" bestFit="1" customWidth="1"/>
    <col min="9148" max="9148" width="5.7109375" customWidth="1"/>
    <col min="9149" max="9149" width="16.5703125" customWidth="1"/>
    <col min="9150" max="9150" width="18.7109375" bestFit="1" customWidth="1"/>
    <col min="9151" max="9152" width="15.85546875" bestFit="1" customWidth="1"/>
    <col min="9153" max="9153" width="14.85546875" bestFit="1" customWidth="1"/>
    <col min="9154" max="9154" width="14.28515625" bestFit="1" customWidth="1"/>
    <col min="9155" max="9155" width="15.28515625" customWidth="1"/>
    <col min="9156" max="9156" width="15.85546875" customWidth="1"/>
    <col min="9157" max="9157" width="14.28515625" customWidth="1"/>
    <col min="9158" max="9158" width="14.85546875" bestFit="1" customWidth="1"/>
    <col min="9159" max="9159" width="16.140625" customWidth="1"/>
    <col min="9160" max="9160" width="17.28515625" customWidth="1"/>
    <col min="9161" max="9161" width="15.85546875" bestFit="1" customWidth="1"/>
    <col min="9162" max="9162" width="18.7109375" bestFit="1" customWidth="1"/>
    <col min="9164" max="9164" width="14.28515625" bestFit="1" customWidth="1"/>
    <col min="9165" max="9165" width="18.7109375" bestFit="1" customWidth="1"/>
    <col min="9166" max="9167" width="15.85546875" bestFit="1" customWidth="1"/>
    <col min="9168" max="9168" width="14.85546875" bestFit="1" customWidth="1"/>
    <col min="9169" max="9169" width="16.85546875" customWidth="1"/>
    <col min="9170" max="9170" width="15.28515625" customWidth="1"/>
    <col min="9171" max="9171" width="15.85546875" customWidth="1"/>
    <col min="9172" max="9172" width="14.28515625" customWidth="1"/>
    <col min="9173" max="9173" width="14.85546875" bestFit="1" customWidth="1"/>
    <col min="9174" max="9174" width="16.140625" customWidth="1"/>
    <col min="9175" max="9175" width="17.28515625" customWidth="1"/>
    <col min="9176" max="9176" width="15.85546875" bestFit="1" customWidth="1"/>
    <col min="9177" max="9177" width="18.7109375" bestFit="1" customWidth="1"/>
    <col min="9179" max="9179" width="14.28515625" bestFit="1" customWidth="1"/>
    <col min="9180" max="9180" width="18.7109375" bestFit="1" customWidth="1"/>
    <col min="9181" max="9182" width="15.85546875" bestFit="1" customWidth="1"/>
    <col min="9183" max="9183" width="14.85546875" bestFit="1" customWidth="1"/>
    <col min="9184" max="9184" width="14.28515625" bestFit="1" customWidth="1"/>
    <col min="9185" max="9185" width="15.28515625" customWidth="1"/>
    <col min="9186" max="9186" width="15.85546875" customWidth="1"/>
    <col min="9187" max="9187" width="14.28515625" customWidth="1"/>
    <col min="9188" max="9188" width="14.85546875" bestFit="1" customWidth="1"/>
    <col min="9189" max="9189" width="16.140625" customWidth="1"/>
    <col min="9190" max="9190" width="17.28515625" customWidth="1"/>
    <col min="9191" max="9191" width="15.85546875" bestFit="1" customWidth="1"/>
    <col min="9192" max="9192" width="18.7109375" bestFit="1" customWidth="1"/>
    <col min="9194" max="9194" width="14.28515625" bestFit="1" customWidth="1"/>
    <col min="9195" max="9195" width="18.7109375" bestFit="1" customWidth="1"/>
    <col min="9196" max="9197" width="15.85546875" bestFit="1" customWidth="1"/>
    <col min="9198" max="9198" width="14.85546875" bestFit="1" customWidth="1"/>
    <col min="9199" max="9199" width="14.28515625" bestFit="1" customWidth="1"/>
    <col min="9200" max="9200" width="15.28515625" customWidth="1"/>
    <col min="9201" max="9201" width="15.85546875" customWidth="1"/>
    <col min="9202" max="9202" width="14.28515625" customWidth="1"/>
    <col min="9203" max="9203" width="14.85546875" bestFit="1" customWidth="1"/>
    <col min="9204" max="9204" width="16.140625" customWidth="1"/>
    <col min="9205" max="9205" width="17.28515625" customWidth="1"/>
    <col min="9206" max="9206" width="15.85546875" bestFit="1" customWidth="1"/>
    <col min="9207" max="9207" width="18.7109375" bestFit="1" customWidth="1"/>
    <col min="9209" max="9209" width="14.28515625" bestFit="1" customWidth="1"/>
    <col min="9210" max="9210" width="18.7109375" bestFit="1" customWidth="1"/>
    <col min="9211" max="9212" width="15.85546875" bestFit="1" customWidth="1"/>
    <col min="9213" max="9213" width="14.85546875" bestFit="1" customWidth="1"/>
    <col min="9214" max="9214" width="14.28515625" bestFit="1" customWidth="1"/>
    <col min="9215" max="9215" width="15.28515625" customWidth="1"/>
    <col min="9216" max="9216" width="15.85546875" customWidth="1"/>
    <col min="9217" max="9217" width="14.28515625" customWidth="1"/>
    <col min="9218" max="9218" width="14.85546875" bestFit="1" customWidth="1"/>
    <col min="9219" max="9219" width="16.140625" customWidth="1"/>
    <col min="9220" max="9220" width="17.28515625" customWidth="1"/>
    <col min="9221" max="9221" width="15.85546875" bestFit="1" customWidth="1"/>
    <col min="9222" max="9222" width="18.7109375" bestFit="1" customWidth="1"/>
    <col min="9383" max="9383" width="5.7109375" customWidth="1"/>
    <col min="9384" max="9384" width="29" customWidth="1"/>
    <col min="9385" max="9385" width="17.140625" customWidth="1"/>
    <col min="9386" max="9386" width="11.140625" customWidth="1"/>
    <col min="9387" max="9387" width="15.7109375" customWidth="1"/>
    <col min="9388" max="9388" width="16.28515625" customWidth="1"/>
    <col min="9389" max="9389" width="21.140625" customWidth="1"/>
    <col min="9390" max="9390" width="13" customWidth="1"/>
    <col min="9391" max="9391" width="15.28515625" customWidth="1"/>
    <col min="9392" max="9393" width="14.28515625" customWidth="1"/>
    <col min="9394" max="9395" width="15" customWidth="1"/>
    <col min="9396" max="9396" width="17.7109375" customWidth="1"/>
    <col min="9397" max="9397" width="15.7109375" customWidth="1"/>
    <col min="9398" max="9399" width="15" customWidth="1"/>
    <col min="9400" max="9400" width="15.85546875" customWidth="1"/>
    <col min="9401" max="9401" width="17.85546875" customWidth="1"/>
    <col min="9402" max="9402" width="15.85546875" bestFit="1" customWidth="1"/>
    <col min="9403" max="9403" width="18.7109375" bestFit="1" customWidth="1"/>
    <col min="9404" max="9404" width="5.7109375" customWidth="1"/>
    <col min="9405" max="9405" width="16.5703125" customWidth="1"/>
    <col min="9406" max="9406" width="18.7109375" bestFit="1" customWidth="1"/>
    <col min="9407" max="9408" width="15.85546875" bestFit="1" customWidth="1"/>
    <col min="9409" max="9409" width="14.85546875" bestFit="1" customWidth="1"/>
    <col min="9410" max="9410" width="14.28515625" bestFit="1" customWidth="1"/>
    <col min="9411" max="9411" width="15.28515625" customWidth="1"/>
    <col min="9412" max="9412" width="15.85546875" customWidth="1"/>
    <col min="9413" max="9413" width="14.28515625" customWidth="1"/>
    <col min="9414" max="9414" width="14.85546875" bestFit="1" customWidth="1"/>
    <col min="9415" max="9415" width="16.140625" customWidth="1"/>
    <col min="9416" max="9416" width="17.28515625" customWidth="1"/>
    <col min="9417" max="9417" width="15.85546875" bestFit="1" customWidth="1"/>
    <col min="9418" max="9418" width="18.7109375" bestFit="1" customWidth="1"/>
    <col min="9420" max="9420" width="14.28515625" bestFit="1" customWidth="1"/>
    <col min="9421" max="9421" width="18.7109375" bestFit="1" customWidth="1"/>
    <col min="9422" max="9423" width="15.85546875" bestFit="1" customWidth="1"/>
    <col min="9424" max="9424" width="14.85546875" bestFit="1" customWidth="1"/>
    <col min="9425" max="9425" width="16.85546875" customWidth="1"/>
    <col min="9426" max="9426" width="15.28515625" customWidth="1"/>
    <col min="9427" max="9427" width="15.85546875" customWidth="1"/>
    <col min="9428" max="9428" width="14.28515625" customWidth="1"/>
    <col min="9429" max="9429" width="14.85546875" bestFit="1" customWidth="1"/>
    <col min="9430" max="9430" width="16.140625" customWidth="1"/>
    <col min="9431" max="9431" width="17.28515625" customWidth="1"/>
    <col min="9432" max="9432" width="15.85546875" bestFit="1" customWidth="1"/>
    <col min="9433" max="9433" width="18.7109375" bestFit="1" customWidth="1"/>
    <col min="9435" max="9435" width="14.28515625" bestFit="1" customWidth="1"/>
    <col min="9436" max="9436" width="18.7109375" bestFit="1" customWidth="1"/>
    <col min="9437" max="9438" width="15.85546875" bestFit="1" customWidth="1"/>
    <col min="9439" max="9439" width="14.85546875" bestFit="1" customWidth="1"/>
    <col min="9440" max="9440" width="14.28515625" bestFit="1" customWidth="1"/>
    <col min="9441" max="9441" width="15.28515625" customWidth="1"/>
    <col min="9442" max="9442" width="15.85546875" customWidth="1"/>
    <col min="9443" max="9443" width="14.28515625" customWidth="1"/>
    <col min="9444" max="9444" width="14.85546875" bestFit="1" customWidth="1"/>
    <col min="9445" max="9445" width="16.140625" customWidth="1"/>
    <col min="9446" max="9446" width="17.28515625" customWidth="1"/>
    <col min="9447" max="9447" width="15.85546875" bestFit="1" customWidth="1"/>
    <col min="9448" max="9448" width="18.7109375" bestFit="1" customWidth="1"/>
    <col min="9450" max="9450" width="14.28515625" bestFit="1" customWidth="1"/>
    <col min="9451" max="9451" width="18.7109375" bestFit="1" customWidth="1"/>
    <col min="9452" max="9453" width="15.85546875" bestFit="1" customWidth="1"/>
    <col min="9454" max="9454" width="14.85546875" bestFit="1" customWidth="1"/>
    <col min="9455" max="9455" width="14.28515625" bestFit="1" customWidth="1"/>
    <col min="9456" max="9456" width="15.28515625" customWidth="1"/>
    <col min="9457" max="9457" width="15.85546875" customWidth="1"/>
    <col min="9458" max="9458" width="14.28515625" customWidth="1"/>
    <col min="9459" max="9459" width="14.85546875" bestFit="1" customWidth="1"/>
    <col min="9460" max="9460" width="16.140625" customWidth="1"/>
    <col min="9461" max="9461" width="17.28515625" customWidth="1"/>
    <col min="9462" max="9462" width="15.85546875" bestFit="1" customWidth="1"/>
    <col min="9463" max="9463" width="18.7109375" bestFit="1" customWidth="1"/>
    <col min="9465" max="9465" width="14.28515625" bestFit="1" customWidth="1"/>
    <col min="9466" max="9466" width="18.7109375" bestFit="1" customWidth="1"/>
    <col min="9467" max="9468" width="15.85546875" bestFit="1" customWidth="1"/>
    <col min="9469" max="9469" width="14.85546875" bestFit="1" customWidth="1"/>
    <col min="9470" max="9470" width="14.28515625" bestFit="1" customWidth="1"/>
    <col min="9471" max="9471" width="15.28515625" customWidth="1"/>
    <col min="9472" max="9472" width="15.85546875" customWidth="1"/>
    <col min="9473" max="9473" width="14.28515625" customWidth="1"/>
    <col min="9474" max="9474" width="14.85546875" bestFit="1" customWidth="1"/>
    <col min="9475" max="9475" width="16.140625" customWidth="1"/>
    <col min="9476" max="9476" width="17.28515625" customWidth="1"/>
    <col min="9477" max="9477" width="15.85546875" bestFit="1" customWidth="1"/>
    <col min="9478" max="9478" width="18.7109375" bestFit="1" customWidth="1"/>
    <col min="9639" max="9639" width="5.7109375" customWidth="1"/>
    <col min="9640" max="9640" width="29" customWidth="1"/>
    <col min="9641" max="9641" width="17.140625" customWidth="1"/>
    <col min="9642" max="9642" width="11.140625" customWidth="1"/>
    <col min="9643" max="9643" width="15.7109375" customWidth="1"/>
    <col min="9644" max="9644" width="16.28515625" customWidth="1"/>
    <col min="9645" max="9645" width="21.140625" customWidth="1"/>
    <col min="9646" max="9646" width="13" customWidth="1"/>
    <col min="9647" max="9647" width="15.28515625" customWidth="1"/>
    <col min="9648" max="9649" width="14.28515625" customWidth="1"/>
    <col min="9650" max="9651" width="15" customWidth="1"/>
    <col min="9652" max="9652" width="17.7109375" customWidth="1"/>
    <col min="9653" max="9653" width="15.7109375" customWidth="1"/>
    <col min="9654" max="9655" width="15" customWidth="1"/>
    <col min="9656" max="9656" width="15.85546875" customWidth="1"/>
    <col min="9657" max="9657" width="17.85546875" customWidth="1"/>
    <col min="9658" max="9658" width="15.85546875" bestFit="1" customWidth="1"/>
    <col min="9659" max="9659" width="18.7109375" bestFit="1" customWidth="1"/>
    <col min="9660" max="9660" width="5.7109375" customWidth="1"/>
    <col min="9661" max="9661" width="16.5703125" customWidth="1"/>
    <col min="9662" max="9662" width="18.7109375" bestFit="1" customWidth="1"/>
    <col min="9663" max="9664" width="15.85546875" bestFit="1" customWidth="1"/>
    <col min="9665" max="9665" width="14.85546875" bestFit="1" customWidth="1"/>
    <col min="9666" max="9666" width="14.28515625" bestFit="1" customWidth="1"/>
    <col min="9667" max="9667" width="15.28515625" customWidth="1"/>
    <col min="9668" max="9668" width="15.85546875" customWidth="1"/>
    <col min="9669" max="9669" width="14.28515625" customWidth="1"/>
    <col min="9670" max="9670" width="14.85546875" bestFit="1" customWidth="1"/>
    <col min="9671" max="9671" width="16.140625" customWidth="1"/>
    <col min="9672" max="9672" width="17.28515625" customWidth="1"/>
    <col min="9673" max="9673" width="15.85546875" bestFit="1" customWidth="1"/>
    <col min="9674" max="9674" width="18.7109375" bestFit="1" customWidth="1"/>
    <col min="9676" max="9676" width="14.28515625" bestFit="1" customWidth="1"/>
    <col min="9677" max="9677" width="18.7109375" bestFit="1" customWidth="1"/>
    <col min="9678" max="9679" width="15.85546875" bestFit="1" customWidth="1"/>
    <col min="9680" max="9680" width="14.85546875" bestFit="1" customWidth="1"/>
    <col min="9681" max="9681" width="16.85546875" customWidth="1"/>
    <col min="9682" max="9682" width="15.28515625" customWidth="1"/>
    <col min="9683" max="9683" width="15.85546875" customWidth="1"/>
    <col min="9684" max="9684" width="14.28515625" customWidth="1"/>
    <col min="9685" max="9685" width="14.85546875" bestFit="1" customWidth="1"/>
    <col min="9686" max="9686" width="16.140625" customWidth="1"/>
    <col min="9687" max="9687" width="17.28515625" customWidth="1"/>
    <col min="9688" max="9688" width="15.85546875" bestFit="1" customWidth="1"/>
    <col min="9689" max="9689" width="18.7109375" bestFit="1" customWidth="1"/>
    <col min="9691" max="9691" width="14.28515625" bestFit="1" customWidth="1"/>
    <col min="9692" max="9692" width="18.7109375" bestFit="1" customWidth="1"/>
    <col min="9693" max="9694" width="15.85546875" bestFit="1" customWidth="1"/>
    <col min="9695" max="9695" width="14.85546875" bestFit="1" customWidth="1"/>
    <col min="9696" max="9696" width="14.28515625" bestFit="1" customWidth="1"/>
    <col min="9697" max="9697" width="15.28515625" customWidth="1"/>
    <col min="9698" max="9698" width="15.85546875" customWidth="1"/>
    <col min="9699" max="9699" width="14.28515625" customWidth="1"/>
    <col min="9700" max="9700" width="14.85546875" bestFit="1" customWidth="1"/>
    <col min="9701" max="9701" width="16.140625" customWidth="1"/>
    <col min="9702" max="9702" width="17.28515625" customWidth="1"/>
    <col min="9703" max="9703" width="15.85546875" bestFit="1" customWidth="1"/>
    <col min="9704" max="9704" width="18.7109375" bestFit="1" customWidth="1"/>
    <col min="9706" max="9706" width="14.28515625" bestFit="1" customWidth="1"/>
    <col min="9707" max="9707" width="18.7109375" bestFit="1" customWidth="1"/>
    <col min="9708" max="9709" width="15.85546875" bestFit="1" customWidth="1"/>
    <col min="9710" max="9710" width="14.85546875" bestFit="1" customWidth="1"/>
    <col min="9711" max="9711" width="14.28515625" bestFit="1" customWidth="1"/>
    <col min="9712" max="9712" width="15.28515625" customWidth="1"/>
    <col min="9713" max="9713" width="15.85546875" customWidth="1"/>
    <col min="9714" max="9714" width="14.28515625" customWidth="1"/>
    <col min="9715" max="9715" width="14.85546875" bestFit="1" customWidth="1"/>
    <col min="9716" max="9716" width="16.140625" customWidth="1"/>
    <col min="9717" max="9717" width="17.28515625" customWidth="1"/>
    <col min="9718" max="9718" width="15.85546875" bestFit="1" customWidth="1"/>
    <col min="9719" max="9719" width="18.7109375" bestFit="1" customWidth="1"/>
    <col min="9721" max="9721" width="14.28515625" bestFit="1" customWidth="1"/>
    <col min="9722" max="9722" width="18.7109375" bestFit="1" customWidth="1"/>
    <col min="9723" max="9724" width="15.85546875" bestFit="1" customWidth="1"/>
    <col min="9725" max="9725" width="14.85546875" bestFit="1" customWidth="1"/>
    <col min="9726" max="9726" width="14.28515625" bestFit="1" customWidth="1"/>
    <col min="9727" max="9727" width="15.28515625" customWidth="1"/>
    <col min="9728" max="9728" width="15.85546875" customWidth="1"/>
    <col min="9729" max="9729" width="14.28515625" customWidth="1"/>
    <col min="9730" max="9730" width="14.85546875" bestFit="1" customWidth="1"/>
    <col min="9731" max="9731" width="16.140625" customWidth="1"/>
    <col min="9732" max="9732" width="17.28515625" customWidth="1"/>
    <col min="9733" max="9733" width="15.85546875" bestFit="1" customWidth="1"/>
    <col min="9734" max="9734" width="18.7109375" bestFit="1" customWidth="1"/>
    <col min="9895" max="9895" width="5.7109375" customWidth="1"/>
    <col min="9896" max="9896" width="29" customWidth="1"/>
    <col min="9897" max="9897" width="17.140625" customWidth="1"/>
    <col min="9898" max="9898" width="11.140625" customWidth="1"/>
    <col min="9899" max="9899" width="15.7109375" customWidth="1"/>
    <col min="9900" max="9900" width="16.28515625" customWidth="1"/>
    <col min="9901" max="9901" width="21.140625" customWidth="1"/>
    <col min="9902" max="9902" width="13" customWidth="1"/>
    <col min="9903" max="9903" width="15.28515625" customWidth="1"/>
    <col min="9904" max="9905" width="14.28515625" customWidth="1"/>
    <col min="9906" max="9907" width="15" customWidth="1"/>
    <col min="9908" max="9908" width="17.7109375" customWidth="1"/>
    <col min="9909" max="9909" width="15.7109375" customWidth="1"/>
    <col min="9910" max="9911" width="15" customWidth="1"/>
    <col min="9912" max="9912" width="15.85546875" customWidth="1"/>
    <col min="9913" max="9913" width="17.85546875" customWidth="1"/>
    <col min="9914" max="9914" width="15.85546875" bestFit="1" customWidth="1"/>
    <col min="9915" max="9915" width="18.7109375" bestFit="1" customWidth="1"/>
    <col min="9916" max="9916" width="5.7109375" customWidth="1"/>
    <col min="9917" max="9917" width="16.5703125" customWidth="1"/>
    <col min="9918" max="9918" width="18.7109375" bestFit="1" customWidth="1"/>
    <col min="9919" max="9920" width="15.85546875" bestFit="1" customWidth="1"/>
    <col min="9921" max="9921" width="14.85546875" bestFit="1" customWidth="1"/>
    <col min="9922" max="9922" width="14.28515625" bestFit="1" customWidth="1"/>
    <col min="9923" max="9923" width="15.28515625" customWidth="1"/>
    <col min="9924" max="9924" width="15.85546875" customWidth="1"/>
    <col min="9925" max="9925" width="14.28515625" customWidth="1"/>
    <col min="9926" max="9926" width="14.85546875" bestFit="1" customWidth="1"/>
    <col min="9927" max="9927" width="16.140625" customWidth="1"/>
    <col min="9928" max="9928" width="17.28515625" customWidth="1"/>
    <col min="9929" max="9929" width="15.85546875" bestFit="1" customWidth="1"/>
    <col min="9930" max="9930" width="18.7109375" bestFit="1" customWidth="1"/>
    <col min="9932" max="9932" width="14.28515625" bestFit="1" customWidth="1"/>
    <col min="9933" max="9933" width="18.7109375" bestFit="1" customWidth="1"/>
    <col min="9934" max="9935" width="15.85546875" bestFit="1" customWidth="1"/>
    <col min="9936" max="9936" width="14.85546875" bestFit="1" customWidth="1"/>
    <col min="9937" max="9937" width="16.85546875" customWidth="1"/>
    <col min="9938" max="9938" width="15.28515625" customWidth="1"/>
    <col min="9939" max="9939" width="15.85546875" customWidth="1"/>
    <col min="9940" max="9940" width="14.28515625" customWidth="1"/>
    <col min="9941" max="9941" width="14.85546875" bestFit="1" customWidth="1"/>
    <col min="9942" max="9942" width="16.140625" customWidth="1"/>
    <col min="9943" max="9943" width="17.28515625" customWidth="1"/>
    <col min="9944" max="9944" width="15.85546875" bestFit="1" customWidth="1"/>
    <col min="9945" max="9945" width="18.7109375" bestFit="1" customWidth="1"/>
    <col min="9947" max="9947" width="14.28515625" bestFit="1" customWidth="1"/>
    <col min="9948" max="9948" width="18.7109375" bestFit="1" customWidth="1"/>
    <col min="9949" max="9950" width="15.85546875" bestFit="1" customWidth="1"/>
    <col min="9951" max="9951" width="14.85546875" bestFit="1" customWidth="1"/>
    <col min="9952" max="9952" width="14.28515625" bestFit="1" customWidth="1"/>
    <col min="9953" max="9953" width="15.28515625" customWidth="1"/>
    <col min="9954" max="9954" width="15.85546875" customWidth="1"/>
    <col min="9955" max="9955" width="14.28515625" customWidth="1"/>
    <col min="9956" max="9956" width="14.85546875" bestFit="1" customWidth="1"/>
    <col min="9957" max="9957" width="16.140625" customWidth="1"/>
    <col min="9958" max="9958" width="17.28515625" customWidth="1"/>
    <col min="9959" max="9959" width="15.85546875" bestFit="1" customWidth="1"/>
    <col min="9960" max="9960" width="18.7109375" bestFit="1" customWidth="1"/>
    <col min="9962" max="9962" width="14.28515625" bestFit="1" customWidth="1"/>
    <col min="9963" max="9963" width="18.7109375" bestFit="1" customWidth="1"/>
    <col min="9964" max="9965" width="15.85546875" bestFit="1" customWidth="1"/>
    <col min="9966" max="9966" width="14.85546875" bestFit="1" customWidth="1"/>
    <col min="9967" max="9967" width="14.28515625" bestFit="1" customWidth="1"/>
    <col min="9968" max="9968" width="15.28515625" customWidth="1"/>
    <col min="9969" max="9969" width="15.85546875" customWidth="1"/>
    <col min="9970" max="9970" width="14.28515625" customWidth="1"/>
    <col min="9971" max="9971" width="14.85546875" bestFit="1" customWidth="1"/>
    <col min="9972" max="9972" width="16.140625" customWidth="1"/>
    <col min="9973" max="9973" width="17.28515625" customWidth="1"/>
    <col min="9974" max="9974" width="15.85546875" bestFit="1" customWidth="1"/>
    <col min="9975" max="9975" width="18.7109375" bestFit="1" customWidth="1"/>
    <col min="9977" max="9977" width="14.28515625" bestFit="1" customWidth="1"/>
    <col min="9978" max="9978" width="18.7109375" bestFit="1" customWidth="1"/>
    <col min="9979" max="9980" width="15.85546875" bestFit="1" customWidth="1"/>
    <col min="9981" max="9981" width="14.85546875" bestFit="1" customWidth="1"/>
    <col min="9982" max="9982" width="14.28515625" bestFit="1" customWidth="1"/>
    <col min="9983" max="9983" width="15.28515625" customWidth="1"/>
    <col min="9984" max="9984" width="15.85546875" customWidth="1"/>
    <col min="9985" max="9985" width="14.28515625" customWidth="1"/>
    <col min="9986" max="9986" width="14.85546875" bestFit="1" customWidth="1"/>
    <col min="9987" max="9987" width="16.140625" customWidth="1"/>
    <col min="9988" max="9988" width="17.28515625" customWidth="1"/>
    <col min="9989" max="9989" width="15.85546875" bestFit="1" customWidth="1"/>
    <col min="9990" max="9990" width="18.7109375" bestFit="1" customWidth="1"/>
    <col min="10151" max="10151" width="5.7109375" customWidth="1"/>
    <col min="10152" max="10152" width="29" customWidth="1"/>
    <col min="10153" max="10153" width="17.140625" customWidth="1"/>
    <col min="10154" max="10154" width="11.140625" customWidth="1"/>
    <col min="10155" max="10155" width="15.7109375" customWidth="1"/>
    <col min="10156" max="10156" width="16.28515625" customWidth="1"/>
    <col min="10157" max="10157" width="21.140625" customWidth="1"/>
    <col min="10158" max="10158" width="13" customWidth="1"/>
    <col min="10159" max="10159" width="15.28515625" customWidth="1"/>
    <col min="10160" max="10161" width="14.28515625" customWidth="1"/>
    <col min="10162" max="10163" width="15" customWidth="1"/>
    <col min="10164" max="10164" width="17.7109375" customWidth="1"/>
    <col min="10165" max="10165" width="15.7109375" customWidth="1"/>
    <col min="10166" max="10167" width="15" customWidth="1"/>
    <col min="10168" max="10168" width="15.85546875" customWidth="1"/>
    <col min="10169" max="10169" width="17.85546875" customWidth="1"/>
    <col min="10170" max="10170" width="15.85546875" bestFit="1" customWidth="1"/>
    <col min="10171" max="10171" width="18.7109375" bestFit="1" customWidth="1"/>
    <col min="10172" max="10172" width="5.7109375" customWidth="1"/>
    <col min="10173" max="10173" width="16.5703125" customWidth="1"/>
    <col min="10174" max="10174" width="18.7109375" bestFit="1" customWidth="1"/>
    <col min="10175" max="10176" width="15.85546875" bestFit="1" customWidth="1"/>
    <col min="10177" max="10177" width="14.85546875" bestFit="1" customWidth="1"/>
    <col min="10178" max="10178" width="14.28515625" bestFit="1" customWidth="1"/>
    <col min="10179" max="10179" width="15.28515625" customWidth="1"/>
    <col min="10180" max="10180" width="15.85546875" customWidth="1"/>
    <col min="10181" max="10181" width="14.28515625" customWidth="1"/>
    <col min="10182" max="10182" width="14.85546875" bestFit="1" customWidth="1"/>
    <col min="10183" max="10183" width="16.140625" customWidth="1"/>
    <col min="10184" max="10184" width="17.28515625" customWidth="1"/>
    <col min="10185" max="10185" width="15.85546875" bestFit="1" customWidth="1"/>
    <col min="10186" max="10186" width="18.7109375" bestFit="1" customWidth="1"/>
    <col min="10188" max="10188" width="14.28515625" bestFit="1" customWidth="1"/>
    <col min="10189" max="10189" width="18.7109375" bestFit="1" customWidth="1"/>
    <col min="10190" max="10191" width="15.85546875" bestFit="1" customWidth="1"/>
    <col min="10192" max="10192" width="14.85546875" bestFit="1" customWidth="1"/>
    <col min="10193" max="10193" width="16.85546875" customWidth="1"/>
    <col min="10194" max="10194" width="15.28515625" customWidth="1"/>
    <col min="10195" max="10195" width="15.85546875" customWidth="1"/>
    <col min="10196" max="10196" width="14.28515625" customWidth="1"/>
    <col min="10197" max="10197" width="14.85546875" bestFit="1" customWidth="1"/>
    <col min="10198" max="10198" width="16.140625" customWidth="1"/>
    <col min="10199" max="10199" width="17.28515625" customWidth="1"/>
    <col min="10200" max="10200" width="15.85546875" bestFit="1" customWidth="1"/>
    <col min="10201" max="10201" width="18.7109375" bestFit="1" customWidth="1"/>
    <col min="10203" max="10203" width="14.28515625" bestFit="1" customWidth="1"/>
    <col min="10204" max="10204" width="18.7109375" bestFit="1" customWidth="1"/>
    <col min="10205" max="10206" width="15.85546875" bestFit="1" customWidth="1"/>
    <col min="10207" max="10207" width="14.85546875" bestFit="1" customWidth="1"/>
    <col min="10208" max="10208" width="14.28515625" bestFit="1" customWidth="1"/>
    <col min="10209" max="10209" width="15.28515625" customWidth="1"/>
    <col min="10210" max="10210" width="15.85546875" customWidth="1"/>
    <col min="10211" max="10211" width="14.28515625" customWidth="1"/>
    <col min="10212" max="10212" width="14.85546875" bestFit="1" customWidth="1"/>
    <col min="10213" max="10213" width="16.140625" customWidth="1"/>
    <col min="10214" max="10214" width="17.28515625" customWidth="1"/>
    <col min="10215" max="10215" width="15.85546875" bestFit="1" customWidth="1"/>
    <col min="10216" max="10216" width="18.7109375" bestFit="1" customWidth="1"/>
    <col min="10218" max="10218" width="14.28515625" bestFit="1" customWidth="1"/>
    <col min="10219" max="10219" width="18.7109375" bestFit="1" customWidth="1"/>
    <col min="10220" max="10221" width="15.85546875" bestFit="1" customWidth="1"/>
    <col min="10222" max="10222" width="14.85546875" bestFit="1" customWidth="1"/>
    <col min="10223" max="10223" width="14.28515625" bestFit="1" customWidth="1"/>
    <col min="10224" max="10224" width="15.28515625" customWidth="1"/>
    <col min="10225" max="10225" width="15.85546875" customWidth="1"/>
    <col min="10226" max="10226" width="14.28515625" customWidth="1"/>
    <col min="10227" max="10227" width="14.85546875" bestFit="1" customWidth="1"/>
    <col min="10228" max="10228" width="16.140625" customWidth="1"/>
    <col min="10229" max="10229" width="17.28515625" customWidth="1"/>
    <col min="10230" max="10230" width="15.85546875" bestFit="1" customWidth="1"/>
    <col min="10231" max="10231" width="18.7109375" bestFit="1" customWidth="1"/>
    <col min="10233" max="10233" width="14.28515625" bestFit="1" customWidth="1"/>
    <col min="10234" max="10234" width="18.7109375" bestFit="1" customWidth="1"/>
    <col min="10235" max="10236" width="15.85546875" bestFit="1" customWidth="1"/>
    <col min="10237" max="10237" width="14.85546875" bestFit="1" customWidth="1"/>
    <col min="10238" max="10238" width="14.28515625" bestFit="1" customWidth="1"/>
    <col min="10239" max="10239" width="15.28515625" customWidth="1"/>
    <col min="10240" max="10240" width="15.85546875" customWidth="1"/>
    <col min="10241" max="10241" width="14.28515625" customWidth="1"/>
    <col min="10242" max="10242" width="14.85546875" bestFit="1" customWidth="1"/>
    <col min="10243" max="10243" width="16.140625" customWidth="1"/>
    <col min="10244" max="10244" width="17.28515625" customWidth="1"/>
    <col min="10245" max="10245" width="15.85546875" bestFit="1" customWidth="1"/>
    <col min="10246" max="10246" width="18.7109375" bestFit="1" customWidth="1"/>
    <col min="10407" max="10407" width="5.7109375" customWidth="1"/>
    <col min="10408" max="10408" width="29" customWidth="1"/>
    <col min="10409" max="10409" width="17.140625" customWidth="1"/>
    <col min="10410" max="10410" width="11.140625" customWidth="1"/>
    <col min="10411" max="10411" width="15.7109375" customWidth="1"/>
    <col min="10412" max="10412" width="16.28515625" customWidth="1"/>
    <col min="10413" max="10413" width="21.140625" customWidth="1"/>
    <col min="10414" max="10414" width="13" customWidth="1"/>
    <col min="10415" max="10415" width="15.28515625" customWidth="1"/>
    <col min="10416" max="10417" width="14.28515625" customWidth="1"/>
    <col min="10418" max="10419" width="15" customWidth="1"/>
    <col min="10420" max="10420" width="17.7109375" customWidth="1"/>
    <col min="10421" max="10421" width="15.7109375" customWidth="1"/>
    <col min="10422" max="10423" width="15" customWidth="1"/>
    <col min="10424" max="10424" width="15.85546875" customWidth="1"/>
    <col min="10425" max="10425" width="17.85546875" customWidth="1"/>
    <col min="10426" max="10426" width="15.85546875" bestFit="1" customWidth="1"/>
    <col min="10427" max="10427" width="18.7109375" bestFit="1" customWidth="1"/>
    <col min="10428" max="10428" width="5.7109375" customWidth="1"/>
    <col min="10429" max="10429" width="16.5703125" customWidth="1"/>
    <col min="10430" max="10430" width="18.7109375" bestFit="1" customWidth="1"/>
    <col min="10431" max="10432" width="15.85546875" bestFit="1" customWidth="1"/>
    <col min="10433" max="10433" width="14.85546875" bestFit="1" customWidth="1"/>
    <col min="10434" max="10434" width="14.28515625" bestFit="1" customWidth="1"/>
    <col min="10435" max="10435" width="15.28515625" customWidth="1"/>
    <col min="10436" max="10436" width="15.85546875" customWidth="1"/>
    <col min="10437" max="10437" width="14.28515625" customWidth="1"/>
    <col min="10438" max="10438" width="14.85546875" bestFit="1" customWidth="1"/>
    <col min="10439" max="10439" width="16.140625" customWidth="1"/>
    <col min="10440" max="10440" width="17.28515625" customWidth="1"/>
    <col min="10441" max="10441" width="15.85546875" bestFit="1" customWidth="1"/>
    <col min="10442" max="10442" width="18.7109375" bestFit="1" customWidth="1"/>
    <col min="10444" max="10444" width="14.28515625" bestFit="1" customWidth="1"/>
    <col min="10445" max="10445" width="18.7109375" bestFit="1" customWidth="1"/>
    <col min="10446" max="10447" width="15.85546875" bestFit="1" customWidth="1"/>
    <col min="10448" max="10448" width="14.85546875" bestFit="1" customWidth="1"/>
    <col min="10449" max="10449" width="16.85546875" customWidth="1"/>
    <col min="10450" max="10450" width="15.28515625" customWidth="1"/>
    <col min="10451" max="10451" width="15.85546875" customWidth="1"/>
    <col min="10452" max="10452" width="14.28515625" customWidth="1"/>
    <col min="10453" max="10453" width="14.85546875" bestFit="1" customWidth="1"/>
    <col min="10454" max="10454" width="16.140625" customWidth="1"/>
    <col min="10455" max="10455" width="17.28515625" customWidth="1"/>
    <col min="10456" max="10456" width="15.85546875" bestFit="1" customWidth="1"/>
    <col min="10457" max="10457" width="18.7109375" bestFit="1" customWidth="1"/>
    <col min="10459" max="10459" width="14.28515625" bestFit="1" customWidth="1"/>
    <col min="10460" max="10460" width="18.7109375" bestFit="1" customWidth="1"/>
    <col min="10461" max="10462" width="15.85546875" bestFit="1" customWidth="1"/>
    <col min="10463" max="10463" width="14.85546875" bestFit="1" customWidth="1"/>
    <col min="10464" max="10464" width="14.28515625" bestFit="1" customWidth="1"/>
    <col min="10465" max="10465" width="15.28515625" customWidth="1"/>
    <col min="10466" max="10466" width="15.85546875" customWidth="1"/>
    <col min="10467" max="10467" width="14.28515625" customWidth="1"/>
    <col min="10468" max="10468" width="14.85546875" bestFit="1" customWidth="1"/>
    <col min="10469" max="10469" width="16.140625" customWidth="1"/>
    <col min="10470" max="10470" width="17.28515625" customWidth="1"/>
    <col min="10471" max="10471" width="15.85546875" bestFit="1" customWidth="1"/>
    <col min="10472" max="10472" width="18.7109375" bestFit="1" customWidth="1"/>
    <col min="10474" max="10474" width="14.28515625" bestFit="1" customWidth="1"/>
    <col min="10475" max="10475" width="18.7109375" bestFit="1" customWidth="1"/>
    <col min="10476" max="10477" width="15.85546875" bestFit="1" customWidth="1"/>
    <col min="10478" max="10478" width="14.85546875" bestFit="1" customWidth="1"/>
    <col min="10479" max="10479" width="14.28515625" bestFit="1" customWidth="1"/>
    <col min="10480" max="10480" width="15.28515625" customWidth="1"/>
    <col min="10481" max="10481" width="15.85546875" customWidth="1"/>
    <col min="10482" max="10482" width="14.28515625" customWidth="1"/>
    <col min="10483" max="10483" width="14.85546875" bestFit="1" customWidth="1"/>
    <col min="10484" max="10484" width="16.140625" customWidth="1"/>
    <col min="10485" max="10485" width="17.28515625" customWidth="1"/>
    <col min="10486" max="10486" width="15.85546875" bestFit="1" customWidth="1"/>
    <col min="10487" max="10487" width="18.7109375" bestFit="1" customWidth="1"/>
    <col min="10489" max="10489" width="14.28515625" bestFit="1" customWidth="1"/>
    <col min="10490" max="10490" width="18.7109375" bestFit="1" customWidth="1"/>
    <col min="10491" max="10492" width="15.85546875" bestFit="1" customWidth="1"/>
    <col min="10493" max="10493" width="14.85546875" bestFit="1" customWidth="1"/>
    <col min="10494" max="10494" width="14.28515625" bestFit="1" customWidth="1"/>
    <col min="10495" max="10495" width="15.28515625" customWidth="1"/>
    <col min="10496" max="10496" width="15.85546875" customWidth="1"/>
    <col min="10497" max="10497" width="14.28515625" customWidth="1"/>
    <col min="10498" max="10498" width="14.85546875" bestFit="1" customWidth="1"/>
    <col min="10499" max="10499" width="16.140625" customWidth="1"/>
    <col min="10500" max="10500" width="17.28515625" customWidth="1"/>
    <col min="10501" max="10501" width="15.85546875" bestFit="1" customWidth="1"/>
    <col min="10502" max="10502" width="18.7109375" bestFit="1" customWidth="1"/>
    <col min="10663" max="10663" width="5.7109375" customWidth="1"/>
    <col min="10664" max="10664" width="29" customWidth="1"/>
    <col min="10665" max="10665" width="17.140625" customWidth="1"/>
    <col min="10666" max="10666" width="11.140625" customWidth="1"/>
    <col min="10667" max="10667" width="15.7109375" customWidth="1"/>
    <col min="10668" max="10668" width="16.28515625" customWidth="1"/>
    <col min="10669" max="10669" width="21.140625" customWidth="1"/>
    <col min="10670" max="10670" width="13" customWidth="1"/>
    <col min="10671" max="10671" width="15.28515625" customWidth="1"/>
    <col min="10672" max="10673" width="14.28515625" customWidth="1"/>
    <col min="10674" max="10675" width="15" customWidth="1"/>
    <col min="10676" max="10676" width="17.7109375" customWidth="1"/>
    <col min="10677" max="10677" width="15.7109375" customWidth="1"/>
    <col min="10678" max="10679" width="15" customWidth="1"/>
    <col min="10680" max="10680" width="15.85546875" customWidth="1"/>
    <col min="10681" max="10681" width="17.85546875" customWidth="1"/>
    <col min="10682" max="10682" width="15.85546875" bestFit="1" customWidth="1"/>
    <col min="10683" max="10683" width="18.7109375" bestFit="1" customWidth="1"/>
    <col min="10684" max="10684" width="5.7109375" customWidth="1"/>
    <col min="10685" max="10685" width="16.5703125" customWidth="1"/>
    <col min="10686" max="10686" width="18.7109375" bestFit="1" customWidth="1"/>
    <col min="10687" max="10688" width="15.85546875" bestFit="1" customWidth="1"/>
    <col min="10689" max="10689" width="14.85546875" bestFit="1" customWidth="1"/>
    <col min="10690" max="10690" width="14.28515625" bestFit="1" customWidth="1"/>
    <col min="10691" max="10691" width="15.28515625" customWidth="1"/>
    <col min="10692" max="10692" width="15.85546875" customWidth="1"/>
    <col min="10693" max="10693" width="14.28515625" customWidth="1"/>
    <col min="10694" max="10694" width="14.85546875" bestFit="1" customWidth="1"/>
    <col min="10695" max="10695" width="16.140625" customWidth="1"/>
    <col min="10696" max="10696" width="17.28515625" customWidth="1"/>
    <col min="10697" max="10697" width="15.85546875" bestFit="1" customWidth="1"/>
    <col min="10698" max="10698" width="18.7109375" bestFit="1" customWidth="1"/>
    <col min="10700" max="10700" width="14.28515625" bestFit="1" customWidth="1"/>
    <col min="10701" max="10701" width="18.7109375" bestFit="1" customWidth="1"/>
    <col min="10702" max="10703" width="15.85546875" bestFit="1" customWidth="1"/>
    <col min="10704" max="10704" width="14.85546875" bestFit="1" customWidth="1"/>
    <col min="10705" max="10705" width="16.85546875" customWidth="1"/>
    <col min="10706" max="10706" width="15.28515625" customWidth="1"/>
    <col min="10707" max="10707" width="15.85546875" customWidth="1"/>
    <col min="10708" max="10708" width="14.28515625" customWidth="1"/>
    <col min="10709" max="10709" width="14.85546875" bestFit="1" customWidth="1"/>
    <col min="10710" max="10710" width="16.140625" customWidth="1"/>
    <col min="10711" max="10711" width="17.28515625" customWidth="1"/>
    <col min="10712" max="10712" width="15.85546875" bestFit="1" customWidth="1"/>
    <col min="10713" max="10713" width="18.7109375" bestFit="1" customWidth="1"/>
    <col min="10715" max="10715" width="14.28515625" bestFit="1" customWidth="1"/>
    <col min="10716" max="10716" width="18.7109375" bestFit="1" customWidth="1"/>
    <col min="10717" max="10718" width="15.85546875" bestFit="1" customWidth="1"/>
    <col min="10719" max="10719" width="14.85546875" bestFit="1" customWidth="1"/>
    <col min="10720" max="10720" width="14.28515625" bestFit="1" customWidth="1"/>
    <col min="10721" max="10721" width="15.28515625" customWidth="1"/>
    <col min="10722" max="10722" width="15.85546875" customWidth="1"/>
    <col min="10723" max="10723" width="14.28515625" customWidth="1"/>
    <col min="10724" max="10724" width="14.85546875" bestFit="1" customWidth="1"/>
    <col min="10725" max="10725" width="16.140625" customWidth="1"/>
    <col min="10726" max="10726" width="17.28515625" customWidth="1"/>
    <col min="10727" max="10727" width="15.85546875" bestFit="1" customWidth="1"/>
    <col min="10728" max="10728" width="18.7109375" bestFit="1" customWidth="1"/>
    <col min="10730" max="10730" width="14.28515625" bestFit="1" customWidth="1"/>
    <col min="10731" max="10731" width="18.7109375" bestFit="1" customWidth="1"/>
    <col min="10732" max="10733" width="15.85546875" bestFit="1" customWidth="1"/>
    <col min="10734" max="10734" width="14.85546875" bestFit="1" customWidth="1"/>
    <col min="10735" max="10735" width="14.28515625" bestFit="1" customWidth="1"/>
    <col min="10736" max="10736" width="15.28515625" customWidth="1"/>
    <col min="10737" max="10737" width="15.85546875" customWidth="1"/>
    <col min="10738" max="10738" width="14.28515625" customWidth="1"/>
    <col min="10739" max="10739" width="14.85546875" bestFit="1" customWidth="1"/>
    <col min="10740" max="10740" width="16.140625" customWidth="1"/>
    <col min="10741" max="10741" width="17.28515625" customWidth="1"/>
    <col min="10742" max="10742" width="15.85546875" bestFit="1" customWidth="1"/>
    <col min="10743" max="10743" width="18.7109375" bestFit="1" customWidth="1"/>
    <col min="10745" max="10745" width="14.28515625" bestFit="1" customWidth="1"/>
    <col min="10746" max="10746" width="18.7109375" bestFit="1" customWidth="1"/>
    <col min="10747" max="10748" width="15.85546875" bestFit="1" customWidth="1"/>
    <col min="10749" max="10749" width="14.85546875" bestFit="1" customWidth="1"/>
    <col min="10750" max="10750" width="14.28515625" bestFit="1" customWidth="1"/>
    <col min="10751" max="10751" width="15.28515625" customWidth="1"/>
    <col min="10752" max="10752" width="15.85546875" customWidth="1"/>
    <col min="10753" max="10753" width="14.28515625" customWidth="1"/>
    <col min="10754" max="10754" width="14.85546875" bestFit="1" customWidth="1"/>
    <col min="10755" max="10755" width="16.140625" customWidth="1"/>
    <col min="10756" max="10756" width="17.28515625" customWidth="1"/>
    <col min="10757" max="10757" width="15.85546875" bestFit="1" customWidth="1"/>
    <col min="10758" max="10758" width="18.7109375" bestFit="1" customWidth="1"/>
    <col min="10919" max="10919" width="5.7109375" customWidth="1"/>
    <col min="10920" max="10920" width="29" customWidth="1"/>
    <col min="10921" max="10921" width="17.140625" customWidth="1"/>
    <col min="10922" max="10922" width="11.140625" customWidth="1"/>
    <col min="10923" max="10923" width="15.7109375" customWidth="1"/>
    <col min="10924" max="10924" width="16.28515625" customWidth="1"/>
    <col min="10925" max="10925" width="21.140625" customWidth="1"/>
    <col min="10926" max="10926" width="13" customWidth="1"/>
    <col min="10927" max="10927" width="15.28515625" customWidth="1"/>
    <col min="10928" max="10929" width="14.28515625" customWidth="1"/>
    <col min="10930" max="10931" width="15" customWidth="1"/>
    <col min="10932" max="10932" width="17.7109375" customWidth="1"/>
    <col min="10933" max="10933" width="15.7109375" customWidth="1"/>
    <col min="10934" max="10935" width="15" customWidth="1"/>
    <col min="10936" max="10936" width="15.85546875" customWidth="1"/>
    <col min="10937" max="10937" width="17.85546875" customWidth="1"/>
    <col min="10938" max="10938" width="15.85546875" bestFit="1" customWidth="1"/>
    <col min="10939" max="10939" width="18.7109375" bestFit="1" customWidth="1"/>
    <col min="10940" max="10940" width="5.7109375" customWidth="1"/>
    <col min="10941" max="10941" width="16.5703125" customWidth="1"/>
    <col min="10942" max="10942" width="18.7109375" bestFit="1" customWidth="1"/>
    <col min="10943" max="10944" width="15.85546875" bestFit="1" customWidth="1"/>
    <col min="10945" max="10945" width="14.85546875" bestFit="1" customWidth="1"/>
    <col min="10946" max="10946" width="14.28515625" bestFit="1" customWidth="1"/>
    <col min="10947" max="10947" width="15.28515625" customWidth="1"/>
    <col min="10948" max="10948" width="15.85546875" customWidth="1"/>
    <col min="10949" max="10949" width="14.28515625" customWidth="1"/>
    <col min="10950" max="10950" width="14.85546875" bestFit="1" customWidth="1"/>
    <col min="10951" max="10951" width="16.140625" customWidth="1"/>
    <col min="10952" max="10952" width="17.28515625" customWidth="1"/>
    <col min="10953" max="10953" width="15.85546875" bestFit="1" customWidth="1"/>
    <col min="10954" max="10954" width="18.7109375" bestFit="1" customWidth="1"/>
    <col min="10956" max="10956" width="14.28515625" bestFit="1" customWidth="1"/>
    <col min="10957" max="10957" width="18.7109375" bestFit="1" customWidth="1"/>
    <col min="10958" max="10959" width="15.85546875" bestFit="1" customWidth="1"/>
    <col min="10960" max="10960" width="14.85546875" bestFit="1" customWidth="1"/>
    <col min="10961" max="10961" width="16.85546875" customWidth="1"/>
    <col min="10962" max="10962" width="15.28515625" customWidth="1"/>
    <col min="10963" max="10963" width="15.85546875" customWidth="1"/>
    <col min="10964" max="10964" width="14.28515625" customWidth="1"/>
    <col min="10965" max="10965" width="14.85546875" bestFit="1" customWidth="1"/>
    <col min="10966" max="10966" width="16.140625" customWidth="1"/>
    <col min="10967" max="10967" width="17.28515625" customWidth="1"/>
    <col min="10968" max="10968" width="15.85546875" bestFit="1" customWidth="1"/>
    <col min="10969" max="10969" width="18.7109375" bestFit="1" customWidth="1"/>
    <col min="10971" max="10971" width="14.28515625" bestFit="1" customWidth="1"/>
    <col min="10972" max="10972" width="18.7109375" bestFit="1" customWidth="1"/>
    <col min="10973" max="10974" width="15.85546875" bestFit="1" customWidth="1"/>
    <col min="10975" max="10975" width="14.85546875" bestFit="1" customWidth="1"/>
    <col min="10976" max="10976" width="14.28515625" bestFit="1" customWidth="1"/>
    <col min="10977" max="10977" width="15.28515625" customWidth="1"/>
    <col min="10978" max="10978" width="15.85546875" customWidth="1"/>
    <col min="10979" max="10979" width="14.28515625" customWidth="1"/>
    <col min="10980" max="10980" width="14.85546875" bestFit="1" customWidth="1"/>
    <col min="10981" max="10981" width="16.140625" customWidth="1"/>
    <col min="10982" max="10982" width="17.28515625" customWidth="1"/>
    <col min="10983" max="10983" width="15.85546875" bestFit="1" customWidth="1"/>
    <col min="10984" max="10984" width="18.7109375" bestFit="1" customWidth="1"/>
    <col min="10986" max="10986" width="14.28515625" bestFit="1" customWidth="1"/>
    <col min="10987" max="10987" width="18.7109375" bestFit="1" customWidth="1"/>
    <col min="10988" max="10989" width="15.85546875" bestFit="1" customWidth="1"/>
    <col min="10990" max="10990" width="14.85546875" bestFit="1" customWidth="1"/>
    <col min="10991" max="10991" width="14.28515625" bestFit="1" customWidth="1"/>
    <col min="10992" max="10992" width="15.28515625" customWidth="1"/>
    <col min="10993" max="10993" width="15.85546875" customWidth="1"/>
    <col min="10994" max="10994" width="14.28515625" customWidth="1"/>
    <col min="10995" max="10995" width="14.85546875" bestFit="1" customWidth="1"/>
    <col min="10996" max="10996" width="16.140625" customWidth="1"/>
    <col min="10997" max="10997" width="17.28515625" customWidth="1"/>
    <col min="10998" max="10998" width="15.85546875" bestFit="1" customWidth="1"/>
    <col min="10999" max="10999" width="18.7109375" bestFit="1" customWidth="1"/>
    <col min="11001" max="11001" width="14.28515625" bestFit="1" customWidth="1"/>
    <col min="11002" max="11002" width="18.7109375" bestFit="1" customWidth="1"/>
    <col min="11003" max="11004" width="15.85546875" bestFit="1" customWidth="1"/>
    <col min="11005" max="11005" width="14.85546875" bestFit="1" customWidth="1"/>
    <col min="11006" max="11006" width="14.28515625" bestFit="1" customWidth="1"/>
    <col min="11007" max="11007" width="15.28515625" customWidth="1"/>
    <col min="11008" max="11008" width="15.85546875" customWidth="1"/>
    <col min="11009" max="11009" width="14.28515625" customWidth="1"/>
    <col min="11010" max="11010" width="14.85546875" bestFit="1" customWidth="1"/>
    <col min="11011" max="11011" width="16.140625" customWidth="1"/>
    <col min="11012" max="11012" width="17.28515625" customWidth="1"/>
    <col min="11013" max="11013" width="15.85546875" bestFit="1" customWidth="1"/>
    <col min="11014" max="11014" width="18.7109375" bestFit="1" customWidth="1"/>
    <col min="11175" max="11175" width="5.7109375" customWidth="1"/>
    <col min="11176" max="11176" width="29" customWidth="1"/>
    <col min="11177" max="11177" width="17.140625" customWidth="1"/>
    <col min="11178" max="11178" width="11.140625" customWidth="1"/>
    <col min="11179" max="11179" width="15.7109375" customWidth="1"/>
    <col min="11180" max="11180" width="16.28515625" customWidth="1"/>
    <col min="11181" max="11181" width="21.140625" customWidth="1"/>
    <col min="11182" max="11182" width="13" customWidth="1"/>
    <col min="11183" max="11183" width="15.28515625" customWidth="1"/>
    <col min="11184" max="11185" width="14.28515625" customWidth="1"/>
    <col min="11186" max="11187" width="15" customWidth="1"/>
    <col min="11188" max="11188" width="17.7109375" customWidth="1"/>
    <col min="11189" max="11189" width="15.7109375" customWidth="1"/>
    <col min="11190" max="11191" width="15" customWidth="1"/>
    <col min="11192" max="11192" width="15.85546875" customWidth="1"/>
    <col min="11193" max="11193" width="17.85546875" customWidth="1"/>
    <col min="11194" max="11194" width="15.85546875" bestFit="1" customWidth="1"/>
    <col min="11195" max="11195" width="18.7109375" bestFit="1" customWidth="1"/>
    <col min="11196" max="11196" width="5.7109375" customWidth="1"/>
    <col min="11197" max="11197" width="16.5703125" customWidth="1"/>
    <col min="11198" max="11198" width="18.7109375" bestFit="1" customWidth="1"/>
    <col min="11199" max="11200" width="15.85546875" bestFit="1" customWidth="1"/>
    <col min="11201" max="11201" width="14.85546875" bestFit="1" customWidth="1"/>
    <col min="11202" max="11202" width="14.28515625" bestFit="1" customWidth="1"/>
    <col min="11203" max="11203" width="15.28515625" customWidth="1"/>
    <col min="11204" max="11204" width="15.85546875" customWidth="1"/>
    <col min="11205" max="11205" width="14.28515625" customWidth="1"/>
    <col min="11206" max="11206" width="14.85546875" bestFit="1" customWidth="1"/>
    <col min="11207" max="11207" width="16.140625" customWidth="1"/>
    <col min="11208" max="11208" width="17.28515625" customWidth="1"/>
    <col min="11209" max="11209" width="15.85546875" bestFit="1" customWidth="1"/>
    <col min="11210" max="11210" width="18.7109375" bestFit="1" customWidth="1"/>
    <col min="11212" max="11212" width="14.28515625" bestFit="1" customWidth="1"/>
    <col min="11213" max="11213" width="18.7109375" bestFit="1" customWidth="1"/>
    <col min="11214" max="11215" width="15.85546875" bestFit="1" customWidth="1"/>
    <col min="11216" max="11216" width="14.85546875" bestFit="1" customWidth="1"/>
    <col min="11217" max="11217" width="16.85546875" customWidth="1"/>
    <col min="11218" max="11218" width="15.28515625" customWidth="1"/>
    <col min="11219" max="11219" width="15.85546875" customWidth="1"/>
    <col min="11220" max="11220" width="14.28515625" customWidth="1"/>
    <col min="11221" max="11221" width="14.85546875" bestFit="1" customWidth="1"/>
    <col min="11222" max="11222" width="16.140625" customWidth="1"/>
    <col min="11223" max="11223" width="17.28515625" customWidth="1"/>
    <col min="11224" max="11224" width="15.85546875" bestFit="1" customWidth="1"/>
    <col min="11225" max="11225" width="18.7109375" bestFit="1" customWidth="1"/>
    <col min="11227" max="11227" width="14.28515625" bestFit="1" customWidth="1"/>
    <col min="11228" max="11228" width="18.7109375" bestFit="1" customWidth="1"/>
    <col min="11229" max="11230" width="15.85546875" bestFit="1" customWidth="1"/>
    <col min="11231" max="11231" width="14.85546875" bestFit="1" customWidth="1"/>
    <col min="11232" max="11232" width="14.28515625" bestFit="1" customWidth="1"/>
    <col min="11233" max="11233" width="15.28515625" customWidth="1"/>
    <col min="11234" max="11234" width="15.85546875" customWidth="1"/>
    <col min="11235" max="11235" width="14.28515625" customWidth="1"/>
    <col min="11236" max="11236" width="14.85546875" bestFit="1" customWidth="1"/>
    <col min="11237" max="11237" width="16.140625" customWidth="1"/>
    <col min="11238" max="11238" width="17.28515625" customWidth="1"/>
    <col min="11239" max="11239" width="15.85546875" bestFit="1" customWidth="1"/>
    <col min="11240" max="11240" width="18.7109375" bestFit="1" customWidth="1"/>
    <col min="11242" max="11242" width="14.28515625" bestFit="1" customWidth="1"/>
    <col min="11243" max="11243" width="18.7109375" bestFit="1" customWidth="1"/>
    <col min="11244" max="11245" width="15.85546875" bestFit="1" customWidth="1"/>
    <col min="11246" max="11246" width="14.85546875" bestFit="1" customWidth="1"/>
    <col min="11247" max="11247" width="14.28515625" bestFit="1" customWidth="1"/>
    <col min="11248" max="11248" width="15.28515625" customWidth="1"/>
    <col min="11249" max="11249" width="15.85546875" customWidth="1"/>
    <col min="11250" max="11250" width="14.28515625" customWidth="1"/>
    <col min="11251" max="11251" width="14.85546875" bestFit="1" customWidth="1"/>
    <col min="11252" max="11252" width="16.140625" customWidth="1"/>
    <col min="11253" max="11253" width="17.28515625" customWidth="1"/>
    <col min="11254" max="11254" width="15.85546875" bestFit="1" customWidth="1"/>
    <col min="11255" max="11255" width="18.7109375" bestFit="1" customWidth="1"/>
    <col min="11257" max="11257" width="14.28515625" bestFit="1" customWidth="1"/>
    <col min="11258" max="11258" width="18.7109375" bestFit="1" customWidth="1"/>
    <col min="11259" max="11260" width="15.85546875" bestFit="1" customWidth="1"/>
    <col min="11261" max="11261" width="14.85546875" bestFit="1" customWidth="1"/>
    <col min="11262" max="11262" width="14.28515625" bestFit="1" customWidth="1"/>
    <col min="11263" max="11263" width="15.28515625" customWidth="1"/>
    <col min="11264" max="11264" width="15.85546875" customWidth="1"/>
    <col min="11265" max="11265" width="14.28515625" customWidth="1"/>
    <col min="11266" max="11266" width="14.85546875" bestFit="1" customWidth="1"/>
    <col min="11267" max="11267" width="16.140625" customWidth="1"/>
    <col min="11268" max="11268" width="17.28515625" customWidth="1"/>
    <col min="11269" max="11269" width="15.85546875" bestFit="1" customWidth="1"/>
    <col min="11270" max="11270" width="18.7109375" bestFit="1" customWidth="1"/>
    <col min="11431" max="11431" width="5.7109375" customWidth="1"/>
    <col min="11432" max="11432" width="29" customWidth="1"/>
    <col min="11433" max="11433" width="17.140625" customWidth="1"/>
    <col min="11434" max="11434" width="11.140625" customWidth="1"/>
    <col min="11435" max="11435" width="15.7109375" customWidth="1"/>
    <col min="11436" max="11436" width="16.28515625" customWidth="1"/>
    <col min="11437" max="11437" width="21.140625" customWidth="1"/>
    <col min="11438" max="11438" width="13" customWidth="1"/>
    <col min="11439" max="11439" width="15.28515625" customWidth="1"/>
    <col min="11440" max="11441" width="14.28515625" customWidth="1"/>
    <col min="11442" max="11443" width="15" customWidth="1"/>
    <col min="11444" max="11444" width="17.7109375" customWidth="1"/>
    <col min="11445" max="11445" width="15.7109375" customWidth="1"/>
    <col min="11446" max="11447" width="15" customWidth="1"/>
    <col min="11448" max="11448" width="15.85546875" customWidth="1"/>
    <col min="11449" max="11449" width="17.85546875" customWidth="1"/>
    <col min="11450" max="11450" width="15.85546875" bestFit="1" customWidth="1"/>
    <col min="11451" max="11451" width="18.7109375" bestFit="1" customWidth="1"/>
    <col min="11452" max="11452" width="5.7109375" customWidth="1"/>
    <col min="11453" max="11453" width="16.5703125" customWidth="1"/>
    <col min="11454" max="11454" width="18.7109375" bestFit="1" customWidth="1"/>
    <col min="11455" max="11456" width="15.85546875" bestFit="1" customWidth="1"/>
    <col min="11457" max="11457" width="14.85546875" bestFit="1" customWidth="1"/>
    <col min="11458" max="11458" width="14.28515625" bestFit="1" customWidth="1"/>
    <col min="11459" max="11459" width="15.28515625" customWidth="1"/>
    <col min="11460" max="11460" width="15.85546875" customWidth="1"/>
    <col min="11461" max="11461" width="14.28515625" customWidth="1"/>
    <col min="11462" max="11462" width="14.85546875" bestFit="1" customWidth="1"/>
    <col min="11463" max="11463" width="16.140625" customWidth="1"/>
    <col min="11464" max="11464" width="17.28515625" customWidth="1"/>
    <col min="11465" max="11465" width="15.85546875" bestFit="1" customWidth="1"/>
    <col min="11466" max="11466" width="18.7109375" bestFit="1" customWidth="1"/>
    <col min="11468" max="11468" width="14.28515625" bestFit="1" customWidth="1"/>
    <col min="11469" max="11469" width="18.7109375" bestFit="1" customWidth="1"/>
    <col min="11470" max="11471" width="15.85546875" bestFit="1" customWidth="1"/>
    <col min="11472" max="11472" width="14.85546875" bestFit="1" customWidth="1"/>
    <col min="11473" max="11473" width="16.85546875" customWidth="1"/>
    <col min="11474" max="11474" width="15.28515625" customWidth="1"/>
    <col min="11475" max="11475" width="15.85546875" customWidth="1"/>
    <col min="11476" max="11476" width="14.28515625" customWidth="1"/>
    <col min="11477" max="11477" width="14.85546875" bestFit="1" customWidth="1"/>
    <col min="11478" max="11478" width="16.140625" customWidth="1"/>
    <col min="11479" max="11479" width="17.28515625" customWidth="1"/>
    <col min="11480" max="11480" width="15.85546875" bestFit="1" customWidth="1"/>
    <col min="11481" max="11481" width="18.7109375" bestFit="1" customWidth="1"/>
    <col min="11483" max="11483" width="14.28515625" bestFit="1" customWidth="1"/>
    <col min="11484" max="11484" width="18.7109375" bestFit="1" customWidth="1"/>
    <col min="11485" max="11486" width="15.85546875" bestFit="1" customWidth="1"/>
    <col min="11487" max="11487" width="14.85546875" bestFit="1" customWidth="1"/>
    <col min="11488" max="11488" width="14.28515625" bestFit="1" customWidth="1"/>
    <col min="11489" max="11489" width="15.28515625" customWidth="1"/>
    <col min="11490" max="11490" width="15.85546875" customWidth="1"/>
    <col min="11491" max="11491" width="14.28515625" customWidth="1"/>
    <col min="11492" max="11492" width="14.85546875" bestFit="1" customWidth="1"/>
    <col min="11493" max="11493" width="16.140625" customWidth="1"/>
    <col min="11494" max="11494" width="17.28515625" customWidth="1"/>
    <col min="11495" max="11495" width="15.85546875" bestFit="1" customWidth="1"/>
    <col min="11496" max="11496" width="18.7109375" bestFit="1" customWidth="1"/>
    <col min="11498" max="11498" width="14.28515625" bestFit="1" customWidth="1"/>
    <col min="11499" max="11499" width="18.7109375" bestFit="1" customWidth="1"/>
    <col min="11500" max="11501" width="15.85546875" bestFit="1" customWidth="1"/>
    <col min="11502" max="11502" width="14.85546875" bestFit="1" customWidth="1"/>
    <col min="11503" max="11503" width="14.28515625" bestFit="1" customWidth="1"/>
    <col min="11504" max="11504" width="15.28515625" customWidth="1"/>
    <col min="11505" max="11505" width="15.85546875" customWidth="1"/>
    <col min="11506" max="11506" width="14.28515625" customWidth="1"/>
    <col min="11507" max="11507" width="14.85546875" bestFit="1" customWidth="1"/>
    <col min="11508" max="11508" width="16.140625" customWidth="1"/>
    <col min="11509" max="11509" width="17.28515625" customWidth="1"/>
    <col min="11510" max="11510" width="15.85546875" bestFit="1" customWidth="1"/>
    <col min="11511" max="11511" width="18.7109375" bestFit="1" customWidth="1"/>
    <col min="11513" max="11513" width="14.28515625" bestFit="1" customWidth="1"/>
    <col min="11514" max="11514" width="18.7109375" bestFit="1" customWidth="1"/>
    <col min="11515" max="11516" width="15.85546875" bestFit="1" customWidth="1"/>
    <col min="11517" max="11517" width="14.85546875" bestFit="1" customWidth="1"/>
    <col min="11518" max="11518" width="14.28515625" bestFit="1" customWidth="1"/>
    <col min="11519" max="11519" width="15.28515625" customWidth="1"/>
    <col min="11520" max="11520" width="15.85546875" customWidth="1"/>
    <col min="11521" max="11521" width="14.28515625" customWidth="1"/>
    <col min="11522" max="11522" width="14.85546875" bestFit="1" customWidth="1"/>
    <col min="11523" max="11523" width="16.140625" customWidth="1"/>
    <col min="11524" max="11524" width="17.28515625" customWidth="1"/>
    <col min="11525" max="11525" width="15.85546875" bestFit="1" customWidth="1"/>
    <col min="11526" max="11526" width="18.7109375" bestFit="1" customWidth="1"/>
    <col min="11687" max="11687" width="5.7109375" customWidth="1"/>
    <col min="11688" max="11688" width="29" customWidth="1"/>
    <col min="11689" max="11689" width="17.140625" customWidth="1"/>
    <col min="11690" max="11690" width="11.140625" customWidth="1"/>
    <col min="11691" max="11691" width="15.7109375" customWidth="1"/>
    <col min="11692" max="11692" width="16.28515625" customWidth="1"/>
    <col min="11693" max="11693" width="21.140625" customWidth="1"/>
    <col min="11694" max="11694" width="13" customWidth="1"/>
    <col min="11695" max="11695" width="15.28515625" customWidth="1"/>
    <col min="11696" max="11697" width="14.28515625" customWidth="1"/>
    <col min="11698" max="11699" width="15" customWidth="1"/>
    <col min="11700" max="11700" width="17.7109375" customWidth="1"/>
    <col min="11701" max="11701" width="15.7109375" customWidth="1"/>
    <col min="11702" max="11703" width="15" customWidth="1"/>
    <col min="11704" max="11704" width="15.85546875" customWidth="1"/>
    <col min="11705" max="11705" width="17.85546875" customWidth="1"/>
    <col min="11706" max="11706" width="15.85546875" bestFit="1" customWidth="1"/>
    <col min="11707" max="11707" width="18.7109375" bestFit="1" customWidth="1"/>
    <col min="11708" max="11708" width="5.7109375" customWidth="1"/>
    <col min="11709" max="11709" width="16.5703125" customWidth="1"/>
    <col min="11710" max="11710" width="18.7109375" bestFit="1" customWidth="1"/>
    <col min="11711" max="11712" width="15.85546875" bestFit="1" customWidth="1"/>
    <col min="11713" max="11713" width="14.85546875" bestFit="1" customWidth="1"/>
    <col min="11714" max="11714" width="14.28515625" bestFit="1" customWidth="1"/>
    <col min="11715" max="11715" width="15.28515625" customWidth="1"/>
    <col min="11716" max="11716" width="15.85546875" customWidth="1"/>
    <col min="11717" max="11717" width="14.28515625" customWidth="1"/>
    <col min="11718" max="11718" width="14.85546875" bestFit="1" customWidth="1"/>
    <col min="11719" max="11719" width="16.140625" customWidth="1"/>
    <col min="11720" max="11720" width="17.28515625" customWidth="1"/>
    <col min="11721" max="11721" width="15.85546875" bestFit="1" customWidth="1"/>
    <col min="11722" max="11722" width="18.7109375" bestFit="1" customWidth="1"/>
    <col min="11724" max="11724" width="14.28515625" bestFit="1" customWidth="1"/>
    <col min="11725" max="11725" width="18.7109375" bestFit="1" customWidth="1"/>
    <col min="11726" max="11727" width="15.85546875" bestFit="1" customWidth="1"/>
    <col min="11728" max="11728" width="14.85546875" bestFit="1" customWidth="1"/>
    <col min="11729" max="11729" width="16.85546875" customWidth="1"/>
    <col min="11730" max="11730" width="15.28515625" customWidth="1"/>
    <col min="11731" max="11731" width="15.85546875" customWidth="1"/>
    <col min="11732" max="11732" width="14.28515625" customWidth="1"/>
    <col min="11733" max="11733" width="14.85546875" bestFit="1" customWidth="1"/>
    <col min="11734" max="11734" width="16.140625" customWidth="1"/>
    <col min="11735" max="11735" width="17.28515625" customWidth="1"/>
    <col min="11736" max="11736" width="15.85546875" bestFit="1" customWidth="1"/>
    <col min="11737" max="11737" width="18.7109375" bestFit="1" customWidth="1"/>
    <col min="11739" max="11739" width="14.28515625" bestFit="1" customWidth="1"/>
    <col min="11740" max="11740" width="18.7109375" bestFit="1" customWidth="1"/>
    <col min="11741" max="11742" width="15.85546875" bestFit="1" customWidth="1"/>
    <col min="11743" max="11743" width="14.85546875" bestFit="1" customWidth="1"/>
    <col min="11744" max="11744" width="14.28515625" bestFit="1" customWidth="1"/>
    <col min="11745" max="11745" width="15.28515625" customWidth="1"/>
    <col min="11746" max="11746" width="15.85546875" customWidth="1"/>
    <col min="11747" max="11747" width="14.28515625" customWidth="1"/>
    <col min="11748" max="11748" width="14.85546875" bestFit="1" customWidth="1"/>
    <col min="11749" max="11749" width="16.140625" customWidth="1"/>
    <col min="11750" max="11750" width="17.28515625" customWidth="1"/>
    <col min="11751" max="11751" width="15.85546875" bestFit="1" customWidth="1"/>
    <col min="11752" max="11752" width="18.7109375" bestFit="1" customWidth="1"/>
    <col min="11754" max="11754" width="14.28515625" bestFit="1" customWidth="1"/>
    <col min="11755" max="11755" width="18.7109375" bestFit="1" customWidth="1"/>
    <col min="11756" max="11757" width="15.85546875" bestFit="1" customWidth="1"/>
    <col min="11758" max="11758" width="14.85546875" bestFit="1" customWidth="1"/>
    <col min="11759" max="11759" width="14.28515625" bestFit="1" customWidth="1"/>
    <col min="11760" max="11760" width="15.28515625" customWidth="1"/>
    <col min="11761" max="11761" width="15.85546875" customWidth="1"/>
    <col min="11762" max="11762" width="14.28515625" customWidth="1"/>
    <col min="11763" max="11763" width="14.85546875" bestFit="1" customWidth="1"/>
    <col min="11764" max="11764" width="16.140625" customWidth="1"/>
    <col min="11765" max="11765" width="17.28515625" customWidth="1"/>
    <col min="11766" max="11766" width="15.85546875" bestFit="1" customWidth="1"/>
    <col min="11767" max="11767" width="18.7109375" bestFit="1" customWidth="1"/>
    <col min="11769" max="11769" width="14.28515625" bestFit="1" customWidth="1"/>
    <col min="11770" max="11770" width="18.7109375" bestFit="1" customWidth="1"/>
    <col min="11771" max="11772" width="15.85546875" bestFit="1" customWidth="1"/>
    <col min="11773" max="11773" width="14.85546875" bestFit="1" customWidth="1"/>
    <col min="11774" max="11774" width="14.28515625" bestFit="1" customWidth="1"/>
    <col min="11775" max="11775" width="15.28515625" customWidth="1"/>
    <col min="11776" max="11776" width="15.85546875" customWidth="1"/>
    <col min="11777" max="11777" width="14.28515625" customWidth="1"/>
    <col min="11778" max="11778" width="14.85546875" bestFit="1" customWidth="1"/>
    <col min="11779" max="11779" width="16.140625" customWidth="1"/>
    <col min="11780" max="11780" width="17.28515625" customWidth="1"/>
    <col min="11781" max="11781" width="15.85546875" bestFit="1" customWidth="1"/>
    <col min="11782" max="11782" width="18.7109375" bestFit="1" customWidth="1"/>
    <col min="11943" max="11943" width="5.7109375" customWidth="1"/>
    <col min="11944" max="11944" width="29" customWidth="1"/>
    <col min="11945" max="11945" width="17.140625" customWidth="1"/>
    <col min="11946" max="11946" width="11.140625" customWidth="1"/>
    <col min="11947" max="11947" width="15.7109375" customWidth="1"/>
    <col min="11948" max="11948" width="16.28515625" customWidth="1"/>
    <col min="11949" max="11949" width="21.140625" customWidth="1"/>
    <col min="11950" max="11950" width="13" customWidth="1"/>
    <col min="11951" max="11951" width="15.28515625" customWidth="1"/>
    <col min="11952" max="11953" width="14.28515625" customWidth="1"/>
    <col min="11954" max="11955" width="15" customWidth="1"/>
    <col min="11956" max="11956" width="17.7109375" customWidth="1"/>
    <col min="11957" max="11957" width="15.7109375" customWidth="1"/>
    <col min="11958" max="11959" width="15" customWidth="1"/>
    <col min="11960" max="11960" width="15.85546875" customWidth="1"/>
    <col min="11961" max="11961" width="17.85546875" customWidth="1"/>
    <col min="11962" max="11962" width="15.85546875" bestFit="1" customWidth="1"/>
    <col min="11963" max="11963" width="18.7109375" bestFit="1" customWidth="1"/>
    <col min="11964" max="11964" width="5.7109375" customWidth="1"/>
    <col min="11965" max="11965" width="16.5703125" customWidth="1"/>
    <col min="11966" max="11966" width="18.7109375" bestFit="1" customWidth="1"/>
    <col min="11967" max="11968" width="15.85546875" bestFit="1" customWidth="1"/>
    <col min="11969" max="11969" width="14.85546875" bestFit="1" customWidth="1"/>
    <col min="11970" max="11970" width="14.28515625" bestFit="1" customWidth="1"/>
    <col min="11971" max="11971" width="15.28515625" customWidth="1"/>
    <col min="11972" max="11972" width="15.85546875" customWidth="1"/>
    <col min="11973" max="11973" width="14.28515625" customWidth="1"/>
    <col min="11974" max="11974" width="14.85546875" bestFit="1" customWidth="1"/>
    <col min="11975" max="11975" width="16.140625" customWidth="1"/>
    <col min="11976" max="11976" width="17.28515625" customWidth="1"/>
    <col min="11977" max="11977" width="15.85546875" bestFit="1" customWidth="1"/>
    <col min="11978" max="11978" width="18.7109375" bestFit="1" customWidth="1"/>
    <col min="11980" max="11980" width="14.28515625" bestFit="1" customWidth="1"/>
    <col min="11981" max="11981" width="18.7109375" bestFit="1" customWidth="1"/>
    <col min="11982" max="11983" width="15.85546875" bestFit="1" customWidth="1"/>
    <col min="11984" max="11984" width="14.85546875" bestFit="1" customWidth="1"/>
    <col min="11985" max="11985" width="16.85546875" customWidth="1"/>
    <col min="11986" max="11986" width="15.28515625" customWidth="1"/>
    <col min="11987" max="11987" width="15.85546875" customWidth="1"/>
    <col min="11988" max="11988" width="14.28515625" customWidth="1"/>
    <col min="11989" max="11989" width="14.85546875" bestFit="1" customWidth="1"/>
    <col min="11990" max="11990" width="16.140625" customWidth="1"/>
    <col min="11991" max="11991" width="17.28515625" customWidth="1"/>
    <col min="11992" max="11992" width="15.85546875" bestFit="1" customWidth="1"/>
    <col min="11993" max="11993" width="18.7109375" bestFit="1" customWidth="1"/>
    <col min="11995" max="11995" width="14.28515625" bestFit="1" customWidth="1"/>
    <col min="11996" max="11996" width="18.7109375" bestFit="1" customWidth="1"/>
    <col min="11997" max="11998" width="15.85546875" bestFit="1" customWidth="1"/>
    <col min="11999" max="11999" width="14.85546875" bestFit="1" customWidth="1"/>
    <col min="12000" max="12000" width="14.28515625" bestFit="1" customWidth="1"/>
    <col min="12001" max="12001" width="15.28515625" customWidth="1"/>
    <col min="12002" max="12002" width="15.85546875" customWidth="1"/>
    <col min="12003" max="12003" width="14.28515625" customWidth="1"/>
    <col min="12004" max="12004" width="14.85546875" bestFit="1" customWidth="1"/>
    <col min="12005" max="12005" width="16.140625" customWidth="1"/>
    <col min="12006" max="12006" width="17.28515625" customWidth="1"/>
    <col min="12007" max="12007" width="15.85546875" bestFit="1" customWidth="1"/>
    <col min="12008" max="12008" width="18.7109375" bestFit="1" customWidth="1"/>
    <col min="12010" max="12010" width="14.28515625" bestFit="1" customWidth="1"/>
    <col min="12011" max="12011" width="18.7109375" bestFit="1" customWidth="1"/>
    <col min="12012" max="12013" width="15.85546875" bestFit="1" customWidth="1"/>
    <col min="12014" max="12014" width="14.85546875" bestFit="1" customWidth="1"/>
    <col min="12015" max="12015" width="14.28515625" bestFit="1" customWidth="1"/>
    <col min="12016" max="12016" width="15.28515625" customWidth="1"/>
    <col min="12017" max="12017" width="15.85546875" customWidth="1"/>
    <col min="12018" max="12018" width="14.28515625" customWidth="1"/>
    <col min="12019" max="12019" width="14.85546875" bestFit="1" customWidth="1"/>
    <col min="12020" max="12020" width="16.140625" customWidth="1"/>
    <col min="12021" max="12021" width="17.28515625" customWidth="1"/>
    <col min="12022" max="12022" width="15.85546875" bestFit="1" customWidth="1"/>
    <col min="12023" max="12023" width="18.7109375" bestFit="1" customWidth="1"/>
    <col min="12025" max="12025" width="14.28515625" bestFit="1" customWidth="1"/>
    <col min="12026" max="12026" width="18.7109375" bestFit="1" customWidth="1"/>
    <col min="12027" max="12028" width="15.85546875" bestFit="1" customWidth="1"/>
    <col min="12029" max="12029" width="14.85546875" bestFit="1" customWidth="1"/>
    <col min="12030" max="12030" width="14.28515625" bestFit="1" customWidth="1"/>
    <col min="12031" max="12031" width="15.28515625" customWidth="1"/>
    <col min="12032" max="12032" width="15.85546875" customWidth="1"/>
    <col min="12033" max="12033" width="14.28515625" customWidth="1"/>
    <col min="12034" max="12034" width="14.85546875" bestFit="1" customWidth="1"/>
    <col min="12035" max="12035" width="16.140625" customWidth="1"/>
    <col min="12036" max="12036" width="17.28515625" customWidth="1"/>
    <col min="12037" max="12037" width="15.85546875" bestFit="1" customWidth="1"/>
    <col min="12038" max="12038" width="18.7109375" bestFit="1" customWidth="1"/>
    <col min="12199" max="12199" width="5.7109375" customWidth="1"/>
    <col min="12200" max="12200" width="29" customWidth="1"/>
    <col min="12201" max="12201" width="17.140625" customWidth="1"/>
    <col min="12202" max="12202" width="11.140625" customWidth="1"/>
    <col min="12203" max="12203" width="15.7109375" customWidth="1"/>
    <col min="12204" max="12204" width="16.28515625" customWidth="1"/>
    <col min="12205" max="12205" width="21.140625" customWidth="1"/>
    <col min="12206" max="12206" width="13" customWidth="1"/>
    <col min="12207" max="12207" width="15.28515625" customWidth="1"/>
    <col min="12208" max="12209" width="14.28515625" customWidth="1"/>
    <col min="12210" max="12211" width="15" customWidth="1"/>
    <col min="12212" max="12212" width="17.7109375" customWidth="1"/>
    <col min="12213" max="12213" width="15.7109375" customWidth="1"/>
    <col min="12214" max="12215" width="15" customWidth="1"/>
    <col min="12216" max="12216" width="15.85546875" customWidth="1"/>
    <col min="12217" max="12217" width="17.85546875" customWidth="1"/>
    <col min="12218" max="12218" width="15.85546875" bestFit="1" customWidth="1"/>
    <col min="12219" max="12219" width="18.7109375" bestFit="1" customWidth="1"/>
    <col min="12220" max="12220" width="5.7109375" customWidth="1"/>
    <col min="12221" max="12221" width="16.5703125" customWidth="1"/>
    <col min="12222" max="12222" width="18.7109375" bestFit="1" customWidth="1"/>
    <col min="12223" max="12224" width="15.85546875" bestFit="1" customWidth="1"/>
    <col min="12225" max="12225" width="14.85546875" bestFit="1" customWidth="1"/>
    <col min="12226" max="12226" width="14.28515625" bestFit="1" customWidth="1"/>
    <col min="12227" max="12227" width="15.28515625" customWidth="1"/>
    <col min="12228" max="12228" width="15.85546875" customWidth="1"/>
    <col min="12229" max="12229" width="14.28515625" customWidth="1"/>
    <col min="12230" max="12230" width="14.85546875" bestFit="1" customWidth="1"/>
    <col min="12231" max="12231" width="16.140625" customWidth="1"/>
    <col min="12232" max="12232" width="17.28515625" customWidth="1"/>
    <col min="12233" max="12233" width="15.85546875" bestFit="1" customWidth="1"/>
    <col min="12234" max="12234" width="18.7109375" bestFit="1" customWidth="1"/>
    <col min="12236" max="12236" width="14.28515625" bestFit="1" customWidth="1"/>
    <col min="12237" max="12237" width="18.7109375" bestFit="1" customWidth="1"/>
    <col min="12238" max="12239" width="15.85546875" bestFit="1" customWidth="1"/>
    <col min="12240" max="12240" width="14.85546875" bestFit="1" customWidth="1"/>
    <col min="12241" max="12241" width="16.85546875" customWidth="1"/>
    <col min="12242" max="12242" width="15.28515625" customWidth="1"/>
    <col min="12243" max="12243" width="15.85546875" customWidth="1"/>
    <col min="12244" max="12244" width="14.28515625" customWidth="1"/>
    <col min="12245" max="12245" width="14.85546875" bestFit="1" customWidth="1"/>
    <col min="12246" max="12246" width="16.140625" customWidth="1"/>
    <col min="12247" max="12247" width="17.28515625" customWidth="1"/>
    <col min="12248" max="12248" width="15.85546875" bestFit="1" customWidth="1"/>
    <col min="12249" max="12249" width="18.7109375" bestFit="1" customWidth="1"/>
    <col min="12251" max="12251" width="14.28515625" bestFit="1" customWidth="1"/>
    <col min="12252" max="12252" width="18.7109375" bestFit="1" customWidth="1"/>
    <col min="12253" max="12254" width="15.85546875" bestFit="1" customWidth="1"/>
    <col min="12255" max="12255" width="14.85546875" bestFit="1" customWidth="1"/>
    <col min="12256" max="12256" width="14.28515625" bestFit="1" customWidth="1"/>
    <col min="12257" max="12257" width="15.28515625" customWidth="1"/>
    <col min="12258" max="12258" width="15.85546875" customWidth="1"/>
    <col min="12259" max="12259" width="14.28515625" customWidth="1"/>
    <col min="12260" max="12260" width="14.85546875" bestFit="1" customWidth="1"/>
    <col min="12261" max="12261" width="16.140625" customWidth="1"/>
    <col min="12262" max="12262" width="17.28515625" customWidth="1"/>
    <col min="12263" max="12263" width="15.85546875" bestFit="1" customWidth="1"/>
    <col min="12264" max="12264" width="18.7109375" bestFit="1" customWidth="1"/>
    <col min="12266" max="12266" width="14.28515625" bestFit="1" customWidth="1"/>
    <col min="12267" max="12267" width="18.7109375" bestFit="1" customWidth="1"/>
    <col min="12268" max="12269" width="15.85546875" bestFit="1" customWidth="1"/>
    <col min="12270" max="12270" width="14.85546875" bestFit="1" customWidth="1"/>
    <col min="12271" max="12271" width="14.28515625" bestFit="1" customWidth="1"/>
    <col min="12272" max="12272" width="15.28515625" customWidth="1"/>
    <col min="12273" max="12273" width="15.85546875" customWidth="1"/>
    <col min="12274" max="12274" width="14.28515625" customWidth="1"/>
    <col min="12275" max="12275" width="14.85546875" bestFit="1" customWidth="1"/>
    <col min="12276" max="12276" width="16.140625" customWidth="1"/>
    <col min="12277" max="12277" width="17.28515625" customWidth="1"/>
    <col min="12278" max="12278" width="15.85546875" bestFit="1" customWidth="1"/>
    <col min="12279" max="12279" width="18.7109375" bestFit="1" customWidth="1"/>
    <col min="12281" max="12281" width="14.28515625" bestFit="1" customWidth="1"/>
    <col min="12282" max="12282" width="18.7109375" bestFit="1" customWidth="1"/>
    <col min="12283" max="12284" width="15.85546875" bestFit="1" customWidth="1"/>
    <col min="12285" max="12285" width="14.85546875" bestFit="1" customWidth="1"/>
    <col min="12286" max="12286" width="14.28515625" bestFit="1" customWidth="1"/>
    <col min="12287" max="12287" width="15.28515625" customWidth="1"/>
    <col min="12288" max="12288" width="15.85546875" customWidth="1"/>
    <col min="12289" max="12289" width="14.28515625" customWidth="1"/>
    <col min="12290" max="12290" width="14.85546875" bestFit="1" customWidth="1"/>
    <col min="12291" max="12291" width="16.140625" customWidth="1"/>
    <col min="12292" max="12292" width="17.28515625" customWidth="1"/>
    <col min="12293" max="12293" width="15.85546875" bestFit="1" customWidth="1"/>
    <col min="12294" max="12294" width="18.7109375" bestFit="1" customWidth="1"/>
    <col min="12455" max="12455" width="5.7109375" customWidth="1"/>
    <col min="12456" max="12456" width="29" customWidth="1"/>
    <col min="12457" max="12457" width="17.140625" customWidth="1"/>
    <col min="12458" max="12458" width="11.140625" customWidth="1"/>
    <col min="12459" max="12459" width="15.7109375" customWidth="1"/>
    <col min="12460" max="12460" width="16.28515625" customWidth="1"/>
    <col min="12461" max="12461" width="21.140625" customWidth="1"/>
    <col min="12462" max="12462" width="13" customWidth="1"/>
    <col min="12463" max="12463" width="15.28515625" customWidth="1"/>
    <col min="12464" max="12465" width="14.28515625" customWidth="1"/>
    <col min="12466" max="12467" width="15" customWidth="1"/>
    <col min="12468" max="12468" width="17.7109375" customWidth="1"/>
    <col min="12469" max="12469" width="15.7109375" customWidth="1"/>
    <col min="12470" max="12471" width="15" customWidth="1"/>
    <col min="12472" max="12472" width="15.85546875" customWidth="1"/>
    <col min="12473" max="12473" width="17.85546875" customWidth="1"/>
    <col min="12474" max="12474" width="15.85546875" bestFit="1" customWidth="1"/>
    <col min="12475" max="12475" width="18.7109375" bestFit="1" customWidth="1"/>
    <col min="12476" max="12476" width="5.7109375" customWidth="1"/>
    <col min="12477" max="12477" width="16.5703125" customWidth="1"/>
    <col min="12478" max="12478" width="18.7109375" bestFit="1" customWidth="1"/>
    <col min="12479" max="12480" width="15.85546875" bestFit="1" customWidth="1"/>
    <col min="12481" max="12481" width="14.85546875" bestFit="1" customWidth="1"/>
    <col min="12482" max="12482" width="14.28515625" bestFit="1" customWidth="1"/>
    <col min="12483" max="12483" width="15.28515625" customWidth="1"/>
    <col min="12484" max="12484" width="15.85546875" customWidth="1"/>
    <col min="12485" max="12485" width="14.28515625" customWidth="1"/>
    <col min="12486" max="12486" width="14.85546875" bestFit="1" customWidth="1"/>
    <col min="12487" max="12487" width="16.140625" customWidth="1"/>
    <col min="12488" max="12488" width="17.28515625" customWidth="1"/>
    <col min="12489" max="12489" width="15.85546875" bestFit="1" customWidth="1"/>
    <col min="12490" max="12490" width="18.7109375" bestFit="1" customWidth="1"/>
    <col min="12492" max="12492" width="14.28515625" bestFit="1" customWidth="1"/>
    <col min="12493" max="12493" width="18.7109375" bestFit="1" customWidth="1"/>
    <col min="12494" max="12495" width="15.85546875" bestFit="1" customWidth="1"/>
    <col min="12496" max="12496" width="14.85546875" bestFit="1" customWidth="1"/>
    <col min="12497" max="12497" width="16.85546875" customWidth="1"/>
    <col min="12498" max="12498" width="15.28515625" customWidth="1"/>
    <col min="12499" max="12499" width="15.85546875" customWidth="1"/>
    <col min="12500" max="12500" width="14.28515625" customWidth="1"/>
    <col min="12501" max="12501" width="14.85546875" bestFit="1" customWidth="1"/>
    <col min="12502" max="12502" width="16.140625" customWidth="1"/>
    <col min="12503" max="12503" width="17.28515625" customWidth="1"/>
    <col min="12504" max="12504" width="15.85546875" bestFit="1" customWidth="1"/>
    <col min="12505" max="12505" width="18.7109375" bestFit="1" customWidth="1"/>
    <col min="12507" max="12507" width="14.28515625" bestFit="1" customWidth="1"/>
    <col min="12508" max="12508" width="18.7109375" bestFit="1" customWidth="1"/>
    <col min="12509" max="12510" width="15.85546875" bestFit="1" customWidth="1"/>
    <col min="12511" max="12511" width="14.85546875" bestFit="1" customWidth="1"/>
    <col min="12512" max="12512" width="14.28515625" bestFit="1" customWidth="1"/>
    <col min="12513" max="12513" width="15.28515625" customWidth="1"/>
    <col min="12514" max="12514" width="15.85546875" customWidth="1"/>
    <col min="12515" max="12515" width="14.28515625" customWidth="1"/>
    <col min="12516" max="12516" width="14.85546875" bestFit="1" customWidth="1"/>
    <col min="12517" max="12517" width="16.140625" customWidth="1"/>
    <col min="12518" max="12518" width="17.28515625" customWidth="1"/>
    <col min="12519" max="12519" width="15.85546875" bestFit="1" customWidth="1"/>
    <col min="12520" max="12520" width="18.7109375" bestFit="1" customWidth="1"/>
    <col min="12522" max="12522" width="14.28515625" bestFit="1" customWidth="1"/>
    <col min="12523" max="12523" width="18.7109375" bestFit="1" customWidth="1"/>
    <col min="12524" max="12525" width="15.85546875" bestFit="1" customWidth="1"/>
    <col min="12526" max="12526" width="14.85546875" bestFit="1" customWidth="1"/>
    <col min="12527" max="12527" width="14.28515625" bestFit="1" customWidth="1"/>
    <col min="12528" max="12528" width="15.28515625" customWidth="1"/>
    <col min="12529" max="12529" width="15.85546875" customWidth="1"/>
    <col min="12530" max="12530" width="14.28515625" customWidth="1"/>
    <col min="12531" max="12531" width="14.85546875" bestFit="1" customWidth="1"/>
    <col min="12532" max="12532" width="16.140625" customWidth="1"/>
    <col min="12533" max="12533" width="17.28515625" customWidth="1"/>
    <col min="12534" max="12534" width="15.85546875" bestFit="1" customWidth="1"/>
    <col min="12535" max="12535" width="18.7109375" bestFit="1" customWidth="1"/>
    <col min="12537" max="12537" width="14.28515625" bestFit="1" customWidth="1"/>
    <col min="12538" max="12538" width="18.7109375" bestFit="1" customWidth="1"/>
    <col min="12539" max="12540" width="15.85546875" bestFit="1" customWidth="1"/>
    <col min="12541" max="12541" width="14.85546875" bestFit="1" customWidth="1"/>
    <col min="12542" max="12542" width="14.28515625" bestFit="1" customWidth="1"/>
    <col min="12543" max="12543" width="15.28515625" customWidth="1"/>
    <col min="12544" max="12544" width="15.85546875" customWidth="1"/>
    <col min="12545" max="12545" width="14.28515625" customWidth="1"/>
    <col min="12546" max="12546" width="14.85546875" bestFit="1" customWidth="1"/>
    <col min="12547" max="12547" width="16.140625" customWidth="1"/>
    <col min="12548" max="12548" width="17.28515625" customWidth="1"/>
    <col min="12549" max="12549" width="15.85546875" bestFit="1" customWidth="1"/>
    <col min="12550" max="12550" width="18.7109375" bestFit="1" customWidth="1"/>
    <col min="12711" max="12711" width="5.7109375" customWidth="1"/>
    <col min="12712" max="12712" width="29" customWidth="1"/>
    <col min="12713" max="12713" width="17.140625" customWidth="1"/>
    <col min="12714" max="12714" width="11.140625" customWidth="1"/>
    <col min="12715" max="12715" width="15.7109375" customWidth="1"/>
    <col min="12716" max="12716" width="16.28515625" customWidth="1"/>
    <col min="12717" max="12717" width="21.140625" customWidth="1"/>
    <col min="12718" max="12718" width="13" customWidth="1"/>
    <col min="12719" max="12719" width="15.28515625" customWidth="1"/>
    <col min="12720" max="12721" width="14.28515625" customWidth="1"/>
    <col min="12722" max="12723" width="15" customWidth="1"/>
    <col min="12724" max="12724" width="17.7109375" customWidth="1"/>
    <col min="12725" max="12725" width="15.7109375" customWidth="1"/>
    <col min="12726" max="12727" width="15" customWidth="1"/>
    <col min="12728" max="12728" width="15.85546875" customWidth="1"/>
    <col min="12729" max="12729" width="17.85546875" customWidth="1"/>
    <col min="12730" max="12730" width="15.85546875" bestFit="1" customWidth="1"/>
    <col min="12731" max="12731" width="18.7109375" bestFit="1" customWidth="1"/>
    <col min="12732" max="12732" width="5.7109375" customWidth="1"/>
    <col min="12733" max="12733" width="16.5703125" customWidth="1"/>
    <col min="12734" max="12734" width="18.7109375" bestFit="1" customWidth="1"/>
    <col min="12735" max="12736" width="15.85546875" bestFit="1" customWidth="1"/>
    <col min="12737" max="12737" width="14.85546875" bestFit="1" customWidth="1"/>
    <col min="12738" max="12738" width="14.28515625" bestFit="1" customWidth="1"/>
    <col min="12739" max="12739" width="15.28515625" customWidth="1"/>
    <col min="12740" max="12740" width="15.85546875" customWidth="1"/>
    <col min="12741" max="12741" width="14.28515625" customWidth="1"/>
    <col min="12742" max="12742" width="14.85546875" bestFit="1" customWidth="1"/>
    <col min="12743" max="12743" width="16.140625" customWidth="1"/>
    <col min="12744" max="12744" width="17.28515625" customWidth="1"/>
    <col min="12745" max="12745" width="15.85546875" bestFit="1" customWidth="1"/>
    <col min="12746" max="12746" width="18.7109375" bestFit="1" customWidth="1"/>
    <col min="12748" max="12748" width="14.28515625" bestFit="1" customWidth="1"/>
    <col min="12749" max="12749" width="18.7109375" bestFit="1" customWidth="1"/>
    <col min="12750" max="12751" width="15.85546875" bestFit="1" customWidth="1"/>
    <col min="12752" max="12752" width="14.85546875" bestFit="1" customWidth="1"/>
    <col min="12753" max="12753" width="16.85546875" customWidth="1"/>
    <col min="12754" max="12754" width="15.28515625" customWidth="1"/>
    <col min="12755" max="12755" width="15.85546875" customWidth="1"/>
    <col min="12756" max="12756" width="14.28515625" customWidth="1"/>
    <col min="12757" max="12757" width="14.85546875" bestFit="1" customWidth="1"/>
    <col min="12758" max="12758" width="16.140625" customWidth="1"/>
    <col min="12759" max="12759" width="17.28515625" customWidth="1"/>
    <col min="12760" max="12760" width="15.85546875" bestFit="1" customWidth="1"/>
    <col min="12761" max="12761" width="18.7109375" bestFit="1" customWidth="1"/>
    <col min="12763" max="12763" width="14.28515625" bestFit="1" customWidth="1"/>
    <col min="12764" max="12764" width="18.7109375" bestFit="1" customWidth="1"/>
    <col min="12765" max="12766" width="15.85546875" bestFit="1" customWidth="1"/>
    <col min="12767" max="12767" width="14.85546875" bestFit="1" customWidth="1"/>
    <col min="12768" max="12768" width="14.28515625" bestFit="1" customWidth="1"/>
    <col min="12769" max="12769" width="15.28515625" customWidth="1"/>
    <col min="12770" max="12770" width="15.85546875" customWidth="1"/>
    <col min="12771" max="12771" width="14.28515625" customWidth="1"/>
    <col min="12772" max="12772" width="14.85546875" bestFit="1" customWidth="1"/>
    <col min="12773" max="12773" width="16.140625" customWidth="1"/>
    <col min="12774" max="12774" width="17.28515625" customWidth="1"/>
    <col min="12775" max="12775" width="15.85546875" bestFit="1" customWidth="1"/>
    <col min="12776" max="12776" width="18.7109375" bestFit="1" customWidth="1"/>
    <col min="12778" max="12778" width="14.28515625" bestFit="1" customWidth="1"/>
    <col min="12779" max="12779" width="18.7109375" bestFit="1" customWidth="1"/>
    <col min="12780" max="12781" width="15.85546875" bestFit="1" customWidth="1"/>
    <col min="12782" max="12782" width="14.85546875" bestFit="1" customWidth="1"/>
    <col min="12783" max="12783" width="14.28515625" bestFit="1" customWidth="1"/>
    <col min="12784" max="12784" width="15.28515625" customWidth="1"/>
    <col min="12785" max="12785" width="15.85546875" customWidth="1"/>
    <col min="12786" max="12786" width="14.28515625" customWidth="1"/>
    <col min="12787" max="12787" width="14.85546875" bestFit="1" customWidth="1"/>
    <col min="12788" max="12788" width="16.140625" customWidth="1"/>
    <col min="12789" max="12789" width="17.28515625" customWidth="1"/>
    <col min="12790" max="12790" width="15.85546875" bestFit="1" customWidth="1"/>
    <col min="12791" max="12791" width="18.7109375" bestFit="1" customWidth="1"/>
    <col min="12793" max="12793" width="14.28515625" bestFit="1" customWidth="1"/>
    <col min="12794" max="12794" width="18.7109375" bestFit="1" customWidth="1"/>
    <col min="12795" max="12796" width="15.85546875" bestFit="1" customWidth="1"/>
    <col min="12797" max="12797" width="14.85546875" bestFit="1" customWidth="1"/>
    <col min="12798" max="12798" width="14.28515625" bestFit="1" customWidth="1"/>
    <col min="12799" max="12799" width="15.28515625" customWidth="1"/>
    <col min="12800" max="12800" width="15.85546875" customWidth="1"/>
    <col min="12801" max="12801" width="14.28515625" customWidth="1"/>
    <col min="12802" max="12802" width="14.85546875" bestFit="1" customWidth="1"/>
    <col min="12803" max="12803" width="16.140625" customWidth="1"/>
    <col min="12804" max="12804" width="17.28515625" customWidth="1"/>
    <col min="12805" max="12805" width="15.85546875" bestFit="1" customWidth="1"/>
    <col min="12806" max="12806" width="18.7109375" bestFit="1" customWidth="1"/>
    <col min="12967" max="12967" width="5.7109375" customWidth="1"/>
    <col min="12968" max="12968" width="29" customWidth="1"/>
    <col min="12969" max="12969" width="17.140625" customWidth="1"/>
    <col min="12970" max="12970" width="11.140625" customWidth="1"/>
    <col min="12971" max="12971" width="15.7109375" customWidth="1"/>
    <col min="12972" max="12972" width="16.28515625" customWidth="1"/>
    <col min="12973" max="12973" width="21.140625" customWidth="1"/>
    <col min="12974" max="12974" width="13" customWidth="1"/>
    <col min="12975" max="12975" width="15.28515625" customWidth="1"/>
    <col min="12976" max="12977" width="14.28515625" customWidth="1"/>
    <col min="12978" max="12979" width="15" customWidth="1"/>
    <col min="12980" max="12980" width="17.7109375" customWidth="1"/>
    <col min="12981" max="12981" width="15.7109375" customWidth="1"/>
    <col min="12982" max="12983" width="15" customWidth="1"/>
    <col min="12984" max="12984" width="15.85546875" customWidth="1"/>
    <col min="12985" max="12985" width="17.85546875" customWidth="1"/>
    <col min="12986" max="12986" width="15.85546875" bestFit="1" customWidth="1"/>
    <col min="12987" max="12987" width="18.7109375" bestFit="1" customWidth="1"/>
    <col min="12988" max="12988" width="5.7109375" customWidth="1"/>
    <col min="12989" max="12989" width="16.5703125" customWidth="1"/>
    <col min="12990" max="12990" width="18.7109375" bestFit="1" customWidth="1"/>
    <col min="12991" max="12992" width="15.85546875" bestFit="1" customWidth="1"/>
    <col min="12993" max="12993" width="14.85546875" bestFit="1" customWidth="1"/>
    <col min="12994" max="12994" width="14.28515625" bestFit="1" customWidth="1"/>
    <col min="12995" max="12995" width="15.28515625" customWidth="1"/>
    <col min="12996" max="12996" width="15.85546875" customWidth="1"/>
    <col min="12997" max="12997" width="14.28515625" customWidth="1"/>
    <col min="12998" max="12998" width="14.85546875" bestFit="1" customWidth="1"/>
    <col min="12999" max="12999" width="16.140625" customWidth="1"/>
    <col min="13000" max="13000" width="17.28515625" customWidth="1"/>
    <col min="13001" max="13001" width="15.85546875" bestFit="1" customWidth="1"/>
    <col min="13002" max="13002" width="18.7109375" bestFit="1" customWidth="1"/>
    <col min="13004" max="13004" width="14.28515625" bestFit="1" customWidth="1"/>
    <col min="13005" max="13005" width="18.7109375" bestFit="1" customWidth="1"/>
    <col min="13006" max="13007" width="15.85546875" bestFit="1" customWidth="1"/>
    <col min="13008" max="13008" width="14.85546875" bestFit="1" customWidth="1"/>
    <col min="13009" max="13009" width="16.85546875" customWidth="1"/>
    <col min="13010" max="13010" width="15.28515625" customWidth="1"/>
    <col min="13011" max="13011" width="15.85546875" customWidth="1"/>
    <col min="13012" max="13012" width="14.28515625" customWidth="1"/>
    <col min="13013" max="13013" width="14.85546875" bestFit="1" customWidth="1"/>
    <col min="13014" max="13014" width="16.140625" customWidth="1"/>
    <col min="13015" max="13015" width="17.28515625" customWidth="1"/>
    <col min="13016" max="13016" width="15.85546875" bestFit="1" customWidth="1"/>
    <col min="13017" max="13017" width="18.7109375" bestFit="1" customWidth="1"/>
    <col min="13019" max="13019" width="14.28515625" bestFit="1" customWidth="1"/>
    <col min="13020" max="13020" width="18.7109375" bestFit="1" customWidth="1"/>
    <col min="13021" max="13022" width="15.85546875" bestFit="1" customWidth="1"/>
    <col min="13023" max="13023" width="14.85546875" bestFit="1" customWidth="1"/>
    <col min="13024" max="13024" width="14.28515625" bestFit="1" customWidth="1"/>
    <col min="13025" max="13025" width="15.28515625" customWidth="1"/>
    <col min="13026" max="13026" width="15.85546875" customWidth="1"/>
    <col min="13027" max="13027" width="14.28515625" customWidth="1"/>
    <col min="13028" max="13028" width="14.85546875" bestFit="1" customWidth="1"/>
    <col min="13029" max="13029" width="16.140625" customWidth="1"/>
    <col min="13030" max="13030" width="17.28515625" customWidth="1"/>
    <col min="13031" max="13031" width="15.85546875" bestFit="1" customWidth="1"/>
    <col min="13032" max="13032" width="18.7109375" bestFit="1" customWidth="1"/>
    <col min="13034" max="13034" width="14.28515625" bestFit="1" customWidth="1"/>
    <col min="13035" max="13035" width="18.7109375" bestFit="1" customWidth="1"/>
    <col min="13036" max="13037" width="15.85546875" bestFit="1" customWidth="1"/>
    <col min="13038" max="13038" width="14.85546875" bestFit="1" customWidth="1"/>
    <col min="13039" max="13039" width="14.28515625" bestFit="1" customWidth="1"/>
    <col min="13040" max="13040" width="15.28515625" customWidth="1"/>
    <col min="13041" max="13041" width="15.85546875" customWidth="1"/>
    <col min="13042" max="13042" width="14.28515625" customWidth="1"/>
    <col min="13043" max="13043" width="14.85546875" bestFit="1" customWidth="1"/>
    <col min="13044" max="13044" width="16.140625" customWidth="1"/>
    <col min="13045" max="13045" width="17.28515625" customWidth="1"/>
    <col min="13046" max="13046" width="15.85546875" bestFit="1" customWidth="1"/>
    <col min="13047" max="13047" width="18.7109375" bestFit="1" customWidth="1"/>
    <col min="13049" max="13049" width="14.28515625" bestFit="1" customWidth="1"/>
    <col min="13050" max="13050" width="18.7109375" bestFit="1" customWidth="1"/>
    <col min="13051" max="13052" width="15.85546875" bestFit="1" customWidth="1"/>
    <col min="13053" max="13053" width="14.85546875" bestFit="1" customWidth="1"/>
    <col min="13054" max="13054" width="14.28515625" bestFit="1" customWidth="1"/>
    <col min="13055" max="13055" width="15.28515625" customWidth="1"/>
    <col min="13056" max="13056" width="15.85546875" customWidth="1"/>
    <col min="13057" max="13057" width="14.28515625" customWidth="1"/>
    <col min="13058" max="13058" width="14.85546875" bestFit="1" customWidth="1"/>
    <col min="13059" max="13059" width="16.140625" customWidth="1"/>
    <col min="13060" max="13060" width="17.28515625" customWidth="1"/>
    <col min="13061" max="13061" width="15.85546875" bestFit="1" customWidth="1"/>
    <col min="13062" max="13062" width="18.7109375" bestFit="1" customWidth="1"/>
    <col min="13223" max="13223" width="5.7109375" customWidth="1"/>
    <col min="13224" max="13224" width="29" customWidth="1"/>
    <col min="13225" max="13225" width="17.140625" customWidth="1"/>
    <col min="13226" max="13226" width="11.140625" customWidth="1"/>
    <col min="13227" max="13227" width="15.7109375" customWidth="1"/>
    <col min="13228" max="13228" width="16.28515625" customWidth="1"/>
    <col min="13229" max="13229" width="21.140625" customWidth="1"/>
    <col min="13230" max="13230" width="13" customWidth="1"/>
    <col min="13231" max="13231" width="15.28515625" customWidth="1"/>
    <col min="13232" max="13233" width="14.28515625" customWidth="1"/>
    <col min="13234" max="13235" width="15" customWidth="1"/>
    <col min="13236" max="13236" width="17.7109375" customWidth="1"/>
    <col min="13237" max="13237" width="15.7109375" customWidth="1"/>
    <col min="13238" max="13239" width="15" customWidth="1"/>
    <col min="13240" max="13240" width="15.85546875" customWidth="1"/>
    <col min="13241" max="13241" width="17.85546875" customWidth="1"/>
    <col min="13242" max="13242" width="15.85546875" bestFit="1" customWidth="1"/>
    <col min="13243" max="13243" width="18.7109375" bestFit="1" customWidth="1"/>
    <col min="13244" max="13244" width="5.7109375" customWidth="1"/>
    <col min="13245" max="13245" width="16.5703125" customWidth="1"/>
    <col min="13246" max="13246" width="18.7109375" bestFit="1" customWidth="1"/>
    <col min="13247" max="13248" width="15.85546875" bestFit="1" customWidth="1"/>
    <col min="13249" max="13249" width="14.85546875" bestFit="1" customWidth="1"/>
    <col min="13250" max="13250" width="14.28515625" bestFit="1" customWidth="1"/>
    <col min="13251" max="13251" width="15.28515625" customWidth="1"/>
    <col min="13252" max="13252" width="15.85546875" customWidth="1"/>
    <col min="13253" max="13253" width="14.28515625" customWidth="1"/>
    <col min="13254" max="13254" width="14.85546875" bestFit="1" customWidth="1"/>
    <col min="13255" max="13255" width="16.140625" customWidth="1"/>
    <col min="13256" max="13256" width="17.28515625" customWidth="1"/>
    <col min="13257" max="13257" width="15.85546875" bestFit="1" customWidth="1"/>
    <col min="13258" max="13258" width="18.7109375" bestFit="1" customWidth="1"/>
    <col min="13260" max="13260" width="14.28515625" bestFit="1" customWidth="1"/>
    <col min="13261" max="13261" width="18.7109375" bestFit="1" customWidth="1"/>
    <col min="13262" max="13263" width="15.85546875" bestFit="1" customWidth="1"/>
    <col min="13264" max="13264" width="14.85546875" bestFit="1" customWidth="1"/>
    <col min="13265" max="13265" width="16.85546875" customWidth="1"/>
    <col min="13266" max="13266" width="15.28515625" customWidth="1"/>
    <col min="13267" max="13267" width="15.85546875" customWidth="1"/>
    <col min="13268" max="13268" width="14.28515625" customWidth="1"/>
    <col min="13269" max="13269" width="14.85546875" bestFit="1" customWidth="1"/>
    <col min="13270" max="13270" width="16.140625" customWidth="1"/>
    <col min="13271" max="13271" width="17.28515625" customWidth="1"/>
    <col min="13272" max="13272" width="15.85546875" bestFit="1" customWidth="1"/>
    <col min="13273" max="13273" width="18.7109375" bestFit="1" customWidth="1"/>
    <col min="13275" max="13275" width="14.28515625" bestFit="1" customWidth="1"/>
    <col min="13276" max="13276" width="18.7109375" bestFit="1" customWidth="1"/>
    <col min="13277" max="13278" width="15.85546875" bestFit="1" customWidth="1"/>
    <col min="13279" max="13279" width="14.85546875" bestFit="1" customWidth="1"/>
    <col min="13280" max="13280" width="14.28515625" bestFit="1" customWidth="1"/>
    <col min="13281" max="13281" width="15.28515625" customWidth="1"/>
    <col min="13282" max="13282" width="15.85546875" customWidth="1"/>
    <col min="13283" max="13283" width="14.28515625" customWidth="1"/>
    <col min="13284" max="13284" width="14.85546875" bestFit="1" customWidth="1"/>
    <col min="13285" max="13285" width="16.140625" customWidth="1"/>
    <col min="13286" max="13286" width="17.28515625" customWidth="1"/>
    <col min="13287" max="13287" width="15.85546875" bestFit="1" customWidth="1"/>
    <col min="13288" max="13288" width="18.7109375" bestFit="1" customWidth="1"/>
    <col min="13290" max="13290" width="14.28515625" bestFit="1" customWidth="1"/>
    <col min="13291" max="13291" width="18.7109375" bestFit="1" customWidth="1"/>
    <col min="13292" max="13293" width="15.85546875" bestFit="1" customWidth="1"/>
    <col min="13294" max="13294" width="14.85546875" bestFit="1" customWidth="1"/>
    <col min="13295" max="13295" width="14.28515625" bestFit="1" customWidth="1"/>
    <col min="13296" max="13296" width="15.28515625" customWidth="1"/>
    <col min="13297" max="13297" width="15.85546875" customWidth="1"/>
    <col min="13298" max="13298" width="14.28515625" customWidth="1"/>
    <col min="13299" max="13299" width="14.85546875" bestFit="1" customWidth="1"/>
    <col min="13300" max="13300" width="16.140625" customWidth="1"/>
    <col min="13301" max="13301" width="17.28515625" customWidth="1"/>
    <col min="13302" max="13302" width="15.85546875" bestFit="1" customWidth="1"/>
    <col min="13303" max="13303" width="18.7109375" bestFit="1" customWidth="1"/>
    <col min="13305" max="13305" width="14.28515625" bestFit="1" customWidth="1"/>
    <col min="13306" max="13306" width="18.7109375" bestFit="1" customWidth="1"/>
    <col min="13307" max="13308" width="15.85546875" bestFit="1" customWidth="1"/>
    <col min="13309" max="13309" width="14.85546875" bestFit="1" customWidth="1"/>
    <col min="13310" max="13310" width="14.28515625" bestFit="1" customWidth="1"/>
    <col min="13311" max="13311" width="15.28515625" customWidth="1"/>
    <col min="13312" max="13312" width="15.85546875" customWidth="1"/>
    <col min="13313" max="13313" width="14.28515625" customWidth="1"/>
    <col min="13314" max="13314" width="14.85546875" bestFit="1" customWidth="1"/>
    <col min="13315" max="13315" width="16.140625" customWidth="1"/>
    <col min="13316" max="13316" width="17.28515625" customWidth="1"/>
    <col min="13317" max="13317" width="15.85546875" bestFit="1" customWidth="1"/>
    <col min="13318" max="13318" width="18.7109375" bestFit="1" customWidth="1"/>
    <col min="13479" max="13479" width="5.7109375" customWidth="1"/>
    <col min="13480" max="13480" width="29" customWidth="1"/>
    <col min="13481" max="13481" width="17.140625" customWidth="1"/>
    <col min="13482" max="13482" width="11.140625" customWidth="1"/>
    <col min="13483" max="13483" width="15.7109375" customWidth="1"/>
    <col min="13484" max="13484" width="16.28515625" customWidth="1"/>
    <col min="13485" max="13485" width="21.140625" customWidth="1"/>
    <col min="13486" max="13486" width="13" customWidth="1"/>
    <col min="13487" max="13487" width="15.28515625" customWidth="1"/>
    <col min="13488" max="13489" width="14.28515625" customWidth="1"/>
    <col min="13490" max="13491" width="15" customWidth="1"/>
    <col min="13492" max="13492" width="17.7109375" customWidth="1"/>
    <col min="13493" max="13493" width="15.7109375" customWidth="1"/>
    <col min="13494" max="13495" width="15" customWidth="1"/>
    <col min="13496" max="13496" width="15.85546875" customWidth="1"/>
    <col min="13497" max="13497" width="17.85546875" customWidth="1"/>
    <col min="13498" max="13498" width="15.85546875" bestFit="1" customWidth="1"/>
    <col min="13499" max="13499" width="18.7109375" bestFit="1" customWidth="1"/>
    <col min="13500" max="13500" width="5.7109375" customWidth="1"/>
    <col min="13501" max="13501" width="16.5703125" customWidth="1"/>
    <col min="13502" max="13502" width="18.7109375" bestFit="1" customWidth="1"/>
    <col min="13503" max="13504" width="15.85546875" bestFit="1" customWidth="1"/>
    <col min="13505" max="13505" width="14.85546875" bestFit="1" customWidth="1"/>
    <col min="13506" max="13506" width="14.28515625" bestFit="1" customWidth="1"/>
    <col min="13507" max="13507" width="15.28515625" customWidth="1"/>
    <col min="13508" max="13508" width="15.85546875" customWidth="1"/>
    <col min="13509" max="13509" width="14.28515625" customWidth="1"/>
    <col min="13510" max="13510" width="14.85546875" bestFit="1" customWidth="1"/>
    <col min="13511" max="13511" width="16.140625" customWidth="1"/>
    <col min="13512" max="13512" width="17.28515625" customWidth="1"/>
    <col min="13513" max="13513" width="15.85546875" bestFit="1" customWidth="1"/>
    <col min="13514" max="13514" width="18.7109375" bestFit="1" customWidth="1"/>
    <col min="13516" max="13516" width="14.28515625" bestFit="1" customWidth="1"/>
    <col min="13517" max="13517" width="18.7109375" bestFit="1" customWidth="1"/>
    <col min="13518" max="13519" width="15.85546875" bestFit="1" customWidth="1"/>
    <col min="13520" max="13520" width="14.85546875" bestFit="1" customWidth="1"/>
    <col min="13521" max="13521" width="16.85546875" customWidth="1"/>
    <col min="13522" max="13522" width="15.28515625" customWidth="1"/>
    <col min="13523" max="13523" width="15.85546875" customWidth="1"/>
    <col min="13524" max="13524" width="14.28515625" customWidth="1"/>
    <col min="13525" max="13525" width="14.85546875" bestFit="1" customWidth="1"/>
    <col min="13526" max="13526" width="16.140625" customWidth="1"/>
    <col min="13527" max="13527" width="17.28515625" customWidth="1"/>
    <col min="13528" max="13528" width="15.85546875" bestFit="1" customWidth="1"/>
    <col min="13529" max="13529" width="18.7109375" bestFit="1" customWidth="1"/>
    <col min="13531" max="13531" width="14.28515625" bestFit="1" customWidth="1"/>
    <col min="13532" max="13532" width="18.7109375" bestFit="1" customWidth="1"/>
    <col min="13533" max="13534" width="15.85546875" bestFit="1" customWidth="1"/>
    <col min="13535" max="13535" width="14.85546875" bestFit="1" customWidth="1"/>
    <col min="13536" max="13536" width="14.28515625" bestFit="1" customWidth="1"/>
    <col min="13537" max="13537" width="15.28515625" customWidth="1"/>
    <col min="13538" max="13538" width="15.85546875" customWidth="1"/>
    <col min="13539" max="13539" width="14.28515625" customWidth="1"/>
    <col min="13540" max="13540" width="14.85546875" bestFit="1" customWidth="1"/>
    <col min="13541" max="13541" width="16.140625" customWidth="1"/>
    <col min="13542" max="13542" width="17.28515625" customWidth="1"/>
    <col min="13543" max="13543" width="15.85546875" bestFit="1" customWidth="1"/>
    <col min="13544" max="13544" width="18.7109375" bestFit="1" customWidth="1"/>
    <col min="13546" max="13546" width="14.28515625" bestFit="1" customWidth="1"/>
    <col min="13547" max="13547" width="18.7109375" bestFit="1" customWidth="1"/>
    <col min="13548" max="13549" width="15.85546875" bestFit="1" customWidth="1"/>
    <col min="13550" max="13550" width="14.85546875" bestFit="1" customWidth="1"/>
    <col min="13551" max="13551" width="14.28515625" bestFit="1" customWidth="1"/>
    <col min="13552" max="13552" width="15.28515625" customWidth="1"/>
    <col min="13553" max="13553" width="15.85546875" customWidth="1"/>
    <col min="13554" max="13554" width="14.28515625" customWidth="1"/>
    <col min="13555" max="13555" width="14.85546875" bestFit="1" customWidth="1"/>
    <col min="13556" max="13556" width="16.140625" customWidth="1"/>
    <col min="13557" max="13557" width="17.28515625" customWidth="1"/>
    <col min="13558" max="13558" width="15.85546875" bestFit="1" customWidth="1"/>
    <col min="13559" max="13559" width="18.7109375" bestFit="1" customWidth="1"/>
    <col min="13561" max="13561" width="14.28515625" bestFit="1" customWidth="1"/>
    <col min="13562" max="13562" width="18.7109375" bestFit="1" customWidth="1"/>
    <col min="13563" max="13564" width="15.85546875" bestFit="1" customWidth="1"/>
    <col min="13565" max="13565" width="14.85546875" bestFit="1" customWidth="1"/>
    <col min="13566" max="13566" width="14.28515625" bestFit="1" customWidth="1"/>
    <col min="13567" max="13567" width="15.28515625" customWidth="1"/>
    <col min="13568" max="13568" width="15.85546875" customWidth="1"/>
    <col min="13569" max="13569" width="14.28515625" customWidth="1"/>
    <col min="13570" max="13570" width="14.85546875" bestFit="1" customWidth="1"/>
    <col min="13571" max="13571" width="16.140625" customWidth="1"/>
    <col min="13572" max="13572" width="17.28515625" customWidth="1"/>
    <col min="13573" max="13573" width="15.85546875" bestFit="1" customWidth="1"/>
    <col min="13574" max="13574" width="18.7109375" bestFit="1" customWidth="1"/>
    <col min="13735" max="13735" width="5.7109375" customWidth="1"/>
    <col min="13736" max="13736" width="29" customWidth="1"/>
    <col min="13737" max="13737" width="17.140625" customWidth="1"/>
    <col min="13738" max="13738" width="11.140625" customWidth="1"/>
    <col min="13739" max="13739" width="15.7109375" customWidth="1"/>
    <col min="13740" max="13740" width="16.28515625" customWidth="1"/>
    <col min="13741" max="13741" width="21.140625" customWidth="1"/>
    <col min="13742" max="13742" width="13" customWidth="1"/>
    <col min="13743" max="13743" width="15.28515625" customWidth="1"/>
    <col min="13744" max="13745" width="14.28515625" customWidth="1"/>
    <col min="13746" max="13747" width="15" customWidth="1"/>
    <col min="13748" max="13748" width="17.7109375" customWidth="1"/>
    <col min="13749" max="13749" width="15.7109375" customWidth="1"/>
    <col min="13750" max="13751" width="15" customWidth="1"/>
    <col min="13752" max="13752" width="15.85546875" customWidth="1"/>
    <col min="13753" max="13753" width="17.85546875" customWidth="1"/>
    <col min="13754" max="13754" width="15.85546875" bestFit="1" customWidth="1"/>
    <col min="13755" max="13755" width="18.7109375" bestFit="1" customWidth="1"/>
    <col min="13756" max="13756" width="5.7109375" customWidth="1"/>
    <col min="13757" max="13757" width="16.5703125" customWidth="1"/>
    <col min="13758" max="13758" width="18.7109375" bestFit="1" customWidth="1"/>
    <col min="13759" max="13760" width="15.85546875" bestFit="1" customWidth="1"/>
    <col min="13761" max="13761" width="14.85546875" bestFit="1" customWidth="1"/>
    <col min="13762" max="13762" width="14.28515625" bestFit="1" customWidth="1"/>
    <col min="13763" max="13763" width="15.28515625" customWidth="1"/>
    <col min="13764" max="13764" width="15.85546875" customWidth="1"/>
    <col min="13765" max="13765" width="14.28515625" customWidth="1"/>
    <col min="13766" max="13766" width="14.85546875" bestFit="1" customWidth="1"/>
    <col min="13767" max="13767" width="16.140625" customWidth="1"/>
    <col min="13768" max="13768" width="17.28515625" customWidth="1"/>
    <col min="13769" max="13769" width="15.85546875" bestFit="1" customWidth="1"/>
    <col min="13770" max="13770" width="18.7109375" bestFit="1" customWidth="1"/>
    <col min="13772" max="13772" width="14.28515625" bestFit="1" customWidth="1"/>
    <col min="13773" max="13773" width="18.7109375" bestFit="1" customWidth="1"/>
    <col min="13774" max="13775" width="15.85546875" bestFit="1" customWidth="1"/>
    <col min="13776" max="13776" width="14.85546875" bestFit="1" customWidth="1"/>
    <col min="13777" max="13777" width="16.85546875" customWidth="1"/>
    <col min="13778" max="13778" width="15.28515625" customWidth="1"/>
    <col min="13779" max="13779" width="15.85546875" customWidth="1"/>
    <col min="13780" max="13780" width="14.28515625" customWidth="1"/>
    <col min="13781" max="13781" width="14.85546875" bestFit="1" customWidth="1"/>
    <col min="13782" max="13782" width="16.140625" customWidth="1"/>
    <col min="13783" max="13783" width="17.28515625" customWidth="1"/>
    <col min="13784" max="13784" width="15.85546875" bestFit="1" customWidth="1"/>
    <col min="13785" max="13785" width="18.7109375" bestFit="1" customWidth="1"/>
    <col min="13787" max="13787" width="14.28515625" bestFit="1" customWidth="1"/>
    <col min="13788" max="13788" width="18.7109375" bestFit="1" customWidth="1"/>
    <col min="13789" max="13790" width="15.85546875" bestFit="1" customWidth="1"/>
    <col min="13791" max="13791" width="14.85546875" bestFit="1" customWidth="1"/>
    <col min="13792" max="13792" width="14.28515625" bestFit="1" customWidth="1"/>
    <col min="13793" max="13793" width="15.28515625" customWidth="1"/>
    <col min="13794" max="13794" width="15.85546875" customWidth="1"/>
    <col min="13795" max="13795" width="14.28515625" customWidth="1"/>
    <col min="13796" max="13796" width="14.85546875" bestFit="1" customWidth="1"/>
    <col min="13797" max="13797" width="16.140625" customWidth="1"/>
    <col min="13798" max="13798" width="17.28515625" customWidth="1"/>
    <col min="13799" max="13799" width="15.85546875" bestFit="1" customWidth="1"/>
    <col min="13800" max="13800" width="18.7109375" bestFit="1" customWidth="1"/>
    <col min="13802" max="13802" width="14.28515625" bestFit="1" customWidth="1"/>
    <col min="13803" max="13803" width="18.7109375" bestFit="1" customWidth="1"/>
    <col min="13804" max="13805" width="15.85546875" bestFit="1" customWidth="1"/>
    <col min="13806" max="13806" width="14.85546875" bestFit="1" customWidth="1"/>
    <col min="13807" max="13807" width="14.28515625" bestFit="1" customWidth="1"/>
    <col min="13808" max="13808" width="15.28515625" customWidth="1"/>
    <col min="13809" max="13809" width="15.85546875" customWidth="1"/>
    <col min="13810" max="13810" width="14.28515625" customWidth="1"/>
    <col min="13811" max="13811" width="14.85546875" bestFit="1" customWidth="1"/>
    <col min="13812" max="13812" width="16.140625" customWidth="1"/>
    <col min="13813" max="13813" width="17.28515625" customWidth="1"/>
    <col min="13814" max="13814" width="15.85546875" bestFit="1" customWidth="1"/>
    <col min="13815" max="13815" width="18.7109375" bestFit="1" customWidth="1"/>
    <col min="13817" max="13817" width="14.28515625" bestFit="1" customWidth="1"/>
    <col min="13818" max="13818" width="18.7109375" bestFit="1" customWidth="1"/>
    <col min="13819" max="13820" width="15.85546875" bestFit="1" customWidth="1"/>
    <col min="13821" max="13821" width="14.85546875" bestFit="1" customWidth="1"/>
    <col min="13822" max="13822" width="14.28515625" bestFit="1" customWidth="1"/>
    <col min="13823" max="13823" width="15.28515625" customWidth="1"/>
    <col min="13824" max="13824" width="15.85546875" customWidth="1"/>
    <col min="13825" max="13825" width="14.28515625" customWidth="1"/>
    <col min="13826" max="13826" width="14.85546875" bestFit="1" customWidth="1"/>
    <col min="13827" max="13827" width="16.140625" customWidth="1"/>
    <col min="13828" max="13828" width="17.28515625" customWidth="1"/>
    <col min="13829" max="13829" width="15.85546875" bestFit="1" customWidth="1"/>
    <col min="13830" max="13830" width="18.7109375" bestFit="1" customWidth="1"/>
    <col min="13991" max="13991" width="5.7109375" customWidth="1"/>
    <col min="13992" max="13992" width="29" customWidth="1"/>
    <col min="13993" max="13993" width="17.140625" customWidth="1"/>
    <col min="13994" max="13994" width="11.140625" customWidth="1"/>
    <col min="13995" max="13995" width="15.7109375" customWidth="1"/>
    <col min="13996" max="13996" width="16.28515625" customWidth="1"/>
    <col min="13997" max="13997" width="21.140625" customWidth="1"/>
    <col min="13998" max="13998" width="13" customWidth="1"/>
    <col min="13999" max="13999" width="15.28515625" customWidth="1"/>
    <col min="14000" max="14001" width="14.28515625" customWidth="1"/>
    <col min="14002" max="14003" width="15" customWidth="1"/>
    <col min="14004" max="14004" width="17.7109375" customWidth="1"/>
    <col min="14005" max="14005" width="15.7109375" customWidth="1"/>
    <col min="14006" max="14007" width="15" customWidth="1"/>
    <col min="14008" max="14008" width="15.85546875" customWidth="1"/>
    <col min="14009" max="14009" width="17.85546875" customWidth="1"/>
    <col min="14010" max="14010" width="15.85546875" bestFit="1" customWidth="1"/>
    <col min="14011" max="14011" width="18.7109375" bestFit="1" customWidth="1"/>
    <col min="14012" max="14012" width="5.7109375" customWidth="1"/>
    <col min="14013" max="14013" width="16.5703125" customWidth="1"/>
    <col min="14014" max="14014" width="18.7109375" bestFit="1" customWidth="1"/>
    <col min="14015" max="14016" width="15.85546875" bestFit="1" customWidth="1"/>
    <col min="14017" max="14017" width="14.85546875" bestFit="1" customWidth="1"/>
    <col min="14018" max="14018" width="14.28515625" bestFit="1" customWidth="1"/>
    <col min="14019" max="14019" width="15.28515625" customWidth="1"/>
    <col min="14020" max="14020" width="15.85546875" customWidth="1"/>
    <col min="14021" max="14021" width="14.28515625" customWidth="1"/>
    <col min="14022" max="14022" width="14.85546875" bestFit="1" customWidth="1"/>
    <col min="14023" max="14023" width="16.140625" customWidth="1"/>
    <col min="14024" max="14024" width="17.28515625" customWidth="1"/>
    <col min="14025" max="14025" width="15.85546875" bestFit="1" customWidth="1"/>
    <col min="14026" max="14026" width="18.7109375" bestFit="1" customWidth="1"/>
    <col min="14028" max="14028" width="14.28515625" bestFit="1" customWidth="1"/>
    <col min="14029" max="14029" width="18.7109375" bestFit="1" customWidth="1"/>
    <col min="14030" max="14031" width="15.85546875" bestFit="1" customWidth="1"/>
    <col min="14032" max="14032" width="14.85546875" bestFit="1" customWidth="1"/>
    <col min="14033" max="14033" width="16.85546875" customWidth="1"/>
    <col min="14034" max="14034" width="15.28515625" customWidth="1"/>
    <col min="14035" max="14035" width="15.85546875" customWidth="1"/>
    <col min="14036" max="14036" width="14.28515625" customWidth="1"/>
    <col min="14037" max="14037" width="14.85546875" bestFit="1" customWidth="1"/>
    <col min="14038" max="14038" width="16.140625" customWidth="1"/>
    <col min="14039" max="14039" width="17.28515625" customWidth="1"/>
    <col min="14040" max="14040" width="15.85546875" bestFit="1" customWidth="1"/>
    <col min="14041" max="14041" width="18.7109375" bestFit="1" customWidth="1"/>
    <col min="14043" max="14043" width="14.28515625" bestFit="1" customWidth="1"/>
    <col min="14044" max="14044" width="18.7109375" bestFit="1" customWidth="1"/>
    <col min="14045" max="14046" width="15.85546875" bestFit="1" customWidth="1"/>
    <col min="14047" max="14047" width="14.85546875" bestFit="1" customWidth="1"/>
    <col min="14048" max="14048" width="14.28515625" bestFit="1" customWidth="1"/>
    <col min="14049" max="14049" width="15.28515625" customWidth="1"/>
    <col min="14050" max="14050" width="15.85546875" customWidth="1"/>
    <col min="14051" max="14051" width="14.28515625" customWidth="1"/>
    <col min="14052" max="14052" width="14.85546875" bestFit="1" customWidth="1"/>
    <col min="14053" max="14053" width="16.140625" customWidth="1"/>
    <col min="14054" max="14054" width="17.28515625" customWidth="1"/>
    <col min="14055" max="14055" width="15.85546875" bestFit="1" customWidth="1"/>
    <col min="14056" max="14056" width="18.7109375" bestFit="1" customWidth="1"/>
    <col min="14058" max="14058" width="14.28515625" bestFit="1" customWidth="1"/>
    <col min="14059" max="14059" width="18.7109375" bestFit="1" customWidth="1"/>
    <col min="14060" max="14061" width="15.85546875" bestFit="1" customWidth="1"/>
    <col min="14062" max="14062" width="14.85546875" bestFit="1" customWidth="1"/>
    <col min="14063" max="14063" width="14.28515625" bestFit="1" customWidth="1"/>
    <col min="14064" max="14064" width="15.28515625" customWidth="1"/>
    <col min="14065" max="14065" width="15.85546875" customWidth="1"/>
    <col min="14066" max="14066" width="14.28515625" customWidth="1"/>
    <col min="14067" max="14067" width="14.85546875" bestFit="1" customWidth="1"/>
    <col min="14068" max="14068" width="16.140625" customWidth="1"/>
    <col min="14069" max="14069" width="17.28515625" customWidth="1"/>
    <col min="14070" max="14070" width="15.85546875" bestFit="1" customWidth="1"/>
    <col min="14071" max="14071" width="18.7109375" bestFit="1" customWidth="1"/>
    <col min="14073" max="14073" width="14.28515625" bestFit="1" customWidth="1"/>
    <col min="14074" max="14074" width="18.7109375" bestFit="1" customWidth="1"/>
    <col min="14075" max="14076" width="15.85546875" bestFit="1" customWidth="1"/>
    <col min="14077" max="14077" width="14.85546875" bestFit="1" customWidth="1"/>
    <col min="14078" max="14078" width="14.28515625" bestFit="1" customWidth="1"/>
    <col min="14079" max="14079" width="15.28515625" customWidth="1"/>
    <col min="14080" max="14080" width="15.85546875" customWidth="1"/>
    <col min="14081" max="14081" width="14.28515625" customWidth="1"/>
    <col min="14082" max="14082" width="14.85546875" bestFit="1" customWidth="1"/>
    <col min="14083" max="14083" width="16.140625" customWidth="1"/>
    <col min="14084" max="14084" width="17.28515625" customWidth="1"/>
    <col min="14085" max="14085" width="15.85546875" bestFit="1" customWidth="1"/>
    <col min="14086" max="14086" width="18.7109375" bestFit="1" customWidth="1"/>
    <col min="14247" max="14247" width="5.7109375" customWidth="1"/>
    <col min="14248" max="14248" width="29" customWidth="1"/>
    <col min="14249" max="14249" width="17.140625" customWidth="1"/>
    <col min="14250" max="14250" width="11.140625" customWidth="1"/>
    <col min="14251" max="14251" width="15.7109375" customWidth="1"/>
    <col min="14252" max="14252" width="16.28515625" customWidth="1"/>
    <col min="14253" max="14253" width="21.140625" customWidth="1"/>
    <col min="14254" max="14254" width="13" customWidth="1"/>
    <col min="14255" max="14255" width="15.28515625" customWidth="1"/>
    <col min="14256" max="14257" width="14.28515625" customWidth="1"/>
    <col min="14258" max="14259" width="15" customWidth="1"/>
    <col min="14260" max="14260" width="17.7109375" customWidth="1"/>
    <col min="14261" max="14261" width="15.7109375" customWidth="1"/>
    <col min="14262" max="14263" width="15" customWidth="1"/>
    <col min="14264" max="14264" width="15.85546875" customWidth="1"/>
    <col min="14265" max="14265" width="17.85546875" customWidth="1"/>
    <col min="14266" max="14266" width="15.85546875" bestFit="1" customWidth="1"/>
    <col min="14267" max="14267" width="18.7109375" bestFit="1" customWidth="1"/>
    <col min="14268" max="14268" width="5.7109375" customWidth="1"/>
    <col min="14269" max="14269" width="16.5703125" customWidth="1"/>
    <col min="14270" max="14270" width="18.7109375" bestFit="1" customWidth="1"/>
    <col min="14271" max="14272" width="15.85546875" bestFit="1" customWidth="1"/>
    <col min="14273" max="14273" width="14.85546875" bestFit="1" customWidth="1"/>
    <col min="14274" max="14274" width="14.28515625" bestFit="1" customWidth="1"/>
    <col min="14275" max="14275" width="15.28515625" customWidth="1"/>
    <col min="14276" max="14276" width="15.85546875" customWidth="1"/>
    <col min="14277" max="14277" width="14.28515625" customWidth="1"/>
    <col min="14278" max="14278" width="14.85546875" bestFit="1" customWidth="1"/>
    <col min="14279" max="14279" width="16.140625" customWidth="1"/>
    <col min="14280" max="14280" width="17.28515625" customWidth="1"/>
    <col min="14281" max="14281" width="15.85546875" bestFit="1" customWidth="1"/>
    <col min="14282" max="14282" width="18.7109375" bestFit="1" customWidth="1"/>
    <col min="14284" max="14284" width="14.28515625" bestFit="1" customWidth="1"/>
    <col min="14285" max="14285" width="18.7109375" bestFit="1" customWidth="1"/>
    <col min="14286" max="14287" width="15.85546875" bestFit="1" customWidth="1"/>
    <col min="14288" max="14288" width="14.85546875" bestFit="1" customWidth="1"/>
    <col min="14289" max="14289" width="16.85546875" customWidth="1"/>
    <col min="14290" max="14290" width="15.28515625" customWidth="1"/>
    <col min="14291" max="14291" width="15.85546875" customWidth="1"/>
    <col min="14292" max="14292" width="14.28515625" customWidth="1"/>
    <col min="14293" max="14293" width="14.85546875" bestFit="1" customWidth="1"/>
    <col min="14294" max="14294" width="16.140625" customWidth="1"/>
    <col min="14295" max="14295" width="17.28515625" customWidth="1"/>
    <col min="14296" max="14296" width="15.85546875" bestFit="1" customWidth="1"/>
    <col min="14297" max="14297" width="18.7109375" bestFit="1" customWidth="1"/>
    <col min="14299" max="14299" width="14.28515625" bestFit="1" customWidth="1"/>
    <col min="14300" max="14300" width="18.7109375" bestFit="1" customWidth="1"/>
    <col min="14301" max="14302" width="15.85546875" bestFit="1" customWidth="1"/>
    <col min="14303" max="14303" width="14.85546875" bestFit="1" customWidth="1"/>
    <col min="14304" max="14304" width="14.28515625" bestFit="1" customWidth="1"/>
    <col min="14305" max="14305" width="15.28515625" customWidth="1"/>
    <col min="14306" max="14306" width="15.85546875" customWidth="1"/>
    <col min="14307" max="14307" width="14.28515625" customWidth="1"/>
    <col min="14308" max="14308" width="14.85546875" bestFit="1" customWidth="1"/>
    <col min="14309" max="14309" width="16.140625" customWidth="1"/>
    <col min="14310" max="14310" width="17.28515625" customWidth="1"/>
    <col min="14311" max="14311" width="15.85546875" bestFit="1" customWidth="1"/>
    <col min="14312" max="14312" width="18.7109375" bestFit="1" customWidth="1"/>
    <col min="14314" max="14314" width="14.28515625" bestFit="1" customWidth="1"/>
    <col min="14315" max="14315" width="18.7109375" bestFit="1" customWidth="1"/>
    <col min="14316" max="14317" width="15.85546875" bestFit="1" customWidth="1"/>
    <col min="14318" max="14318" width="14.85546875" bestFit="1" customWidth="1"/>
    <col min="14319" max="14319" width="14.28515625" bestFit="1" customWidth="1"/>
    <col min="14320" max="14320" width="15.28515625" customWidth="1"/>
    <col min="14321" max="14321" width="15.85546875" customWidth="1"/>
    <col min="14322" max="14322" width="14.28515625" customWidth="1"/>
    <col min="14323" max="14323" width="14.85546875" bestFit="1" customWidth="1"/>
    <col min="14324" max="14324" width="16.140625" customWidth="1"/>
    <col min="14325" max="14325" width="17.28515625" customWidth="1"/>
    <col min="14326" max="14326" width="15.85546875" bestFit="1" customWidth="1"/>
    <col min="14327" max="14327" width="18.7109375" bestFit="1" customWidth="1"/>
    <col min="14329" max="14329" width="14.28515625" bestFit="1" customWidth="1"/>
    <col min="14330" max="14330" width="18.7109375" bestFit="1" customWidth="1"/>
    <col min="14331" max="14332" width="15.85546875" bestFit="1" customWidth="1"/>
    <col min="14333" max="14333" width="14.85546875" bestFit="1" customWidth="1"/>
    <col min="14334" max="14334" width="14.28515625" bestFit="1" customWidth="1"/>
    <col min="14335" max="14335" width="15.28515625" customWidth="1"/>
    <col min="14336" max="14336" width="15.85546875" customWidth="1"/>
    <col min="14337" max="14337" width="14.28515625" customWidth="1"/>
    <col min="14338" max="14338" width="14.85546875" bestFit="1" customWidth="1"/>
    <col min="14339" max="14339" width="16.140625" customWidth="1"/>
    <col min="14340" max="14340" width="17.28515625" customWidth="1"/>
    <col min="14341" max="14341" width="15.85546875" bestFit="1" customWidth="1"/>
    <col min="14342" max="14342" width="18.7109375" bestFit="1" customWidth="1"/>
    <col min="14503" max="14503" width="5.7109375" customWidth="1"/>
    <col min="14504" max="14504" width="29" customWidth="1"/>
    <col min="14505" max="14505" width="17.140625" customWidth="1"/>
    <col min="14506" max="14506" width="11.140625" customWidth="1"/>
    <col min="14507" max="14507" width="15.7109375" customWidth="1"/>
    <col min="14508" max="14508" width="16.28515625" customWidth="1"/>
    <col min="14509" max="14509" width="21.140625" customWidth="1"/>
    <col min="14510" max="14510" width="13" customWidth="1"/>
    <col min="14511" max="14511" width="15.28515625" customWidth="1"/>
    <col min="14512" max="14513" width="14.28515625" customWidth="1"/>
    <col min="14514" max="14515" width="15" customWidth="1"/>
    <col min="14516" max="14516" width="17.7109375" customWidth="1"/>
    <col min="14517" max="14517" width="15.7109375" customWidth="1"/>
    <col min="14518" max="14519" width="15" customWidth="1"/>
    <col min="14520" max="14520" width="15.85546875" customWidth="1"/>
    <col min="14521" max="14521" width="17.85546875" customWidth="1"/>
    <col min="14522" max="14522" width="15.85546875" bestFit="1" customWidth="1"/>
    <col min="14523" max="14523" width="18.7109375" bestFit="1" customWidth="1"/>
    <col min="14524" max="14524" width="5.7109375" customWidth="1"/>
    <col min="14525" max="14525" width="16.5703125" customWidth="1"/>
    <col min="14526" max="14526" width="18.7109375" bestFit="1" customWidth="1"/>
    <col min="14527" max="14528" width="15.85546875" bestFit="1" customWidth="1"/>
    <col min="14529" max="14529" width="14.85546875" bestFit="1" customWidth="1"/>
    <col min="14530" max="14530" width="14.28515625" bestFit="1" customWidth="1"/>
    <col min="14531" max="14531" width="15.28515625" customWidth="1"/>
    <col min="14532" max="14532" width="15.85546875" customWidth="1"/>
    <col min="14533" max="14533" width="14.28515625" customWidth="1"/>
    <col min="14534" max="14534" width="14.85546875" bestFit="1" customWidth="1"/>
    <col min="14535" max="14535" width="16.140625" customWidth="1"/>
    <col min="14536" max="14536" width="17.28515625" customWidth="1"/>
    <col min="14537" max="14537" width="15.85546875" bestFit="1" customWidth="1"/>
    <col min="14538" max="14538" width="18.7109375" bestFit="1" customWidth="1"/>
    <col min="14540" max="14540" width="14.28515625" bestFit="1" customWidth="1"/>
    <col min="14541" max="14541" width="18.7109375" bestFit="1" customWidth="1"/>
    <col min="14542" max="14543" width="15.85546875" bestFit="1" customWidth="1"/>
    <col min="14544" max="14544" width="14.85546875" bestFit="1" customWidth="1"/>
    <col min="14545" max="14545" width="16.85546875" customWidth="1"/>
    <col min="14546" max="14546" width="15.28515625" customWidth="1"/>
    <col min="14547" max="14547" width="15.85546875" customWidth="1"/>
    <col min="14548" max="14548" width="14.28515625" customWidth="1"/>
    <col min="14549" max="14549" width="14.85546875" bestFit="1" customWidth="1"/>
    <col min="14550" max="14550" width="16.140625" customWidth="1"/>
    <col min="14551" max="14551" width="17.28515625" customWidth="1"/>
    <col min="14552" max="14552" width="15.85546875" bestFit="1" customWidth="1"/>
    <col min="14553" max="14553" width="18.7109375" bestFit="1" customWidth="1"/>
    <col min="14555" max="14555" width="14.28515625" bestFit="1" customWidth="1"/>
    <col min="14556" max="14556" width="18.7109375" bestFit="1" customWidth="1"/>
    <col min="14557" max="14558" width="15.85546875" bestFit="1" customWidth="1"/>
    <col min="14559" max="14559" width="14.85546875" bestFit="1" customWidth="1"/>
    <col min="14560" max="14560" width="14.28515625" bestFit="1" customWidth="1"/>
    <col min="14561" max="14561" width="15.28515625" customWidth="1"/>
    <col min="14562" max="14562" width="15.85546875" customWidth="1"/>
    <col min="14563" max="14563" width="14.28515625" customWidth="1"/>
    <col min="14564" max="14564" width="14.85546875" bestFit="1" customWidth="1"/>
    <col min="14565" max="14565" width="16.140625" customWidth="1"/>
    <col min="14566" max="14566" width="17.28515625" customWidth="1"/>
    <col min="14567" max="14567" width="15.85546875" bestFit="1" customWidth="1"/>
    <col min="14568" max="14568" width="18.7109375" bestFit="1" customWidth="1"/>
    <col min="14570" max="14570" width="14.28515625" bestFit="1" customWidth="1"/>
    <col min="14571" max="14571" width="18.7109375" bestFit="1" customWidth="1"/>
    <col min="14572" max="14573" width="15.85546875" bestFit="1" customWidth="1"/>
    <col min="14574" max="14574" width="14.85546875" bestFit="1" customWidth="1"/>
    <col min="14575" max="14575" width="14.28515625" bestFit="1" customWidth="1"/>
    <col min="14576" max="14576" width="15.28515625" customWidth="1"/>
    <col min="14577" max="14577" width="15.85546875" customWidth="1"/>
    <col min="14578" max="14578" width="14.28515625" customWidth="1"/>
    <col min="14579" max="14579" width="14.85546875" bestFit="1" customWidth="1"/>
    <col min="14580" max="14580" width="16.140625" customWidth="1"/>
    <col min="14581" max="14581" width="17.28515625" customWidth="1"/>
    <col min="14582" max="14582" width="15.85546875" bestFit="1" customWidth="1"/>
    <col min="14583" max="14583" width="18.7109375" bestFit="1" customWidth="1"/>
    <col min="14585" max="14585" width="14.28515625" bestFit="1" customWidth="1"/>
    <col min="14586" max="14586" width="18.7109375" bestFit="1" customWidth="1"/>
    <col min="14587" max="14588" width="15.85546875" bestFit="1" customWidth="1"/>
    <col min="14589" max="14589" width="14.85546875" bestFit="1" customWidth="1"/>
    <col min="14590" max="14590" width="14.28515625" bestFit="1" customWidth="1"/>
    <col min="14591" max="14591" width="15.28515625" customWidth="1"/>
    <col min="14592" max="14592" width="15.85546875" customWidth="1"/>
    <col min="14593" max="14593" width="14.28515625" customWidth="1"/>
    <col min="14594" max="14594" width="14.85546875" bestFit="1" customWidth="1"/>
    <col min="14595" max="14595" width="16.140625" customWidth="1"/>
    <col min="14596" max="14596" width="17.28515625" customWidth="1"/>
    <col min="14597" max="14597" width="15.85546875" bestFit="1" customWidth="1"/>
    <col min="14598" max="14598" width="18.7109375" bestFit="1" customWidth="1"/>
    <col min="14759" max="14759" width="5.7109375" customWidth="1"/>
    <col min="14760" max="14760" width="29" customWidth="1"/>
    <col min="14761" max="14761" width="17.140625" customWidth="1"/>
    <col min="14762" max="14762" width="11.140625" customWidth="1"/>
    <col min="14763" max="14763" width="15.7109375" customWidth="1"/>
    <col min="14764" max="14764" width="16.28515625" customWidth="1"/>
    <col min="14765" max="14765" width="21.140625" customWidth="1"/>
    <col min="14766" max="14766" width="13" customWidth="1"/>
    <col min="14767" max="14767" width="15.28515625" customWidth="1"/>
    <col min="14768" max="14769" width="14.28515625" customWidth="1"/>
    <col min="14770" max="14771" width="15" customWidth="1"/>
    <col min="14772" max="14772" width="17.7109375" customWidth="1"/>
    <col min="14773" max="14773" width="15.7109375" customWidth="1"/>
    <col min="14774" max="14775" width="15" customWidth="1"/>
    <col min="14776" max="14776" width="15.85546875" customWidth="1"/>
    <col min="14777" max="14777" width="17.85546875" customWidth="1"/>
    <col min="14778" max="14778" width="15.85546875" bestFit="1" customWidth="1"/>
    <col min="14779" max="14779" width="18.7109375" bestFit="1" customWidth="1"/>
    <col min="14780" max="14780" width="5.7109375" customWidth="1"/>
    <col min="14781" max="14781" width="16.5703125" customWidth="1"/>
    <col min="14782" max="14782" width="18.7109375" bestFit="1" customWidth="1"/>
    <col min="14783" max="14784" width="15.85546875" bestFit="1" customWidth="1"/>
    <col min="14785" max="14785" width="14.85546875" bestFit="1" customWidth="1"/>
    <col min="14786" max="14786" width="14.28515625" bestFit="1" customWidth="1"/>
    <col min="14787" max="14787" width="15.28515625" customWidth="1"/>
    <col min="14788" max="14788" width="15.85546875" customWidth="1"/>
    <col min="14789" max="14789" width="14.28515625" customWidth="1"/>
    <col min="14790" max="14790" width="14.85546875" bestFit="1" customWidth="1"/>
    <col min="14791" max="14791" width="16.140625" customWidth="1"/>
    <col min="14792" max="14792" width="17.28515625" customWidth="1"/>
    <col min="14793" max="14793" width="15.85546875" bestFit="1" customWidth="1"/>
    <col min="14794" max="14794" width="18.7109375" bestFit="1" customWidth="1"/>
    <col min="14796" max="14796" width="14.28515625" bestFit="1" customWidth="1"/>
    <col min="14797" max="14797" width="18.7109375" bestFit="1" customWidth="1"/>
    <col min="14798" max="14799" width="15.85546875" bestFit="1" customWidth="1"/>
    <col min="14800" max="14800" width="14.85546875" bestFit="1" customWidth="1"/>
    <col min="14801" max="14801" width="16.85546875" customWidth="1"/>
    <col min="14802" max="14802" width="15.28515625" customWidth="1"/>
    <col min="14803" max="14803" width="15.85546875" customWidth="1"/>
    <col min="14804" max="14804" width="14.28515625" customWidth="1"/>
    <col min="14805" max="14805" width="14.85546875" bestFit="1" customWidth="1"/>
    <col min="14806" max="14806" width="16.140625" customWidth="1"/>
    <col min="14807" max="14807" width="17.28515625" customWidth="1"/>
    <col min="14808" max="14808" width="15.85546875" bestFit="1" customWidth="1"/>
    <col min="14809" max="14809" width="18.7109375" bestFit="1" customWidth="1"/>
    <col min="14811" max="14811" width="14.28515625" bestFit="1" customWidth="1"/>
    <col min="14812" max="14812" width="18.7109375" bestFit="1" customWidth="1"/>
    <col min="14813" max="14814" width="15.85546875" bestFit="1" customWidth="1"/>
    <col min="14815" max="14815" width="14.85546875" bestFit="1" customWidth="1"/>
    <col min="14816" max="14816" width="14.28515625" bestFit="1" customWidth="1"/>
    <col min="14817" max="14817" width="15.28515625" customWidth="1"/>
    <col min="14818" max="14818" width="15.85546875" customWidth="1"/>
    <col min="14819" max="14819" width="14.28515625" customWidth="1"/>
    <col min="14820" max="14820" width="14.85546875" bestFit="1" customWidth="1"/>
    <col min="14821" max="14821" width="16.140625" customWidth="1"/>
    <col min="14822" max="14822" width="17.28515625" customWidth="1"/>
    <col min="14823" max="14823" width="15.85546875" bestFit="1" customWidth="1"/>
    <col min="14824" max="14824" width="18.7109375" bestFit="1" customWidth="1"/>
    <col min="14826" max="14826" width="14.28515625" bestFit="1" customWidth="1"/>
    <col min="14827" max="14827" width="18.7109375" bestFit="1" customWidth="1"/>
    <col min="14828" max="14829" width="15.85546875" bestFit="1" customWidth="1"/>
    <col min="14830" max="14830" width="14.85546875" bestFit="1" customWidth="1"/>
    <col min="14831" max="14831" width="14.28515625" bestFit="1" customWidth="1"/>
    <col min="14832" max="14832" width="15.28515625" customWidth="1"/>
    <col min="14833" max="14833" width="15.85546875" customWidth="1"/>
    <col min="14834" max="14834" width="14.28515625" customWidth="1"/>
    <col min="14835" max="14835" width="14.85546875" bestFit="1" customWidth="1"/>
    <col min="14836" max="14836" width="16.140625" customWidth="1"/>
    <col min="14837" max="14837" width="17.28515625" customWidth="1"/>
    <col min="14838" max="14838" width="15.85546875" bestFit="1" customWidth="1"/>
    <col min="14839" max="14839" width="18.7109375" bestFit="1" customWidth="1"/>
    <col min="14841" max="14841" width="14.28515625" bestFit="1" customWidth="1"/>
    <col min="14842" max="14842" width="18.7109375" bestFit="1" customWidth="1"/>
    <col min="14843" max="14844" width="15.85546875" bestFit="1" customWidth="1"/>
    <col min="14845" max="14845" width="14.85546875" bestFit="1" customWidth="1"/>
    <col min="14846" max="14846" width="14.28515625" bestFit="1" customWidth="1"/>
    <col min="14847" max="14847" width="15.28515625" customWidth="1"/>
    <col min="14848" max="14848" width="15.85546875" customWidth="1"/>
    <col min="14849" max="14849" width="14.28515625" customWidth="1"/>
    <col min="14850" max="14850" width="14.85546875" bestFit="1" customWidth="1"/>
    <col min="14851" max="14851" width="16.140625" customWidth="1"/>
    <col min="14852" max="14852" width="17.28515625" customWidth="1"/>
    <col min="14853" max="14853" width="15.85546875" bestFit="1" customWidth="1"/>
    <col min="14854" max="14854" width="18.7109375" bestFit="1" customWidth="1"/>
    <col min="15015" max="15015" width="5.7109375" customWidth="1"/>
    <col min="15016" max="15016" width="29" customWidth="1"/>
    <col min="15017" max="15017" width="17.140625" customWidth="1"/>
    <col min="15018" max="15018" width="11.140625" customWidth="1"/>
    <col min="15019" max="15019" width="15.7109375" customWidth="1"/>
    <col min="15020" max="15020" width="16.28515625" customWidth="1"/>
    <col min="15021" max="15021" width="21.140625" customWidth="1"/>
    <col min="15022" max="15022" width="13" customWidth="1"/>
    <col min="15023" max="15023" width="15.28515625" customWidth="1"/>
    <col min="15024" max="15025" width="14.28515625" customWidth="1"/>
    <col min="15026" max="15027" width="15" customWidth="1"/>
    <col min="15028" max="15028" width="17.7109375" customWidth="1"/>
    <col min="15029" max="15029" width="15.7109375" customWidth="1"/>
    <col min="15030" max="15031" width="15" customWidth="1"/>
    <col min="15032" max="15032" width="15.85546875" customWidth="1"/>
    <col min="15033" max="15033" width="17.85546875" customWidth="1"/>
    <col min="15034" max="15034" width="15.85546875" bestFit="1" customWidth="1"/>
    <col min="15035" max="15035" width="18.7109375" bestFit="1" customWidth="1"/>
    <col min="15036" max="15036" width="5.7109375" customWidth="1"/>
    <col min="15037" max="15037" width="16.5703125" customWidth="1"/>
    <col min="15038" max="15038" width="18.7109375" bestFit="1" customWidth="1"/>
    <col min="15039" max="15040" width="15.85546875" bestFit="1" customWidth="1"/>
    <col min="15041" max="15041" width="14.85546875" bestFit="1" customWidth="1"/>
    <col min="15042" max="15042" width="14.28515625" bestFit="1" customWidth="1"/>
    <col min="15043" max="15043" width="15.28515625" customWidth="1"/>
    <col min="15044" max="15044" width="15.85546875" customWidth="1"/>
    <col min="15045" max="15045" width="14.28515625" customWidth="1"/>
    <col min="15046" max="15046" width="14.85546875" bestFit="1" customWidth="1"/>
    <col min="15047" max="15047" width="16.140625" customWidth="1"/>
    <col min="15048" max="15048" width="17.28515625" customWidth="1"/>
    <col min="15049" max="15049" width="15.85546875" bestFit="1" customWidth="1"/>
    <col min="15050" max="15050" width="18.7109375" bestFit="1" customWidth="1"/>
    <col min="15052" max="15052" width="14.28515625" bestFit="1" customWidth="1"/>
    <col min="15053" max="15053" width="18.7109375" bestFit="1" customWidth="1"/>
    <col min="15054" max="15055" width="15.85546875" bestFit="1" customWidth="1"/>
    <col min="15056" max="15056" width="14.85546875" bestFit="1" customWidth="1"/>
    <col min="15057" max="15057" width="16.85546875" customWidth="1"/>
    <col min="15058" max="15058" width="15.28515625" customWidth="1"/>
    <col min="15059" max="15059" width="15.85546875" customWidth="1"/>
    <col min="15060" max="15060" width="14.28515625" customWidth="1"/>
    <col min="15061" max="15061" width="14.85546875" bestFit="1" customWidth="1"/>
    <col min="15062" max="15062" width="16.140625" customWidth="1"/>
    <col min="15063" max="15063" width="17.28515625" customWidth="1"/>
    <col min="15064" max="15064" width="15.85546875" bestFit="1" customWidth="1"/>
    <col min="15065" max="15065" width="18.7109375" bestFit="1" customWidth="1"/>
    <col min="15067" max="15067" width="14.28515625" bestFit="1" customWidth="1"/>
    <col min="15068" max="15068" width="18.7109375" bestFit="1" customWidth="1"/>
    <col min="15069" max="15070" width="15.85546875" bestFit="1" customWidth="1"/>
    <col min="15071" max="15071" width="14.85546875" bestFit="1" customWidth="1"/>
    <col min="15072" max="15072" width="14.28515625" bestFit="1" customWidth="1"/>
    <col min="15073" max="15073" width="15.28515625" customWidth="1"/>
    <col min="15074" max="15074" width="15.85546875" customWidth="1"/>
    <col min="15075" max="15075" width="14.28515625" customWidth="1"/>
    <col min="15076" max="15076" width="14.85546875" bestFit="1" customWidth="1"/>
    <col min="15077" max="15077" width="16.140625" customWidth="1"/>
    <col min="15078" max="15078" width="17.28515625" customWidth="1"/>
    <col min="15079" max="15079" width="15.85546875" bestFit="1" customWidth="1"/>
    <col min="15080" max="15080" width="18.7109375" bestFit="1" customWidth="1"/>
    <col min="15082" max="15082" width="14.28515625" bestFit="1" customWidth="1"/>
    <col min="15083" max="15083" width="18.7109375" bestFit="1" customWidth="1"/>
    <col min="15084" max="15085" width="15.85546875" bestFit="1" customWidth="1"/>
    <col min="15086" max="15086" width="14.85546875" bestFit="1" customWidth="1"/>
    <col min="15087" max="15087" width="14.28515625" bestFit="1" customWidth="1"/>
    <col min="15088" max="15088" width="15.28515625" customWidth="1"/>
    <col min="15089" max="15089" width="15.85546875" customWidth="1"/>
    <col min="15090" max="15090" width="14.28515625" customWidth="1"/>
    <col min="15091" max="15091" width="14.85546875" bestFit="1" customWidth="1"/>
    <col min="15092" max="15092" width="16.140625" customWidth="1"/>
    <col min="15093" max="15093" width="17.28515625" customWidth="1"/>
    <col min="15094" max="15094" width="15.85546875" bestFit="1" customWidth="1"/>
    <col min="15095" max="15095" width="18.7109375" bestFit="1" customWidth="1"/>
    <col min="15097" max="15097" width="14.28515625" bestFit="1" customWidth="1"/>
    <col min="15098" max="15098" width="18.7109375" bestFit="1" customWidth="1"/>
    <col min="15099" max="15100" width="15.85546875" bestFit="1" customWidth="1"/>
    <col min="15101" max="15101" width="14.85546875" bestFit="1" customWidth="1"/>
    <col min="15102" max="15102" width="14.28515625" bestFit="1" customWidth="1"/>
    <col min="15103" max="15103" width="15.28515625" customWidth="1"/>
    <col min="15104" max="15104" width="15.85546875" customWidth="1"/>
    <col min="15105" max="15105" width="14.28515625" customWidth="1"/>
    <col min="15106" max="15106" width="14.85546875" bestFit="1" customWidth="1"/>
    <col min="15107" max="15107" width="16.140625" customWidth="1"/>
    <col min="15108" max="15108" width="17.28515625" customWidth="1"/>
    <col min="15109" max="15109" width="15.85546875" bestFit="1" customWidth="1"/>
    <col min="15110" max="15110" width="18.7109375" bestFit="1" customWidth="1"/>
    <col min="15271" max="15271" width="5.7109375" customWidth="1"/>
    <col min="15272" max="15272" width="29" customWidth="1"/>
    <col min="15273" max="15273" width="17.140625" customWidth="1"/>
    <col min="15274" max="15274" width="11.140625" customWidth="1"/>
    <col min="15275" max="15275" width="15.7109375" customWidth="1"/>
    <col min="15276" max="15276" width="16.28515625" customWidth="1"/>
    <col min="15277" max="15277" width="21.140625" customWidth="1"/>
    <col min="15278" max="15278" width="13" customWidth="1"/>
    <col min="15279" max="15279" width="15.28515625" customWidth="1"/>
    <col min="15280" max="15281" width="14.28515625" customWidth="1"/>
    <col min="15282" max="15283" width="15" customWidth="1"/>
    <col min="15284" max="15284" width="17.7109375" customWidth="1"/>
    <col min="15285" max="15285" width="15.7109375" customWidth="1"/>
    <col min="15286" max="15287" width="15" customWidth="1"/>
    <col min="15288" max="15288" width="15.85546875" customWidth="1"/>
    <col min="15289" max="15289" width="17.85546875" customWidth="1"/>
    <col min="15290" max="15290" width="15.85546875" bestFit="1" customWidth="1"/>
    <col min="15291" max="15291" width="18.7109375" bestFit="1" customWidth="1"/>
    <col min="15292" max="15292" width="5.7109375" customWidth="1"/>
    <col min="15293" max="15293" width="16.5703125" customWidth="1"/>
    <col min="15294" max="15294" width="18.7109375" bestFit="1" customWidth="1"/>
    <col min="15295" max="15296" width="15.85546875" bestFit="1" customWidth="1"/>
    <col min="15297" max="15297" width="14.85546875" bestFit="1" customWidth="1"/>
    <col min="15298" max="15298" width="14.28515625" bestFit="1" customWidth="1"/>
    <col min="15299" max="15299" width="15.28515625" customWidth="1"/>
    <col min="15300" max="15300" width="15.85546875" customWidth="1"/>
    <col min="15301" max="15301" width="14.28515625" customWidth="1"/>
    <col min="15302" max="15302" width="14.85546875" bestFit="1" customWidth="1"/>
    <col min="15303" max="15303" width="16.140625" customWidth="1"/>
    <col min="15304" max="15304" width="17.28515625" customWidth="1"/>
    <col min="15305" max="15305" width="15.85546875" bestFit="1" customWidth="1"/>
    <col min="15306" max="15306" width="18.7109375" bestFit="1" customWidth="1"/>
    <col min="15308" max="15308" width="14.28515625" bestFit="1" customWidth="1"/>
    <col min="15309" max="15309" width="18.7109375" bestFit="1" customWidth="1"/>
    <col min="15310" max="15311" width="15.85546875" bestFit="1" customWidth="1"/>
    <col min="15312" max="15312" width="14.85546875" bestFit="1" customWidth="1"/>
    <col min="15313" max="15313" width="16.85546875" customWidth="1"/>
    <col min="15314" max="15314" width="15.28515625" customWidth="1"/>
    <col min="15315" max="15315" width="15.85546875" customWidth="1"/>
    <col min="15316" max="15316" width="14.28515625" customWidth="1"/>
    <col min="15317" max="15317" width="14.85546875" bestFit="1" customWidth="1"/>
    <col min="15318" max="15318" width="16.140625" customWidth="1"/>
    <col min="15319" max="15319" width="17.28515625" customWidth="1"/>
    <col min="15320" max="15320" width="15.85546875" bestFit="1" customWidth="1"/>
    <col min="15321" max="15321" width="18.7109375" bestFit="1" customWidth="1"/>
    <col min="15323" max="15323" width="14.28515625" bestFit="1" customWidth="1"/>
    <col min="15324" max="15324" width="18.7109375" bestFit="1" customWidth="1"/>
    <col min="15325" max="15326" width="15.85546875" bestFit="1" customWidth="1"/>
    <col min="15327" max="15327" width="14.85546875" bestFit="1" customWidth="1"/>
    <col min="15328" max="15328" width="14.28515625" bestFit="1" customWidth="1"/>
    <col min="15329" max="15329" width="15.28515625" customWidth="1"/>
    <col min="15330" max="15330" width="15.85546875" customWidth="1"/>
    <col min="15331" max="15331" width="14.28515625" customWidth="1"/>
    <col min="15332" max="15332" width="14.85546875" bestFit="1" customWidth="1"/>
    <col min="15333" max="15333" width="16.140625" customWidth="1"/>
    <col min="15334" max="15334" width="17.28515625" customWidth="1"/>
    <col min="15335" max="15335" width="15.85546875" bestFit="1" customWidth="1"/>
    <col min="15336" max="15336" width="18.7109375" bestFit="1" customWidth="1"/>
    <col min="15338" max="15338" width="14.28515625" bestFit="1" customWidth="1"/>
    <col min="15339" max="15339" width="18.7109375" bestFit="1" customWidth="1"/>
    <col min="15340" max="15341" width="15.85546875" bestFit="1" customWidth="1"/>
    <col min="15342" max="15342" width="14.85546875" bestFit="1" customWidth="1"/>
    <col min="15343" max="15343" width="14.28515625" bestFit="1" customWidth="1"/>
    <col min="15344" max="15344" width="15.28515625" customWidth="1"/>
    <col min="15345" max="15345" width="15.85546875" customWidth="1"/>
    <col min="15346" max="15346" width="14.28515625" customWidth="1"/>
    <col min="15347" max="15347" width="14.85546875" bestFit="1" customWidth="1"/>
    <col min="15348" max="15348" width="16.140625" customWidth="1"/>
    <col min="15349" max="15349" width="17.28515625" customWidth="1"/>
    <col min="15350" max="15350" width="15.85546875" bestFit="1" customWidth="1"/>
    <col min="15351" max="15351" width="18.7109375" bestFit="1" customWidth="1"/>
    <col min="15353" max="15353" width="14.28515625" bestFit="1" customWidth="1"/>
    <col min="15354" max="15354" width="18.7109375" bestFit="1" customWidth="1"/>
    <col min="15355" max="15356" width="15.85546875" bestFit="1" customWidth="1"/>
    <col min="15357" max="15357" width="14.85546875" bestFit="1" customWidth="1"/>
    <col min="15358" max="15358" width="14.28515625" bestFit="1" customWidth="1"/>
    <col min="15359" max="15359" width="15.28515625" customWidth="1"/>
    <col min="15360" max="15360" width="15.85546875" customWidth="1"/>
    <col min="15361" max="15361" width="14.28515625" customWidth="1"/>
    <col min="15362" max="15362" width="14.85546875" bestFit="1" customWidth="1"/>
    <col min="15363" max="15363" width="16.140625" customWidth="1"/>
    <col min="15364" max="15364" width="17.28515625" customWidth="1"/>
    <col min="15365" max="15365" width="15.85546875" bestFit="1" customWidth="1"/>
    <col min="15366" max="15366" width="18.7109375" bestFit="1" customWidth="1"/>
    <col min="15527" max="15527" width="5.7109375" customWidth="1"/>
    <col min="15528" max="15528" width="29" customWidth="1"/>
    <col min="15529" max="15529" width="17.140625" customWidth="1"/>
    <col min="15530" max="15530" width="11.140625" customWidth="1"/>
    <col min="15531" max="15531" width="15.7109375" customWidth="1"/>
    <col min="15532" max="15532" width="16.28515625" customWidth="1"/>
    <col min="15533" max="15533" width="21.140625" customWidth="1"/>
    <col min="15534" max="15534" width="13" customWidth="1"/>
    <col min="15535" max="15535" width="15.28515625" customWidth="1"/>
    <col min="15536" max="15537" width="14.28515625" customWidth="1"/>
    <col min="15538" max="15539" width="15" customWidth="1"/>
    <col min="15540" max="15540" width="17.7109375" customWidth="1"/>
    <col min="15541" max="15541" width="15.7109375" customWidth="1"/>
    <col min="15542" max="15543" width="15" customWidth="1"/>
    <col min="15544" max="15544" width="15.85546875" customWidth="1"/>
    <col min="15545" max="15545" width="17.85546875" customWidth="1"/>
    <col min="15546" max="15546" width="15.85546875" bestFit="1" customWidth="1"/>
    <col min="15547" max="15547" width="18.7109375" bestFit="1" customWidth="1"/>
    <col min="15548" max="15548" width="5.7109375" customWidth="1"/>
    <col min="15549" max="15549" width="16.5703125" customWidth="1"/>
    <col min="15550" max="15550" width="18.7109375" bestFit="1" customWidth="1"/>
    <col min="15551" max="15552" width="15.85546875" bestFit="1" customWidth="1"/>
    <col min="15553" max="15553" width="14.85546875" bestFit="1" customWidth="1"/>
    <col min="15554" max="15554" width="14.28515625" bestFit="1" customWidth="1"/>
    <col min="15555" max="15555" width="15.28515625" customWidth="1"/>
    <col min="15556" max="15556" width="15.85546875" customWidth="1"/>
    <col min="15557" max="15557" width="14.28515625" customWidth="1"/>
    <col min="15558" max="15558" width="14.85546875" bestFit="1" customWidth="1"/>
    <col min="15559" max="15559" width="16.140625" customWidth="1"/>
    <col min="15560" max="15560" width="17.28515625" customWidth="1"/>
    <col min="15561" max="15561" width="15.85546875" bestFit="1" customWidth="1"/>
    <col min="15562" max="15562" width="18.7109375" bestFit="1" customWidth="1"/>
    <col min="15564" max="15564" width="14.28515625" bestFit="1" customWidth="1"/>
    <col min="15565" max="15565" width="18.7109375" bestFit="1" customWidth="1"/>
    <col min="15566" max="15567" width="15.85546875" bestFit="1" customWidth="1"/>
    <col min="15568" max="15568" width="14.85546875" bestFit="1" customWidth="1"/>
    <col min="15569" max="15569" width="16.85546875" customWidth="1"/>
    <col min="15570" max="15570" width="15.28515625" customWidth="1"/>
    <col min="15571" max="15571" width="15.85546875" customWidth="1"/>
    <col min="15572" max="15572" width="14.28515625" customWidth="1"/>
    <col min="15573" max="15573" width="14.85546875" bestFit="1" customWidth="1"/>
    <col min="15574" max="15574" width="16.140625" customWidth="1"/>
    <col min="15575" max="15575" width="17.28515625" customWidth="1"/>
    <col min="15576" max="15576" width="15.85546875" bestFit="1" customWidth="1"/>
    <col min="15577" max="15577" width="18.7109375" bestFit="1" customWidth="1"/>
    <col min="15579" max="15579" width="14.28515625" bestFit="1" customWidth="1"/>
    <col min="15580" max="15580" width="18.7109375" bestFit="1" customWidth="1"/>
    <col min="15581" max="15582" width="15.85546875" bestFit="1" customWidth="1"/>
    <col min="15583" max="15583" width="14.85546875" bestFit="1" customWidth="1"/>
    <col min="15584" max="15584" width="14.28515625" bestFit="1" customWidth="1"/>
    <col min="15585" max="15585" width="15.28515625" customWidth="1"/>
    <col min="15586" max="15586" width="15.85546875" customWidth="1"/>
    <col min="15587" max="15587" width="14.28515625" customWidth="1"/>
    <col min="15588" max="15588" width="14.85546875" bestFit="1" customWidth="1"/>
    <col min="15589" max="15589" width="16.140625" customWidth="1"/>
    <col min="15590" max="15590" width="17.28515625" customWidth="1"/>
    <col min="15591" max="15591" width="15.85546875" bestFit="1" customWidth="1"/>
    <col min="15592" max="15592" width="18.7109375" bestFit="1" customWidth="1"/>
    <col min="15594" max="15594" width="14.28515625" bestFit="1" customWidth="1"/>
    <col min="15595" max="15595" width="18.7109375" bestFit="1" customWidth="1"/>
    <col min="15596" max="15597" width="15.85546875" bestFit="1" customWidth="1"/>
    <col min="15598" max="15598" width="14.85546875" bestFit="1" customWidth="1"/>
    <col min="15599" max="15599" width="14.28515625" bestFit="1" customWidth="1"/>
    <col min="15600" max="15600" width="15.28515625" customWidth="1"/>
    <col min="15601" max="15601" width="15.85546875" customWidth="1"/>
    <col min="15602" max="15602" width="14.28515625" customWidth="1"/>
    <col min="15603" max="15603" width="14.85546875" bestFit="1" customWidth="1"/>
    <col min="15604" max="15604" width="16.140625" customWidth="1"/>
    <col min="15605" max="15605" width="17.28515625" customWidth="1"/>
    <col min="15606" max="15606" width="15.85546875" bestFit="1" customWidth="1"/>
    <col min="15607" max="15607" width="18.7109375" bestFit="1" customWidth="1"/>
    <col min="15609" max="15609" width="14.28515625" bestFit="1" customWidth="1"/>
    <col min="15610" max="15610" width="18.7109375" bestFit="1" customWidth="1"/>
    <col min="15611" max="15612" width="15.85546875" bestFit="1" customWidth="1"/>
    <col min="15613" max="15613" width="14.85546875" bestFit="1" customWidth="1"/>
    <col min="15614" max="15614" width="14.28515625" bestFit="1" customWidth="1"/>
    <col min="15615" max="15615" width="15.28515625" customWidth="1"/>
    <col min="15616" max="15616" width="15.85546875" customWidth="1"/>
    <col min="15617" max="15617" width="14.28515625" customWidth="1"/>
    <col min="15618" max="15618" width="14.85546875" bestFit="1" customWidth="1"/>
    <col min="15619" max="15619" width="16.140625" customWidth="1"/>
    <col min="15620" max="15620" width="17.28515625" customWidth="1"/>
    <col min="15621" max="15621" width="15.85546875" bestFit="1" customWidth="1"/>
    <col min="15622" max="15622" width="18.7109375" bestFit="1" customWidth="1"/>
    <col min="15783" max="15783" width="5.7109375" customWidth="1"/>
    <col min="15784" max="15784" width="29" customWidth="1"/>
    <col min="15785" max="15785" width="17.140625" customWidth="1"/>
    <col min="15786" max="15786" width="11.140625" customWidth="1"/>
    <col min="15787" max="15787" width="15.7109375" customWidth="1"/>
    <col min="15788" max="15788" width="16.28515625" customWidth="1"/>
    <col min="15789" max="15789" width="21.140625" customWidth="1"/>
    <col min="15790" max="15790" width="13" customWidth="1"/>
    <col min="15791" max="15791" width="15.28515625" customWidth="1"/>
    <col min="15792" max="15793" width="14.28515625" customWidth="1"/>
    <col min="15794" max="15795" width="15" customWidth="1"/>
    <col min="15796" max="15796" width="17.7109375" customWidth="1"/>
    <col min="15797" max="15797" width="15.7109375" customWidth="1"/>
    <col min="15798" max="15799" width="15" customWidth="1"/>
    <col min="15800" max="15800" width="15.85546875" customWidth="1"/>
    <col min="15801" max="15801" width="17.85546875" customWidth="1"/>
    <col min="15802" max="15802" width="15.85546875" bestFit="1" customWidth="1"/>
    <col min="15803" max="15803" width="18.7109375" bestFit="1" customWidth="1"/>
    <col min="15804" max="15804" width="5.7109375" customWidth="1"/>
    <col min="15805" max="15805" width="16.5703125" customWidth="1"/>
    <col min="15806" max="15806" width="18.7109375" bestFit="1" customWidth="1"/>
    <col min="15807" max="15808" width="15.85546875" bestFit="1" customWidth="1"/>
    <col min="15809" max="15809" width="14.85546875" bestFit="1" customWidth="1"/>
    <col min="15810" max="15810" width="14.28515625" bestFit="1" customWidth="1"/>
    <col min="15811" max="15811" width="15.28515625" customWidth="1"/>
    <col min="15812" max="15812" width="15.85546875" customWidth="1"/>
    <col min="15813" max="15813" width="14.28515625" customWidth="1"/>
    <col min="15814" max="15814" width="14.85546875" bestFit="1" customWidth="1"/>
    <col min="15815" max="15815" width="16.140625" customWidth="1"/>
    <col min="15816" max="15816" width="17.28515625" customWidth="1"/>
    <col min="15817" max="15817" width="15.85546875" bestFit="1" customWidth="1"/>
    <col min="15818" max="15818" width="18.7109375" bestFit="1" customWidth="1"/>
    <col min="15820" max="15820" width="14.28515625" bestFit="1" customWidth="1"/>
    <col min="15821" max="15821" width="18.7109375" bestFit="1" customWidth="1"/>
    <col min="15822" max="15823" width="15.85546875" bestFit="1" customWidth="1"/>
    <col min="15824" max="15824" width="14.85546875" bestFit="1" customWidth="1"/>
    <col min="15825" max="15825" width="16.85546875" customWidth="1"/>
    <col min="15826" max="15826" width="15.28515625" customWidth="1"/>
    <col min="15827" max="15827" width="15.85546875" customWidth="1"/>
    <col min="15828" max="15828" width="14.28515625" customWidth="1"/>
    <col min="15829" max="15829" width="14.85546875" bestFit="1" customWidth="1"/>
    <col min="15830" max="15830" width="16.140625" customWidth="1"/>
    <col min="15831" max="15831" width="17.28515625" customWidth="1"/>
    <col min="15832" max="15832" width="15.85546875" bestFit="1" customWidth="1"/>
    <col min="15833" max="15833" width="18.7109375" bestFit="1" customWidth="1"/>
    <col min="15835" max="15835" width="14.28515625" bestFit="1" customWidth="1"/>
    <col min="15836" max="15836" width="18.7109375" bestFit="1" customWidth="1"/>
    <col min="15837" max="15838" width="15.85546875" bestFit="1" customWidth="1"/>
    <col min="15839" max="15839" width="14.85546875" bestFit="1" customWidth="1"/>
    <col min="15840" max="15840" width="14.28515625" bestFit="1" customWidth="1"/>
    <col min="15841" max="15841" width="15.28515625" customWidth="1"/>
    <col min="15842" max="15842" width="15.85546875" customWidth="1"/>
    <col min="15843" max="15843" width="14.28515625" customWidth="1"/>
    <col min="15844" max="15844" width="14.85546875" bestFit="1" customWidth="1"/>
    <col min="15845" max="15845" width="16.140625" customWidth="1"/>
    <col min="15846" max="15846" width="17.28515625" customWidth="1"/>
    <col min="15847" max="15847" width="15.85546875" bestFit="1" customWidth="1"/>
    <col min="15848" max="15848" width="18.7109375" bestFit="1" customWidth="1"/>
    <col min="15850" max="15850" width="14.28515625" bestFit="1" customWidth="1"/>
    <col min="15851" max="15851" width="18.7109375" bestFit="1" customWidth="1"/>
    <col min="15852" max="15853" width="15.85546875" bestFit="1" customWidth="1"/>
    <col min="15854" max="15854" width="14.85546875" bestFit="1" customWidth="1"/>
    <col min="15855" max="15855" width="14.28515625" bestFit="1" customWidth="1"/>
    <col min="15856" max="15856" width="15.28515625" customWidth="1"/>
    <col min="15857" max="15857" width="15.85546875" customWidth="1"/>
    <col min="15858" max="15858" width="14.28515625" customWidth="1"/>
    <col min="15859" max="15859" width="14.85546875" bestFit="1" customWidth="1"/>
    <col min="15860" max="15860" width="16.140625" customWidth="1"/>
    <col min="15861" max="15861" width="17.28515625" customWidth="1"/>
    <col min="15862" max="15862" width="15.85546875" bestFit="1" customWidth="1"/>
    <col min="15863" max="15863" width="18.7109375" bestFit="1" customWidth="1"/>
    <col min="15865" max="15865" width="14.28515625" bestFit="1" customWidth="1"/>
    <col min="15866" max="15866" width="18.7109375" bestFit="1" customWidth="1"/>
    <col min="15867" max="15868" width="15.85546875" bestFit="1" customWidth="1"/>
    <col min="15869" max="15869" width="14.85546875" bestFit="1" customWidth="1"/>
    <col min="15870" max="15870" width="14.28515625" bestFit="1" customWidth="1"/>
    <col min="15871" max="15871" width="15.28515625" customWidth="1"/>
    <col min="15872" max="15872" width="15.85546875" customWidth="1"/>
    <col min="15873" max="15873" width="14.28515625" customWidth="1"/>
    <col min="15874" max="15874" width="14.85546875" bestFit="1" customWidth="1"/>
    <col min="15875" max="15875" width="16.140625" customWidth="1"/>
    <col min="15876" max="15876" width="17.28515625" customWidth="1"/>
    <col min="15877" max="15877" width="15.85546875" bestFit="1" customWidth="1"/>
    <col min="15878" max="15878" width="18.7109375" bestFit="1" customWidth="1"/>
    <col min="16039" max="16039" width="5.7109375" customWidth="1"/>
    <col min="16040" max="16040" width="29" customWidth="1"/>
    <col min="16041" max="16041" width="17.140625" customWidth="1"/>
    <col min="16042" max="16042" width="11.140625" customWidth="1"/>
    <col min="16043" max="16043" width="15.7109375" customWidth="1"/>
    <col min="16044" max="16044" width="16.28515625" customWidth="1"/>
    <col min="16045" max="16045" width="21.140625" customWidth="1"/>
    <col min="16046" max="16046" width="13" customWidth="1"/>
    <col min="16047" max="16047" width="15.28515625" customWidth="1"/>
    <col min="16048" max="16049" width="14.28515625" customWidth="1"/>
    <col min="16050" max="16051" width="15" customWidth="1"/>
    <col min="16052" max="16052" width="17.7109375" customWidth="1"/>
    <col min="16053" max="16053" width="15.7109375" customWidth="1"/>
    <col min="16054" max="16055" width="15" customWidth="1"/>
    <col min="16056" max="16056" width="15.85546875" customWidth="1"/>
    <col min="16057" max="16057" width="17.85546875" customWidth="1"/>
    <col min="16058" max="16058" width="15.85546875" bestFit="1" customWidth="1"/>
    <col min="16059" max="16059" width="18.7109375" bestFit="1" customWidth="1"/>
    <col min="16060" max="16060" width="5.7109375" customWidth="1"/>
    <col min="16061" max="16061" width="16.5703125" customWidth="1"/>
    <col min="16062" max="16062" width="18.7109375" bestFit="1" customWidth="1"/>
    <col min="16063" max="16064" width="15.85546875" bestFit="1" customWidth="1"/>
    <col min="16065" max="16065" width="14.85546875" bestFit="1" customWidth="1"/>
    <col min="16066" max="16066" width="14.28515625" bestFit="1" customWidth="1"/>
    <col min="16067" max="16067" width="15.28515625" customWidth="1"/>
    <col min="16068" max="16068" width="15.85546875" customWidth="1"/>
    <col min="16069" max="16069" width="14.28515625" customWidth="1"/>
    <col min="16070" max="16070" width="14.85546875" bestFit="1" customWidth="1"/>
    <col min="16071" max="16071" width="16.140625" customWidth="1"/>
    <col min="16072" max="16072" width="17.28515625" customWidth="1"/>
    <col min="16073" max="16073" width="15.85546875" bestFit="1" customWidth="1"/>
    <col min="16074" max="16074" width="18.7109375" bestFit="1" customWidth="1"/>
    <col min="16076" max="16076" width="14.28515625" bestFit="1" customWidth="1"/>
    <col min="16077" max="16077" width="18.7109375" bestFit="1" customWidth="1"/>
    <col min="16078" max="16079" width="15.85546875" bestFit="1" customWidth="1"/>
    <col min="16080" max="16080" width="14.85546875" bestFit="1" customWidth="1"/>
    <col min="16081" max="16081" width="16.85546875" customWidth="1"/>
    <col min="16082" max="16082" width="15.28515625" customWidth="1"/>
    <col min="16083" max="16083" width="15.85546875" customWidth="1"/>
    <col min="16084" max="16084" width="14.28515625" customWidth="1"/>
    <col min="16085" max="16085" width="14.85546875" bestFit="1" customWidth="1"/>
    <col min="16086" max="16086" width="16.140625" customWidth="1"/>
    <col min="16087" max="16087" width="17.28515625" customWidth="1"/>
    <col min="16088" max="16088" width="15.85546875" bestFit="1" customWidth="1"/>
    <col min="16089" max="16089" width="18.7109375" bestFit="1" customWidth="1"/>
    <col min="16091" max="16091" width="14.28515625" bestFit="1" customWidth="1"/>
    <col min="16092" max="16092" width="18.7109375" bestFit="1" customWidth="1"/>
    <col min="16093" max="16094" width="15.85546875" bestFit="1" customWidth="1"/>
    <col min="16095" max="16095" width="14.85546875" bestFit="1" customWidth="1"/>
    <col min="16096" max="16096" width="14.28515625" bestFit="1" customWidth="1"/>
    <col min="16097" max="16097" width="15.28515625" customWidth="1"/>
    <col min="16098" max="16098" width="15.85546875" customWidth="1"/>
    <col min="16099" max="16099" width="14.28515625" customWidth="1"/>
    <col min="16100" max="16100" width="14.85546875" bestFit="1" customWidth="1"/>
    <col min="16101" max="16101" width="16.140625" customWidth="1"/>
    <col min="16102" max="16102" width="17.28515625" customWidth="1"/>
    <col min="16103" max="16103" width="15.85546875" bestFit="1" customWidth="1"/>
    <col min="16104" max="16104" width="18.7109375" bestFit="1" customWidth="1"/>
    <col min="16106" max="16106" width="14.28515625" bestFit="1" customWidth="1"/>
    <col min="16107" max="16107" width="18.7109375" bestFit="1" customWidth="1"/>
    <col min="16108" max="16109" width="15.85546875" bestFit="1" customWidth="1"/>
    <col min="16110" max="16110" width="14.85546875" bestFit="1" customWidth="1"/>
    <col min="16111" max="16111" width="14.28515625" bestFit="1" customWidth="1"/>
    <col min="16112" max="16112" width="15.28515625" customWidth="1"/>
    <col min="16113" max="16113" width="15.85546875" customWidth="1"/>
    <col min="16114" max="16114" width="14.28515625" customWidth="1"/>
    <col min="16115" max="16115" width="14.85546875" bestFit="1" customWidth="1"/>
    <col min="16116" max="16116" width="16.140625" customWidth="1"/>
    <col min="16117" max="16117" width="17.28515625" customWidth="1"/>
    <col min="16118" max="16118" width="15.85546875" bestFit="1" customWidth="1"/>
    <col min="16119" max="16119" width="18.7109375" bestFit="1" customWidth="1"/>
    <col min="16121" max="16121" width="14.28515625" bestFit="1" customWidth="1"/>
    <col min="16122" max="16122" width="18.7109375" bestFit="1" customWidth="1"/>
    <col min="16123" max="16124" width="15.85546875" bestFit="1" customWidth="1"/>
    <col min="16125" max="16125" width="14.85546875" bestFit="1" customWidth="1"/>
    <col min="16126" max="16126" width="14.28515625" bestFit="1" customWidth="1"/>
    <col min="16127" max="16127" width="15.28515625" customWidth="1"/>
    <col min="16128" max="16128" width="15.85546875" customWidth="1"/>
    <col min="16129" max="16129" width="14.28515625" customWidth="1"/>
    <col min="16130" max="16130" width="14.85546875" bestFit="1" customWidth="1"/>
    <col min="16131" max="16131" width="16.140625" customWidth="1"/>
    <col min="16132" max="16132" width="17.28515625" customWidth="1"/>
    <col min="16133" max="16133" width="15.85546875" bestFit="1" customWidth="1"/>
    <col min="16134" max="16134" width="18.7109375" bestFit="1" customWidth="1"/>
  </cols>
  <sheetData>
    <row r="2" spans="1:6" ht="18" x14ac:dyDescent="0.25">
      <c r="A2" s="1" t="s">
        <v>317</v>
      </c>
      <c r="B2" s="2"/>
      <c r="C2" s="2"/>
      <c r="D2" s="2"/>
      <c r="E2" s="2"/>
      <c r="F2" s="2"/>
    </row>
    <row r="3" spans="1:6" ht="17.25" x14ac:dyDescent="0.3">
      <c r="A3" s="3" t="s">
        <v>0</v>
      </c>
      <c r="B3" s="2"/>
      <c r="C3" s="2"/>
      <c r="D3" s="2"/>
      <c r="E3" s="2"/>
      <c r="F3" s="2"/>
    </row>
    <row r="4" spans="1:6" x14ac:dyDescent="0.25">
      <c r="A4" s="4" t="s">
        <v>1</v>
      </c>
      <c r="B4" s="2"/>
      <c r="C4" s="2"/>
      <c r="D4" s="2"/>
      <c r="E4" s="2"/>
      <c r="F4" s="2"/>
    </row>
    <row r="5" spans="1:6" x14ac:dyDescent="0.25">
      <c r="A5" s="5">
        <v>1</v>
      </c>
      <c r="B5" s="6" t="s">
        <v>2</v>
      </c>
      <c r="C5" s="2">
        <f>SUM(C6,C7,C8,C9,C11,C13,C14)</f>
        <v>62879.360000000001</v>
      </c>
      <c r="D5" s="2" t="s">
        <v>3</v>
      </c>
      <c r="E5" s="2"/>
      <c r="F5" s="2"/>
    </row>
    <row r="6" spans="1:6" x14ac:dyDescent="0.25">
      <c r="A6" s="5">
        <v>2</v>
      </c>
      <c r="B6" s="6" t="s">
        <v>4</v>
      </c>
      <c r="C6" s="2">
        <f>'Luas Lahan'!B4</f>
        <v>27294.400000000001</v>
      </c>
      <c r="D6" s="2" t="s">
        <v>3</v>
      </c>
      <c r="E6" s="7">
        <f>SUM(C6:C7)</f>
        <v>31186.480000000003</v>
      </c>
      <c r="F6" s="23">
        <f>C6/E6</f>
        <v>0.87519976605246885</v>
      </c>
    </row>
    <row r="7" spans="1:6" x14ac:dyDescent="0.25">
      <c r="A7" s="5">
        <v>3</v>
      </c>
      <c r="B7" s="6" t="s">
        <v>34</v>
      </c>
      <c r="C7" s="2">
        <f>'Luas Lahan'!B5</f>
        <v>3892.08</v>
      </c>
      <c r="D7" s="2" t="s">
        <v>3</v>
      </c>
      <c r="E7" s="7"/>
      <c r="F7" s="23">
        <f>C7/E6</f>
        <v>0.12480023394753109</v>
      </c>
    </row>
    <row r="8" spans="1:6" x14ac:dyDescent="0.25">
      <c r="A8" s="5">
        <v>4</v>
      </c>
      <c r="B8" s="6" t="s">
        <v>251</v>
      </c>
      <c r="C8" s="2">
        <f>'Luas Lahan'!B8</f>
        <v>3090.04</v>
      </c>
      <c r="D8" s="2" t="s">
        <v>3</v>
      </c>
      <c r="E8" s="7"/>
      <c r="F8" s="23"/>
    </row>
    <row r="9" spans="1:6" x14ac:dyDescent="0.25">
      <c r="A9" s="5">
        <v>5</v>
      </c>
      <c r="B9" s="6" t="s">
        <v>5</v>
      </c>
      <c r="C9" s="8">
        <f>'Luas Lahan'!B10</f>
        <v>16022.71</v>
      </c>
      <c r="D9" s="2" t="s">
        <v>3</v>
      </c>
      <c r="E9" s="2"/>
      <c r="F9" s="2"/>
    </row>
    <row r="10" spans="1:6" x14ac:dyDescent="0.25">
      <c r="A10" s="5"/>
      <c r="B10" s="2" t="s">
        <v>6</v>
      </c>
      <c r="C10" s="9">
        <f>C9/$C$5</f>
        <v>0.25481668388482326</v>
      </c>
      <c r="D10" s="2"/>
      <c r="E10" s="2"/>
      <c r="F10" s="2"/>
    </row>
    <row r="11" spans="1:6" x14ac:dyDescent="0.25">
      <c r="A11" s="5"/>
      <c r="B11" s="6" t="s">
        <v>7</v>
      </c>
      <c r="C11" s="8">
        <f>'Luas Lahan'!B6</f>
        <v>11355.55</v>
      </c>
      <c r="D11" s="2" t="s">
        <v>3</v>
      </c>
      <c r="E11" s="2"/>
      <c r="F11" s="2"/>
    </row>
    <row r="12" spans="1:6" x14ac:dyDescent="0.25">
      <c r="A12" s="5"/>
      <c r="B12" s="2" t="s">
        <v>6</v>
      </c>
      <c r="C12" s="9">
        <f>C11/C5</f>
        <v>0.18059264598112956</v>
      </c>
      <c r="D12" s="2"/>
      <c r="E12" s="2"/>
      <c r="F12" s="7"/>
    </row>
    <row r="13" spans="1:6" x14ac:dyDescent="0.25">
      <c r="A13" s="2"/>
      <c r="B13" s="6" t="s">
        <v>8</v>
      </c>
      <c r="C13" s="2">
        <v>0</v>
      </c>
      <c r="D13" s="6" t="s">
        <v>3</v>
      </c>
      <c r="E13" s="2"/>
      <c r="F13" s="2"/>
    </row>
    <row r="14" spans="1:6" x14ac:dyDescent="0.25">
      <c r="A14" s="2"/>
      <c r="B14" s="6" t="s">
        <v>41</v>
      </c>
      <c r="C14" s="2">
        <f>'Luas Lahan'!B9</f>
        <v>1224.58</v>
      </c>
      <c r="D14" s="6" t="s">
        <v>3</v>
      </c>
      <c r="E14" s="2"/>
      <c r="F14" s="2"/>
    </row>
    <row r="15" spans="1:6" x14ac:dyDescent="0.25">
      <c r="A15" s="2"/>
      <c r="B15" s="2" t="s">
        <v>6</v>
      </c>
      <c r="C15" s="9">
        <f>C14/C5</f>
        <v>1.9475070993088987E-2</v>
      </c>
      <c r="D15" s="6"/>
      <c r="E15" s="2"/>
      <c r="F15" s="2"/>
    </row>
    <row r="16" spans="1:6" x14ac:dyDescent="0.25">
      <c r="A16" s="2"/>
      <c r="B16" s="6" t="s">
        <v>39</v>
      </c>
      <c r="C16" s="2">
        <f>SUM('Jumlah Unit'!F3:F8)</f>
        <v>165</v>
      </c>
      <c r="D16" s="6" t="s">
        <v>9</v>
      </c>
      <c r="E16" s="2"/>
      <c r="F16" s="2"/>
    </row>
    <row r="17" spans="1:8" x14ac:dyDescent="0.25">
      <c r="A17" s="2"/>
      <c r="B17" s="6" t="s">
        <v>40</v>
      </c>
      <c r="C17" s="2">
        <f>'Jumlah Unit'!F10</f>
        <v>39</v>
      </c>
      <c r="D17" s="6" t="s">
        <v>9</v>
      </c>
      <c r="E17" s="2"/>
      <c r="F17" s="2"/>
    </row>
    <row r="18" spans="1:8" x14ac:dyDescent="0.25">
      <c r="A18" s="2"/>
      <c r="B18" s="6"/>
      <c r="C18" s="2"/>
      <c r="D18" s="6"/>
      <c r="E18" s="2"/>
      <c r="F18" s="2"/>
    </row>
    <row r="19" spans="1:8" x14ac:dyDescent="0.25">
      <c r="A19" s="2"/>
      <c r="B19" s="21" t="s">
        <v>36</v>
      </c>
      <c r="C19" s="2"/>
      <c r="D19" s="6"/>
      <c r="E19" s="2"/>
      <c r="F19" s="2"/>
    </row>
    <row r="20" spans="1:8" x14ac:dyDescent="0.25">
      <c r="A20" s="382" t="s">
        <v>10</v>
      </c>
      <c r="B20" s="383"/>
      <c r="C20" s="386" t="s">
        <v>11</v>
      </c>
      <c r="D20" s="386" t="s">
        <v>12</v>
      </c>
      <c r="E20" s="386" t="s">
        <v>13</v>
      </c>
      <c r="F20" s="386" t="s">
        <v>14</v>
      </c>
    </row>
    <row r="21" spans="1:8" x14ac:dyDescent="0.25">
      <c r="A21" s="384"/>
      <c r="B21" s="385"/>
      <c r="C21" s="387"/>
      <c r="D21" s="387"/>
      <c r="E21" s="387"/>
      <c r="F21" s="387"/>
    </row>
    <row r="22" spans="1:8" x14ac:dyDescent="0.25">
      <c r="A22" s="18">
        <v>1</v>
      </c>
      <c r="B22" s="11" t="s">
        <v>15</v>
      </c>
      <c r="C22" s="12">
        <v>1</v>
      </c>
      <c r="D22" s="11" t="s">
        <v>49</v>
      </c>
      <c r="E22" s="10">
        <f>PBB!E20</f>
        <v>148880012.25020665</v>
      </c>
      <c r="F22" s="215">
        <f>C22*E22</f>
        <v>148880012.25020665</v>
      </c>
    </row>
    <row r="23" spans="1:8" x14ac:dyDescent="0.25">
      <c r="A23" s="18">
        <v>2</v>
      </c>
      <c r="B23" s="16" t="s">
        <v>318</v>
      </c>
      <c r="C23" s="10">
        <v>833.89</v>
      </c>
      <c r="D23" s="10" t="s">
        <v>18</v>
      </c>
      <c r="E23" s="10">
        <v>340000</v>
      </c>
      <c r="F23" s="215">
        <f>C23*E23</f>
        <v>283522600</v>
      </c>
    </row>
    <row r="24" spans="1:8" s="196" customFormat="1" x14ac:dyDescent="0.25">
      <c r="A24" s="18">
        <v>3</v>
      </c>
      <c r="B24" s="16" t="s">
        <v>42</v>
      </c>
      <c r="C24" s="10">
        <v>150</v>
      </c>
      <c r="D24" s="10" t="s">
        <v>18</v>
      </c>
      <c r="E24" s="10">
        <v>1200000</v>
      </c>
      <c r="F24" s="215">
        <f>C24*E24</f>
        <v>180000000</v>
      </c>
      <c r="H24" s="25"/>
    </row>
    <row r="25" spans="1:8" x14ac:dyDescent="0.25">
      <c r="A25" s="18">
        <v>4</v>
      </c>
      <c r="B25" s="11" t="s">
        <v>20</v>
      </c>
      <c r="C25" s="10">
        <v>5</v>
      </c>
      <c r="D25" s="11" t="s">
        <v>16</v>
      </c>
      <c r="E25" s="10">
        <v>20000000</v>
      </c>
      <c r="F25" s="215">
        <f>C25*E25</f>
        <v>100000000</v>
      </c>
    </row>
    <row r="26" spans="1:8" x14ac:dyDescent="0.25">
      <c r="A26" s="19"/>
      <c r="B26" s="14" t="s">
        <v>21</v>
      </c>
      <c r="C26" s="14">
        <f>F26/C6</f>
        <v>26100.687769293578</v>
      </c>
      <c r="D26" s="14" t="s">
        <v>22</v>
      </c>
      <c r="E26" s="14"/>
      <c r="F26" s="14">
        <f>SUM(F22:F25)</f>
        <v>712402612.25020671</v>
      </c>
    </row>
    <row r="27" spans="1:8" x14ac:dyDescent="0.25">
      <c r="A27" s="18">
        <v>5</v>
      </c>
      <c r="B27" s="10" t="s">
        <v>23</v>
      </c>
      <c r="C27" s="10">
        <f>C6+C9+C11+C13</f>
        <v>54672.66</v>
      </c>
      <c r="D27" s="10" t="s">
        <v>3</v>
      </c>
      <c r="E27" s="10">
        <v>1500</v>
      </c>
      <c r="F27" s="215">
        <f t="shared" ref="F27:F41" si="0">C27*E27</f>
        <v>82008990</v>
      </c>
    </row>
    <row r="28" spans="1:8" x14ac:dyDescent="0.25">
      <c r="A28" s="18">
        <v>6</v>
      </c>
      <c r="B28" s="16" t="s">
        <v>256</v>
      </c>
      <c r="C28" s="12">
        <f>Galian!F32</f>
        <v>61665.863644666344</v>
      </c>
      <c r="D28" s="10" t="s">
        <v>24</v>
      </c>
      <c r="E28" s="10">
        <v>18000</v>
      </c>
      <c r="F28" s="215">
        <f t="shared" si="0"/>
        <v>1109985545.6039941</v>
      </c>
    </row>
    <row r="29" spans="1:8" x14ac:dyDescent="0.25">
      <c r="A29" s="18">
        <v>7</v>
      </c>
      <c r="B29" s="16" t="s">
        <v>257</v>
      </c>
      <c r="C29" s="12">
        <f>Galian!F33</f>
        <v>16218.490522748727</v>
      </c>
      <c r="D29" s="10" t="s">
        <v>24</v>
      </c>
      <c r="E29" s="10">
        <v>120000</v>
      </c>
      <c r="F29" s="215">
        <f>C29*E29</f>
        <v>1946218862.7298472</v>
      </c>
    </row>
    <row r="30" spans="1:8" x14ac:dyDescent="0.25">
      <c r="A30" s="18">
        <v>8</v>
      </c>
      <c r="B30" s="10" t="s">
        <v>25</v>
      </c>
      <c r="C30" s="10">
        <f>C9</f>
        <v>16022.71</v>
      </c>
      <c r="D30" s="10" t="s">
        <v>3</v>
      </c>
      <c r="E30" s="10">
        <v>320000</v>
      </c>
      <c r="F30" s="215">
        <f t="shared" si="0"/>
        <v>5127267200</v>
      </c>
    </row>
    <row r="31" spans="1:8" x14ac:dyDescent="0.25">
      <c r="A31" s="18">
        <v>9</v>
      </c>
      <c r="B31" s="10" t="s">
        <v>26</v>
      </c>
      <c r="C31" s="10">
        <f>C16</f>
        <v>165</v>
      </c>
      <c r="D31" s="10" t="s">
        <v>12</v>
      </c>
      <c r="E31" s="10">
        <f>'[2]Blok A CG2'!E27</f>
        <v>13000000</v>
      </c>
      <c r="F31" s="215">
        <f t="shared" si="0"/>
        <v>2145000000</v>
      </c>
    </row>
    <row r="32" spans="1:8" x14ac:dyDescent="0.25">
      <c r="A32" s="18">
        <v>10</v>
      </c>
      <c r="B32" s="10" t="s">
        <v>27</v>
      </c>
      <c r="C32" s="208">
        <v>0.5</v>
      </c>
      <c r="D32" s="10" t="s">
        <v>12</v>
      </c>
      <c r="E32" s="10">
        <v>35000000</v>
      </c>
      <c r="F32" s="215">
        <f t="shared" si="0"/>
        <v>17500000</v>
      </c>
    </row>
    <row r="33" spans="1:8" x14ac:dyDescent="0.25">
      <c r="A33" s="18">
        <v>11</v>
      </c>
      <c r="B33" s="10" t="s">
        <v>28</v>
      </c>
      <c r="C33" s="10">
        <f>ROUNDUP((C9/11)*2/60,0)</f>
        <v>49</v>
      </c>
      <c r="D33" s="10" t="s">
        <v>12</v>
      </c>
      <c r="E33" s="10">
        <v>17290006</v>
      </c>
      <c r="F33" s="215">
        <f>C33*E33</f>
        <v>847210294</v>
      </c>
    </row>
    <row r="34" spans="1:8" x14ac:dyDescent="0.25">
      <c r="A34" s="18">
        <v>12</v>
      </c>
      <c r="B34" s="10" t="s">
        <v>29</v>
      </c>
      <c r="C34" s="10">
        <f>C31</f>
        <v>165</v>
      </c>
      <c r="D34" s="10" t="s">
        <v>12</v>
      </c>
      <c r="E34" s="10">
        <v>2300000</v>
      </c>
      <c r="F34" s="215">
        <f t="shared" si="0"/>
        <v>379500000</v>
      </c>
    </row>
    <row r="35" spans="1:8" x14ac:dyDescent="0.25">
      <c r="A35" s="18">
        <v>13</v>
      </c>
      <c r="B35" s="16" t="s">
        <v>30</v>
      </c>
      <c r="C35" s="16">
        <f>C31</f>
        <v>165</v>
      </c>
      <c r="D35" s="16" t="s">
        <v>12</v>
      </c>
      <c r="E35" s="16">
        <v>0</v>
      </c>
      <c r="F35" s="10">
        <f t="shared" si="0"/>
        <v>0</v>
      </c>
    </row>
    <row r="36" spans="1:8" x14ac:dyDescent="0.25">
      <c r="A36" s="18">
        <v>14</v>
      </c>
      <c r="B36" s="16" t="s">
        <v>56</v>
      </c>
      <c r="C36" s="16">
        <v>1</v>
      </c>
      <c r="D36" s="16" t="s">
        <v>12</v>
      </c>
      <c r="E36" s="16">
        <f>556430144.6</f>
        <v>556430144.60000002</v>
      </c>
      <c r="F36" s="215">
        <f>C36*E36</f>
        <v>556430144.60000002</v>
      </c>
    </row>
    <row r="37" spans="1:8" x14ac:dyDescent="0.25">
      <c r="A37" s="18">
        <v>15</v>
      </c>
      <c r="B37" s="16" t="s">
        <v>35</v>
      </c>
      <c r="C37" s="16">
        <f>C11</f>
        <v>11355.55</v>
      </c>
      <c r="D37" s="16" t="s">
        <v>3</v>
      </c>
      <c r="E37" s="16">
        <v>250000</v>
      </c>
      <c r="F37" s="215">
        <f t="shared" si="0"/>
        <v>2838887500</v>
      </c>
    </row>
    <row r="38" spans="1:8" x14ac:dyDescent="0.25">
      <c r="A38" s="18">
        <v>16</v>
      </c>
      <c r="B38" s="16" t="s">
        <v>48</v>
      </c>
      <c r="C38" s="16">
        <v>1</v>
      </c>
      <c r="D38" s="16" t="s">
        <v>31</v>
      </c>
      <c r="E38" s="16">
        <f>850000000/7</f>
        <v>121428571.42857143</v>
      </c>
      <c r="F38" s="10">
        <f t="shared" si="0"/>
        <v>121428571.42857143</v>
      </c>
    </row>
    <row r="39" spans="1:8" s="196" customFormat="1" x14ac:dyDescent="0.25">
      <c r="A39" s="18">
        <v>17</v>
      </c>
      <c r="B39" s="10" t="s">
        <v>55</v>
      </c>
      <c r="C39" s="16">
        <v>1</v>
      </c>
      <c r="D39" s="16" t="s">
        <v>31</v>
      </c>
      <c r="E39" s="16">
        <v>1000000000</v>
      </c>
      <c r="F39" s="10">
        <f t="shared" si="0"/>
        <v>1000000000</v>
      </c>
      <c r="H39" s="25"/>
    </row>
    <row r="40" spans="1:8" x14ac:dyDescent="0.25">
      <c r="A40" s="18">
        <v>18</v>
      </c>
      <c r="B40" s="16" t="s">
        <v>32</v>
      </c>
      <c r="C40" s="16">
        <v>1</v>
      </c>
      <c r="D40" s="16" t="s">
        <v>31</v>
      </c>
      <c r="E40" s="16">
        <v>800000000</v>
      </c>
      <c r="F40" s="10">
        <f t="shared" si="0"/>
        <v>800000000</v>
      </c>
    </row>
    <row r="41" spans="1:8" x14ac:dyDescent="0.25">
      <c r="A41" s="18">
        <v>19</v>
      </c>
      <c r="B41" s="16" t="s">
        <v>33</v>
      </c>
      <c r="C41" s="16">
        <f>C6</f>
        <v>27294.400000000001</v>
      </c>
      <c r="D41" s="16" t="s">
        <v>3</v>
      </c>
      <c r="E41" s="16">
        <f>Overall!J218</f>
        <v>434476.0244259506</v>
      </c>
      <c r="F41" s="10">
        <f t="shared" si="0"/>
        <v>11858762401.091667</v>
      </c>
    </row>
    <row r="42" spans="1:8" x14ac:dyDescent="0.25">
      <c r="A42" s="13"/>
      <c r="B42" s="14" t="s">
        <v>21</v>
      </c>
      <c r="C42" s="14">
        <f>F42/C6</f>
        <v>1056267.9344280907</v>
      </c>
      <c r="D42" s="14" t="s">
        <v>22</v>
      </c>
      <c r="E42" s="14"/>
      <c r="F42" s="14">
        <f>SUM(F27:F41)</f>
        <v>28830199509.454079</v>
      </c>
    </row>
    <row r="43" spans="1:8" x14ac:dyDescent="0.25">
      <c r="A43" s="17"/>
      <c r="B43" s="17"/>
      <c r="C43" s="17">
        <f>C26+C42</f>
        <v>1082368.6221973842</v>
      </c>
      <c r="D43" s="380"/>
      <c r="E43" s="381"/>
      <c r="F43" s="17">
        <f>F26+F42</f>
        <v>29542602121.704285</v>
      </c>
    </row>
    <row r="44" spans="1:8" x14ac:dyDescent="0.25">
      <c r="F44" s="200"/>
    </row>
    <row r="45" spans="1:8" x14ac:dyDescent="0.25">
      <c r="B45" s="22" t="s">
        <v>37</v>
      </c>
    </row>
    <row r="46" spans="1:8" x14ac:dyDescent="0.25">
      <c r="A46" s="382" t="s">
        <v>10</v>
      </c>
      <c r="B46" s="383"/>
      <c r="C46" s="386" t="s">
        <v>11</v>
      </c>
      <c r="D46" s="386" t="s">
        <v>12</v>
      </c>
      <c r="E46" s="386" t="s">
        <v>13</v>
      </c>
      <c r="F46" s="386" t="s">
        <v>14</v>
      </c>
    </row>
    <row r="47" spans="1:8" x14ac:dyDescent="0.25">
      <c r="A47" s="384"/>
      <c r="B47" s="385"/>
      <c r="C47" s="387"/>
      <c r="D47" s="387"/>
      <c r="E47" s="387"/>
      <c r="F47" s="387"/>
    </row>
    <row r="48" spans="1:8" x14ac:dyDescent="0.25">
      <c r="A48" s="18">
        <v>1</v>
      </c>
      <c r="B48" s="11" t="s">
        <v>15</v>
      </c>
      <c r="C48" s="12">
        <v>1</v>
      </c>
      <c r="D48" s="11" t="s">
        <v>31</v>
      </c>
      <c r="E48" s="10">
        <f>PBB!E9</f>
        <v>28068826.371908318</v>
      </c>
      <c r="F48" s="10">
        <f>C48*E48</f>
        <v>28068826.371908318</v>
      </c>
    </row>
    <row r="49" spans="1:8" x14ac:dyDescent="0.25">
      <c r="A49" s="18">
        <v>2</v>
      </c>
      <c r="B49" s="11" t="s">
        <v>20</v>
      </c>
      <c r="C49" s="10">
        <v>5</v>
      </c>
      <c r="D49" s="11" t="s">
        <v>16</v>
      </c>
      <c r="E49" s="10">
        <f>Overall!L233</f>
        <v>20000000</v>
      </c>
      <c r="F49" s="10">
        <f>C49*E49</f>
        <v>100000000</v>
      </c>
    </row>
    <row r="50" spans="1:8" x14ac:dyDescent="0.25">
      <c r="A50" s="19"/>
      <c r="B50" s="14" t="s">
        <v>21</v>
      </c>
      <c r="C50" s="14">
        <f>F50/C7</f>
        <v>32904.983035268626</v>
      </c>
      <c r="D50" s="14" t="s">
        <v>22</v>
      </c>
      <c r="E50" s="14"/>
      <c r="F50" s="14">
        <f>SUM(F48:F49)</f>
        <v>128068826.37190832</v>
      </c>
    </row>
    <row r="51" spans="1:8" x14ac:dyDescent="0.25">
      <c r="A51" s="18">
        <v>3</v>
      </c>
      <c r="B51" s="10" t="s">
        <v>23</v>
      </c>
      <c r="C51" s="10">
        <f>C7+C8+C14</f>
        <v>8206.7000000000007</v>
      </c>
      <c r="D51" s="10" t="s">
        <v>3</v>
      </c>
      <c r="E51" s="10">
        <v>1500</v>
      </c>
      <c r="F51" s="10">
        <f t="shared" ref="F51:F63" si="1">C51*E51</f>
        <v>12310050.000000002</v>
      </c>
    </row>
    <row r="52" spans="1:8" x14ac:dyDescent="0.25">
      <c r="A52" s="18">
        <v>4</v>
      </c>
      <c r="B52" s="16" t="s">
        <v>256</v>
      </c>
      <c r="C52" s="12">
        <f>Galian!F13</f>
        <v>11626.063119923681</v>
      </c>
      <c r="D52" s="10" t="s">
        <v>24</v>
      </c>
      <c r="E52" s="10">
        <v>18000</v>
      </c>
      <c r="F52" s="10">
        <f t="shared" si="1"/>
        <v>209269136.15862626</v>
      </c>
    </row>
    <row r="53" spans="1:8" x14ac:dyDescent="0.25">
      <c r="A53" s="18">
        <v>5</v>
      </c>
      <c r="B53" s="16" t="s">
        <v>257</v>
      </c>
      <c r="C53" s="12">
        <f>Galian!F14</f>
        <v>3057.7240531953457</v>
      </c>
      <c r="D53" s="10" t="s">
        <v>24</v>
      </c>
      <c r="E53" s="10">
        <v>120000</v>
      </c>
      <c r="F53" s="10">
        <f t="shared" si="1"/>
        <v>366926886.38344151</v>
      </c>
    </row>
    <row r="54" spans="1:8" x14ac:dyDescent="0.25">
      <c r="A54" s="18">
        <v>6</v>
      </c>
      <c r="B54" s="10" t="s">
        <v>25</v>
      </c>
      <c r="C54" s="10">
        <f>C14</f>
        <v>1224.58</v>
      </c>
      <c r="D54" s="10" t="s">
        <v>3</v>
      </c>
      <c r="E54" s="10">
        <f>E30</f>
        <v>320000</v>
      </c>
      <c r="F54" s="10">
        <f t="shared" si="1"/>
        <v>391865600</v>
      </c>
    </row>
    <row r="55" spans="1:8" x14ac:dyDescent="0.25">
      <c r="A55" s="18">
        <v>7</v>
      </c>
      <c r="B55" s="10" t="s">
        <v>26</v>
      </c>
      <c r="C55" s="10">
        <f>C17</f>
        <v>39</v>
      </c>
      <c r="D55" s="10" t="s">
        <v>12</v>
      </c>
      <c r="E55" s="10">
        <v>13000000</v>
      </c>
      <c r="F55" s="10">
        <f t="shared" si="1"/>
        <v>507000000</v>
      </c>
    </row>
    <row r="56" spans="1:8" x14ac:dyDescent="0.25">
      <c r="A56" s="18">
        <v>8</v>
      </c>
      <c r="B56" s="10" t="s">
        <v>27</v>
      </c>
      <c r="C56" s="208">
        <v>0.5</v>
      </c>
      <c r="D56" s="10" t="s">
        <v>12</v>
      </c>
      <c r="E56" s="10">
        <v>35000000</v>
      </c>
      <c r="F56" s="10">
        <f t="shared" si="1"/>
        <v>17500000</v>
      </c>
    </row>
    <row r="57" spans="1:8" x14ac:dyDescent="0.25">
      <c r="A57" s="18">
        <v>9</v>
      </c>
      <c r="B57" s="10" t="s">
        <v>28</v>
      </c>
      <c r="C57" s="10">
        <f>ROUNDUP((C54/15)*2/30,0)</f>
        <v>6</v>
      </c>
      <c r="D57" s="10" t="s">
        <v>12</v>
      </c>
      <c r="E57" s="10">
        <v>17290006</v>
      </c>
      <c r="F57" s="10">
        <f t="shared" si="1"/>
        <v>103740036</v>
      </c>
    </row>
    <row r="58" spans="1:8" x14ac:dyDescent="0.25">
      <c r="A58" s="18">
        <v>10</v>
      </c>
      <c r="B58" s="10" t="s">
        <v>29</v>
      </c>
      <c r="C58" s="10">
        <f>C55</f>
        <v>39</v>
      </c>
      <c r="D58" s="10" t="s">
        <v>12</v>
      </c>
      <c r="E58" s="10">
        <v>2300000</v>
      </c>
      <c r="F58" s="10">
        <f t="shared" si="1"/>
        <v>89700000</v>
      </c>
    </row>
    <row r="59" spans="1:8" x14ac:dyDescent="0.25">
      <c r="A59" s="18">
        <v>11</v>
      </c>
      <c r="B59" s="16" t="s">
        <v>30</v>
      </c>
      <c r="C59" s="16">
        <f>C55</f>
        <v>39</v>
      </c>
      <c r="D59" s="16" t="s">
        <v>12</v>
      </c>
      <c r="E59" s="16">
        <v>0</v>
      </c>
      <c r="F59" s="10">
        <f t="shared" si="1"/>
        <v>0</v>
      </c>
    </row>
    <row r="60" spans="1:8" x14ac:dyDescent="0.25">
      <c r="A60" s="18">
        <v>12</v>
      </c>
      <c r="B60" s="16" t="s">
        <v>35</v>
      </c>
      <c r="C60" s="16">
        <v>0</v>
      </c>
      <c r="D60" s="16" t="s">
        <v>3</v>
      </c>
      <c r="E60" s="16">
        <v>175000</v>
      </c>
      <c r="F60" s="10">
        <f t="shared" si="1"/>
        <v>0</v>
      </c>
    </row>
    <row r="61" spans="1:8" s="196" customFormat="1" x14ac:dyDescent="0.25">
      <c r="A61" s="18">
        <v>13</v>
      </c>
      <c r="B61" s="10" t="s">
        <v>48</v>
      </c>
      <c r="C61" s="196">
        <v>1</v>
      </c>
      <c r="D61" s="16" t="s">
        <v>31</v>
      </c>
      <c r="E61" s="16">
        <v>170000000</v>
      </c>
      <c r="F61" s="217">
        <f>C61*E61</f>
        <v>170000000</v>
      </c>
      <c r="H61" s="25"/>
    </row>
    <row r="62" spans="1:8" x14ac:dyDescent="0.25">
      <c r="A62" s="18">
        <v>14</v>
      </c>
      <c r="B62" s="16" t="s">
        <v>32</v>
      </c>
      <c r="C62" s="16">
        <v>0</v>
      </c>
      <c r="D62" s="16" t="s">
        <v>31</v>
      </c>
      <c r="E62" s="16">
        <v>800000000</v>
      </c>
      <c r="F62" s="10">
        <f t="shared" si="1"/>
        <v>0</v>
      </c>
    </row>
    <row r="63" spans="1:8" x14ac:dyDescent="0.25">
      <c r="A63" s="18">
        <v>15</v>
      </c>
      <c r="B63" s="16" t="s">
        <v>33</v>
      </c>
      <c r="C63" s="16">
        <f>C7</f>
        <v>3892.08</v>
      </c>
      <c r="D63" s="16" t="s">
        <v>3</v>
      </c>
      <c r="E63" s="16">
        <f>Overall!I218</f>
        <v>766451.75515656883</v>
      </c>
      <c r="F63" s="10">
        <f t="shared" si="1"/>
        <v>2983091547.2097783</v>
      </c>
    </row>
    <row r="64" spans="1:8" x14ac:dyDescent="0.25">
      <c r="A64" s="13"/>
      <c r="B64" s="14" t="s">
        <v>21</v>
      </c>
      <c r="C64" s="14">
        <f>F64/C7</f>
        <v>1246480.8677498526</v>
      </c>
      <c r="D64" s="14" t="s">
        <v>22</v>
      </c>
      <c r="E64" s="14"/>
      <c r="F64" s="14">
        <f>SUM(F51:F63)</f>
        <v>4851403255.7518463</v>
      </c>
    </row>
    <row r="65" spans="1:6" x14ac:dyDescent="0.25">
      <c r="A65" s="17"/>
      <c r="B65" s="17"/>
      <c r="C65" s="17">
        <f>C50+C64</f>
        <v>1279385.8507851213</v>
      </c>
      <c r="D65" s="380"/>
      <c r="E65" s="381"/>
      <c r="F65" s="17">
        <f>F50+F64</f>
        <v>4979472082.1237545</v>
      </c>
    </row>
  </sheetData>
  <mergeCells count="12">
    <mergeCell ref="F20:F21"/>
    <mergeCell ref="D43:E43"/>
    <mergeCell ref="A46:B47"/>
    <mergeCell ref="C46:C47"/>
    <mergeCell ref="D46:D47"/>
    <mergeCell ref="E46:E47"/>
    <mergeCell ref="F46:F47"/>
    <mergeCell ref="D65:E65"/>
    <mergeCell ref="A20:B21"/>
    <mergeCell ref="C20:C21"/>
    <mergeCell ref="D20:D21"/>
    <mergeCell ref="E20:E21"/>
  </mergeCells>
  <pageMargins left="0.7" right="0.7" top="0.75" bottom="0.75" header="0.3" footer="0.3"/>
  <ignoredErrors>
    <ignoredError sqref="F50 F26" formula="1"/>
    <ignoredError sqref="C43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5" zoomScale="95" workbookViewId="0">
      <selection activeCell="C23" sqref="C23"/>
    </sheetView>
  </sheetViews>
  <sheetFormatPr defaultRowHeight="15" x14ac:dyDescent="0.25"/>
  <cols>
    <col min="1" max="1" width="5.7109375" customWidth="1"/>
    <col min="2" max="2" width="30.140625" customWidth="1"/>
    <col min="3" max="3" width="17.140625" customWidth="1"/>
    <col min="4" max="4" width="11.140625" customWidth="1"/>
    <col min="5" max="5" width="15.7109375" customWidth="1"/>
    <col min="6" max="6" width="16.28515625" customWidth="1"/>
    <col min="166" max="166" width="5.7109375" customWidth="1"/>
    <col min="167" max="167" width="29" customWidth="1"/>
    <col min="168" max="168" width="17.140625" customWidth="1"/>
    <col min="169" max="169" width="11.140625" customWidth="1"/>
    <col min="170" max="170" width="15.7109375" customWidth="1"/>
    <col min="171" max="171" width="16.28515625" customWidth="1"/>
    <col min="172" max="172" width="21.140625" customWidth="1"/>
    <col min="173" max="173" width="13" customWidth="1"/>
    <col min="174" max="174" width="15.28515625" customWidth="1"/>
    <col min="175" max="176" width="14.28515625" customWidth="1"/>
    <col min="177" max="178" width="15" customWidth="1"/>
    <col min="179" max="179" width="17.7109375" customWidth="1"/>
    <col min="180" max="180" width="15.7109375" customWidth="1"/>
    <col min="181" max="182" width="15" customWidth="1"/>
    <col min="183" max="183" width="15.85546875" customWidth="1"/>
    <col min="184" max="184" width="17.85546875" customWidth="1"/>
    <col min="185" max="185" width="15.85546875" bestFit="1" customWidth="1"/>
    <col min="186" max="186" width="18.7109375" bestFit="1" customWidth="1"/>
    <col min="187" max="187" width="5.7109375" customWidth="1"/>
    <col min="188" max="188" width="16.5703125" customWidth="1"/>
    <col min="189" max="189" width="18.7109375" bestFit="1" customWidth="1"/>
    <col min="190" max="191" width="15.85546875" bestFit="1" customWidth="1"/>
    <col min="192" max="192" width="14.85546875" bestFit="1" customWidth="1"/>
    <col min="193" max="193" width="14.28515625" bestFit="1" customWidth="1"/>
    <col min="194" max="194" width="15.28515625" customWidth="1"/>
    <col min="195" max="195" width="15.85546875" customWidth="1"/>
    <col min="196" max="196" width="14.28515625" customWidth="1"/>
    <col min="197" max="197" width="14.85546875" bestFit="1" customWidth="1"/>
    <col min="198" max="198" width="16.140625" customWidth="1"/>
    <col min="199" max="199" width="17.28515625" customWidth="1"/>
    <col min="200" max="200" width="15.85546875" bestFit="1" customWidth="1"/>
    <col min="201" max="201" width="18.7109375" bestFit="1" customWidth="1"/>
    <col min="203" max="203" width="14.28515625" bestFit="1" customWidth="1"/>
    <col min="204" max="204" width="18.7109375" bestFit="1" customWidth="1"/>
    <col min="205" max="206" width="15.85546875" bestFit="1" customWidth="1"/>
    <col min="207" max="207" width="14.85546875" bestFit="1" customWidth="1"/>
    <col min="208" max="208" width="16.85546875" customWidth="1"/>
    <col min="209" max="209" width="15.28515625" customWidth="1"/>
    <col min="210" max="210" width="15.85546875" customWidth="1"/>
    <col min="211" max="211" width="14.28515625" customWidth="1"/>
    <col min="212" max="212" width="14.85546875" bestFit="1" customWidth="1"/>
    <col min="213" max="213" width="16.140625" customWidth="1"/>
    <col min="214" max="214" width="17.28515625" customWidth="1"/>
    <col min="215" max="215" width="15.85546875" bestFit="1" customWidth="1"/>
    <col min="216" max="216" width="18.7109375" bestFit="1" customWidth="1"/>
    <col min="218" max="218" width="14.28515625" bestFit="1" customWidth="1"/>
    <col min="219" max="219" width="18.7109375" bestFit="1" customWidth="1"/>
    <col min="220" max="221" width="15.85546875" bestFit="1" customWidth="1"/>
    <col min="222" max="222" width="14.85546875" bestFit="1" customWidth="1"/>
    <col min="223" max="223" width="14.28515625" bestFit="1" customWidth="1"/>
    <col min="224" max="224" width="15.28515625" customWidth="1"/>
    <col min="225" max="225" width="15.85546875" customWidth="1"/>
    <col min="226" max="226" width="14.28515625" customWidth="1"/>
    <col min="227" max="227" width="14.85546875" bestFit="1" customWidth="1"/>
    <col min="228" max="228" width="16.140625" customWidth="1"/>
    <col min="229" max="229" width="17.28515625" customWidth="1"/>
    <col min="230" max="230" width="15.85546875" bestFit="1" customWidth="1"/>
    <col min="231" max="231" width="18.7109375" bestFit="1" customWidth="1"/>
    <col min="233" max="233" width="14.28515625" bestFit="1" customWidth="1"/>
    <col min="234" max="234" width="18.7109375" bestFit="1" customWidth="1"/>
    <col min="235" max="236" width="15.85546875" bestFit="1" customWidth="1"/>
    <col min="237" max="237" width="14.85546875" bestFit="1" customWidth="1"/>
    <col min="238" max="238" width="14.28515625" bestFit="1" customWidth="1"/>
    <col min="239" max="239" width="15.28515625" customWidth="1"/>
    <col min="240" max="240" width="15.85546875" customWidth="1"/>
    <col min="241" max="241" width="14.28515625" customWidth="1"/>
    <col min="242" max="242" width="14.85546875" bestFit="1" customWidth="1"/>
    <col min="243" max="243" width="16.140625" customWidth="1"/>
    <col min="244" max="244" width="17.28515625" customWidth="1"/>
    <col min="245" max="245" width="15.85546875" bestFit="1" customWidth="1"/>
    <col min="246" max="246" width="18.7109375" bestFit="1" customWidth="1"/>
    <col min="248" max="248" width="14.28515625" bestFit="1" customWidth="1"/>
    <col min="249" max="249" width="18.7109375" bestFit="1" customWidth="1"/>
    <col min="250" max="251" width="15.85546875" bestFit="1" customWidth="1"/>
    <col min="252" max="252" width="14.85546875" bestFit="1" customWidth="1"/>
    <col min="253" max="253" width="14.28515625" bestFit="1" customWidth="1"/>
    <col min="254" max="254" width="15.28515625" customWidth="1"/>
    <col min="255" max="255" width="15.85546875" customWidth="1"/>
    <col min="256" max="256" width="14.28515625" customWidth="1"/>
    <col min="257" max="257" width="14.85546875" bestFit="1" customWidth="1"/>
    <col min="258" max="258" width="16.140625" customWidth="1"/>
    <col min="259" max="259" width="17.28515625" customWidth="1"/>
    <col min="260" max="260" width="15.85546875" bestFit="1" customWidth="1"/>
    <col min="261" max="261" width="18.7109375" bestFit="1" customWidth="1"/>
    <col min="422" max="422" width="5.7109375" customWidth="1"/>
    <col min="423" max="423" width="29" customWidth="1"/>
    <col min="424" max="424" width="17.140625" customWidth="1"/>
    <col min="425" max="425" width="11.140625" customWidth="1"/>
    <col min="426" max="426" width="15.7109375" customWidth="1"/>
    <col min="427" max="427" width="16.28515625" customWidth="1"/>
    <col min="428" max="428" width="21.140625" customWidth="1"/>
    <col min="429" max="429" width="13" customWidth="1"/>
    <col min="430" max="430" width="15.28515625" customWidth="1"/>
    <col min="431" max="432" width="14.28515625" customWidth="1"/>
    <col min="433" max="434" width="15" customWidth="1"/>
    <col min="435" max="435" width="17.7109375" customWidth="1"/>
    <col min="436" max="436" width="15.7109375" customWidth="1"/>
    <col min="437" max="438" width="15" customWidth="1"/>
    <col min="439" max="439" width="15.85546875" customWidth="1"/>
    <col min="440" max="440" width="17.85546875" customWidth="1"/>
    <col min="441" max="441" width="15.85546875" bestFit="1" customWidth="1"/>
    <col min="442" max="442" width="18.7109375" bestFit="1" customWidth="1"/>
    <col min="443" max="443" width="5.7109375" customWidth="1"/>
    <col min="444" max="444" width="16.5703125" customWidth="1"/>
    <col min="445" max="445" width="18.7109375" bestFit="1" customWidth="1"/>
    <col min="446" max="447" width="15.85546875" bestFit="1" customWidth="1"/>
    <col min="448" max="448" width="14.85546875" bestFit="1" customWidth="1"/>
    <col min="449" max="449" width="14.28515625" bestFit="1" customWidth="1"/>
    <col min="450" max="450" width="15.28515625" customWidth="1"/>
    <col min="451" max="451" width="15.85546875" customWidth="1"/>
    <col min="452" max="452" width="14.28515625" customWidth="1"/>
    <col min="453" max="453" width="14.85546875" bestFit="1" customWidth="1"/>
    <col min="454" max="454" width="16.140625" customWidth="1"/>
    <col min="455" max="455" width="17.28515625" customWidth="1"/>
    <col min="456" max="456" width="15.85546875" bestFit="1" customWidth="1"/>
    <col min="457" max="457" width="18.7109375" bestFit="1" customWidth="1"/>
    <col min="459" max="459" width="14.28515625" bestFit="1" customWidth="1"/>
    <col min="460" max="460" width="18.7109375" bestFit="1" customWidth="1"/>
    <col min="461" max="462" width="15.85546875" bestFit="1" customWidth="1"/>
    <col min="463" max="463" width="14.85546875" bestFit="1" customWidth="1"/>
    <col min="464" max="464" width="16.85546875" customWidth="1"/>
    <col min="465" max="465" width="15.28515625" customWidth="1"/>
    <col min="466" max="466" width="15.85546875" customWidth="1"/>
    <col min="467" max="467" width="14.28515625" customWidth="1"/>
    <col min="468" max="468" width="14.85546875" bestFit="1" customWidth="1"/>
    <col min="469" max="469" width="16.140625" customWidth="1"/>
    <col min="470" max="470" width="17.28515625" customWidth="1"/>
    <col min="471" max="471" width="15.85546875" bestFit="1" customWidth="1"/>
    <col min="472" max="472" width="18.7109375" bestFit="1" customWidth="1"/>
    <col min="474" max="474" width="14.28515625" bestFit="1" customWidth="1"/>
    <col min="475" max="475" width="18.7109375" bestFit="1" customWidth="1"/>
    <col min="476" max="477" width="15.85546875" bestFit="1" customWidth="1"/>
    <col min="478" max="478" width="14.85546875" bestFit="1" customWidth="1"/>
    <col min="479" max="479" width="14.28515625" bestFit="1" customWidth="1"/>
    <col min="480" max="480" width="15.28515625" customWidth="1"/>
    <col min="481" max="481" width="15.85546875" customWidth="1"/>
    <col min="482" max="482" width="14.28515625" customWidth="1"/>
    <col min="483" max="483" width="14.85546875" bestFit="1" customWidth="1"/>
    <col min="484" max="484" width="16.140625" customWidth="1"/>
    <col min="485" max="485" width="17.28515625" customWidth="1"/>
    <col min="486" max="486" width="15.85546875" bestFit="1" customWidth="1"/>
    <col min="487" max="487" width="18.7109375" bestFit="1" customWidth="1"/>
    <col min="489" max="489" width="14.28515625" bestFit="1" customWidth="1"/>
    <col min="490" max="490" width="18.7109375" bestFit="1" customWidth="1"/>
    <col min="491" max="492" width="15.85546875" bestFit="1" customWidth="1"/>
    <col min="493" max="493" width="14.85546875" bestFit="1" customWidth="1"/>
    <col min="494" max="494" width="14.28515625" bestFit="1" customWidth="1"/>
    <col min="495" max="495" width="15.28515625" customWidth="1"/>
    <col min="496" max="496" width="15.85546875" customWidth="1"/>
    <col min="497" max="497" width="14.28515625" customWidth="1"/>
    <col min="498" max="498" width="14.85546875" bestFit="1" customWidth="1"/>
    <col min="499" max="499" width="16.140625" customWidth="1"/>
    <col min="500" max="500" width="17.28515625" customWidth="1"/>
    <col min="501" max="501" width="15.85546875" bestFit="1" customWidth="1"/>
    <col min="502" max="502" width="18.7109375" bestFit="1" customWidth="1"/>
    <col min="504" max="504" width="14.28515625" bestFit="1" customWidth="1"/>
    <col min="505" max="505" width="18.7109375" bestFit="1" customWidth="1"/>
    <col min="506" max="507" width="15.85546875" bestFit="1" customWidth="1"/>
    <col min="508" max="508" width="14.85546875" bestFit="1" customWidth="1"/>
    <col min="509" max="509" width="14.28515625" bestFit="1" customWidth="1"/>
    <col min="510" max="510" width="15.28515625" customWidth="1"/>
    <col min="511" max="511" width="15.85546875" customWidth="1"/>
    <col min="512" max="512" width="14.28515625" customWidth="1"/>
    <col min="513" max="513" width="14.85546875" bestFit="1" customWidth="1"/>
    <col min="514" max="514" width="16.140625" customWidth="1"/>
    <col min="515" max="515" width="17.28515625" customWidth="1"/>
    <col min="516" max="516" width="15.85546875" bestFit="1" customWidth="1"/>
    <col min="517" max="517" width="18.7109375" bestFit="1" customWidth="1"/>
    <col min="678" max="678" width="5.7109375" customWidth="1"/>
    <col min="679" max="679" width="29" customWidth="1"/>
    <col min="680" max="680" width="17.140625" customWidth="1"/>
    <col min="681" max="681" width="11.140625" customWidth="1"/>
    <col min="682" max="682" width="15.7109375" customWidth="1"/>
    <col min="683" max="683" width="16.28515625" customWidth="1"/>
    <col min="684" max="684" width="21.140625" customWidth="1"/>
    <col min="685" max="685" width="13" customWidth="1"/>
    <col min="686" max="686" width="15.28515625" customWidth="1"/>
    <col min="687" max="688" width="14.28515625" customWidth="1"/>
    <col min="689" max="690" width="15" customWidth="1"/>
    <col min="691" max="691" width="17.7109375" customWidth="1"/>
    <col min="692" max="692" width="15.7109375" customWidth="1"/>
    <col min="693" max="694" width="15" customWidth="1"/>
    <col min="695" max="695" width="15.85546875" customWidth="1"/>
    <col min="696" max="696" width="17.85546875" customWidth="1"/>
    <col min="697" max="697" width="15.85546875" bestFit="1" customWidth="1"/>
    <col min="698" max="698" width="18.7109375" bestFit="1" customWidth="1"/>
    <col min="699" max="699" width="5.7109375" customWidth="1"/>
    <col min="700" max="700" width="16.5703125" customWidth="1"/>
    <col min="701" max="701" width="18.7109375" bestFit="1" customWidth="1"/>
    <col min="702" max="703" width="15.85546875" bestFit="1" customWidth="1"/>
    <col min="704" max="704" width="14.85546875" bestFit="1" customWidth="1"/>
    <col min="705" max="705" width="14.28515625" bestFit="1" customWidth="1"/>
    <col min="706" max="706" width="15.28515625" customWidth="1"/>
    <col min="707" max="707" width="15.85546875" customWidth="1"/>
    <col min="708" max="708" width="14.28515625" customWidth="1"/>
    <col min="709" max="709" width="14.85546875" bestFit="1" customWidth="1"/>
    <col min="710" max="710" width="16.140625" customWidth="1"/>
    <col min="711" max="711" width="17.28515625" customWidth="1"/>
    <col min="712" max="712" width="15.85546875" bestFit="1" customWidth="1"/>
    <col min="713" max="713" width="18.7109375" bestFit="1" customWidth="1"/>
    <col min="715" max="715" width="14.28515625" bestFit="1" customWidth="1"/>
    <col min="716" max="716" width="18.7109375" bestFit="1" customWidth="1"/>
    <col min="717" max="718" width="15.85546875" bestFit="1" customWidth="1"/>
    <col min="719" max="719" width="14.85546875" bestFit="1" customWidth="1"/>
    <col min="720" max="720" width="16.85546875" customWidth="1"/>
    <col min="721" max="721" width="15.28515625" customWidth="1"/>
    <col min="722" max="722" width="15.85546875" customWidth="1"/>
    <col min="723" max="723" width="14.28515625" customWidth="1"/>
    <col min="724" max="724" width="14.85546875" bestFit="1" customWidth="1"/>
    <col min="725" max="725" width="16.140625" customWidth="1"/>
    <col min="726" max="726" width="17.28515625" customWidth="1"/>
    <col min="727" max="727" width="15.85546875" bestFit="1" customWidth="1"/>
    <col min="728" max="728" width="18.7109375" bestFit="1" customWidth="1"/>
    <col min="730" max="730" width="14.28515625" bestFit="1" customWidth="1"/>
    <col min="731" max="731" width="18.7109375" bestFit="1" customWidth="1"/>
    <col min="732" max="733" width="15.85546875" bestFit="1" customWidth="1"/>
    <col min="734" max="734" width="14.85546875" bestFit="1" customWidth="1"/>
    <col min="735" max="735" width="14.28515625" bestFit="1" customWidth="1"/>
    <col min="736" max="736" width="15.28515625" customWidth="1"/>
    <col min="737" max="737" width="15.85546875" customWidth="1"/>
    <col min="738" max="738" width="14.28515625" customWidth="1"/>
    <col min="739" max="739" width="14.85546875" bestFit="1" customWidth="1"/>
    <col min="740" max="740" width="16.140625" customWidth="1"/>
    <col min="741" max="741" width="17.28515625" customWidth="1"/>
    <col min="742" max="742" width="15.85546875" bestFit="1" customWidth="1"/>
    <col min="743" max="743" width="18.7109375" bestFit="1" customWidth="1"/>
    <col min="745" max="745" width="14.28515625" bestFit="1" customWidth="1"/>
    <col min="746" max="746" width="18.7109375" bestFit="1" customWidth="1"/>
    <col min="747" max="748" width="15.85546875" bestFit="1" customWidth="1"/>
    <col min="749" max="749" width="14.85546875" bestFit="1" customWidth="1"/>
    <col min="750" max="750" width="14.28515625" bestFit="1" customWidth="1"/>
    <col min="751" max="751" width="15.28515625" customWidth="1"/>
    <col min="752" max="752" width="15.85546875" customWidth="1"/>
    <col min="753" max="753" width="14.28515625" customWidth="1"/>
    <col min="754" max="754" width="14.85546875" bestFit="1" customWidth="1"/>
    <col min="755" max="755" width="16.140625" customWidth="1"/>
    <col min="756" max="756" width="17.28515625" customWidth="1"/>
    <col min="757" max="757" width="15.85546875" bestFit="1" customWidth="1"/>
    <col min="758" max="758" width="18.7109375" bestFit="1" customWidth="1"/>
    <col min="760" max="760" width="14.28515625" bestFit="1" customWidth="1"/>
    <col min="761" max="761" width="18.7109375" bestFit="1" customWidth="1"/>
    <col min="762" max="763" width="15.85546875" bestFit="1" customWidth="1"/>
    <col min="764" max="764" width="14.85546875" bestFit="1" customWidth="1"/>
    <col min="765" max="765" width="14.28515625" bestFit="1" customWidth="1"/>
    <col min="766" max="766" width="15.28515625" customWidth="1"/>
    <col min="767" max="767" width="15.85546875" customWidth="1"/>
    <col min="768" max="768" width="14.28515625" customWidth="1"/>
    <col min="769" max="769" width="14.85546875" bestFit="1" customWidth="1"/>
    <col min="770" max="770" width="16.140625" customWidth="1"/>
    <col min="771" max="771" width="17.28515625" customWidth="1"/>
    <col min="772" max="772" width="15.85546875" bestFit="1" customWidth="1"/>
    <col min="773" max="773" width="18.7109375" bestFit="1" customWidth="1"/>
    <col min="934" max="934" width="5.7109375" customWidth="1"/>
    <col min="935" max="935" width="29" customWidth="1"/>
    <col min="936" max="936" width="17.140625" customWidth="1"/>
    <col min="937" max="937" width="11.140625" customWidth="1"/>
    <col min="938" max="938" width="15.7109375" customWidth="1"/>
    <col min="939" max="939" width="16.28515625" customWidth="1"/>
    <col min="940" max="940" width="21.140625" customWidth="1"/>
    <col min="941" max="941" width="13" customWidth="1"/>
    <col min="942" max="942" width="15.28515625" customWidth="1"/>
    <col min="943" max="944" width="14.28515625" customWidth="1"/>
    <col min="945" max="946" width="15" customWidth="1"/>
    <col min="947" max="947" width="17.7109375" customWidth="1"/>
    <col min="948" max="948" width="15.7109375" customWidth="1"/>
    <col min="949" max="950" width="15" customWidth="1"/>
    <col min="951" max="951" width="15.85546875" customWidth="1"/>
    <col min="952" max="952" width="17.85546875" customWidth="1"/>
    <col min="953" max="953" width="15.85546875" bestFit="1" customWidth="1"/>
    <col min="954" max="954" width="18.7109375" bestFit="1" customWidth="1"/>
    <col min="955" max="955" width="5.7109375" customWidth="1"/>
    <col min="956" max="956" width="16.5703125" customWidth="1"/>
    <col min="957" max="957" width="18.7109375" bestFit="1" customWidth="1"/>
    <col min="958" max="959" width="15.85546875" bestFit="1" customWidth="1"/>
    <col min="960" max="960" width="14.85546875" bestFit="1" customWidth="1"/>
    <col min="961" max="961" width="14.28515625" bestFit="1" customWidth="1"/>
    <col min="962" max="962" width="15.28515625" customWidth="1"/>
    <col min="963" max="963" width="15.85546875" customWidth="1"/>
    <col min="964" max="964" width="14.28515625" customWidth="1"/>
    <col min="965" max="965" width="14.85546875" bestFit="1" customWidth="1"/>
    <col min="966" max="966" width="16.140625" customWidth="1"/>
    <col min="967" max="967" width="17.28515625" customWidth="1"/>
    <col min="968" max="968" width="15.85546875" bestFit="1" customWidth="1"/>
    <col min="969" max="969" width="18.7109375" bestFit="1" customWidth="1"/>
    <col min="971" max="971" width="14.28515625" bestFit="1" customWidth="1"/>
    <col min="972" max="972" width="18.7109375" bestFit="1" customWidth="1"/>
    <col min="973" max="974" width="15.85546875" bestFit="1" customWidth="1"/>
    <col min="975" max="975" width="14.85546875" bestFit="1" customWidth="1"/>
    <col min="976" max="976" width="16.85546875" customWidth="1"/>
    <col min="977" max="977" width="15.28515625" customWidth="1"/>
    <col min="978" max="978" width="15.85546875" customWidth="1"/>
    <col min="979" max="979" width="14.28515625" customWidth="1"/>
    <col min="980" max="980" width="14.85546875" bestFit="1" customWidth="1"/>
    <col min="981" max="981" width="16.140625" customWidth="1"/>
    <col min="982" max="982" width="17.28515625" customWidth="1"/>
    <col min="983" max="983" width="15.85546875" bestFit="1" customWidth="1"/>
    <col min="984" max="984" width="18.7109375" bestFit="1" customWidth="1"/>
    <col min="986" max="986" width="14.28515625" bestFit="1" customWidth="1"/>
    <col min="987" max="987" width="18.7109375" bestFit="1" customWidth="1"/>
    <col min="988" max="989" width="15.85546875" bestFit="1" customWidth="1"/>
    <col min="990" max="990" width="14.85546875" bestFit="1" customWidth="1"/>
    <col min="991" max="991" width="14.28515625" bestFit="1" customWidth="1"/>
    <col min="992" max="992" width="15.28515625" customWidth="1"/>
    <col min="993" max="993" width="15.85546875" customWidth="1"/>
    <col min="994" max="994" width="14.28515625" customWidth="1"/>
    <col min="995" max="995" width="14.85546875" bestFit="1" customWidth="1"/>
    <col min="996" max="996" width="16.140625" customWidth="1"/>
    <col min="997" max="997" width="17.28515625" customWidth="1"/>
    <col min="998" max="998" width="15.85546875" bestFit="1" customWidth="1"/>
    <col min="999" max="999" width="18.7109375" bestFit="1" customWidth="1"/>
    <col min="1001" max="1001" width="14.28515625" bestFit="1" customWidth="1"/>
    <col min="1002" max="1002" width="18.7109375" bestFit="1" customWidth="1"/>
    <col min="1003" max="1004" width="15.85546875" bestFit="1" customWidth="1"/>
    <col min="1005" max="1005" width="14.85546875" bestFit="1" customWidth="1"/>
    <col min="1006" max="1006" width="14.28515625" bestFit="1" customWidth="1"/>
    <col min="1007" max="1007" width="15.28515625" customWidth="1"/>
    <col min="1008" max="1008" width="15.85546875" customWidth="1"/>
    <col min="1009" max="1009" width="14.28515625" customWidth="1"/>
    <col min="1010" max="1010" width="14.85546875" bestFit="1" customWidth="1"/>
    <col min="1011" max="1011" width="16.140625" customWidth="1"/>
    <col min="1012" max="1012" width="17.28515625" customWidth="1"/>
    <col min="1013" max="1013" width="15.85546875" bestFit="1" customWidth="1"/>
    <col min="1014" max="1014" width="18.7109375" bestFit="1" customWidth="1"/>
    <col min="1016" max="1016" width="14.28515625" bestFit="1" customWidth="1"/>
    <col min="1017" max="1017" width="18.7109375" bestFit="1" customWidth="1"/>
    <col min="1018" max="1019" width="15.85546875" bestFit="1" customWidth="1"/>
    <col min="1020" max="1020" width="14.85546875" bestFit="1" customWidth="1"/>
    <col min="1021" max="1021" width="14.28515625" bestFit="1" customWidth="1"/>
    <col min="1022" max="1022" width="15.28515625" customWidth="1"/>
    <col min="1023" max="1023" width="15.85546875" customWidth="1"/>
    <col min="1024" max="1024" width="14.28515625" customWidth="1"/>
    <col min="1025" max="1025" width="14.85546875" bestFit="1" customWidth="1"/>
    <col min="1026" max="1026" width="16.140625" customWidth="1"/>
    <col min="1027" max="1027" width="17.28515625" customWidth="1"/>
    <col min="1028" max="1028" width="15.85546875" bestFit="1" customWidth="1"/>
    <col min="1029" max="1029" width="18.7109375" bestFit="1" customWidth="1"/>
    <col min="1190" max="1190" width="5.7109375" customWidth="1"/>
    <col min="1191" max="1191" width="29" customWidth="1"/>
    <col min="1192" max="1192" width="17.140625" customWidth="1"/>
    <col min="1193" max="1193" width="11.140625" customWidth="1"/>
    <col min="1194" max="1194" width="15.7109375" customWidth="1"/>
    <col min="1195" max="1195" width="16.28515625" customWidth="1"/>
    <col min="1196" max="1196" width="21.140625" customWidth="1"/>
    <col min="1197" max="1197" width="13" customWidth="1"/>
    <col min="1198" max="1198" width="15.28515625" customWidth="1"/>
    <col min="1199" max="1200" width="14.28515625" customWidth="1"/>
    <col min="1201" max="1202" width="15" customWidth="1"/>
    <col min="1203" max="1203" width="17.7109375" customWidth="1"/>
    <col min="1204" max="1204" width="15.7109375" customWidth="1"/>
    <col min="1205" max="1206" width="15" customWidth="1"/>
    <col min="1207" max="1207" width="15.85546875" customWidth="1"/>
    <col min="1208" max="1208" width="17.85546875" customWidth="1"/>
    <col min="1209" max="1209" width="15.85546875" bestFit="1" customWidth="1"/>
    <col min="1210" max="1210" width="18.7109375" bestFit="1" customWidth="1"/>
    <col min="1211" max="1211" width="5.7109375" customWidth="1"/>
    <col min="1212" max="1212" width="16.5703125" customWidth="1"/>
    <col min="1213" max="1213" width="18.7109375" bestFit="1" customWidth="1"/>
    <col min="1214" max="1215" width="15.85546875" bestFit="1" customWidth="1"/>
    <col min="1216" max="1216" width="14.85546875" bestFit="1" customWidth="1"/>
    <col min="1217" max="1217" width="14.28515625" bestFit="1" customWidth="1"/>
    <col min="1218" max="1218" width="15.28515625" customWidth="1"/>
    <col min="1219" max="1219" width="15.85546875" customWidth="1"/>
    <col min="1220" max="1220" width="14.28515625" customWidth="1"/>
    <col min="1221" max="1221" width="14.85546875" bestFit="1" customWidth="1"/>
    <col min="1222" max="1222" width="16.140625" customWidth="1"/>
    <col min="1223" max="1223" width="17.28515625" customWidth="1"/>
    <col min="1224" max="1224" width="15.85546875" bestFit="1" customWidth="1"/>
    <col min="1225" max="1225" width="18.7109375" bestFit="1" customWidth="1"/>
    <col min="1227" max="1227" width="14.28515625" bestFit="1" customWidth="1"/>
    <col min="1228" max="1228" width="18.7109375" bestFit="1" customWidth="1"/>
    <col min="1229" max="1230" width="15.85546875" bestFit="1" customWidth="1"/>
    <col min="1231" max="1231" width="14.85546875" bestFit="1" customWidth="1"/>
    <col min="1232" max="1232" width="16.85546875" customWidth="1"/>
    <col min="1233" max="1233" width="15.28515625" customWidth="1"/>
    <col min="1234" max="1234" width="15.85546875" customWidth="1"/>
    <col min="1235" max="1235" width="14.28515625" customWidth="1"/>
    <col min="1236" max="1236" width="14.85546875" bestFit="1" customWidth="1"/>
    <col min="1237" max="1237" width="16.140625" customWidth="1"/>
    <col min="1238" max="1238" width="17.28515625" customWidth="1"/>
    <col min="1239" max="1239" width="15.85546875" bestFit="1" customWidth="1"/>
    <col min="1240" max="1240" width="18.7109375" bestFit="1" customWidth="1"/>
    <col min="1242" max="1242" width="14.28515625" bestFit="1" customWidth="1"/>
    <col min="1243" max="1243" width="18.7109375" bestFit="1" customWidth="1"/>
    <col min="1244" max="1245" width="15.85546875" bestFit="1" customWidth="1"/>
    <col min="1246" max="1246" width="14.85546875" bestFit="1" customWidth="1"/>
    <col min="1247" max="1247" width="14.28515625" bestFit="1" customWidth="1"/>
    <col min="1248" max="1248" width="15.28515625" customWidth="1"/>
    <col min="1249" max="1249" width="15.85546875" customWidth="1"/>
    <col min="1250" max="1250" width="14.28515625" customWidth="1"/>
    <col min="1251" max="1251" width="14.85546875" bestFit="1" customWidth="1"/>
    <col min="1252" max="1252" width="16.140625" customWidth="1"/>
    <col min="1253" max="1253" width="17.28515625" customWidth="1"/>
    <col min="1254" max="1254" width="15.85546875" bestFit="1" customWidth="1"/>
    <col min="1255" max="1255" width="18.7109375" bestFit="1" customWidth="1"/>
    <col min="1257" max="1257" width="14.28515625" bestFit="1" customWidth="1"/>
    <col min="1258" max="1258" width="18.7109375" bestFit="1" customWidth="1"/>
    <col min="1259" max="1260" width="15.85546875" bestFit="1" customWidth="1"/>
    <col min="1261" max="1261" width="14.85546875" bestFit="1" customWidth="1"/>
    <col min="1262" max="1262" width="14.28515625" bestFit="1" customWidth="1"/>
    <col min="1263" max="1263" width="15.28515625" customWidth="1"/>
    <col min="1264" max="1264" width="15.85546875" customWidth="1"/>
    <col min="1265" max="1265" width="14.28515625" customWidth="1"/>
    <col min="1266" max="1266" width="14.85546875" bestFit="1" customWidth="1"/>
    <col min="1267" max="1267" width="16.140625" customWidth="1"/>
    <col min="1268" max="1268" width="17.28515625" customWidth="1"/>
    <col min="1269" max="1269" width="15.85546875" bestFit="1" customWidth="1"/>
    <col min="1270" max="1270" width="18.7109375" bestFit="1" customWidth="1"/>
    <col min="1272" max="1272" width="14.28515625" bestFit="1" customWidth="1"/>
    <col min="1273" max="1273" width="18.7109375" bestFit="1" customWidth="1"/>
    <col min="1274" max="1275" width="15.85546875" bestFit="1" customWidth="1"/>
    <col min="1276" max="1276" width="14.85546875" bestFit="1" customWidth="1"/>
    <col min="1277" max="1277" width="14.28515625" bestFit="1" customWidth="1"/>
    <col min="1278" max="1278" width="15.28515625" customWidth="1"/>
    <col min="1279" max="1279" width="15.85546875" customWidth="1"/>
    <col min="1280" max="1280" width="14.28515625" customWidth="1"/>
    <col min="1281" max="1281" width="14.85546875" bestFit="1" customWidth="1"/>
    <col min="1282" max="1282" width="16.140625" customWidth="1"/>
    <col min="1283" max="1283" width="17.28515625" customWidth="1"/>
    <col min="1284" max="1284" width="15.85546875" bestFit="1" customWidth="1"/>
    <col min="1285" max="1285" width="18.7109375" bestFit="1" customWidth="1"/>
    <col min="1446" max="1446" width="5.7109375" customWidth="1"/>
    <col min="1447" max="1447" width="29" customWidth="1"/>
    <col min="1448" max="1448" width="17.140625" customWidth="1"/>
    <col min="1449" max="1449" width="11.140625" customWidth="1"/>
    <col min="1450" max="1450" width="15.7109375" customWidth="1"/>
    <col min="1451" max="1451" width="16.28515625" customWidth="1"/>
    <col min="1452" max="1452" width="21.140625" customWidth="1"/>
    <col min="1453" max="1453" width="13" customWidth="1"/>
    <col min="1454" max="1454" width="15.28515625" customWidth="1"/>
    <col min="1455" max="1456" width="14.28515625" customWidth="1"/>
    <col min="1457" max="1458" width="15" customWidth="1"/>
    <col min="1459" max="1459" width="17.7109375" customWidth="1"/>
    <col min="1460" max="1460" width="15.7109375" customWidth="1"/>
    <col min="1461" max="1462" width="15" customWidth="1"/>
    <col min="1463" max="1463" width="15.85546875" customWidth="1"/>
    <col min="1464" max="1464" width="17.85546875" customWidth="1"/>
    <col min="1465" max="1465" width="15.85546875" bestFit="1" customWidth="1"/>
    <col min="1466" max="1466" width="18.7109375" bestFit="1" customWidth="1"/>
    <col min="1467" max="1467" width="5.7109375" customWidth="1"/>
    <col min="1468" max="1468" width="16.5703125" customWidth="1"/>
    <col min="1469" max="1469" width="18.7109375" bestFit="1" customWidth="1"/>
    <col min="1470" max="1471" width="15.85546875" bestFit="1" customWidth="1"/>
    <col min="1472" max="1472" width="14.85546875" bestFit="1" customWidth="1"/>
    <col min="1473" max="1473" width="14.28515625" bestFit="1" customWidth="1"/>
    <col min="1474" max="1474" width="15.28515625" customWidth="1"/>
    <col min="1475" max="1475" width="15.85546875" customWidth="1"/>
    <col min="1476" max="1476" width="14.28515625" customWidth="1"/>
    <col min="1477" max="1477" width="14.85546875" bestFit="1" customWidth="1"/>
    <col min="1478" max="1478" width="16.140625" customWidth="1"/>
    <col min="1479" max="1479" width="17.28515625" customWidth="1"/>
    <col min="1480" max="1480" width="15.85546875" bestFit="1" customWidth="1"/>
    <col min="1481" max="1481" width="18.7109375" bestFit="1" customWidth="1"/>
    <col min="1483" max="1483" width="14.28515625" bestFit="1" customWidth="1"/>
    <col min="1484" max="1484" width="18.7109375" bestFit="1" customWidth="1"/>
    <col min="1485" max="1486" width="15.85546875" bestFit="1" customWidth="1"/>
    <col min="1487" max="1487" width="14.85546875" bestFit="1" customWidth="1"/>
    <col min="1488" max="1488" width="16.85546875" customWidth="1"/>
    <col min="1489" max="1489" width="15.28515625" customWidth="1"/>
    <col min="1490" max="1490" width="15.85546875" customWidth="1"/>
    <col min="1491" max="1491" width="14.28515625" customWidth="1"/>
    <col min="1492" max="1492" width="14.85546875" bestFit="1" customWidth="1"/>
    <col min="1493" max="1493" width="16.140625" customWidth="1"/>
    <col min="1494" max="1494" width="17.28515625" customWidth="1"/>
    <col min="1495" max="1495" width="15.85546875" bestFit="1" customWidth="1"/>
    <col min="1496" max="1496" width="18.7109375" bestFit="1" customWidth="1"/>
    <col min="1498" max="1498" width="14.28515625" bestFit="1" customWidth="1"/>
    <col min="1499" max="1499" width="18.7109375" bestFit="1" customWidth="1"/>
    <col min="1500" max="1501" width="15.85546875" bestFit="1" customWidth="1"/>
    <col min="1502" max="1502" width="14.85546875" bestFit="1" customWidth="1"/>
    <col min="1503" max="1503" width="14.28515625" bestFit="1" customWidth="1"/>
    <col min="1504" max="1504" width="15.28515625" customWidth="1"/>
    <col min="1505" max="1505" width="15.85546875" customWidth="1"/>
    <col min="1506" max="1506" width="14.28515625" customWidth="1"/>
    <col min="1507" max="1507" width="14.85546875" bestFit="1" customWidth="1"/>
    <col min="1508" max="1508" width="16.140625" customWidth="1"/>
    <col min="1509" max="1509" width="17.28515625" customWidth="1"/>
    <col min="1510" max="1510" width="15.85546875" bestFit="1" customWidth="1"/>
    <col min="1511" max="1511" width="18.7109375" bestFit="1" customWidth="1"/>
    <col min="1513" max="1513" width="14.28515625" bestFit="1" customWidth="1"/>
    <col min="1514" max="1514" width="18.7109375" bestFit="1" customWidth="1"/>
    <col min="1515" max="1516" width="15.85546875" bestFit="1" customWidth="1"/>
    <col min="1517" max="1517" width="14.85546875" bestFit="1" customWidth="1"/>
    <col min="1518" max="1518" width="14.28515625" bestFit="1" customWidth="1"/>
    <col min="1519" max="1519" width="15.28515625" customWidth="1"/>
    <col min="1520" max="1520" width="15.85546875" customWidth="1"/>
    <col min="1521" max="1521" width="14.28515625" customWidth="1"/>
    <col min="1522" max="1522" width="14.85546875" bestFit="1" customWidth="1"/>
    <col min="1523" max="1523" width="16.140625" customWidth="1"/>
    <col min="1524" max="1524" width="17.28515625" customWidth="1"/>
    <col min="1525" max="1525" width="15.85546875" bestFit="1" customWidth="1"/>
    <col min="1526" max="1526" width="18.7109375" bestFit="1" customWidth="1"/>
    <col min="1528" max="1528" width="14.28515625" bestFit="1" customWidth="1"/>
    <col min="1529" max="1529" width="18.7109375" bestFit="1" customWidth="1"/>
    <col min="1530" max="1531" width="15.85546875" bestFit="1" customWidth="1"/>
    <col min="1532" max="1532" width="14.85546875" bestFit="1" customWidth="1"/>
    <col min="1533" max="1533" width="14.28515625" bestFit="1" customWidth="1"/>
    <col min="1534" max="1534" width="15.28515625" customWidth="1"/>
    <col min="1535" max="1535" width="15.85546875" customWidth="1"/>
    <col min="1536" max="1536" width="14.28515625" customWidth="1"/>
    <col min="1537" max="1537" width="14.85546875" bestFit="1" customWidth="1"/>
    <col min="1538" max="1538" width="16.140625" customWidth="1"/>
    <col min="1539" max="1539" width="17.28515625" customWidth="1"/>
    <col min="1540" max="1540" width="15.85546875" bestFit="1" customWidth="1"/>
    <col min="1541" max="1541" width="18.7109375" bestFit="1" customWidth="1"/>
    <col min="1702" max="1702" width="5.7109375" customWidth="1"/>
    <col min="1703" max="1703" width="29" customWidth="1"/>
    <col min="1704" max="1704" width="17.140625" customWidth="1"/>
    <col min="1705" max="1705" width="11.140625" customWidth="1"/>
    <col min="1706" max="1706" width="15.7109375" customWidth="1"/>
    <col min="1707" max="1707" width="16.28515625" customWidth="1"/>
    <col min="1708" max="1708" width="21.140625" customWidth="1"/>
    <col min="1709" max="1709" width="13" customWidth="1"/>
    <col min="1710" max="1710" width="15.28515625" customWidth="1"/>
    <col min="1711" max="1712" width="14.28515625" customWidth="1"/>
    <col min="1713" max="1714" width="15" customWidth="1"/>
    <col min="1715" max="1715" width="17.7109375" customWidth="1"/>
    <col min="1716" max="1716" width="15.7109375" customWidth="1"/>
    <col min="1717" max="1718" width="15" customWidth="1"/>
    <col min="1719" max="1719" width="15.85546875" customWidth="1"/>
    <col min="1720" max="1720" width="17.85546875" customWidth="1"/>
    <col min="1721" max="1721" width="15.85546875" bestFit="1" customWidth="1"/>
    <col min="1722" max="1722" width="18.7109375" bestFit="1" customWidth="1"/>
    <col min="1723" max="1723" width="5.7109375" customWidth="1"/>
    <col min="1724" max="1724" width="16.5703125" customWidth="1"/>
    <col min="1725" max="1725" width="18.7109375" bestFit="1" customWidth="1"/>
    <col min="1726" max="1727" width="15.85546875" bestFit="1" customWidth="1"/>
    <col min="1728" max="1728" width="14.85546875" bestFit="1" customWidth="1"/>
    <col min="1729" max="1729" width="14.28515625" bestFit="1" customWidth="1"/>
    <col min="1730" max="1730" width="15.28515625" customWidth="1"/>
    <col min="1731" max="1731" width="15.85546875" customWidth="1"/>
    <col min="1732" max="1732" width="14.28515625" customWidth="1"/>
    <col min="1733" max="1733" width="14.85546875" bestFit="1" customWidth="1"/>
    <col min="1734" max="1734" width="16.140625" customWidth="1"/>
    <col min="1735" max="1735" width="17.28515625" customWidth="1"/>
    <col min="1736" max="1736" width="15.85546875" bestFit="1" customWidth="1"/>
    <col min="1737" max="1737" width="18.7109375" bestFit="1" customWidth="1"/>
    <col min="1739" max="1739" width="14.28515625" bestFit="1" customWidth="1"/>
    <col min="1740" max="1740" width="18.7109375" bestFit="1" customWidth="1"/>
    <col min="1741" max="1742" width="15.85546875" bestFit="1" customWidth="1"/>
    <col min="1743" max="1743" width="14.85546875" bestFit="1" customWidth="1"/>
    <col min="1744" max="1744" width="16.85546875" customWidth="1"/>
    <col min="1745" max="1745" width="15.28515625" customWidth="1"/>
    <col min="1746" max="1746" width="15.85546875" customWidth="1"/>
    <col min="1747" max="1747" width="14.28515625" customWidth="1"/>
    <col min="1748" max="1748" width="14.85546875" bestFit="1" customWidth="1"/>
    <col min="1749" max="1749" width="16.140625" customWidth="1"/>
    <col min="1750" max="1750" width="17.28515625" customWidth="1"/>
    <col min="1751" max="1751" width="15.85546875" bestFit="1" customWidth="1"/>
    <col min="1752" max="1752" width="18.7109375" bestFit="1" customWidth="1"/>
    <col min="1754" max="1754" width="14.28515625" bestFit="1" customWidth="1"/>
    <col min="1755" max="1755" width="18.7109375" bestFit="1" customWidth="1"/>
    <col min="1756" max="1757" width="15.85546875" bestFit="1" customWidth="1"/>
    <col min="1758" max="1758" width="14.85546875" bestFit="1" customWidth="1"/>
    <col min="1759" max="1759" width="14.28515625" bestFit="1" customWidth="1"/>
    <col min="1760" max="1760" width="15.28515625" customWidth="1"/>
    <col min="1761" max="1761" width="15.85546875" customWidth="1"/>
    <col min="1762" max="1762" width="14.28515625" customWidth="1"/>
    <col min="1763" max="1763" width="14.85546875" bestFit="1" customWidth="1"/>
    <col min="1764" max="1764" width="16.140625" customWidth="1"/>
    <col min="1765" max="1765" width="17.28515625" customWidth="1"/>
    <col min="1766" max="1766" width="15.85546875" bestFit="1" customWidth="1"/>
    <col min="1767" max="1767" width="18.7109375" bestFit="1" customWidth="1"/>
    <col min="1769" max="1769" width="14.28515625" bestFit="1" customWidth="1"/>
    <col min="1770" max="1770" width="18.7109375" bestFit="1" customWidth="1"/>
    <col min="1771" max="1772" width="15.85546875" bestFit="1" customWidth="1"/>
    <col min="1773" max="1773" width="14.85546875" bestFit="1" customWidth="1"/>
    <col min="1774" max="1774" width="14.28515625" bestFit="1" customWidth="1"/>
    <col min="1775" max="1775" width="15.28515625" customWidth="1"/>
    <col min="1776" max="1776" width="15.85546875" customWidth="1"/>
    <col min="1777" max="1777" width="14.28515625" customWidth="1"/>
    <col min="1778" max="1778" width="14.85546875" bestFit="1" customWidth="1"/>
    <col min="1779" max="1779" width="16.140625" customWidth="1"/>
    <col min="1780" max="1780" width="17.28515625" customWidth="1"/>
    <col min="1781" max="1781" width="15.85546875" bestFit="1" customWidth="1"/>
    <col min="1782" max="1782" width="18.7109375" bestFit="1" customWidth="1"/>
    <col min="1784" max="1784" width="14.28515625" bestFit="1" customWidth="1"/>
    <col min="1785" max="1785" width="18.7109375" bestFit="1" customWidth="1"/>
    <col min="1786" max="1787" width="15.85546875" bestFit="1" customWidth="1"/>
    <col min="1788" max="1788" width="14.85546875" bestFit="1" customWidth="1"/>
    <col min="1789" max="1789" width="14.28515625" bestFit="1" customWidth="1"/>
    <col min="1790" max="1790" width="15.28515625" customWidth="1"/>
    <col min="1791" max="1791" width="15.85546875" customWidth="1"/>
    <col min="1792" max="1792" width="14.28515625" customWidth="1"/>
    <col min="1793" max="1793" width="14.85546875" bestFit="1" customWidth="1"/>
    <col min="1794" max="1794" width="16.140625" customWidth="1"/>
    <col min="1795" max="1795" width="17.28515625" customWidth="1"/>
    <col min="1796" max="1796" width="15.85546875" bestFit="1" customWidth="1"/>
    <col min="1797" max="1797" width="18.7109375" bestFit="1" customWidth="1"/>
    <col min="1958" max="1958" width="5.7109375" customWidth="1"/>
    <col min="1959" max="1959" width="29" customWidth="1"/>
    <col min="1960" max="1960" width="17.140625" customWidth="1"/>
    <col min="1961" max="1961" width="11.140625" customWidth="1"/>
    <col min="1962" max="1962" width="15.7109375" customWidth="1"/>
    <col min="1963" max="1963" width="16.28515625" customWidth="1"/>
    <col min="1964" max="1964" width="21.140625" customWidth="1"/>
    <col min="1965" max="1965" width="13" customWidth="1"/>
    <col min="1966" max="1966" width="15.28515625" customWidth="1"/>
    <col min="1967" max="1968" width="14.28515625" customWidth="1"/>
    <col min="1969" max="1970" width="15" customWidth="1"/>
    <col min="1971" max="1971" width="17.7109375" customWidth="1"/>
    <col min="1972" max="1972" width="15.7109375" customWidth="1"/>
    <col min="1973" max="1974" width="15" customWidth="1"/>
    <col min="1975" max="1975" width="15.85546875" customWidth="1"/>
    <col min="1976" max="1976" width="17.85546875" customWidth="1"/>
    <col min="1977" max="1977" width="15.85546875" bestFit="1" customWidth="1"/>
    <col min="1978" max="1978" width="18.7109375" bestFit="1" customWidth="1"/>
    <col min="1979" max="1979" width="5.7109375" customWidth="1"/>
    <col min="1980" max="1980" width="16.5703125" customWidth="1"/>
    <col min="1981" max="1981" width="18.7109375" bestFit="1" customWidth="1"/>
    <col min="1982" max="1983" width="15.85546875" bestFit="1" customWidth="1"/>
    <col min="1984" max="1984" width="14.85546875" bestFit="1" customWidth="1"/>
    <col min="1985" max="1985" width="14.28515625" bestFit="1" customWidth="1"/>
    <col min="1986" max="1986" width="15.28515625" customWidth="1"/>
    <col min="1987" max="1987" width="15.85546875" customWidth="1"/>
    <col min="1988" max="1988" width="14.28515625" customWidth="1"/>
    <col min="1989" max="1989" width="14.85546875" bestFit="1" customWidth="1"/>
    <col min="1990" max="1990" width="16.140625" customWidth="1"/>
    <col min="1991" max="1991" width="17.28515625" customWidth="1"/>
    <col min="1992" max="1992" width="15.85546875" bestFit="1" customWidth="1"/>
    <col min="1993" max="1993" width="18.7109375" bestFit="1" customWidth="1"/>
    <col min="1995" max="1995" width="14.28515625" bestFit="1" customWidth="1"/>
    <col min="1996" max="1996" width="18.7109375" bestFit="1" customWidth="1"/>
    <col min="1997" max="1998" width="15.85546875" bestFit="1" customWidth="1"/>
    <col min="1999" max="1999" width="14.85546875" bestFit="1" customWidth="1"/>
    <col min="2000" max="2000" width="16.85546875" customWidth="1"/>
    <col min="2001" max="2001" width="15.28515625" customWidth="1"/>
    <col min="2002" max="2002" width="15.85546875" customWidth="1"/>
    <col min="2003" max="2003" width="14.28515625" customWidth="1"/>
    <col min="2004" max="2004" width="14.85546875" bestFit="1" customWidth="1"/>
    <col min="2005" max="2005" width="16.140625" customWidth="1"/>
    <col min="2006" max="2006" width="17.28515625" customWidth="1"/>
    <col min="2007" max="2007" width="15.85546875" bestFit="1" customWidth="1"/>
    <col min="2008" max="2008" width="18.7109375" bestFit="1" customWidth="1"/>
    <col min="2010" max="2010" width="14.28515625" bestFit="1" customWidth="1"/>
    <col min="2011" max="2011" width="18.7109375" bestFit="1" customWidth="1"/>
    <col min="2012" max="2013" width="15.85546875" bestFit="1" customWidth="1"/>
    <col min="2014" max="2014" width="14.85546875" bestFit="1" customWidth="1"/>
    <col min="2015" max="2015" width="14.28515625" bestFit="1" customWidth="1"/>
    <col min="2016" max="2016" width="15.28515625" customWidth="1"/>
    <col min="2017" max="2017" width="15.85546875" customWidth="1"/>
    <col min="2018" max="2018" width="14.28515625" customWidth="1"/>
    <col min="2019" max="2019" width="14.85546875" bestFit="1" customWidth="1"/>
    <col min="2020" max="2020" width="16.140625" customWidth="1"/>
    <col min="2021" max="2021" width="17.28515625" customWidth="1"/>
    <col min="2022" max="2022" width="15.85546875" bestFit="1" customWidth="1"/>
    <col min="2023" max="2023" width="18.7109375" bestFit="1" customWidth="1"/>
    <col min="2025" max="2025" width="14.28515625" bestFit="1" customWidth="1"/>
    <col min="2026" max="2026" width="18.7109375" bestFit="1" customWidth="1"/>
    <col min="2027" max="2028" width="15.85546875" bestFit="1" customWidth="1"/>
    <col min="2029" max="2029" width="14.85546875" bestFit="1" customWidth="1"/>
    <col min="2030" max="2030" width="14.28515625" bestFit="1" customWidth="1"/>
    <col min="2031" max="2031" width="15.28515625" customWidth="1"/>
    <col min="2032" max="2032" width="15.85546875" customWidth="1"/>
    <col min="2033" max="2033" width="14.28515625" customWidth="1"/>
    <col min="2034" max="2034" width="14.85546875" bestFit="1" customWidth="1"/>
    <col min="2035" max="2035" width="16.140625" customWidth="1"/>
    <col min="2036" max="2036" width="17.28515625" customWidth="1"/>
    <col min="2037" max="2037" width="15.85546875" bestFit="1" customWidth="1"/>
    <col min="2038" max="2038" width="18.7109375" bestFit="1" customWidth="1"/>
    <col min="2040" max="2040" width="14.28515625" bestFit="1" customWidth="1"/>
    <col min="2041" max="2041" width="18.7109375" bestFit="1" customWidth="1"/>
    <col min="2042" max="2043" width="15.85546875" bestFit="1" customWidth="1"/>
    <col min="2044" max="2044" width="14.85546875" bestFit="1" customWidth="1"/>
    <col min="2045" max="2045" width="14.28515625" bestFit="1" customWidth="1"/>
    <col min="2046" max="2046" width="15.28515625" customWidth="1"/>
    <col min="2047" max="2047" width="15.85546875" customWidth="1"/>
    <col min="2048" max="2048" width="14.28515625" customWidth="1"/>
    <col min="2049" max="2049" width="14.85546875" bestFit="1" customWidth="1"/>
    <col min="2050" max="2050" width="16.140625" customWidth="1"/>
    <col min="2051" max="2051" width="17.28515625" customWidth="1"/>
    <col min="2052" max="2052" width="15.85546875" bestFit="1" customWidth="1"/>
    <col min="2053" max="2053" width="18.7109375" bestFit="1" customWidth="1"/>
    <col min="2214" max="2214" width="5.7109375" customWidth="1"/>
    <col min="2215" max="2215" width="29" customWidth="1"/>
    <col min="2216" max="2216" width="17.140625" customWidth="1"/>
    <col min="2217" max="2217" width="11.140625" customWidth="1"/>
    <col min="2218" max="2218" width="15.7109375" customWidth="1"/>
    <col min="2219" max="2219" width="16.28515625" customWidth="1"/>
    <col min="2220" max="2220" width="21.140625" customWidth="1"/>
    <col min="2221" max="2221" width="13" customWidth="1"/>
    <col min="2222" max="2222" width="15.28515625" customWidth="1"/>
    <col min="2223" max="2224" width="14.28515625" customWidth="1"/>
    <col min="2225" max="2226" width="15" customWidth="1"/>
    <col min="2227" max="2227" width="17.7109375" customWidth="1"/>
    <col min="2228" max="2228" width="15.7109375" customWidth="1"/>
    <col min="2229" max="2230" width="15" customWidth="1"/>
    <col min="2231" max="2231" width="15.85546875" customWidth="1"/>
    <col min="2232" max="2232" width="17.85546875" customWidth="1"/>
    <col min="2233" max="2233" width="15.85546875" bestFit="1" customWidth="1"/>
    <col min="2234" max="2234" width="18.7109375" bestFit="1" customWidth="1"/>
    <col min="2235" max="2235" width="5.7109375" customWidth="1"/>
    <col min="2236" max="2236" width="16.5703125" customWidth="1"/>
    <col min="2237" max="2237" width="18.7109375" bestFit="1" customWidth="1"/>
    <col min="2238" max="2239" width="15.85546875" bestFit="1" customWidth="1"/>
    <col min="2240" max="2240" width="14.85546875" bestFit="1" customWidth="1"/>
    <col min="2241" max="2241" width="14.28515625" bestFit="1" customWidth="1"/>
    <col min="2242" max="2242" width="15.28515625" customWidth="1"/>
    <col min="2243" max="2243" width="15.85546875" customWidth="1"/>
    <col min="2244" max="2244" width="14.28515625" customWidth="1"/>
    <col min="2245" max="2245" width="14.85546875" bestFit="1" customWidth="1"/>
    <col min="2246" max="2246" width="16.140625" customWidth="1"/>
    <col min="2247" max="2247" width="17.28515625" customWidth="1"/>
    <col min="2248" max="2248" width="15.85546875" bestFit="1" customWidth="1"/>
    <col min="2249" max="2249" width="18.7109375" bestFit="1" customWidth="1"/>
    <col min="2251" max="2251" width="14.28515625" bestFit="1" customWidth="1"/>
    <col min="2252" max="2252" width="18.7109375" bestFit="1" customWidth="1"/>
    <col min="2253" max="2254" width="15.85546875" bestFit="1" customWidth="1"/>
    <col min="2255" max="2255" width="14.85546875" bestFit="1" customWidth="1"/>
    <col min="2256" max="2256" width="16.85546875" customWidth="1"/>
    <col min="2257" max="2257" width="15.28515625" customWidth="1"/>
    <col min="2258" max="2258" width="15.85546875" customWidth="1"/>
    <col min="2259" max="2259" width="14.28515625" customWidth="1"/>
    <col min="2260" max="2260" width="14.85546875" bestFit="1" customWidth="1"/>
    <col min="2261" max="2261" width="16.140625" customWidth="1"/>
    <col min="2262" max="2262" width="17.28515625" customWidth="1"/>
    <col min="2263" max="2263" width="15.85546875" bestFit="1" customWidth="1"/>
    <col min="2264" max="2264" width="18.7109375" bestFit="1" customWidth="1"/>
    <col min="2266" max="2266" width="14.28515625" bestFit="1" customWidth="1"/>
    <col min="2267" max="2267" width="18.7109375" bestFit="1" customWidth="1"/>
    <col min="2268" max="2269" width="15.85546875" bestFit="1" customWidth="1"/>
    <col min="2270" max="2270" width="14.85546875" bestFit="1" customWidth="1"/>
    <col min="2271" max="2271" width="14.28515625" bestFit="1" customWidth="1"/>
    <col min="2272" max="2272" width="15.28515625" customWidth="1"/>
    <col min="2273" max="2273" width="15.85546875" customWidth="1"/>
    <col min="2274" max="2274" width="14.28515625" customWidth="1"/>
    <col min="2275" max="2275" width="14.85546875" bestFit="1" customWidth="1"/>
    <col min="2276" max="2276" width="16.140625" customWidth="1"/>
    <col min="2277" max="2277" width="17.28515625" customWidth="1"/>
    <col min="2278" max="2278" width="15.85546875" bestFit="1" customWidth="1"/>
    <col min="2279" max="2279" width="18.7109375" bestFit="1" customWidth="1"/>
    <col min="2281" max="2281" width="14.28515625" bestFit="1" customWidth="1"/>
    <col min="2282" max="2282" width="18.7109375" bestFit="1" customWidth="1"/>
    <col min="2283" max="2284" width="15.85546875" bestFit="1" customWidth="1"/>
    <col min="2285" max="2285" width="14.85546875" bestFit="1" customWidth="1"/>
    <col min="2286" max="2286" width="14.28515625" bestFit="1" customWidth="1"/>
    <col min="2287" max="2287" width="15.28515625" customWidth="1"/>
    <col min="2288" max="2288" width="15.85546875" customWidth="1"/>
    <col min="2289" max="2289" width="14.28515625" customWidth="1"/>
    <col min="2290" max="2290" width="14.85546875" bestFit="1" customWidth="1"/>
    <col min="2291" max="2291" width="16.140625" customWidth="1"/>
    <col min="2292" max="2292" width="17.28515625" customWidth="1"/>
    <col min="2293" max="2293" width="15.85546875" bestFit="1" customWidth="1"/>
    <col min="2294" max="2294" width="18.7109375" bestFit="1" customWidth="1"/>
    <col min="2296" max="2296" width="14.28515625" bestFit="1" customWidth="1"/>
    <col min="2297" max="2297" width="18.7109375" bestFit="1" customWidth="1"/>
    <col min="2298" max="2299" width="15.85546875" bestFit="1" customWidth="1"/>
    <col min="2300" max="2300" width="14.85546875" bestFit="1" customWidth="1"/>
    <col min="2301" max="2301" width="14.28515625" bestFit="1" customWidth="1"/>
    <col min="2302" max="2302" width="15.28515625" customWidth="1"/>
    <col min="2303" max="2303" width="15.85546875" customWidth="1"/>
    <col min="2304" max="2304" width="14.28515625" customWidth="1"/>
    <col min="2305" max="2305" width="14.85546875" bestFit="1" customWidth="1"/>
    <col min="2306" max="2306" width="16.140625" customWidth="1"/>
    <col min="2307" max="2307" width="17.28515625" customWidth="1"/>
    <col min="2308" max="2308" width="15.85546875" bestFit="1" customWidth="1"/>
    <col min="2309" max="2309" width="18.7109375" bestFit="1" customWidth="1"/>
    <col min="2470" max="2470" width="5.7109375" customWidth="1"/>
    <col min="2471" max="2471" width="29" customWidth="1"/>
    <col min="2472" max="2472" width="17.140625" customWidth="1"/>
    <col min="2473" max="2473" width="11.140625" customWidth="1"/>
    <col min="2474" max="2474" width="15.7109375" customWidth="1"/>
    <col min="2475" max="2475" width="16.28515625" customWidth="1"/>
    <col min="2476" max="2476" width="21.140625" customWidth="1"/>
    <col min="2477" max="2477" width="13" customWidth="1"/>
    <col min="2478" max="2478" width="15.28515625" customWidth="1"/>
    <col min="2479" max="2480" width="14.28515625" customWidth="1"/>
    <col min="2481" max="2482" width="15" customWidth="1"/>
    <col min="2483" max="2483" width="17.7109375" customWidth="1"/>
    <col min="2484" max="2484" width="15.7109375" customWidth="1"/>
    <col min="2485" max="2486" width="15" customWidth="1"/>
    <col min="2487" max="2487" width="15.85546875" customWidth="1"/>
    <col min="2488" max="2488" width="17.85546875" customWidth="1"/>
    <col min="2489" max="2489" width="15.85546875" bestFit="1" customWidth="1"/>
    <col min="2490" max="2490" width="18.7109375" bestFit="1" customWidth="1"/>
    <col min="2491" max="2491" width="5.7109375" customWidth="1"/>
    <col min="2492" max="2492" width="16.5703125" customWidth="1"/>
    <col min="2493" max="2493" width="18.7109375" bestFit="1" customWidth="1"/>
    <col min="2494" max="2495" width="15.85546875" bestFit="1" customWidth="1"/>
    <col min="2496" max="2496" width="14.85546875" bestFit="1" customWidth="1"/>
    <col min="2497" max="2497" width="14.28515625" bestFit="1" customWidth="1"/>
    <col min="2498" max="2498" width="15.28515625" customWidth="1"/>
    <col min="2499" max="2499" width="15.85546875" customWidth="1"/>
    <col min="2500" max="2500" width="14.28515625" customWidth="1"/>
    <col min="2501" max="2501" width="14.85546875" bestFit="1" customWidth="1"/>
    <col min="2502" max="2502" width="16.140625" customWidth="1"/>
    <col min="2503" max="2503" width="17.28515625" customWidth="1"/>
    <col min="2504" max="2504" width="15.85546875" bestFit="1" customWidth="1"/>
    <col min="2505" max="2505" width="18.7109375" bestFit="1" customWidth="1"/>
    <col min="2507" max="2507" width="14.28515625" bestFit="1" customWidth="1"/>
    <col min="2508" max="2508" width="18.7109375" bestFit="1" customWidth="1"/>
    <col min="2509" max="2510" width="15.85546875" bestFit="1" customWidth="1"/>
    <col min="2511" max="2511" width="14.85546875" bestFit="1" customWidth="1"/>
    <col min="2512" max="2512" width="16.85546875" customWidth="1"/>
    <col min="2513" max="2513" width="15.28515625" customWidth="1"/>
    <col min="2514" max="2514" width="15.85546875" customWidth="1"/>
    <col min="2515" max="2515" width="14.28515625" customWidth="1"/>
    <col min="2516" max="2516" width="14.85546875" bestFit="1" customWidth="1"/>
    <col min="2517" max="2517" width="16.140625" customWidth="1"/>
    <col min="2518" max="2518" width="17.28515625" customWidth="1"/>
    <col min="2519" max="2519" width="15.85546875" bestFit="1" customWidth="1"/>
    <col min="2520" max="2520" width="18.7109375" bestFit="1" customWidth="1"/>
    <col min="2522" max="2522" width="14.28515625" bestFit="1" customWidth="1"/>
    <col min="2523" max="2523" width="18.7109375" bestFit="1" customWidth="1"/>
    <col min="2524" max="2525" width="15.85546875" bestFit="1" customWidth="1"/>
    <col min="2526" max="2526" width="14.85546875" bestFit="1" customWidth="1"/>
    <col min="2527" max="2527" width="14.28515625" bestFit="1" customWidth="1"/>
    <col min="2528" max="2528" width="15.28515625" customWidth="1"/>
    <col min="2529" max="2529" width="15.85546875" customWidth="1"/>
    <col min="2530" max="2530" width="14.28515625" customWidth="1"/>
    <col min="2531" max="2531" width="14.85546875" bestFit="1" customWidth="1"/>
    <col min="2532" max="2532" width="16.140625" customWidth="1"/>
    <col min="2533" max="2533" width="17.28515625" customWidth="1"/>
    <col min="2534" max="2534" width="15.85546875" bestFit="1" customWidth="1"/>
    <col min="2535" max="2535" width="18.7109375" bestFit="1" customWidth="1"/>
    <col min="2537" max="2537" width="14.28515625" bestFit="1" customWidth="1"/>
    <col min="2538" max="2538" width="18.7109375" bestFit="1" customWidth="1"/>
    <col min="2539" max="2540" width="15.85546875" bestFit="1" customWidth="1"/>
    <col min="2541" max="2541" width="14.85546875" bestFit="1" customWidth="1"/>
    <col min="2542" max="2542" width="14.28515625" bestFit="1" customWidth="1"/>
    <col min="2543" max="2543" width="15.28515625" customWidth="1"/>
    <col min="2544" max="2544" width="15.85546875" customWidth="1"/>
    <col min="2545" max="2545" width="14.28515625" customWidth="1"/>
    <col min="2546" max="2546" width="14.85546875" bestFit="1" customWidth="1"/>
    <col min="2547" max="2547" width="16.140625" customWidth="1"/>
    <col min="2548" max="2548" width="17.28515625" customWidth="1"/>
    <col min="2549" max="2549" width="15.85546875" bestFit="1" customWidth="1"/>
    <col min="2550" max="2550" width="18.7109375" bestFit="1" customWidth="1"/>
    <col min="2552" max="2552" width="14.28515625" bestFit="1" customWidth="1"/>
    <col min="2553" max="2553" width="18.7109375" bestFit="1" customWidth="1"/>
    <col min="2554" max="2555" width="15.85546875" bestFit="1" customWidth="1"/>
    <col min="2556" max="2556" width="14.85546875" bestFit="1" customWidth="1"/>
    <col min="2557" max="2557" width="14.28515625" bestFit="1" customWidth="1"/>
    <col min="2558" max="2558" width="15.28515625" customWidth="1"/>
    <col min="2559" max="2559" width="15.85546875" customWidth="1"/>
    <col min="2560" max="2560" width="14.28515625" customWidth="1"/>
    <col min="2561" max="2561" width="14.85546875" bestFit="1" customWidth="1"/>
    <col min="2562" max="2562" width="16.140625" customWidth="1"/>
    <col min="2563" max="2563" width="17.28515625" customWidth="1"/>
    <col min="2564" max="2564" width="15.85546875" bestFit="1" customWidth="1"/>
    <col min="2565" max="2565" width="18.7109375" bestFit="1" customWidth="1"/>
    <col min="2726" max="2726" width="5.7109375" customWidth="1"/>
    <col min="2727" max="2727" width="29" customWidth="1"/>
    <col min="2728" max="2728" width="17.140625" customWidth="1"/>
    <col min="2729" max="2729" width="11.140625" customWidth="1"/>
    <col min="2730" max="2730" width="15.7109375" customWidth="1"/>
    <col min="2731" max="2731" width="16.28515625" customWidth="1"/>
    <col min="2732" max="2732" width="21.140625" customWidth="1"/>
    <col min="2733" max="2733" width="13" customWidth="1"/>
    <col min="2734" max="2734" width="15.28515625" customWidth="1"/>
    <col min="2735" max="2736" width="14.28515625" customWidth="1"/>
    <col min="2737" max="2738" width="15" customWidth="1"/>
    <col min="2739" max="2739" width="17.7109375" customWidth="1"/>
    <col min="2740" max="2740" width="15.7109375" customWidth="1"/>
    <col min="2741" max="2742" width="15" customWidth="1"/>
    <col min="2743" max="2743" width="15.85546875" customWidth="1"/>
    <col min="2744" max="2744" width="17.85546875" customWidth="1"/>
    <col min="2745" max="2745" width="15.85546875" bestFit="1" customWidth="1"/>
    <col min="2746" max="2746" width="18.7109375" bestFit="1" customWidth="1"/>
    <col min="2747" max="2747" width="5.7109375" customWidth="1"/>
    <col min="2748" max="2748" width="16.5703125" customWidth="1"/>
    <col min="2749" max="2749" width="18.7109375" bestFit="1" customWidth="1"/>
    <col min="2750" max="2751" width="15.85546875" bestFit="1" customWidth="1"/>
    <col min="2752" max="2752" width="14.85546875" bestFit="1" customWidth="1"/>
    <col min="2753" max="2753" width="14.28515625" bestFit="1" customWidth="1"/>
    <col min="2754" max="2754" width="15.28515625" customWidth="1"/>
    <col min="2755" max="2755" width="15.85546875" customWidth="1"/>
    <col min="2756" max="2756" width="14.28515625" customWidth="1"/>
    <col min="2757" max="2757" width="14.85546875" bestFit="1" customWidth="1"/>
    <col min="2758" max="2758" width="16.140625" customWidth="1"/>
    <col min="2759" max="2759" width="17.28515625" customWidth="1"/>
    <col min="2760" max="2760" width="15.85546875" bestFit="1" customWidth="1"/>
    <col min="2761" max="2761" width="18.7109375" bestFit="1" customWidth="1"/>
    <col min="2763" max="2763" width="14.28515625" bestFit="1" customWidth="1"/>
    <col min="2764" max="2764" width="18.7109375" bestFit="1" customWidth="1"/>
    <col min="2765" max="2766" width="15.85546875" bestFit="1" customWidth="1"/>
    <col min="2767" max="2767" width="14.85546875" bestFit="1" customWidth="1"/>
    <col min="2768" max="2768" width="16.85546875" customWidth="1"/>
    <col min="2769" max="2769" width="15.28515625" customWidth="1"/>
    <col min="2770" max="2770" width="15.85546875" customWidth="1"/>
    <col min="2771" max="2771" width="14.28515625" customWidth="1"/>
    <col min="2772" max="2772" width="14.85546875" bestFit="1" customWidth="1"/>
    <col min="2773" max="2773" width="16.140625" customWidth="1"/>
    <col min="2774" max="2774" width="17.28515625" customWidth="1"/>
    <col min="2775" max="2775" width="15.85546875" bestFit="1" customWidth="1"/>
    <col min="2776" max="2776" width="18.7109375" bestFit="1" customWidth="1"/>
    <col min="2778" max="2778" width="14.28515625" bestFit="1" customWidth="1"/>
    <col min="2779" max="2779" width="18.7109375" bestFit="1" customWidth="1"/>
    <col min="2780" max="2781" width="15.85546875" bestFit="1" customWidth="1"/>
    <col min="2782" max="2782" width="14.85546875" bestFit="1" customWidth="1"/>
    <col min="2783" max="2783" width="14.28515625" bestFit="1" customWidth="1"/>
    <col min="2784" max="2784" width="15.28515625" customWidth="1"/>
    <col min="2785" max="2785" width="15.85546875" customWidth="1"/>
    <col min="2786" max="2786" width="14.28515625" customWidth="1"/>
    <col min="2787" max="2787" width="14.85546875" bestFit="1" customWidth="1"/>
    <col min="2788" max="2788" width="16.140625" customWidth="1"/>
    <col min="2789" max="2789" width="17.28515625" customWidth="1"/>
    <col min="2790" max="2790" width="15.85546875" bestFit="1" customWidth="1"/>
    <col min="2791" max="2791" width="18.7109375" bestFit="1" customWidth="1"/>
    <col min="2793" max="2793" width="14.28515625" bestFit="1" customWidth="1"/>
    <col min="2794" max="2794" width="18.7109375" bestFit="1" customWidth="1"/>
    <col min="2795" max="2796" width="15.85546875" bestFit="1" customWidth="1"/>
    <col min="2797" max="2797" width="14.85546875" bestFit="1" customWidth="1"/>
    <col min="2798" max="2798" width="14.28515625" bestFit="1" customWidth="1"/>
    <col min="2799" max="2799" width="15.28515625" customWidth="1"/>
    <col min="2800" max="2800" width="15.85546875" customWidth="1"/>
    <col min="2801" max="2801" width="14.28515625" customWidth="1"/>
    <col min="2802" max="2802" width="14.85546875" bestFit="1" customWidth="1"/>
    <col min="2803" max="2803" width="16.140625" customWidth="1"/>
    <col min="2804" max="2804" width="17.28515625" customWidth="1"/>
    <col min="2805" max="2805" width="15.85546875" bestFit="1" customWidth="1"/>
    <col min="2806" max="2806" width="18.7109375" bestFit="1" customWidth="1"/>
    <col min="2808" max="2808" width="14.28515625" bestFit="1" customWidth="1"/>
    <col min="2809" max="2809" width="18.7109375" bestFit="1" customWidth="1"/>
    <col min="2810" max="2811" width="15.85546875" bestFit="1" customWidth="1"/>
    <col min="2812" max="2812" width="14.85546875" bestFit="1" customWidth="1"/>
    <col min="2813" max="2813" width="14.28515625" bestFit="1" customWidth="1"/>
    <col min="2814" max="2814" width="15.28515625" customWidth="1"/>
    <col min="2815" max="2815" width="15.85546875" customWidth="1"/>
    <col min="2816" max="2816" width="14.28515625" customWidth="1"/>
    <col min="2817" max="2817" width="14.85546875" bestFit="1" customWidth="1"/>
    <col min="2818" max="2818" width="16.140625" customWidth="1"/>
    <col min="2819" max="2819" width="17.28515625" customWidth="1"/>
    <col min="2820" max="2820" width="15.85546875" bestFit="1" customWidth="1"/>
    <col min="2821" max="2821" width="18.7109375" bestFit="1" customWidth="1"/>
    <col min="2982" max="2982" width="5.7109375" customWidth="1"/>
    <col min="2983" max="2983" width="29" customWidth="1"/>
    <col min="2984" max="2984" width="17.140625" customWidth="1"/>
    <col min="2985" max="2985" width="11.140625" customWidth="1"/>
    <col min="2986" max="2986" width="15.7109375" customWidth="1"/>
    <col min="2987" max="2987" width="16.28515625" customWidth="1"/>
    <col min="2988" max="2988" width="21.140625" customWidth="1"/>
    <col min="2989" max="2989" width="13" customWidth="1"/>
    <col min="2990" max="2990" width="15.28515625" customWidth="1"/>
    <col min="2991" max="2992" width="14.28515625" customWidth="1"/>
    <col min="2993" max="2994" width="15" customWidth="1"/>
    <col min="2995" max="2995" width="17.7109375" customWidth="1"/>
    <col min="2996" max="2996" width="15.7109375" customWidth="1"/>
    <col min="2997" max="2998" width="15" customWidth="1"/>
    <col min="2999" max="2999" width="15.85546875" customWidth="1"/>
    <col min="3000" max="3000" width="17.85546875" customWidth="1"/>
    <col min="3001" max="3001" width="15.85546875" bestFit="1" customWidth="1"/>
    <col min="3002" max="3002" width="18.7109375" bestFit="1" customWidth="1"/>
    <col min="3003" max="3003" width="5.7109375" customWidth="1"/>
    <col min="3004" max="3004" width="16.5703125" customWidth="1"/>
    <col min="3005" max="3005" width="18.7109375" bestFit="1" customWidth="1"/>
    <col min="3006" max="3007" width="15.85546875" bestFit="1" customWidth="1"/>
    <col min="3008" max="3008" width="14.85546875" bestFit="1" customWidth="1"/>
    <col min="3009" max="3009" width="14.28515625" bestFit="1" customWidth="1"/>
    <col min="3010" max="3010" width="15.28515625" customWidth="1"/>
    <col min="3011" max="3011" width="15.85546875" customWidth="1"/>
    <col min="3012" max="3012" width="14.28515625" customWidth="1"/>
    <col min="3013" max="3013" width="14.85546875" bestFit="1" customWidth="1"/>
    <col min="3014" max="3014" width="16.140625" customWidth="1"/>
    <col min="3015" max="3015" width="17.28515625" customWidth="1"/>
    <col min="3016" max="3016" width="15.85546875" bestFit="1" customWidth="1"/>
    <col min="3017" max="3017" width="18.7109375" bestFit="1" customWidth="1"/>
    <col min="3019" max="3019" width="14.28515625" bestFit="1" customWidth="1"/>
    <col min="3020" max="3020" width="18.7109375" bestFit="1" customWidth="1"/>
    <col min="3021" max="3022" width="15.85546875" bestFit="1" customWidth="1"/>
    <col min="3023" max="3023" width="14.85546875" bestFit="1" customWidth="1"/>
    <col min="3024" max="3024" width="16.85546875" customWidth="1"/>
    <col min="3025" max="3025" width="15.28515625" customWidth="1"/>
    <col min="3026" max="3026" width="15.85546875" customWidth="1"/>
    <col min="3027" max="3027" width="14.28515625" customWidth="1"/>
    <col min="3028" max="3028" width="14.85546875" bestFit="1" customWidth="1"/>
    <col min="3029" max="3029" width="16.140625" customWidth="1"/>
    <col min="3030" max="3030" width="17.28515625" customWidth="1"/>
    <col min="3031" max="3031" width="15.85546875" bestFit="1" customWidth="1"/>
    <col min="3032" max="3032" width="18.7109375" bestFit="1" customWidth="1"/>
    <col min="3034" max="3034" width="14.28515625" bestFit="1" customWidth="1"/>
    <col min="3035" max="3035" width="18.7109375" bestFit="1" customWidth="1"/>
    <col min="3036" max="3037" width="15.85546875" bestFit="1" customWidth="1"/>
    <col min="3038" max="3038" width="14.85546875" bestFit="1" customWidth="1"/>
    <col min="3039" max="3039" width="14.28515625" bestFit="1" customWidth="1"/>
    <col min="3040" max="3040" width="15.28515625" customWidth="1"/>
    <col min="3041" max="3041" width="15.85546875" customWidth="1"/>
    <col min="3042" max="3042" width="14.28515625" customWidth="1"/>
    <col min="3043" max="3043" width="14.85546875" bestFit="1" customWidth="1"/>
    <col min="3044" max="3044" width="16.140625" customWidth="1"/>
    <col min="3045" max="3045" width="17.28515625" customWidth="1"/>
    <col min="3046" max="3046" width="15.85546875" bestFit="1" customWidth="1"/>
    <col min="3047" max="3047" width="18.7109375" bestFit="1" customWidth="1"/>
    <col min="3049" max="3049" width="14.28515625" bestFit="1" customWidth="1"/>
    <col min="3050" max="3050" width="18.7109375" bestFit="1" customWidth="1"/>
    <col min="3051" max="3052" width="15.85546875" bestFit="1" customWidth="1"/>
    <col min="3053" max="3053" width="14.85546875" bestFit="1" customWidth="1"/>
    <col min="3054" max="3054" width="14.28515625" bestFit="1" customWidth="1"/>
    <col min="3055" max="3055" width="15.28515625" customWidth="1"/>
    <col min="3056" max="3056" width="15.85546875" customWidth="1"/>
    <col min="3057" max="3057" width="14.28515625" customWidth="1"/>
    <col min="3058" max="3058" width="14.85546875" bestFit="1" customWidth="1"/>
    <col min="3059" max="3059" width="16.140625" customWidth="1"/>
    <col min="3060" max="3060" width="17.28515625" customWidth="1"/>
    <col min="3061" max="3061" width="15.85546875" bestFit="1" customWidth="1"/>
    <col min="3062" max="3062" width="18.7109375" bestFit="1" customWidth="1"/>
    <col min="3064" max="3064" width="14.28515625" bestFit="1" customWidth="1"/>
    <col min="3065" max="3065" width="18.7109375" bestFit="1" customWidth="1"/>
    <col min="3066" max="3067" width="15.85546875" bestFit="1" customWidth="1"/>
    <col min="3068" max="3068" width="14.85546875" bestFit="1" customWidth="1"/>
    <col min="3069" max="3069" width="14.28515625" bestFit="1" customWidth="1"/>
    <col min="3070" max="3070" width="15.28515625" customWidth="1"/>
    <col min="3071" max="3071" width="15.85546875" customWidth="1"/>
    <col min="3072" max="3072" width="14.28515625" customWidth="1"/>
    <col min="3073" max="3073" width="14.85546875" bestFit="1" customWidth="1"/>
    <col min="3074" max="3074" width="16.140625" customWidth="1"/>
    <col min="3075" max="3075" width="17.28515625" customWidth="1"/>
    <col min="3076" max="3076" width="15.85546875" bestFit="1" customWidth="1"/>
    <col min="3077" max="3077" width="18.7109375" bestFit="1" customWidth="1"/>
    <col min="3238" max="3238" width="5.7109375" customWidth="1"/>
    <col min="3239" max="3239" width="29" customWidth="1"/>
    <col min="3240" max="3240" width="17.140625" customWidth="1"/>
    <col min="3241" max="3241" width="11.140625" customWidth="1"/>
    <col min="3242" max="3242" width="15.7109375" customWidth="1"/>
    <col min="3243" max="3243" width="16.28515625" customWidth="1"/>
    <col min="3244" max="3244" width="21.140625" customWidth="1"/>
    <col min="3245" max="3245" width="13" customWidth="1"/>
    <col min="3246" max="3246" width="15.28515625" customWidth="1"/>
    <col min="3247" max="3248" width="14.28515625" customWidth="1"/>
    <col min="3249" max="3250" width="15" customWidth="1"/>
    <col min="3251" max="3251" width="17.7109375" customWidth="1"/>
    <col min="3252" max="3252" width="15.7109375" customWidth="1"/>
    <col min="3253" max="3254" width="15" customWidth="1"/>
    <col min="3255" max="3255" width="15.85546875" customWidth="1"/>
    <col min="3256" max="3256" width="17.85546875" customWidth="1"/>
    <col min="3257" max="3257" width="15.85546875" bestFit="1" customWidth="1"/>
    <col min="3258" max="3258" width="18.7109375" bestFit="1" customWidth="1"/>
    <col min="3259" max="3259" width="5.7109375" customWidth="1"/>
    <col min="3260" max="3260" width="16.5703125" customWidth="1"/>
    <col min="3261" max="3261" width="18.7109375" bestFit="1" customWidth="1"/>
    <col min="3262" max="3263" width="15.85546875" bestFit="1" customWidth="1"/>
    <col min="3264" max="3264" width="14.85546875" bestFit="1" customWidth="1"/>
    <col min="3265" max="3265" width="14.28515625" bestFit="1" customWidth="1"/>
    <col min="3266" max="3266" width="15.28515625" customWidth="1"/>
    <col min="3267" max="3267" width="15.85546875" customWidth="1"/>
    <col min="3268" max="3268" width="14.28515625" customWidth="1"/>
    <col min="3269" max="3269" width="14.85546875" bestFit="1" customWidth="1"/>
    <col min="3270" max="3270" width="16.140625" customWidth="1"/>
    <col min="3271" max="3271" width="17.28515625" customWidth="1"/>
    <col min="3272" max="3272" width="15.85546875" bestFit="1" customWidth="1"/>
    <col min="3273" max="3273" width="18.7109375" bestFit="1" customWidth="1"/>
    <col min="3275" max="3275" width="14.28515625" bestFit="1" customWidth="1"/>
    <col min="3276" max="3276" width="18.7109375" bestFit="1" customWidth="1"/>
    <col min="3277" max="3278" width="15.85546875" bestFit="1" customWidth="1"/>
    <col min="3279" max="3279" width="14.85546875" bestFit="1" customWidth="1"/>
    <col min="3280" max="3280" width="16.85546875" customWidth="1"/>
    <col min="3281" max="3281" width="15.28515625" customWidth="1"/>
    <col min="3282" max="3282" width="15.85546875" customWidth="1"/>
    <col min="3283" max="3283" width="14.28515625" customWidth="1"/>
    <col min="3284" max="3284" width="14.85546875" bestFit="1" customWidth="1"/>
    <col min="3285" max="3285" width="16.140625" customWidth="1"/>
    <col min="3286" max="3286" width="17.28515625" customWidth="1"/>
    <col min="3287" max="3287" width="15.85546875" bestFit="1" customWidth="1"/>
    <col min="3288" max="3288" width="18.7109375" bestFit="1" customWidth="1"/>
    <col min="3290" max="3290" width="14.28515625" bestFit="1" customWidth="1"/>
    <col min="3291" max="3291" width="18.7109375" bestFit="1" customWidth="1"/>
    <col min="3292" max="3293" width="15.85546875" bestFit="1" customWidth="1"/>
    <col min="3294" max="3294" width="14.85546875" bestFit="1" customWidth="1"/>
    <col min="3295" max="3295" width="14.28515625" bestFit="1" customWidth="1"/>
    <col min="3296" max="3296" width="15.28515625" customWidth="1"/>
    <col min="3297" max="3297" width="15.85546875" customWidth="1"/>
    <col min="3298" max="3298" width="14.28515625" customWidth="1"/>
    <col min="3299" max="3299" width="14.85546875" bestFit="1" customWidth="1"/>
    <col min="3300" max="3300" width="16.140625" customWidth="1"/>
    <col min="3301" max="3301" width="17.28515625" customWidth="1"/>
    <col min="3302" max="3302" width="15.85546875" bestFit="1" customWidth="1"/>
    <col min="3303" max="3303" width="18.7109375" bestFit="1" customWidth="1"/>
    <col min="3305" max="3305" width="14.28515625" bestFit="1" customWidth="1"/>
    <col min="3306" max="3306" width="18.7109375" bestFit="1" customWidth="1"/>
    <col min="3307" max="3308" width="15.85546875" bestFit="1" customWidth="1"/>
    <col min="3309" max="3309" width="14.85546875" bestFit="1" customWidth="1"/>
    <col min="3310" max="3310" width="14.28515625" bestFit="1" customWidth="1"/>
    <col min="3311" max="3311" width="15.28515625" customWidth="1"/>
    <col min="3312" max="3312" width="15.85546875" customWidth="1"/>
    <col min="3313" max="3313" width="14.28515625" customWidth="1"/>
    <col min="3314" max="3314" width="14.85546875" bestFit="1" customWidth="1"/>
    <col min="3315" max="3315" width="16.140625" customWidth="1"/>
    <col min="3316" max="3316" width="17.28515625" customWidth="1"/>
    <col min="3317" max="3317" width="15.85546875" bestFit="1" customWidth="1"/>
    <col min="3318" max="3318" width="18.7109375" bestFit="1" customWidth="1"/>
    <col min="3320" max="3320" width="14.28515625" bestFit="1" customWidth="1"/>
    <col min="3321" max="3321" width="18.7109375" bestFit="1" customWidth="1"/>
    <col min="3322" max="3323" width="15.85546875" bestFit="1" customWidth="1"/>
    <col min="3324" max="3324" width="14.85546875" bestFit="1" customWidth="1"/>
    <col min="3325" max="3325" width="14.28515625" bestFit="1" customWidth="1"/>
    <col min="3326" max="3326" width="15.28515625" customWidth="1"/>
    <col min="3327" max="3327" width="15.85546875" customWidth="1"/>
    <col min="3328" max="3328" width="14.28515625" customWidth="1"/>
    <col min="3329" max="3329" width="14.85546875" bestFit="1" customWidth="1"/>
    <col min="3330" max="3330" width="16.140625" customWidth="1"/>
    <col min="3331" max="3331" width="17.28515625" customWidth="1"/>
    <col min="3332" max="3332" width="15.85546875" bestFit="1" customWidth="1"/>
    <col min="3333" max="3333" width="18.7109375" bestFit="1" customWidth="1"/>
    <col min="3494" max="3494" width="5.7109375" customWidth="1"/>
    <col min="3495" max="3495" width="29" customWidth="1"/>
    <col min="3496" max="3496" width="17.140625" customWidth="1"/>
    <col min="3497" max="3497" width="11.140625" customWidth="1"/>
    <col min="3498" max="3498" width="15.7109375" customWidth="1"/>
    <col min="3499" max="3499" width="16.28515625" customWidth="1"/>
    <col min="3500" max="3500" width="21.140625" customWidth="1"/>
    <col min="3501" max="3501" width="13" customWidth="1"/>
    <col min="3502" max="3502" width="15.28515625" customWidth="1"/>
    <col min="3503" max="3504" width="14.28515625" customWidth="1"/>
    <col min="3505" max="3506" width="15" customWidth="1"/>
    <col min="3507" max="3507" width="17.7109375" customWidth="1"/>
    <col min="3508" max="3508" width="15.7109375" customWidth="1"/>
    <col min="3509" max="3510" width="15" customWidth="1"/>
    <col min="3511" max="3511" width="15.85546875" customWidth="1"/>
    <col min="3512" max="3512" width="17.85546875" customWidth="1"/>
    <col min="3513" max="3513" width="15.85546875" bestFit="1" customWidth="1"/>
    <col min="3514" max="3514" width="18.7109375" bestFit="1" customWidth="1"/>
    <col min="3515" max="3515" width="5.7109375" customWidth="1"/>
    <col min="3516" max="3516" width="16.5703125" customWidth="1"/>
    <col min="3517" max="3517" width="18.7109375" bestFit="1" customWidth="1"/>
    <col min="3518" max="3519" width="15.85546875" bestFit="1" customWidth="1"/>
    <col min="3520" max="3520" width="14.85546875" bestFit="1" customWidth="1"/>
    <col min="3521" max="3521" width="14.28515625" bestFit="1" customWidth="1"/>
    <col min="3522" max="3522" width="15.28515625" customWidth="1"/>
    <col min="3523" max="3523" width="15.85546875" customWidth="1"/>
    <col min="3524" max="3524" width="14.28515625" customWidth="1"/>
    <col min="3525" max="3525" width="14.85546875" bestFit="1" customWidth="1"/>
    <col min="3526" max="3526" width="16.140625" customWidth="1"/>
    <col min="3527" max="3527" width="17.28515625" customWidth="1"/>
    <col min="3528" max="3528" width="15.85546875" bestFit="1" customWidth="1"/>
    <col min="3529" max="3529" width="18.7109375" bestFit="1" customWidth="1"/>
    <col min="3531" max="3531" width="14.28515625" bestFit="1" customWidth="1"/>
    <col min="3532" max="3532" width="18.7109375" bestFit="1" customWidth="1"/>
    <col min="3533" max="3534" width="15.85546875" bestFit="1" customWidth="1"/>
    <col min="3535" max="3535" width="14.85546875" bestFit="1" customWidth="1"/>
    <col min="3536" max="3536" width="16.85546875" customWidth="1"/>
    <col min="3537" max="3537" width="15.28515625" customWidth="1"/>
    <col min="3538" max="3538" width="15.85546875" customWidth="1"/>
    <col min="3539" max="3539" width="14.28515625" customWidth="1"/>
    <col min="3540" max="3540" width="14.85546875" bestFit="1" customWidth="1"/>
    <col min="3541" max="3541" width="16.140625" customWidth="1"/>
    <col min="3542" max="3542" width="17.28515625" customWidth="1"/>
    <col min="3543" max="3543" width="15.85546875" bestFit="1" customWidth="1"/>
    <col min="3544" max="3544" width="18.7109375" bestFit="1" customWidth="1"/>
    <col min="3546" max="3546" width="14.28515625" bestFit="1" customWidth="1"/>
    <col min="3547" max="3547" width="18.7109375" bestFit="1" customWidth="1"/>
    <col min="3548" max="3549" width="15.85546875" bestFit="1" customWidth="1"/>
    <col min="3550" max="3550" width="14.85546875" bestFit="1" customWidth="1"/>
    <col min="3551" max="3551" width="14.28515625" bestFit="1" customWidth="1"/>
    <col min="3552" max="3552" width="15.28515625" customWidth="1"/>
    <col min="3553" max="3553" width="15.85546875" customWidth="1"/>
    <col min="3554" max="3554" width="14.28515625" customWidth="1"/>
    <col min="3555" max="3555" width="14.85546875" bestFit="1" customWidth="1"/>
    <col min="3556" max="3556" width="16.140625" customWidth="1"/>
    <col min="3557" max="3557" width="17.28515625" customWidth="1"/>
    <col min="3558" max="3558" width="15.85546875" bestFit="1" customWidth="1"/>
    <col min="3559" max="3559" width="18.7109375" bestFit="1" customWidth="1"/>
    <col min="3561" max="3561" width="14.28515625" bestFit="1" customWidth="1"/>
    <col min="3562" max="3562" width="18.7109375" bestFit="1" customWidth="1"/>
    <col min="3563" max="3564" width="15.85546875" bestFit="1" customWidth="1"/>
    <col min="3565" max="3565" width="14.85546875" bestFit="1" customWidth="1"/>
    <col min="3566" max="3566" width="14.28515625" bestFit="1" customWidth="1"/>
    <col min="3567" max="3567" width="15.28515625" customWidth="1"/>
    <col min="3568" max="3568" width="15.85546875" customWidth="1"/>
    <col min="3569" max="3569" width="14.28515625" customWidth="1"/>
    <col min="3570" max="3570" width="14.85546875" bestFit="1" customWidth="1"/>
    <col min="3571" max="3571" width="16.140625" customWidth="1"/>
    <col min="3572" max="3572" width="17.28515625" customWidth="1"/>
    <col min="3573" max="3573" width="15.85546875" bestFit="1" customWidth="1"/>
    <col min="3574" max="3574" width="18.7109375" bestFit="1" customWidth="1"/>
    <col min="3576" max="3576" width="14.28515625" bestFit="1" customWidth="1"/>
    <col min="3577" max="3577" width="18.7109375" bestFit="1" customWidth="1"/>
    <col min="3578" max="3579" width="15.85546875" bestFit="1" customWidth="1"/>
    <col min="3580" max="3580" width="14.85546875" bestFit="1" customWidth="1"/>
    <col min="3581" max="3581" width="14.28515625" bestFit="1" customWidth="1"/>
    <col min="3582" max="3582" width="15.28515625" customWidth="1"/>
    <col min="3583" max="3583" width="15.85546875" customWidth="1"/>
    <col min="3584" max="3584" width="14.28515625" customWidth="1"/>
    <col min="3585" max="3585" width="14.85546875" bestFit="1" customWidth="1"/>
    <col min="3586" max="3586" width="16.140625" customWidth="1"/>
    <col min="3587" max="3587" width="17.28515625" customWidth="1"/>
    <col min="3588" max="3588" width="15.85546875" bestFit="1" customWidth="1"/>
    <col min="3589" max="3589" width="18.7109375" bestFit="1" customWidth="1"/>
    <col min="3750" max="3750" width="5.7109375" customWidth="1"/>
    <col min="3751" max="3751" width="29" customWidth="1"/>
    <col min="3752" max="3752" width="17.140625" customWidth="1"/>
    <col min="3753" max="3753" width="11.140625" customWidth="1"/>
    <col min="3754" max="3754" width="15.7109375" customWidth="1"/>
    <col min="3755" max="3755" width="16.28515625" customWidth="1"/>
    <col min="3756" max="3756" width="21.140625" customWidth="1"/>
    <col min="3757" max="3757" width="13" customWidth="1"/>
    <col min="3758" max="3758" width="15.28515625" customWidth="1"/>
    <col min="3759" max="3760" width="14.28515625" customWidth="1"/>
    <col min="3761" max="3762" width="15" customWidth="1"/>
    <col min="3763" max="3763" width="17.7109375" customWidth="1"/>
    <col min="3764" max="3764" width="15.7109375" customWidth="1"/>
    <col min="3765" max="3766" width="15" customWidth="1"/>
    <col min="3767" max="3767" width="15.85546875" customWidth="1"/>
    <col min="3768" max="3768" width="17.85546875" customWidth="1"/>
    <col min="3769" max="3769" width="15.85546875" bestFit="1" customWidth="1"/>
    <col min="3770" max="3770" width="18.7109375" bestFit="1" customWidth="1"/>
    <col min="3771" max="3771" width="5.7109375" customWidth="1"/>
    <col min="3772" max="3772" width="16.5703125" customWidth="1"/>
    <col min="3773" max="3773" width="18.7109375" bestFit="1" customWidth="1"/>
    <col min="3774" max="3775" width="15.85546875" bestFit="1" customWidth="1"/>
    <col min="3776" max="3776" width="14.85546875" bestFit="1" customWidth="1"/>
    <col min="3777" max="3777" width="14.28515625" bestFit="1" customWidth="1"/>
    <col min="3778" max="3778" width="15.28515625" customWidth="1"/>
    <col min="3779" max="3779" width="15.85546875" customWidth="1"/>
    <col min="3780" max="3780" width="14.28515625" customWidth="1"/>
    <col min="3781" max="3781" width="14.85546875" bestFit="1" customWidth="1"/>
    <col min="3782" max="3782" width="16.140625" customWidth="1"/>
    <col min="3783" max="3783" width="17.28515625" customWidth="1"/>
    <col min="3784" max="3784" width="15.85546875" bestFit="1" customWidth="1"/>
    <col min="3785" max="3785" width="18.7109375" bestFit="1" customWidth="1"/>
    <col min="3787" max="3787" width="14.28515625" bestFit="1" customWidth="1"/>
    <col min="3788" max="3788" width="18.7109375" bestFit="1" customWidth="1"/>
    <col min="3789" max="3790" width="15.85546875" bestFit="1" customWidth="1"/>
    <col min="3791" max="3791" width="14.85546875" bestFit="1" customWidth="1"/>
    <col min="3792" max="3792" width="16.85546875" customWidth="1"/>
    <col min="3793" max="3793" width="15.28515625" customWidth="1"/>
    <col min="3794" max="3794" width="15.85546875" customWidth="1"/>
    <col min="3795" max="3795" width="14.28515625" customWidth="1"/>
    <col min="3796" max="3796" width="14.85546875" bestFit="1" customWidth="1"/>
    <col min="3797" max="3797" width="16.140625" customWidth="1"/>
    <col min="3798" max="3798" width="17.28515625" customWidth="1"/>
    <col min="3799" max="3799" width="15.85546875" bestFit="1" customWidth="1"/>
    <col min="3800" max="3800" width="18.7109375" bestFit="1" customWidth="1"/>
    <col min="3802" max="3802" width="14.28515625" bestFit="1" customWidth="1"/>
    <col min="3803" max="3803" width="18.7109375" bestFit="1" customWidth="1"/>
    <col min="3804" max="3805" width="15.85546875" bestFit="1" customWidth="1"/>
    <col min="3806" max="3806" width="14.85546875" bestFit="1" customWidth="1"/>
    <col min="3807" max="3807" width="14.28515625" bestFit="1" customWidth="1"/>
    <col min="3808" max="3808" width="15.28515625" customWidth="1"/>
    <col min="3809" max="3809" width="15.85546875" customWidth="1"/>
    <col min="3810" max="3810" width="14.28515625" customWidth="1"/>
    <col min="3811" max="3811" width="14.85546875" bestFit="1" customWidth="1"/>
    <col min="3812" max="3812" width="16.140625" customWidth="1"/>
    <col min="3813" max="3813" width="17.28515625" customWidth="1"/>
    <col min="3814" max="3814" width="15.85546875" bestFit="1" customWidth="1"/>
    <col min="3815" max="3815" width="18.7109375" bestFit="1" customWidth="1"/>
    <col min="3817" max="3817" width="14.28515625" bestFit="1" customWidth="1"/>
    <col min="3818" max="3818" width="18.7109375" bestFit="1" customWidth="1"/>
    <col min="3819" max="3820" width="15.85546875" bestFit="1" customWidth="1"/>
    <col min="3821" max="3821" width="14.85546875" bestFit="1" customWidth="1"/>
    <col min="3822" max="3822" width="14.28515625" bestFit="1" customWidth="1"/>
    <col min="3823" max="3823" width="15.28515625" customWidth="1"/>
    <col min="3824" max="3824" width="15.85546875" customWidth="1"/>
    <col min="3825" max="3825" width="14.28515625" customWidth="1"/>
    <col min="3826" max="3826" width="14.85546875" bestFit="1" customWidth="1"/>
    <col min="3827" max="3827" width="16.140625" customWidth="1"/>
    <col min="3828" max="3828" width="17.28515625" customWidth="1"/>
    <col min="3829" max="3829" width="15.85546875" bestFit="1" customWidth="1"/>
    <col min="3830" max="3830" width="18.7109375" bestFit="1" customWidth="1"/>
    <col min="3832" max="3832" width="14.28515625" bestFit="1" customWidth="1"/>
    <col min="3833" max="3833" width="18.7109375" bestFit="1" customWidth="1"/>
    <col min="3834" max="3835" width="15.85546875" bestFit="1" customWidth="1"/>
    <col min="3836" max="3836" width="14.85546875" bestFit="1" customWidth="1"/>
    <col min="3837" max="3837" width="14.28515625" bestFit="1" customWidth="1"/>
    <col min="3838" max="3838" width="15.28515625" customWidth="1"/>
    <col min="3839" max="3839" width="15.85546875" customWidth="1"/>
    <col min="3840" max="3840" width="14.28515625" customWidth="1"/>
    <col min="3841" max="3841" width="14.85546875" bestFit="1" customWidth="1"/>
    <col min="3842" max="3842" width="16.140625" customWidth="1"/>
    <col min="3843" max="3843" width="17.28515625" customWidth="1"/>
    <col min="3844" max="3844" width="15.85546875" bestFit="1" customWidth="1"/>
    <col min="3845" max="3845" width="18.7109375" bestFit="1" customWidth="1"/>
    <col min="4006" max="4006" width="5.7109375" customWidth="1"/>
    <col min="4007" max="4007" width="29" customWidth="1"/>
    <col min="4008" max="4008" width="17.140625" customWidth="1"/>
    <col min="4009" max="4009" width="11.140625" customWidth="1"/>
    <col min="4010" max="4010" width="15.7109375" customWidth="1"/>
    <col min="4011" max="4011" width="16.28515625" customWidth="1"/>
    <col min="4012" max="4012" width="21.140625" customWidth="1"/>
    <col min="4013" max="4013" width="13" customWidth="1"/>
    <col min="4014" max="4014" width="15.28515625" customWidth="1"/>
    <col min="4015" max="4016" width="14.28515625" customWidth="1"/>
    <col min="4017" max="4018" width="15" customWidth="1"/>
    <col min="4019" max="4019" width="17.7109375" customWidth="1"/>
    <col min="4020" max="4020" width="15.7109375" customWidth="1"/>
    <col min="4021" max="4022" width="15" customWidth="1"/>
    <col min="4023" max="4023" width="15.85546875" customWidth="1"/>
    <col min="4024" max="4024" width="17.85546875" customWidth="1"/>
    <col min="4025" max="4025" width="15.85546875" bestFit="1" customWidth="1"/>
    <col min="4026" max="4026" width="18.7109375" bestFit="1" customWidth="1"/>
    <col min="4027" max="4027" width="5.7109375" customWidth="1"/>
    <col min="4028" max="4028" width="16.5703125" customWidth="1"/>
    <col min="4029" max="4029" width="18.7109375" bestFit="1" customWidth="1"/>
    <col min="4030" max="4031" width="15.85546875" bestFit="1" customWidth="1"/>
    <col min="4032" max="4032" width="14.85546875" bestFit="1" customWidth="1"/>
    <col min="4033" max="4033" width="14.28515625" bestFit="1" customWidth="1"/>
    <col min="4034" max="4034" width="15.28515625" customWidth="1"/>
    <col min="4035" max="4035" width="15.85546875" customWidth="1"/>
    <col min="4036" max="4036" width="14.28515625" customWidth="1"/>
    <col min="4037" max="4037" width="14.85546875" bestFit="1" customWidth="1"/>
    <col min="4038" max="4038" width="16.140625" customWidth="1"/>
    <col min="4039" max="4039" width="17.28515625" customWidth="1"/>
    <col min="4040" max="4040" width="15.85546875" bestFit="1" customWidth="1"/>
    <col min="4041" max="4041" width="18.7109375" bestFit="1" customWidth="1"/>
    <col min="4043" max="4043" width="14.28515625" bestFit="1" customWidth="1"/>
    <col min="4044" max="4044" width="18.7109375" bestFit="1" customWidth="1"/>
    <col min="4045" max="4046" width="15.85546875" bestFit="1" customWidth="1"/>
    <col min="4047" max="4047" width="14.85546875" bestFit="1" customWidth="1"/>
    <col min="4048" max="4048" width="16.85546875" customWidth="1"/>
    <col min="4049" max="4049" width="15.28515625" customWidth="1"/>
    <col min="4050" max="4050" width="15.85546875" customWidth="1"/>
    <col min="4051" max="4051" width="14.28515625" customWidth="1"/>
    <col min="4052" max="4052" width="14.85546875" bestFit="1" customWidth="1"/>
    <col min="4053" max="4053" width="16.140625" customWidth="1"/>
    <col min="4054" max="4054" width="17.28515625" customWidth="1"/>
    <col min="4055" max="4055" width="15.85546875" bestFit="1" customWidth="1"/>
    <col min="4056" max="4056" width="18.7109375" bestFit="1" customWidth="1"/>
    <col min="4058" max="4058" width="14.28515625" bestFit="1" customWidth="1"/>
    <col min="4059" max="4059" width="18.7109375" bestFit="1" customWidth="1"/>
    <col min="4060" max="4061" width="15.85546875" bestFit="1" customWidth="1"/>
    <col min="4062" max="4062" width="14.85546875" bestFit="1" customWidth="1"/>
    <col min="4063" max="4063" width="14.28515625" bestFit="1" customWidth="1"/>
    <col min="4064" max="4064" width="15.28515625" customWidth="1"/>
    <col min="4065" max="4065" width="15.85546875" customWidth="1"/>
    <col min="4066" max="4066" width="14.28515625" customWidth="1"/>
    <col min="4067" max="4067" width="14.85546875" bestFit="1" customWidth="1"/>
    <col min="4068" max="4068" width="16.140625" customWidth="1"/>
    <col min="4069" max="4069" width="17.28515625" customWidth="1"/>
    <col min="4070" max="4070" width="15.85546875" bestFit="1" customWidth="1"/>
    <col min="4071" max="4071" width="18.7109375" bestFit="1" customWidth="1"/>
    <col min="4073" max="4073" width="14.28515625" bestFit="1" customWidth="1"/>
    <col min="4074" max="4074" width="18.7109375" bestFit="1" customWidth="1"/>
    <col min="4075" max="4076" width="15.85546875" bestFit="1" customWidth="1"/>
    <col min="4077" max="4077" width="14.85546875" bestFit="1" customWidth="1"/>
    <col min="4078" max="4078" width="14.28515625" bestFit="1" customWidth="1"/>
    <col min="4079" max="4079" width="15.28515625" customWidth="1"/>
    <col min="4080" max="4080" width="15.85546875" customWidth="1"/>
    <col min="4081" max="4081" width="14.28515625" customWidth="1"/>
    <col min="4082" max="4082" width="14.85546875" bestFit="1" customWidth="1"/>
    <col min="4083" max="4083" width="16.140625" customWidth="1"/>
    <col min="4084" max="4084" width="17.28515625" customWidth="1"/>
    <col min="4085" max="4085" width="15.85546875" bestFit="1" customWidth="1"/>
    <col min="4086" max="4086" width="18.7109375" bestFit="1" customWidth="1"/>
    <col min="4088" max="4088" width="14.28515625" bestFit="1" customWidth="1"/>
    <col min="4089" max="4089" width="18.7109375" bestFit="1" customWidth="1"/>
    <col min="4090" max="4091" width="15.85546875" bestFit="1" customWidth="1"/>
    <col min="4092" max="4092" width="14.85546875" bestFit="1" customWidth="1"/>
    <col min="4093" max="4093" width="14.28515625" bestFit="1" customWidth="1"/>
    <col min="4094" max="4094" width="15.28515625" customWidth="1"/>
    <col min="4095" max="4095" width="15.85546875" customWidth="1"/>
    <col min="4096" max="4096" width="14.28515625" customWidth="1"/>
    <col min="4097" max="4097" width="14.85546875" bestFit="1" customWidth="1"/>
    <col min="4098" max="4098" width="16.140625" customWidth="1"/>
    <col min="4099" max="4099" width="17.28515625" customWidth="1"/>
    <col min="4100" max="4100" width="15.85546875" bestFit="1" customWidth="1"/>
    <col min="4101" max="4101" width="18.7109375" bestFit="1" customWidth="1"/>
    <col min="4262" max="4262" width="5.7109375" customWidth="1"/>
    <col min="4263" max="4263" width="29" customWidth="1"/>
    <col min="4264" max="4264" width="17.140625" customWidth="1"/>
    <col min="4265" max="4265" width="11.140625" customWidth="1"/>
    <col min="4266" max="4266" width="15.7109375" customWidth="1"/>
    <col min="4267" max="4267" width="16.28515625" customWidth="1"/>
    <col min="4268" max="4268" width="21.140625" customWidth="1"/>
    <col min="4269" max="4269" width="13" customWidth="1"/>
    <col min="4270" max="4270" width="15.28515625" customWidth="1"/>
    <col min="4271" max="4272" width="14.28515625" customWidth="1"/>
    <col min="4273" max="4274" width="15" customWidth="1"/>
    <col min="4275" max="4275" width="17.7109375" customWidth="1"/>
    <col min="4276" max="4276" width="15.7109375" customWidth="1"/>
    <col min="4277" max="4278" width="15" customWidth="1"/>
    <col min="4279" max="4279" width="15.85546875" customWidth="1"/>
    <col min="4280" max="4280" width="17.85546875" customWidth="1"/>
    <col min="4281" max="4281" width="15.85546875" bestFit="1" customWidth="1"/>
    <col min="4282" max="4282" width="18.7109375" bestFit="1" customWidth="1"/>
    <col min="4283" max="4283" width="5.7109375" customWidth="1"/>
    <col min="4284" max="4284" width="16.5703125" customWidth="1"/>
    <col min="4285" max="4285" width="18.7109375" bestFit="1" customWidth="1"/>
    <col min="4286" max="4287" width="15.85546875" bestFit="1" customWidth="1"/>
    <col min="4288" max="4288" width="14.85546875" bestFit="1" customWidth="1"/>
    <col min="4289" max="4289" width="14.28515625" bestFit="1" customWidth="1"/>
    <col min="4290" max="4290" width="15.28515625" customWidth="1"/>
    <col min="4291" max="4291" width="15.85546875" customWidth="1"/>
    <col min="4292" max="4292" width="14.28515625" customWidth="1"/>
    <col min="4293" max="4293" width="14.85546875" bestFit="1" customWidth="1"/>
    <col min="4294" max="4294" width="16.140625" customWidth="1"/>
    <col min="4295" max="4295" width="17.28515625" customWidth="1"/>
    <col min="4296" max="4296" width="15.85546875" bestFit="1" customWidth="1"/>
    <col min="4297" max="4297" width="18.7109375" bestFit="1" customWidth="1"/>
    <col min="4299" max="4299" width="14.28515625" bestFit="1" customWidth="1"/>
    <col min="4300" max="4300" width="18.7109375" bestFit="1" customWidth="1"/>
    <col min="4301" max="4302" width="15.85546875" bestFit="1" customWidth="1"/>
    <col min="4303" max="4303" width="14.85546875" bestFit="1" customWidth="1"/>
    <col min="4304" max="4304" width="16.85546875" customWidth="1"/>
    <col min="4305" max="4305" width="15.28515625" customWidth="1"/>
    <col min="4306" max="4306" width="15.85546875" customWidth="1"/>
    <col min="4307" max="4307" width="14.28515625" customWidth="1"/>
    <col min="4308" max="4308" width="14.85546875" bestFit="1" customWidth="1"/>
    <col min="4309" max="4309" width="16.140625" customWidth="1"/>
    <col min="4310" max="4310" width="17.28515625" customWidth="1"/>
    <col min="4311" max="4311" width="15.85546875" bestFit="1" customWidth="1"/>
    <col min="4312" max="4312" width="18.7109375" bestFit="1" customWidth="1"/>
    <col min="4314" max="4314" width="14.28515625" bestFit="1" customWidth="1"/>
    <col min="4315" max="4315" width="18.7109375" bestFit="1" customWidth="1"/>
    <col min="4316" max="4317" width="15.85546875" bestFit="1" customWidth="1"/>
    <col min="4318" max="4318" width="14.85546875" bestFit="1" customWidth="1"/>
    <col min="4319" max="4319" width="14.28515625" bestFit="1" customWidth="1"/>
    <col min="4320" max="4320" width="15.28515625" customWidth="1"/>
    <col min="4321" max="4321" width="15.85546875" customWidth="1"/>
    <col min="4322" max="4322" width="14.28515625" customWidth="1"/>
    <col min="4323" max="4323" width="14.85546875" bestFit="1" customWidth="1"/>
    <col min="4324" max="4324" width="16.140625" customWidth="1"/>
    <col min="4325" max="4325" width="17.28515625" customWidth="1"/>
    <col min="4326" max="4326" width="15.85546875" bestFit="1" customWidth="1"/>
    <col min="4327" max="4327" width="18.7109375" bestFit="1" customWidth="1"/>
    <col min="4329" max="4329" width="14.28515625" bestFit="1" customWidth="1"/>
    <col min="4330" max="4330" width="18.7109375" bestFit="1" customWidth="1"/>
    <col min="4331" max="4332" width="15.85546875" bestFit="1" customWidth="1"/>
    <col min="4333" max="4333" width="14.85546875" bestFit="1" customWidth="1"/>
    <col min="4334" max="4334" width="14.28515625" bestFit="1" customWidth="1"/>
    <col min="4335" max="4335" width="15.28515625" customWidth="1"/>
    <col min="4336" max="4336" width="15.85546875" customWidth="1"/>
    <col min="4337" max="4337" width="14.28515625" customWidth="1"/>
    <col min="4338" max="4338" width="14.85546875" bestFit="1" customWidth="1"/>
    <col min="4339" max="4339" width="16.140625" customWidth="1"/>
    <col min="4340" max="4340" width="17.28515625" customWidth="1"/>
    <col min="4341" max="4341" width="15.85546875" bestFit="1" customWidth="1"/>
    <col min="4342" max="4342" width="18.7109375" bestFit="1" customWidth="1"/>
    <col min="4344" max="4344" width="14.28515625" bestFit="1" customWidth="1"/>
    <col min="4345" max="4345" width="18.7109375" bestFit="1" customWidth="1"/>
    <col min="4346" max="4347" width="15.85546875" bestFit="1" customWidth="1"/>
    <col min="4348" max="4348" width="14.85546875" bestFit="1" customWidth="1"/>
    <col min="4349" max="4349" width="14.28515625" bestFit="1" customWidth="1"/>
    <col min="4350" max="4350" width="15.28515625" customWidth="1"/>
    <col min="4351" max="4351" width="15.85546875" customWidth="1"/>
    <col min="4352" max="4352" width="14.28515625" customWidth="1"/>
    <col min="4353" max="4353" width="14.85546875" bestFit="1" customWidth="1"/>
    <col min="4354" max="4354" width="16.140625" customWidth="1"/>
    <col min="4355" max="4355" width="17.28515625" customWidth="1"/>
    <col min="4356" max="4356" width="15.85546875" bestFit="1" customWidth="1"/>
    <col min="4357" max="4357" width="18.7109375" bestFit="1" customWidth="1"/>
    <col min="4518" max="4518" width="5.7109375" customWidth="1"/>
    <col min="4519" max="4519" width="29" customWidth="1"/>
    <col min="4520" max="4520" width="17.140625" customWidth="1"/>
    <col min="4521" max="4521" width="11.140625" customWidth="1"/>
    <col min="4522" max="4522" width="15.7109375" customWidth="1"/>
    <col min="4523" max="4523" width="16.28515625" customWidth="1"/>
    <col min="4524" max="4524" width="21.140625" customWidth="1"/>
    <col min="4525" max="4525" width="13" customWidth="1"/>
    <col min="4526" max="4526" width="15.28515625" customWidth="1"/>
    <col min="4527" max="4528" width="14.28515625" customWidth="1"/>
    <col min="4529" max="4530" width="15" customWidth="1"/>
    <col min="4531" max="4531" width="17.7109375" customWidth="1"/>
    <col min="4532" max="4532" width="15.7109375" customWidth="1"/>
    <col min="4533" max="4534" width="15" customWidth="1"/>
    <col min="4535" max="4535" width="15.85546875" customWidth="1"/>
    <col min="4536" max="4536" width="17.85546875" customWidth="1"/>
    <col min="4537" max="4537" width="15.85546875" bestFit="1" customWidth="1"/>
    <col min="4538" max="4538" width="18.7109375" bestFit="1" customWidth="1"/>
    <col min="4539" max="4539" width="5.7109375" customWidth="1"/>
    <col min="4540" max="4540" width="16.5703125" customWidth="1"/>
    <col min="4541" max="4541" width="18.7109375" bestFit="1" customWidth="1"/>
    <col min="4542" max="4543" width="15.85546875" bestFit="1" customWidth="1"/>
    <col min="4544" max="4544" width="14.85546875" bestFit="1" customWidth="1"/>
    <col min="4545" max="4545" width="14.28515625" bestFit="1" customWidth="1"/>
    <col min="4546" max="4546" width="15.28515625" customWidth="1"/>
    <col min="4547" max="4547" width="15.85546875" customWidth="1"/>
    <col min="4548" max="4548" width="14.28515625" customWidth="1"/>
    <col min="4549" max="4549" width="14.85546875" bestFit="1" customWidth="1"/>
    <col min="4550" max="4550" width="16.140625" customWidth="1"/>
    <col min="4551" max="4551" width="17.28515625" customWidth="1"/>
    <col min="4552" max="4552" width="15.85546875" bestFit="1" customWidth="1"/>
    <col min="4553" max="4553" width="18.7109375" bestFit="1" customWidth="1"/>
    <col min="4555" max="4555" width="14.28515625" bestFit="1" customWidth="1"/>
    <col min="4556" max="4556" width="18.7109375" bestFit="1" customWidth="1"/>
    <col min="4557" max="4558" width="15.85546875" bestFit="1" customWidth="1"/>
    <col min="4559" max="4559" width="14.85546875" bestFit="1" customWidth="1"/>
    <col min="4560" max="4560" width="16.85546875" customWidth="1"/>
    <col min="4561" max="4561" width="15.28515625" customWidth="1"/>
    <col min="4562" max="4562" width="15.85546875" customWidth="1"/>
    <col min="4563" max="4563" width="14.28515625" customWidth="1"/>
    <col min="4564" max="4564" width="14.85546875" bestFit="1" customWidth="1"/>
    <col min="4565" max="4565" width="16.140625" customWidth="1"/>
    <col min="4566" max="4566" width="17.28515625" customWidth="1"/>
    <col min="4567" max="4567" width="15.85546875" bestFit="1" customWidth="1"/>
    <col min="4568" max="4568" width="18.7109375" bestFit="1" customWidth="1"/>
    <col min="4570" max="4570" width="14.28515625" bestFit="1" customWidth="1"/>
    <col min="4571" max="4571" width="18.7109375" bestFit="1" customWidth="1"/>
    <col min="4572" max="4573" width="15.85546875" bestFit="1" customWidth="1"/>
    <col min="4574" max="4574" width="14.85546875" bestFit="1" customWidth="1"/>
    <col min="4575" max="4575" width="14.28515625" bestFit="1" customWidth="1"/>
    <col min="4576" max="4576" width="15.28515625" customWidth="1"/>
    <col min="4577" max="4577" width="15.85546875" customWidth="1"/>
    <col min="4578" max="4578" width="14.28515625" customWidth="1"/>
    <col min="4579" max="4579" width="14.85546875" bestFit="1" customWidth="1"/>
    <col min="4580" max="4580" width="16.140625" customWidth="1"/>
    <col min="4581" max="4581" width="17.28515625" customWidth="1"/>
    <col min="4582" max="4582" width="15.85546875" bestFit="1" customWidth="1"/>
    <col min="4583" max="4583" width="18.7109375" bestFit="1" customWidth="1"/>
    <col min="4585" max="4585" width="14.28515625" bestFit="1" customWidth="1"/>
    <col min="4586" max="4586" width="18.7109375" bestFit="1" customWidth="1"/>
    <col min="4587" max="4588" width="15.85546875" bestFit="1" customWidth="1"/>
    <col min="4589" max="4589" width="14.85546875" bestFit="1" customWidth="1"/>
    <col min="4590" max="4590" width="14.28515625" bestFit="1" customWidth="1"/>
    <col min="4591" max="4591" width="15.28515625" customWidth="1"/>
    <col min="4592" max="4592" width="15.85546875" customWidth="1"/>
    <col min="4593" max="4593" width="14.28515625" customWidth="1"/>
    <col min="4594" max="4594" width="14.85546875" bestFit="1" customWidth="1"/>
    <col min="4595" max="4595" width="16.140625" customWidth="1"/>
    <col min="4596" max="4596" width="17.28515625" customWidth="1"/>
    <col min="4597" max="4597" width="15.85546875" bestFit="1" customWidth="1"/>
    <col min="4598" max="4598" width="18.7109375" bestFit="1" customWidth="1"/>
    <col min="4600" max="4600" width="14.28515625" bestFit="1" customWidth="1"/>
    <col min="4601" max="4601" width="18.7109375" bestFit="1" customWidth="1"/>
    <col min="4602" max="4603" width="15.85546875" bestFit="1" customWidth="1"/>
    <col min="4604" max="4604" width="14.85546875" bestFit="1" customWidth="1"/>
    <col min="4605" max="4605" width="14.28515625" bestFit="1" customWidth="1"/>
    <col min="4606" max="4606" width="15.28515625" customWidth="1"/>
    <col min="4607" max="4607" width="15.85546875" customWidth="1"/>
    <col min="4608" max="4608" width="14.28515625" customWidth="1"/>
    <col min="4609" max="4609" width="14.85546875" bestFit="1" customWidth="1"/>
    <col min="4610" max="4610" width="16.140625" customWidth="1"/>
    <col min="4611" max="4611" width="17.28515625" customWidth="1"/>
    <col min="4612" max="4612" width="15.85546875" bestFit="1" customWidth="1"/>
    <col min="4613" max="4613" width="18.7109375" bestFit="1" customWidth="1"/>
    <col min="4774" max="4774" width="5.7109375" customWidth="1"/>
    <col min="4775" max="4775" width="29" customWidth="1"/>
    <col min="4776" max="4776" width="17.140625" customWidth="1"/>
    <col min="4777" max="4777" width="11.140625" customWidth="1"/>
    <col min="4778" max="4778" width="15.7109375" customWidth="1"/>
    <col min="4779" max="4779" width="16.28515625" customWidth="1"/>
    <col min="4780" max="4780" width="21.140625" customWidth="1"/>
    <col min="4781" max="4781" width="13" customWidth="1"/>
    <col min="4782" max="4782" width="15.28515625" customWidth="1"/>
    <col min="4783" max="4784" width="14.28515625" customWidth="1"/>
    <col min="4785" max="4786" width="15" customWidth="1"/>
    <col min="4787" max="4787" width="17.7109375" customWidth="1"/>
    <col min="4788" max="4788" width="15.7109375" customWidth="1"/>
    <col min="4789" max="4790" width="15" customWidth="1"/>
    <col min="4791" max="4791" width="15.85546875" customWidth="1"/>
    <col min="4792" max="4792" width="17.85546875" customWidth="1"/>
    <col min="4793" max="4793" width="15.85546875" bestFit="1" customWidth="1"/>
    <col min="4794" max="4794" width="18.7109375" bestFit="1" customWidth="1"/>
    <col min="4795" max="4795" width="5.7109375" customWidth="1"/>
    <col min="4796" max="4796" width="16.5703125" customWidth="1"/>
    <col min="4797" max="4797" width="18.7109375" bestFit="1" customWidth="1"/>
    <col min="4798" max="4799" width="15.85546875" bestFit="1" customWidth="1"/>
    <col min="4800" max="4800" width="14.85546875" bestFit="1" customWidth="1"/>
    <col min="4801" max="4801" width="14.28515625" bestFit="1" customWidth="1"/>
    <col min="4802" max="4802" width="15.28515625" customWidth="1"/>
    <col min="4803" max="4803" width="15.85546875" customWidth="1"/>
    <col min="4804" max="4804" width="14.28515625" customWidth="1"/>
    <col min="4805" max="4805" width="14.85546875" bestFit="1" customWidth="1"/>
    <col min="4806" max="4806" width="16.140625" customWidth="1"/>
    <col min="4807" max="4807" width="17.28515625" customWidth="1"/>
    <col min="4808" max="4808" width="15.85546875" bestFit="1" customWidth="1"/>
    <col min="4809" max="4809" width="18.7109375" bestFit="1" customWidth="1"/>
    <col min="4811" max="4811" width="14.28515625" bestFit="1" customWidth="1"/>
    <col min="4812" max="4812" width="18.7109375" bestFit="1" customWidth="1"/>
    <col min="4813" max="4814" width="15.85546875" bestFit="1" customWidth="1"/>
    <col min="4815" max="4815" width="14.85546875" bestFit="1" customWidth="1"/>
    <col min="4816" max="4816" width="16.85546875" customWidth="1"/>
    <col min="4817" max="4817" width="15.28515625" customWidth="1"/>
    <col min="4818" max="4818" width="15.85546875" customWidth="1"/>
    <col min="4819" max="4819" width="14.28515625" customWidth="1"/>
    <col min="4820" max="4820" width="14.85546875" bestFit="1" customWidth="1"/>
    <col min="4821" max="4821" width="16.140625" customWidth="1"/>
    <col min="4822" max="4822" width="17.28515625" customWidth="1"/>
    <col min="4823" max="4823" width="15.85546875" bestFit="1" customWidth="1"/>
    <col min="4824" max="4824" width="18.7109375" bestFit="1" customWidth="1"/>
    <col min="4826" max="4826" width="14.28515625" bestFit="1" customWidth="1"/>
    <col min="4827" max="4827" width="18.7109375" bestFit="1" customWidth="1"/>
    <col min="4828" max="4829" width="15.85546875" bestFit="1" customWidth="1"/>
    <col min="4830" max="4830" width="14.85546875" bestFit="1" customWidth="1"/>
    <col min="4831" max="4831" width="14.28515625" bestFit="1" customWidth="1"/>
    <col min="4832" max="4832" width="15.28515625" customWidth="1"/>
    <col min="4833" max="4833" width="15.85546875" customWidth="1"/>
    <col min="4834" max="4834" width="14.28515625" customWidth="1"/>
    <col min="4835" max="4835" width="14.85546875" bestFit="1" customWidth="1"/>
    <col min="4836" max="4836" width="16.140625" customWidth="1"/>
    <col min="4837" max="4837" width="17.28515625" customWidth="1"/>
    <col min="4838" max="4838" width="15.85546875" bestFit="1" customWidth="1"/>
    <col min="4839" max="4839" width="18.7109375" bestFit="1" customWidth="1"/>
    <col min="4841" max="4841" width="14.28515625" bestFit="1" customWidth="1"/>
    <col min="4842" max="4842" width="18.7109375" bestFit="1" customWidth="1"/>
    <col min="4843" max="4844" width="15.85546875" bestFit="1" customWidth="1"/>
    <col min="4845" max="4845" width="14.85546875" bestFit="1" customWidth="1"/>
    <col min="4846" max="4846" width="14.28515625" bestFit="1" customWidth="1"/>
    <col min="4847" max="4847" width="15.28515625" customWidth="1"/>
    <col min="4848" max="4848" width="15.85546875" customWidth="1"/>
    <col min="4849" max="4849" width="14.28515625" customWidth="1"/>
    <col min="4850" max="4850" width="14.85546875" bestFit="1" customWidth="1"/>
    <col min="4851" max="4851" width="16.140625" customWidth="1"/>
    <col min="4852" max="4852" width="17.28515625" customWidth="1"/>
    <col min="4853" max="4853" width="15.85546875" bestFit="1" customWidth="1"/>
    <col min="4854" max="4854" width="18.7109375" bestFit="1" customWidth="1"/>
    <col min="4856" max="4856" width="14.28515625" bestFit="1" customWidth="1"/>
    <col min="4857" max="4857" width="18.7109375" bestFit="1" customWidth="1"/>
    <col min="4858" max="4859" width="15.85546875" bestFit="1" customWidth="1"/>
    <col min="4860" max="4860" width="14.85546875" bestFit="1" customWidth="1"/>
    <col min="4861" max="4861" width="14.28515625" bestFit="1" customWidth="1"/>
    <col min="4862" max="4862" width="15.28515625" customWidth="1"/>
    <col min="4863" max="4863" width="15.85546875" customWidth="1"/>
    <col min="4864" max="4864" width="14.28515625" customWidth="1"/>
    <col min="4865" max="4865" width="14.85546875" bestFit="1" customWidth="1"/>
    <col min="4866" max="4866" width="16.140625" customWidth="1"/>
    <col min="4867" max="4867" width="17.28515625" customWidth="1"/>
    <col min="4868" max="4868" width="15.85546875" bestFit="1" customWidth="1"/>
    <col min="4869" max="4869" width="18.7109375" bestFit="1" customWidth="1"/>
    <col min="5030" max="5030" width="5.7109375" customWidth="1"/>
    <col min="5031" max="5031" width="29" customWidth="1"/>
    <col min="5032" max="5032" width="17.140625" customWidth="1"/>
    <col min="5033" max="5033" width="11.140625" customWidth="1"/>
    <col min="5034" max="5034" width="15.7109375" customWidth="1"/>
    <col min="5035" max="5035" width="16.28515625" customWidth="1"/>
    <col min="5036" max="5036" width="21.140625" customWidth="1"/>
    <col min="5037" max="5037" width="13" customWidth="1"/>
    <col min="5038" max="5038" width="15.28515625" customWidth="1"/>
    <col min="5039" max="5040" width="14.28515625" customWidth="1"/>
    <col min="5041" max="5042" width="15" customWidth="1"/>
    <col min="5043" max="5043" width="17.7109375" customWidth="1"/>
    <col min="5044" max="5044" width="15.7109375" customWidth="1"/>
    <col min="5045" max="5046" width="15" customWidth="1"/>
    <col min="5047" max="5047" width="15.85546875" customWidth="1"/>
    <col min="5048" max="5048" width="17.85546875" customWidth="1"/>
    <col min="5049" max="5049" width="15.85546875" bestFit="1" customWidth="1"/>
    <col min="5050" max="5050" width="18.7109375" bestFit="1" customWidth="1"/>
    <col min="5051" max="5051" width="5.7109375" customWidth="1"/>
    <col min="5052" max="5052" width="16.5703125" customWidth="1"/>
    <col min="5053" max="5053" width="18.7109375" bestFit="1" customWidth="1"/>
    <col min="5054" max="5055" width="15.85546875" bestFit="1" customWidth="1"/>
    <col min="5056" max="5056" width="14.85546875" bestFit="1" customWidth="1"/>
    <col min="5057" max="5057" width="14.28515625" bestFit="1" customWidth="1"/>
    <col min="5058" max="5058" width="15.28515625" customWidth="1"/>
    <col min="5059" max="5059" width="15.85546875" customWidth="1"/>
    <col min="5060" max="5060" width="14.28515625" customWidth="1"/>
    <col min="5061" max="5061" width="14.85546875" bestFit="1" customWidth="1"/>
    <col min="5062" max="5062" width="16.140625" customWidth="1"/>
    <col min="5063" max="5063" width="17.28515625" customWidth="1"/>
    <col min="5064" max="5064" width="15.85546875" bestFit="1" customWidth="1"/>
    <col min="5065" max="5065" width="18.7109375" bestFit="1" customWidth="1"/>
    <col min="5067" max="5067" width="14.28515625" bestFit="1" customWidth="1"/>
    <col min="5068" max="5068" width="18.7109375" bestFit="1" customWidth="1"/>
    <col min="5069" max="5070" width="15.85546875" bestFit="1" customWidth="1"/>
    <col min="5071" max="5071" width="14.85546875" bestFit="1" customWidth="1"/>
    <col min="5072" max="5072" width="16.85546875" customWidth="1"/>
    <col min="5073" max="5073" width="15.28515625" customWidth="1"/>
    <col min="5074" max="5074" width="15.85546875" customWidth="1"/>
    <col min="5075" max="5075" width="14.28515625" customWidth="1"/>
    <col min="5076" max="5076" width="14.85546875" bestFit="1" customWidth="1"/>
    <col min="5077" max="5077" width="16.140625" customWidth="1"/>
    <col min="5078" max="5078" width="17.28515625" customWidth="1"/>
    <col min="5079" max="5079" width="15.85546875" bestFit="1" customWidth="1"/>
    <col min="5080" max="5080" width="18.7109375" bestFit="1" customWidth="1"/>
    <col min="5082" max="5082" width="14.28515625" bestFit="1" customWidth="1"/>
    <col min="5083" max="5083" width="18.7109375" bestFit="1" customWidth="1"/>
    <col min="5084" max="5085" width="15.85546875" bestFit="1" customWidth="1"/>
    <col min="5086" max="5086" width="14.85546875" bestFit="1" customWidth="1"/>
    <col min="5087" max="5087" width="14.28515625" bestFit="1" customWidth="1"/>
    <col min="5088" max="5088" width="15.28515625" customWidth="1"/>
    <col min="5089" max="5089" width="15.85546875" customWidth="1"/>
    <col min="5090" max="5090" width="14.28515625" customWidth="1"/>
    <col min="5091" max="5091" width="14.85546875" bestFit="1" customWidth="1"/>
    <col min="5092" max="5092" width="16.140625" customWidth="1"/>
    <col min="5093" max="5093" width="17.28515625" customWidth="1"/>
    <col min="5094" max="5094" width="15.85546875" bestFit="1" customWidth="1"/>
    <col min="5095" max="5095" width="18.7109375" bestFit="1" customWidth="1"/>
    <col min="5097" max="5097" width="14.28515625" bestFit="1" customWidth="1"/>
    <col min="5098" max="5098" width="18.7109375" bestFit="1" customWidth="1"/>
    <col min="5099" max="5100" width="15.85546875" bestFit="1" customWidth="1"/>
    <col min="5101" max="5101" width="14.85546875" bestFit="1" customWidth="1"/>
    <col min="5102" max="5102" width="14.28515625" bestFit="1" customWidth="1"/>
    <col min="5103" max="5103" width="15.28515625" customWidth="1"/>
    <col min="5104" max="5104" width="15.85546875" customWidth="1"/>
    <col min="5105" max="5105" width="14.28515625" customWidth="1"/>
    <col min="5106" max="5106" width="14.85546875" bestFit="1" customWidth="1"/>
    <col min="5107" max="5107" width="16.140625" customWidth="1"/>
    <col min="5108" max="5108" width="17.28515625" customWidth="1"/>
    <col min="5109" max="5109" width="15.85546875" bestFit="1" customWidth="1"/>
    <col min="5110" max="5110" width="18.7109375" bestFit="1" customWidth="1"/>
    <col min="5112" max="5112" width="14.28515625" bestFit="1" customWidth="1"/>
    <col min="5113" max="5113" width="18.7109375" bestFit="1" customWidth="1"/>
    <col min="5114" max="5115" width="15.85546875" bestFit="1" customWidth="1"/>
    <col min="5116" max="5116" width="14.85546875" bestFit="1" customWidth="1"/>
    <col min="5117" max="5117" width="14.28515625" bestFit="1" customWidth="1"/>
    <col min="5118" max="5118" width="15.28515625" customWidth="1"/>
    <col min="5119" max="5119" width="15.85546875" customWidth="1"/>
    <col min="5120" max="5120" width="14.28515625" customWidth="1"/>
    <col min="5121" max="5121" width="14.85546875" bestFit="1" customWidth="1"/>
    <col min="5122" max="5122" width="16.140625" customWidth="1"/>
    <col min="5123" max="5123" width="17.28515625" customWidth="1"/>
    <col min="5124" max="5124" width="15.85546875" bestFit="1" customWidth="1"/>
    <col min="5125" max="5125" width="18.7109375" bestFit="1" customWidth="1"/>
    <col min="5286" max="5286" width="5.7109375" customWidth="1"/>
    <col min="5287" max="5287" width="29" customWidth="1"/>
    <col min="5288" max="5288" width="17.140625" customWidth="1"/>
    <col min="5289" max="5289" width="11.140625" customWidth="1"/>
    <col min="5290" max="5290" width="15.7109375" customWidth="1"/>
    <col min="5291" max="5291" width="16.28515625" customWidth="1"/>
    <col min="5292" max="5292" width="21.140625" customWidth="1"/>
    <col min="5293" max="5293" width="13" customWidth="1"/>
    <col min="5294" max="5294" width="15.28515625" customWidth="1"/>
    <col min="5295" max="5296" width="14.28515625" customWidth="1"/>
    <col min="5297" max="5298" width="15" customWidth="1"/>
    <col min="5299" max="5299" width="17.7109375" customWidth="1"/>
    <col min="5300" max="5300" width="15.7109375" customWidth="1"/>
    <col min="5301" max="5302" width="15" customWidth="1"/>
    <col min="5303" max="5303" width="15.85546875" customWidth="1"/>
    <col min="5304" max="5304" width="17.85546875" customWidth="1"/>
    <col min="5305" max="5305" width="15.85546875" bestFit="1" customWidth="1"/>
    <col min="5306" max="5306" width="18.7109375" bestFit="1" customWidth="1"/>
    <col min="5307" max="5307" width="5.7109375" customWidth="1"/>
    <col min="5308" max="5308" width="16.5703125" customWidth="1"/>
    <col min="5309" max="5309" width="18.7109375" bestFit="1" customWidth="1"/>
    <col min="5310" max="5311" width="15.85546875" bestFit="1" customWidth="1"/>
    <col min="5312" max="5312" width="14.85546875" bestFit="1" customWidth="1"/>
    <col min="5313" max="5313" width="14.28515625" bestFit="1" customWidth="1"/>
    <col min="5314" max="5314" width="15.28515625" customWidth="1"/>
    <col min="5315" max="5315" width="15.85546875" customWidth="1"/>
    <col min="5316" max="5316" width="14.28515625" customWidth="1"/>
    <col min="5317" max="5317" width="14.85546875" bestFit="1" customWidth="1"/>
    <col min="5318" max="5318" width="16.140625" customWidth="1"/>
    <col min="5319" max="5319" width="17.28515625" customWidth="1"/>
    <col min="5320" max="5320" width="15.85546875" bestFit="1" customWidth="1"/>
    <col min="5321" max="5321" width="18.7109375" bestFit="1" customWidth="1"/>
    <col min="5323" max="5323" width="14.28515625" bestFit="1" customWidth="1"/>
    <col min="5324" max="5324" width="18.7109375" bestFit="1" customWidth="1"/>
    <col min="5325" max="5326" width="15.85546875" bestFit="1" customWidth="1"/>
    <col min="5327" max="5327" width="14.85546875" bestFit="1" customWidth="1"/>
    <col min="5328" max="5328" width="16.85546875" customWidth="1"/>
    <col min="5329" max="5329" width="15.28515625" customWidth="1"/>
    <col min="5330" max="5330" width="15.85546875" customWidth="1"/>
    <col min="5331" max="5331" width="14.28515625" customWidth="1"/>
    <col min="5332" max="5332" width="14.85546875" bestFit="1" customWidth="1"/>
    <col min="5333" max="5333" width="16.140625" customWidth="1"/>
    <col min="5334" max="5334" width="17.28515625" customWidth="1"/>
    <col min="5335" max="5335" width="15.85546875" bestFit="1" customWidth="1"/>
    <col min="5336" max="5336" width="18.7109375" bestFit="1" customWidth="1"/>
    <col min="5338" max="5338" width="14.28515625" bestFit="1" customWidth="1"/>
    <col min="5339" max="5339" width="18.7109375" bestFit="1" customWidth="1"/>
    <col min="5340" max="5341" width="15.85546875" bestFit="1" customWidth="1"/>
    <col min="5342" max="5342" width="14.85546875" bestFit="1" customWidth="1"/>
    <col min="5343" max="5343" width="14.28515625" bestFit="1" customWidth="1"/>
    <col min="5344" max="5344" width="15.28515625" customWidth="1"/>
    <col min="5345" max="5345" width="15.85546875" customWidth="1"/>
    <col min="5346" max="5346" width="14.28515625" customWidth="1"/>
    <col min="5347" max="5347" width="14.85546875" bestFit="1" customWidth="1"/>
    <col min="5348" max="5348" width="16.140625" customWidth="1"/>
    <col min="5349" max="5349" width="17.28515625" customWidth="1"/>
    <col min="5350" max="5350" width="15.85546875" bestFit="1" customWidth="1"/>
    <col min="5351" max="5351" width="18.7109375" bestFit="1" customWidth="1"/>
    <col min="5353" max="5353" width="14.28515625" bestFit="1" customWidth="1"/>
    <col min="5354" max="5354" width="18.7109375" bestFit="1" customWidth="1"/>
    <col min="5355" max="5356" width="15.85546875" bestFit="1" customWidth="1"/>
    <col min="5357" max="5357" width="14.85546875" bestFit="1" customWidth="1"/>
    <col min="5358" max="5358" width="14.28515625" bestFit="1" customWidth="1"/>
    <col min="5359" max="5359" width="15.28515625" customWidth="1"/>
    <col min="5360" max="5360" width="15.85546875" customWidth="1"/>
    <col min="5361" max="5361" width="14.28515625" customWidth="1"/>
    <col min="5362" max="5362" width="14.85546875" bestFit="1" customWidth="1"/>
    <col min="5363" max="5363" width="16.140625" customWidth="1"/>
    <col min="5364" max="5364" width="17.28515625" customWidth="1"/>
    <col min="5365" max="5365" width="15.85546875" bestFit="1" customWidth="1"/>
    <col min="5366" max="5366" width="18.7109375" bestFit="1" customWidth="1"/>
    <col min="5368" max="5368" width="14.28515625" bestFit="1" customWidth="1"/>
    <col min="5369" max="5369" width="18.7109375" bestFit="1" customWidth="1"/>
    <col min="5370" max="5371" width="15.85546875" bestFit="1" customWidth="1"/>
    <col min="5372" max="5372" width="14.85546875" bestFit="1" customWidth="1"/>
    <col min="5373" max="5373" width="14.28515625" bestFit="1" customWidth="1"/>
    <col min="5374" max="5374" width="15.28515625" customWidth="1"/>
    <col min="5375" max="5375" width="15.85546875" customWidth="1"/>
    <col min="5376" max="5376" width="14.28515625" customWidth="1"/>
    <col min="5377" max="5377" width="14.85546875" bestFit="1" customWidth="1"/>
    <col min="5378" max="5378" width="16.140625" customWidth="1"/>
    <col min="5379" max="5379" width="17.28515625" customWidth="1"/>
    <col min="5380" max="5380" width="15.85546875" bestFit="1" customWidth="1"/>
    <col min="5381" max="5381" width="18.7109375" bestFit="1" customWidth="1"/>
    <col min="5542" max="5542" width="5.7109375" customWidth="1"/>
    <col min="5543" max="5543" width="29" customWidth="1"/>
    <col min="5544" max="5544" width="17.140625" customWidth="1"/>
    <col min="5545" max="5545" width="11.140625" customWidth="1"/>
    <col min="5546" max="5546" width="15.7109375" customWidth="1"/>
    <col min="5547" max="5547" width="16.28515625" customWidth="1"/>
    <col min="5548" max="5548" width="21.140625" customWidth="1"/>
    <col min="5549" max="5549" width="13" customWidth="1"/>
    <col min="5550" max="5550" width="15.28515625" customWidth="1"/>
    <col min="5551" max="5552" width="14.28515625" customWidth="1"/>
    <col min="5553" max="5554" width="15" customWidth="1"/>
    <col min="5555" max="5555" width="17.7109375" customWidth="1"/>
    <col min="5556" max="5556" width="15.7109375" customWidth="1"/>
    <col min="5557" max="5558" width="15" customWidth="1"/>
    <col min="5559" max="5559" width="15.85546875" customWidth="1"/>
    <col min="5560" max="5560" width="17.85546875" customWidth="1"/>
    <col min="5561" max="5561" width="15.85546875" bestFit="1" customWidth="1"/>
    <col min="5562" max="5562" width="18.7109375" bestFit="1" customWidth="1"/>
    <col min="5563" max="5563" width="5.7109375" customWidth="1"/>
    <col min="5564" max="5564" width="16.5703125" customWidth="1"/>
    <col min="5565" max="5565" width="18.7109375" bestFit="1" customWidth="1"/>
    <col min="5566" max="5567" width="15.85546875" bestFit="1" customWidth="1"/>
    <col min="5568" max="5568" width="14.85546875" bestFit="1" customWidth="1"/>
    <col min="5569" max="5569" width="14.28515625" bestFit="1" customWidth="1"/>
    <col min="5570" max="5570" width="15.28515625" customWidth="1"/>
    <col min="5571" max="5571" width="15.85546875" customWidth="1"/>
    <col min="5572" max="5572" width="14.28515625" customWidth="1"/>
    <col min="5573" max="5573" width="14.85546875" bestFit="1" customWidth="1"/>
    <col min="5574" max="5574" width="16.140625" customWidth="1"/>
    <col min="5575" max="5575" width="17.28515625" customWidth="1"/>
    <col min="5576" max="5576" width="15.85546875" bestFit="1" customWidth="1"/>
    <col min="5577" max="5577" width="18.7109375" bestFit="1" customWidth="1"/>
    <col min="5579" max="5579" width="14.28515625" bestFit="1" customWidth="1"/>
    <col min="5580" max="5580" width="18.7109375" bestFit="1" customWidth="1"/>
    <col min="5581" max="5582" width="15.85546875" bestFit="1" customWidth="1"/>
    <col min="5583" max="5583" width="14.85546875" bestFit="1" customWidth="1"/>
    <col min="5584" max="5584" width="16.85546875" customWidth="1"/>
    <col min="5585" max="5585" width="15.28515625" customWidth="1"/>
    <col min="5586" max="5586" width="15.85546875" customWidth="1"/>
    <col min="5587" max="5587" width="14.28515625" customWidth="1"/>
    <col min="5588" max="5588" width="14.85546875" bestFit="1" customWidth="1"/>
    <col min="5589" max="5589" width="16.140625" customWidth="1"/>
    <col min="5590" max="5590" width="17.28515625" customWidth="1"/>
    <col min="5591" max="5591" width="15.85546875" bestFit="1" customWidth="1"/>
    <col min="5592" max="5592" width="18.7109375" bestFit="1" customWidth="1"/>
    <col min="5594" max="5594" width="14.28515625" bestFit="1" customWidth="1"/>
    <col min="5595" max="5595" width="18.7109375" bestFit="1" customWidth="1"/>
    <col min="5596" max="5597" width="15.85546875" bestFit="1" customWidth="1"/>
    <col min="5598" max="5598" width="14.85546875" bestFit="1" customWidth="1"/>
    <col min="5599" max="5599" width="14.28515625" bestFit="1" customWidth="1"/>
    <col min="5600" max="5600" width="15.28515625" customWidth="1"/>
    <col min="5601" max="5601" width="15.85546875" customWidth="1"/>
    <col min="5602" max="5602" width="14.28515625" customWidth="1"/>
    <col min="5603" max="5603" width="14.85546875" bestFit="1" customWidth="1"/>
    <col min="5604" max="5604" width="16.140625" customWidth="1"/>
    <col min="5605" max="5605" width="17.28515625" customWidth="1"/>
    <col min="5606" max="5606" width="15.85546875" bestFit="1" customWidth="1"/>
    <col min="5607" max="5607" width="18.7109375" bestFit="1" customWidth="1"/>
    <col min="5609" max="5609" width="14.28515625" bestFit="1" customWidth="1"/>
    <col min="5610" max="5610" width="18.7109375" bestFit="1" customWidth="1"/>
    <col min="5611" max="5612" width="15.85546875" bestFit="1" customWidth="1"/>
    <col min="5613" max="5613" width="14.85546875" bestFit="1" customWidth="1"/>
    <col min="5614" max="5614" width="14.28515625" bestFit="1" customWidth="1"/>
    <col min="5615" max="5615" width="15.28515625" customWidth="1"/>
    <col min="5616" max="5616" width="15.85546875" customWidth="1"/>
    <col min="5617" max="5617" width="14.28515625" customWidth="1"/>
    <col min="5618" max="5618" width="14.85546875" bestFit="1" customWidth="1"/>
    <col min="5619" max="5619" width="16.140625" customWidth="1"/>
    <col min="5620" max="5620" width="17.28515625" customWidth="1"/>
    <col min="5621" max="5621" width="15.85546875" bestFit="1" customWidth="1"/>
    <col min="5622" max="5622" width="18.7109375" bestFit="1" customWidth="1"/>
    <col min="5624" max="5624" width="14.28515625" bestFit="1" customWidth="1"/>
    <col min="5625" max="5625" width="18.7109375" bestFit="1" customWidth="1"/>
    <col min="5626" max="5627" width="15.85546875" bestFit="1" customWidth="1"/>
    <col min="5628" max="5628" width="14.85546875" bestFit="1" customWidth="1"/>
    <col min="5629" max="5629" width="14.28515625" bestFit="1" customWidth="1"/>
    <col min="5630" max="5630" width="15.28515625" customWidth="1"/>
    <col min="5631" max="5631" width="15.85546875" customWidth="1"/>
    <col min="5632" max="5632" width="14.28515625" customWidth="1"/>
    <col min="5633" max="5633" width="14.85546875" bestFit="1" customWidth="1"/>
    <col min="5634" max="5634" width="16.140625" customWidth="1"/>
    <col min="5635" max="5635" width="17.28515625" customWidth="1"/>
    <col min="5636" max="5636" width="15.85546875" bestFit="1" customWidth="1"/>
    <col min="5637" max="5637" width="18.7109375" bestFit="1" customWidth="1"/>
    <col min="5798" max="5798" width="5.7109375" customWidth="1"/>
    <col min="5799" max="5799" width="29" customWidth="1"/>
    <col min="5800" max="5800" width="17.140625" customWidth="1"/>
    <col min="5801" max="5801" width="11.140625" customWidth="1"/>
    <col min="5802" max="5802" width="15.7109375" customWidth="1"/>
    <col min="5803" max="5803" width="16.28515625" customWidth="1"/>
    <col min="5804" max="5804" width="21.140625" customWidth="1"/>
    <col min="5805" max="5805" width="13" customWidth="1"/>
    <col min="5806" max="5806" width="15.28515625" customWidth="1"/>
    <col min="5807" max="5808" width="14.28515625" customWidth="1"/>
    <col min="5809" max="5810" width="15" customWidth="1"/>
    <col min="5811" max="5811" width="17.7109375" customWidth="1"/>
    <col min="5812" max="5812" width="15.7109375" customWidth="1"/>
    <col min="5813" max="5814" width="15" customWidth="1"/>
    <col min="5815" max="5815" width="15.85546875" customWidth="1"/>
    <col min="5816" max="5816" width="17.85546875" customWidth="1"/>
    <col min="5817" max="5817" width="15.85546875" bestFit="1" customWidth="1"/>
    <col min="5818" max="5818" width="18.7109375" bestFit="1" customWidth="1"/>
    <col min="5819" max="5819" width="5.7109375" customWidth="1"/>
    <col min="5820" max="5820" width="16.5703125" customWidth="1"/>
    <col min="5821" max="5821" width="18.7109375" bestFit="1" customWidth="1"/>
    <col min="5822" max="5823" width="15.85546875" bestFit="1" customWidth="1"/>
    <col min="5824" max="5824" width="14.85546875" bestFit="1" customWidth="1"/>
    <col min="5825" max="5825" width="14.28515625" bestFit="1" customWidth="1"/>
    <col min="5826" max="5826" width="15.28515625" customWidth="1"/>
    <col min="5827" max="5827" width="15.85546875" customWidth="1"/>
    <col min="5828" max="5828" width="14.28515625" customWidth="1"/>
    <col min="5829" max="5829" width="14.85546875" bestFit="1" customWidth="1"/>
    <col min="5830" max="5830" width="16.140625" customWidth="1"/>
    <col min="5831" max="5831" width="17.28515625" customWidth="1"/>
    <col min="5832" max="5832" width="15.85546875" bestFit="1" customWidth="1"/>
    <col min="5833" max="5833" width="18.7109375" bestFit="1" customWidth="1"/>
    <col min="5835" max="5835" width="14.28515625" bestFit="1" customWidth="1"/>
    <col min="5836" max="5836" width="18.7109375" bestFit="1" customWidth="1"/>
    <col min="5837" max="5838" width="15.85546875" bestFit="1" customWidth="1"/>
    <col min="5839" max="5839" width="14.85546875" bestFit="1" customWidth="1"/>
    <col min="5840" max="5840" width="16.85546875" customWidth="1"/>
    <col min="5841" max="5841" width="15.28515625" customWidth="1"/>
    <col min="5842" max="5842" width="15.85546875" customWidth="1"/>
    <col min="5843" max="5843" width="14.28515625" customWidth="1"/>
    <col min="5844" max="5844" width="14.85546875" bestFit="1" customWidth="1"/>
    <col min="5845" max="5845" width="16.140625" customWidth="1"/>
    <col min="5846" max="5846" width="17.28515625" customWidth="1"/>
    <col min="5847" max="5847" width="15.85546875" bestFit="1" customWidth="1"/>
    <col min="5848" max="5848" width="18.7109375" bestFit="1" customWidth="1"/>
    <col min="5850" max="5850" width="14.28515625" bestFit="1" customWidth="1"/>
    <col min="5851" max="5851" width="18.7109375" bestFit="1" customWidth="1"/>
    <col min="5852" max="5853" width="15.85546875" bestFit="1" customWidth="1"/>
    <col min="5854" max="5854" width="14.85546875" bestFit="1" customWidth="1"/>
    <col min="5855" max="5855" width="14.28515625" bestFit="1" customWidth="1"/>
    <col min="5856" max="5856" width="15.28515625" customWidth="1"/>
    <col min="5857" max="5857" width="15.85546875" customWidth="1"/>
    <col min="5858" max="5858" width="14.28515625" customWidth="1"/>
    <col min="5859" max="5859" width="14.85546875" bestFit="1" customWidth="1"/>
    <col min="5860" max="5860" width="16.140625" customWidth="1"/>
    <col min="5861" max="5861" width="17.28515625" customWidth="1"/>
    <col min="5862" max="5862" width="15.85546875" bestFit="1" customWidth="1"/>
    <col min="5863" max="5863" width="18.7109375" bestFit="1" customWidth="1"/>
    <col min="5865" max="5865" width="14.28515625" bestFit="1" customWidth="1"/>
    <col min="5866" max="5866" width="18.7109375" bestFit="1" customWidth="1"/>
    <col min="5867" max="5868" width="15.85546875" bestFit="1" customWidth="1"/>
    <col min="5869" max="5869" width="14.85546875" bestFit="1" customWidth="1"/>
    <col min="5870" max="5870" width="14.28515625" bestFit="1" customWidth="1"/>
    <col min="5871" max="5871" width="15.28515625" customWidth="1"/>
    <col min="5872" max="5872" width="15.85546875" customWidth="1"/>
    <col min="5873" max="5873" width="14.28515625" customWidth="1"/>
    <col min="5874" max="5874" width="14.85546875" bestFit="1" customWidth="1"/>
    <col min="5875" max="5875" width="16.140625" customWidth="1"/>
    <col min="5876" max="5876" width="17.28515625" customWidth="1"/>
    <col min="5877" max="5877" width="15.85546875" bestFit="1" customWidth="1"/>
    <col min="5878" max="5878" width="18.7109375" bestFit="1" customWidth="1"/>
    <col min="5880" max="5880" width="14.28515625" bestFit="1" customWidth="1"/>
    <col min="5881" max="5881" width="18.7109375" bestFit="1" customWidth="1"/>
    <col min="5882" max="5883" width="15.85546875" bestFit="1" customWidth="1"/>
    <col min="5884" max="5884" width="14.85546875" bestFit="1" customWidth="1"/>
    <col min="5885" max="5885" width="14.28515625" bestFit="1" customWidth="1"/>
    <col min="5886" max="5886" width="15.28515625" customWidth="1"/>
    <col min="5887" max="5887" width="15.85546875" customWidth="1"/>
    <col min="5888" max="5888" width="14.28515625" customWidth="1"/>
    <col min="5889" max="5889" width="14.85546875" bestFit="1" customWidth="1"/>
    <col min="5890" max="5890" width="16.140625" customWidth="1"/>
    <col min="5891" max="5891" width="17.28515625" customWidth="1"/>
    <col min="5892" max="5892" width="15.85546875" bestFit="1" customWidth="1"/>
    <col min="5893" max="5893" width="18.7109375" bestFit="1" customWidth="1"/>
    <col min="6054" max="6054" width="5.7109375" customWidth="1"/>
    <col min="6055" max="6055" width="29" customWidth="1"/>
    <col min="6056" max="6056" width="17.140625" customWidth="1"/>
    <col min="6057" max="6057" width="11.140625" customWidth="1"/>
    <col min="6058" max="6058" width="15.7109375" customWidth="1"/>
    <col min="6059" max="6059" width="16.28515625" customWidth="1"/>
    <col min="6060" max="6060" width="21.140625" customWidth="1"/>
    <col min="6061" max="6061" width="13" customWidth="1"/>
    <col min="6062" max="6062" width="15.28515625" customWidth="1"/>
    <col min="6063" max="6064" width="14.28515625" customWidth="1"/>
    <col min="6065" max="6066" width="15" customWidth="1"/>
    <col min="6067" max="6067" width="17.7109375" customWidth="1"/>
    <col min="6068" max="6068" width="15.7109375" customWidth="1"/>
    <col min="6069" max="6070" width="15" customWidth="1"/>
    <col min="6071" max="6071" width="15.85546875" customWidth="1"/>
    <col min="6072" max="6072" width="17.85546875" customWidth="1"/>
    <col min="6073" max="6073" width="15.85546875" bestFit="1" customWidth="1"/>
    <col min="6074" max="6074" width="18.7109375" bestFit="1" customWidth="1"/>
    <col min="6075" max="6075" width="5.7109375" customWidth="1"/>
    <col min="6076" max="6076" width="16.5703125" customWidth="1"/>
    <col min="6077" max="6077" width="18.7109375" bestFit="1" customWidth="1"/>
    <col min="6078" max="6079" width="15.85546875" bestFit="1" customWidth="1"/>
    <col min="6080" max="6080" width="14.85546875" bestFit="1" customWidth="1"/>
    <col min="6081" max="6081" width="14.28515625" bestFit="1" customWidth="1"/>
    <col min="6082" max="6082" width="15.28515625" customWidth="1"/>
    <col min="6083" max="6083" width="15.85546875" customWidth="1"/>
    <col min="6084" max="6084" width="14.28515625" customWidth="1"/>
    <col min="6085" max="6085" width="14.85546875" bestFit="1" customWidth="1"/>
    <col min="6086" max="6086" width="16.140625" customWidth="1"/>
    <col min="6087" max="6087" width="17.28515625" customWidth="1"/>
    <col min="6088" max="6088" width="15.85546875" bestFit="1" customWidth="1"/>
    <col min="6089" max="6089" width="18.7109375" bestFit="1" customWidth="1"/>
    <col min="6091" max="6091" width="14.28515625" bestFit="1" customWidth="1"/>
    <col min="6092" max="6092" width="18.7109375" bestFit="1" customWidth="1"/>
    <col min="6093" max="6094" width="15.85546875" bestFit="1" customWidth="1"/>
    <col min="6095" max="6095" width="14.85546875" bestFit="1" customWidth="1"/>
    <col min="6096" max="6096" width="16.85546875" customWidth="1"/>
    <col min="6097" max="6097" width="15.28515625" customWidth="1"/>
    <col min="6098" max="6098" width="15.85546875" customWidth="1"/>
    <col min="6099" max="6099" width="14.28515625" customWidth="1"/>
    <col min="6100" max="6100" width="14.85546875" bestFit="1" customWidth="1"/>
    <col min="6101" max="6101" width="16.140625" customWidth="1"/>
    <col min="6102" max="6102" width="17.28515625" customWidth="1"/>
    <col min="6103" max="6103" width="15.85546875" bestFit="1" customWidth="1"/>
    <col min="6104" max="6104" width="18.7109375" bestFit="1" customWidth="1"/>
    <col min="6106" max="6106" width="14.28515625" bestFit="1" customWidth="1"/>
    <col min="6107" max="6107" width="18.7109375" bestFit="1" customWidth="1"/>
    <col min="6108" max="6109" width="15.85546875" bestFit="1" customWidth="1"/>
    <col min="6110" max="6110" width="14.85546875" bestFit="1" customWidth="1"/>
    <col min="6111" max="6111" width="14.28515625" bestFit="1" customWidth="1"/>
    <col min="6112" max="6112" width="15.28515625" customWidth="1"/>
    <col min="6113" max="6113" width="15.85546875" customWidth="1"/>
    <col min="6114" max="6114" width="14.28515625" customWidth="1"/>
    <col min="6115" max="6115" width="14.85546875" bestFit="1" customWidth="1"/>
    <col min="6116" max="6116" width="16.140625" customWidth="1"/>
    <col min="6117" max="6117" width="17.28515625" customWidth="1"/>
    <col min="6118" max="6118" width="15.85546875" bestFit="1" customWidth="1"/>
    <col min="6119" max="6119" width="18.7109375" bestFit="1" customWidth="1"/>
    <col min="6121" max="6121" width="14.28515625" bestFit="1" customWidth="1"/>
    <col min="6122" max="6122" width="18.7109375" bestFit="1" customWidth="1"/>
    <col min="6123" max="6124" width="15.85546875" bestFit="1" customWidth="1"/>
    <col min="6125" max="6125" width="14.85546875" bestFit="1" customWidth="1"/>
    <col min="6126" max="6126" width="14.28515625" bestFit="1" customWidth="1"/>
    <col min="6127" max="6127" width="15.28515625" customWidth="1"/>
    <col min="6128" max="6128" width="15.85546875" customWidth="1"/>
    <col min="6129" max="6129" width="14.28515625" customWidth="1"/>
    <col min="6130" max="6130" width="14.85546875" bestFit="1" customWidth="1"/>
    <col min="6131" max="6131" width="16.140625" customWidth="1"/>
    <col min="6132" max="6132" width="17.28515625" customWidth="1"/>
    <col min="6133" max="6133" width="15.85546875" bestFit="1" customWidth="1"/>
    <col min="6134" max="6134" width="18.7109375" bestFit="1" customWidth="1"/>
    <col min="6136" max="6136" width="14.28515625" bestFit="1" customWidth="1"/>
    <col min="6137" max="6137" width="18.7109375" bestFit="1" customWidth="1"/>
    <col min="6138" max="6139" width="15.85546875" bestFit="1" customWidth="1"/>
    <col min="6140" max="6140" width="14.85546875" bestFit="1" customWidth="1"/>
    <col min="6141" max="6141" width="14.28515625" bestFit="1" customWidth="1"/>
    <col min="6142" max="6142" width="15.28515625" customWidth="1"/>
    <col min="6143" max="6143" width="15.85546875" customWidth="1"/>
    <col min="6144" max="6144" width="14.28515625" customWidth="1"/>
    <col min="6145" max="6145" width="14.85546875" bestFit="1" customWidth="1"/>
    <col min="6146" max="6146" width="16.140625" customWidth="1"/>
    <col min="6147" max="6147" width="17.28515625" customWidth="1"/>
    <col min="6148" max="6148" width="15.85546875" bestFit="1" customWidth="1"/>
    <col min="6149" max="6149" width="18.7109375" bestFit="1" customWidth="1"/>
    <col min="6310" max="6310" width="5.7109375" customWidth="1"/>
    <col min="6311" max="6311" width="29" customWidth="1"/>
    <col min="6312" max="6312" width="17.140625" customWidth="1"/>
    <col min="6313" max="6313" width="11.140625" customWidth="1"/>
    <col min="6314" max="6314" width="15.7109375" customWidth="1"/>
    <col min="6315" max="6315" width="16.28515625" customWidth="1"/>
    <col min="6316" max="6316" width="21.140625" customWidth="1"/>
    <col min="6317" max="6317" width="13" customWidth="1"/>
    <col min="6318" max="6318" width="15.28515625" customWidth="1"/>
    <col min="6319" max="6320" width="14.28515625" customWidth="1"/>
    <col min="6321" max="6322" width="15" customWidth="1"/>
    <col min="6323" max="6323" width="17.7109375" customWidth="1"/>
    <col min="6324" max="6324" width="15.7109375" customWidth="1"/>
    <col min="6325" max="6326" width="15" customWidth="1"/>
    <col min="6327" max="6327" width="15.85546875" customWidth="1"/>
    <col min="6328" max="6328" width="17.85546875" customWidth="1"/>
    <col min="6329" max="6329" width="15.85546875" bestFit="1" customWidth="1"/>
    <col min="6330" max="6330" width="18.7109375" bestFit="1" customWidth="1"/>
    <col min="6331" max="6331" width="5.7109375" customWidth="1"/>
    <col min="6332" max="6332" width="16.5703125" customWidth="1"/>
    <col min="6333" max="6333" width="18.7109375" bestFit="1" customWidth="1"/>
    <col min="6334" max="6335" width="15.85546875" bestFit="1" customWidth="1"/>
    <col min="6336" max="6336" width="14.85546875" bestFit="1" customWidth="1"/>
    <col min="6337" max="6337" width="14.28515625" bestFit="1" customWidth="1"/>
    <col min="6338" max="6338" width="15.28515625" customWidth="1"/>
    <col min="6339" max="6339" width="15.85546875" customWidth="1"/>
    <col min="6340" max="6340" width="14.28515625" customWidth="1"/>
    <col min="6341" max="6341" width="14.85546875" bestFit="1" customWidth="1"/>
    <col min="6342" max="6342" width="16.140625" customWidth="1"/>
    <col min="6343" max="6343" width="17.28515625" customWidth="1"/>
    <col min="6344" max="6344" width="15.85546875" bestFit="1" customWidth="1"/>
    <col min="6345" max="6345" width="18.7109375" bestFit="1" customWidth="1"/>
    <col min="6347" max="6347" width="14.28515625" bestFit="1" customWidth="1"/>
    <col min="6348" max="6348" width="18.7109375" bestFit="1" customWidth="1"/>
    <col min="6349" max="6350" width="15.85546875" bestFit="1" customWidth="1"/>
    <col min="6351" max="6351" width="14.85546875" bestFit="1" customWidth="1"/>
    <col min="6352" max="6352" width="16.85546875" customWidth="1"/>
    <col min="6353" max="6353" width="15.28515625" customWidth="1"/>
    <col min="6354" max="6354" width="15.85546875" customWidth="1"/>
    <col min="6355" max="6355" width="14.28515625" customWidth="1"/>
    <col min="6356" max="6356" width="14.85546875" bestFit="1" customWidth="1"/>
    <col min="6357" max="6357" width="16.140625" customWidth="1"/>
    <col min="6358" max="6358" width="17.28515625" customWidth="1"/>
    <col min="6359" max="6359" width="15.85546875" bestFit="1" customWidth="1"/>
    <col min="6360" max="6360" width="18.7109375" bestFit="1" customWidth="1"/>
    <col min="6362" max="6362" width="14.28515625" bestFit="1" customWidth="1"/>
    <col min="6363" max="6363" width="18.7109375" bestFit="1" customWidth="1"/>
    <col min="6364" max="6365" width="15.85546875" bestFit="1" customWidth="1"/>
    <col min="6366" max="6366" width="14.85546875" bestFit="1" customWidth="1"/>
    <col min="6367" max="6367" width="14.28515625" bestFit="1" customWidth="1"/>
    <col min="6368" max="6368" width="15.28515625" customWidth="1"/>
    <col min="6369" max="6369" width="15.85546875" customWidth="1"/>
    <col min="6370" max="6370" width="14.28515625" customWidth="1"/>
    <col min="6371" max="6371" width="14.85546875" bestFit="1" customWidth="1"/>
    <col min="6372" max="6372" width="16.140625" customWidth="1"/>
    <col min="6373" max="6373" width="17.28515625" customWidth="1"/>
    <col min="6374" max="6374" width="15.85546875" bestFit="1" customWidth="1"/>
    <col min="6375" max="6375" width="18.7109375" bestFit="1" customWidth="1"/>
    <col min="6377" max="6377" width="14.28515625" bestFit="1" customWidth="1"/>
    <col min="6378" max="6378" width="18.7109375" bestFit="1" customWidth="1"/>
    <col min="6379" max="6380" width="15.85546875" bestFit="1" customWidth="1"/>
    <col min="6381" max="6381" width="14.85546875" bestFit="1" customWidth="1"/>
    <col min="6382" max="6382" width="14.28515625" bestFit="1" customWidth="1"/>
    <col min="6383" max="6383" width="15.28515625" customWidth="1"/>
    <col min="6384" max="6384" width="15.85546875" customWidth="1"/>
    <col min="6385" max="6385" width="14.28515625" customWidth="1"/>
    <col min="6386" max="6386" width="14.85546875" bestFit="1" customWidth="1"/>
    <col min="6387" max="6387" width="16.140625" customWidth="1"/>
    <col min="6388" max="6388" width="17.28515625" customWidth="1"/>
    <col min="6389" max="6389" width="15.85546875" bestFit="1" customWidth="1"/>
    <col min="6390" max="6390" width="18.7109375" bestFit="1" customWidth="1"/>
    <col min="6392" max="6392" width="14.28515625" bestFit="1" customWidth="1"/>
    <col min="6393" max="6393" width="18.7109375" bestFit="1" customWidth="1"/>
    <col min="6394" max="6395" width="15.85546875" bestFit="1" customWidth="1"/>
    <col min="6396" max="6396" width="14.85546875" bestFit="1" customWidth="1"/>
    <col min="6397" max="6397" width="14.28515625" bestFit="1" customWidth="1"/>
    <col min="6398" max="6398" width="15.28515625" customWidth="1"/>
    <col min="6399" max="6399" width="15.85546875" customWidth="1"/>
    <col min="6400" max="6400" width="14.28515625" customWidth="1"/>
    <col min="6401" max="6401" width="14.85546875" bestFit="1" customWidth="1"/>
    <col min="6402" max="6402" width="16.140625" customWidth="1"/>
    <col min="6403" max="6403" width="17.28515625" customWidth="1"/>
    <col min="6404" max="6404" width="15.85546875" bestFit="1" customWidth="1"/>
    <col min="6405" max="6405" width="18.7109375" bestFit="1" customWidth="1"/>
    <col min="6566" max="6566" width="5.7109375" customWidth="1"/>
    <col min="6567" max="6567" width="29" customWidth="1"/>
    <col min="6568" max="6568" width="17.140625" customWidth="1"/>
    <col min="6569" max="6569" width="11.140625" customWidth="1"/>
    <col min="6570" max="6570" width="15.7109375" customWidth="1"/>
    <col min="6571" max="6571" width="16.28515625" customWidth="1"/>
    <col min="6572" max="6572" width="21.140625" customWidth="1"/>
    <col min="6573" max="6573" width="13" customWidth="1"/>
    <col min="6574" max="6574" width="15.28515625" customWidth="1"/>
    <col min="6575" max="6576" width="14.28515625" customWidth="1"/>
    <col min="6577" max="6578" width="15" customWidth="1"/>
    <col min="6579" max="6579" width="17.7109375" customWidth="1"/>
    <col min="6580" max="6580" width="15.7109375" customWidth="1"/>
    <col min="6581" max="6582" width="15" customWidth="1"/>
    <col min="6583" max="6583" width="15.85546875" customWidth="1"/>
    <col min="6584" max="6584" width="17.85546875" customWidth="1"/>
    <col min="6585" max="6585" width="15.85546875" bestFit="1" customWidth="1"/>
    <col min="6586" max="6586" width="18.7109375" bestFit="1" customWidth="1"/>
    <col min="6587" max="6587" width="5.7109375" customWidth="1"/>
    <col min="6588" max="6588" width="16.5703125" customWidth="1"/>
    <col min="6589" max="6589" width="18.7109375" bestFit="1" customWidth="1"/>
    <col min="6590" max="6591" width="15.85546875" bestFit="1" customWidth="1"/>
    <col min="6592" max="6592" width="14.85546875" bestFit="1" customWidth="1"/>
    <col min="6593" max="6593" width="14.28515625" bestFit="1" customWidth="1"/>
    <col min="6594" max="6594" width="15.28515625" customWidth="1"/>
    <col min="6595" max="6595" width="15.85546875" customWidth="1"/>
    <col min="6596" max="6596" width="14.28515625" customWidth="1"/>
    <col min="6597" max="6597" width="14.85546875" bestFit="1" customWidth="1"/>
    <col min="6598" max="6598" width="16.140625" customWidth="1"/>
    <col min="6599" max="6599" width="17.28515625" customWidth="1"/>
    <col min="6600" max="6600" width="15.85546875" bestFit="1" customWidth="1"/>
    <col min="6601" max="6601" width="18.7109375" bestFit="1" customWidth="1"/>
    <col min="6603" max="6603" width="14.28515625" bestFit="1" customWidth="1"/>
    <col min="6604" max="6604" width="18.7109375" bestFit="1" customWidth="1"/>
    <col min="6605" max="6606" width="15.85546875" bestFit="1" customWidth="1"/>
    <col min="6607" max="6607" width="14.85546875" bestFit="1" customWidth="1"/>
    <col min="6608" max="6608" width="16.85546875" customWidth="1"/>
    <col min="6609" max="6609" width="15.28515625" customWidth="1"/>
    <col min="6610" max="6610" width="15.85546875" customWidth="1"/>
    <col min="6611" max="6611" width="14.28515625" customWidth="1"/>
    <col min="6612" max="6612" width="14.85546875" bestFit="1" customWidth="1"/>
    <col min="6613" max="6613" width="16.140625" customWidth="1"/>
    <col min="6614" max="6614" width="17.28515625" customWidth="1"/>
    <col min="6615" max="6615" width="15.85546875" bestFit="1" customWidth="1"/>
    <col min="6616" max="6616" width="18.7109375" bestFit="1" customWidth="1"/>
    <col min="6618" max="6618" width="14.28515625" bestFit="1" customWidth="1"/>
    <col min="6619" max="6619" width="18.7109375" bestFit="1" customWidth="1"/>
    <col min="6620" max="6621" width="15.85546875" bestFit="1" customWidth="1"/>
    <col min="6622" max="6622" width="14.85546875" bestFit="1" customWidth="1"/>
    <col min="6623" max="6623" width="14.28515625" bestFit="1" customWidth="1"/>
    <col min="6624" max="6624" width="15.28515625" customWidth="1"/>
    <col min="6625" max="6625" width="15.85546875" customWidth="1"/>
    <col min="6626" max="6626" width="14.28515625" customWidth="1"/>
    <col min="6627" max="6627" width="14.85546875" bestFit="1" customWidth="1"/>
    <col min="6628" max="6628" width="16.140625" customWidth="1"/>
    <col min="6629" max="6629" width="17.28515625" customWidth="1"/>
    <col min="6630" max="6630" width="15.85546875" bestFit="1" customWidth="1"/>
    <col min="6631" max="6631" width="18.7109375" bestFit="1" customWidth="1"/>
    <col min="6633" max="6633" width="14.28515625" bestFit="1" customWidth="1"/>
    <col min="6634" max="6634" width="18.7109375" bestFit="1" customWidth="1"/>
    <col min="6635" max="6636" width="15.85546875" bestFit="1" customWidth="1"/>
    <col min="6637" max="6637" width="14.85546875" bestFit="1" customWidth="1"/>
    <col min="6638" max="6638" width="14.28515625" bestFit="1" customWidth="1"/>
    <col min="6639" max="6639" width="15.28515625" customWidth="1"/>
    <col min="6640" max="6640" width="15.85546875" customWidth="1"/>
    <col min="6641" max="6641" width="14.28515625" customWidth="1"/>
    <col min="6642" max="6642" width="14.85546875" bestFit="1" customWidth="1"/>
    <col min="6643" max="6643" width="16.140625" customWidth="1"/>
    <col min="6644" max="6644" width="17.28515625" customWidth="1"/>
    <col min="6645" max="6645" width="15.85546875" bestFit="1" customWidth="1"/>
    <col min="6646" max="6646" width="18.7109375" bestFit="1" customWidth="1"/>
    <col min="6648" max="6648" width="14.28515625" bestFit="1" customWidth="1"/>
    <col min="6649" max="6649" width="18.7109375" bestFit="1" customWidth="1"/>
    <col min="6650" max="6651" width="15.85546875" bestFit="1" customWidth="1"/>
    <col min="6652" max="6652" width="14.85546875" bestFit="1" customWidth="1"/>
    <col min="6653" max="6653" width="14.28515625" bestFit="1" customWidth="1"/>
    <col min="6654" max="6654" width="15.28515625" customWidth="1"/>
    <col min="6655" max="6655" width="15.85546875" customWidth="1"/>
    <col min="6656" max="6656" width="14.28515625" customWidth="1"/>
    <col min="6657" max="6657" width="14.85546875" bestFit="1" customWidth="1"/>
    <col min="6658" max="6658" width="16.140625" customWidth="1"/>
    <col min="6659" max="6659" width="17.28515625" customWidth="1"/>
    <col min="6660" max="6660" width="15.85546875" bestFit="1" customWidth="1"/>
    <col min="6661" max="6661" width="18.7109375" bestFit="1" customWidth="1"/>
    <col min="6822" max="6822" width="5.7109375" customWidth="1"/>
    <col min="6823" max="6823" width="29" customWidth="1"/>
    <col min="6824" max="6824" width="17.140625" customWidth="1"/>
    <col min="6825" max="6825" width="11.140625" customWidth="1"/>
    <col min="6826" max="6826" width="15.7109375" customWidth="1"/>
    <col min="6827" max="6827" width="16.28515625" customWidth="1"/>
    <col min="6828" max="6828" width="21.140625" customWidth="1"/>
    <col min="6829" max="6829" width="13" customWidth="1"/>
    <col min="6830" max="6830" width="15.28515625" customWidth="1"/>
    <col min="6831" max="6832" width="14.28515625" customWidth="1"/>
    <col min="6833" max="6834" width="15" customWidth="1"/>
    <col min="6835" max="6835" width="17.7109375" customWidth="1"/>
    <col min="6836" max="6836" width="15.7109375" customWidth="1"/>
    <col min="6837" max="6838" width="15" customWidth="1"/>
    <col min="6839" max="6839" width="15.85546875" customWidth="1"/>
    <col min="6840" max="6840" width="17.85546875" customWidth="1"/>
    <col min="6841" max="6841" width="15.85546875" bestFit="1" customWidth="1"/>
    <col min="6842" max="6842" width="18.7109375" bestFit="1" customWidth="1"/>
    <col min="6843" max="6843" width="5.7109375" customWidth="1"/>
    <col min="6844" max="6844" width="16.5703125" customWidth="1"/>
    <col min="6845" max="6845" width="18.7109375" bestFit="1" customWidth="1"/>
    <col min="6846" max="6847" width="15.85546875" bestFit="1" customWidth="1"/>
    <col min="6848" max="6848" width="14.85546875" bestFit="1" customWidth="1"/>
    <col min="6849" max="6849" width="14.28515625" bestFit="1" customWidth="1"/>
    <col min="6850" max="6850" width="15.28515625" customWidth="1"/>
    <col min="6851" max="6851" width="15.85546875" customWidth="1"/>
    <col min="6852" max="6852" width="14.28515625" customWidth="1"/>
    <col min="6853" max="6853" width="14.85546875" bestFit="1" customWidth="1"/>
    <col min="6854" max="6854" width="16.140625" customWidth="1"/>
    <col min="6855" max="6855" width="17.28515625" customWidth="1"/>
    <col min="6856" max="6856" width="15.85546875" bestFit="1" customWidth="1"/>
    <col min="6857" max="6857" width="18.7109375" bestFit="1" customWidth="1"/>
    <col min="6859" max="6859" width="14.28515625" bestFit="1" customWidth="1"/>
    <col min="6860" max="6860" width="18.7109375" bestFit="1" customWidth="1"/>
    <col min="6861" max="6862" width="15.85546875" bestFit="1" customWidth="1"/>
    <col min="6863" max="6863" width="14.85546875" bestFit="1" customWidth="1"/>
    <col min="6864" max="6864" width="16.85546875" customWidth="1"/>
    <col min="6865" max="6865" width="15.28515625" customWidth="1"/>
    <col min="6866" max="6866" width="15.85546875" customWidth="1"/>
    <col min="6867" max="6867" width="14.28515625" customWidth="1"/>
    <col min="6868" max="6868" width="14.85546875" bestFit="1" customWidth="1"/>
    <col min="6869" max="6869" width="16.140625" customWidth="1"/>
    <col min="6870" max="6870" width="17.28515625" customWidth="1"/>
    <col min="6871" max="6871" width="15.85546875" bestFit="1" customWidth="1"/>
    <col min="6872" max="6872" width="18.7109375" bestFit="1" customWidth="1"/>
    <col min="6874" max="6874" width="14.28515625" bestFit="1" customWidth="1"/>
    <col min="6875" max="6875" width="18.7109375" bestFit="1" customWidth="1"/>
    <col min="6876" max="6877" width="15.85546875" bestFit="1" customWidth="1"/>
    <col min="6878" max="6878" width="14.85546875" bestFit="1" customWidth="1"/>
    <col min="6879" max="6879" width="14.28515625" bestFit="1" customWidth="1"/>
    <col min="6880" max="6880" width="15.28515625" customWidth="1"/>
    <col min="6881" max="6881" width="15.85546875" customWidth="1"/>
    <col min="6882" max="6882" width="14.28515625" customWidth="1"/>
    <col min="6883" max="6883" width="14.85546875" bestFit="1" customWidth="1"/>
    <col min="6884" max="6884" width="16.140625" customWidth="1"/>
    <col min="6885" max="6885" width="17.28515625" customWidth="1"/>
    <col min="6886" max="6886" width="15.85546875" bestFit="1" customWidth="1"/>
    <col min="6887" max="6887" width="18.7109375" bestFit="1" customWidth="1"/>
    <col min="6889" max="6889" width="14.28515625" bestFit="1" customWidth="1"/>
    <col min="6890" max="6890" width="18.7109375" bestFit="1" customWidth="1"/>
    <col min="6891" max="6892" width="15.85546875" bestFit="1" customWidth="1"/>
    <col min="6893" max="6893" width="14.85546875" bestFit="1" customWidth="1"/>
    <col min="6894" max="6894" width="14.28515625" bestFit="1" customWidth="1"/>
    <col min="6895" max="6895" width="15.28515625" customWidth="1"/>
    <col min="6896" max="6896" width="15.85546875" customWidth="1"/>
    <col min="6897" max="6897" width="14.28515625" customWidth="1"/>
    <col min="6898" max="6898" width="14.85546875" bestFit="1" customWidth="1"/>
    <col min="6899" max="6899" width="16.140625" customWidth="1"/>
    <col min="6900" max="6900" width="17.28515625" customWidth="1"/>
    <col min="6901" max="6901" width="15.85546875" bestFit="1" customWidth="1"/>
    <col min="6902" max="6902" width="18.7109375" bestFit="1" customWidth="1"/>
    <col min="6904" max="6904" width="14.28515625" bestFit="1" customWidth="1"/>
    <col min="6905" max="6905" width="18.7109375" bestFit="1" customWidth="1"/>
    <col min="6906" max="6907" width="15.85546875" bestFit="1" customWidth="1"/>
    <col min="6908" max="6908" width="14.85546875" bestFit="1" customWidth="1"/>
    <col min="6909" max="6909" width="14.28515625" bestFit="1" customWidth="1"/>
    <col min="6910" max="6910" width="15.28515625" customWidth="1"/>
    <col min="6911" max="6911" width="15.85546875" customWidth="1"/>
    <col min="6912" max="6912" width="14.28515625" customWidth="1"/>
    <col min="6913" max="6913" width="14.85546875" bestFit="1" customWidth="1"/>
    <col min="6914" max="6914" width="16.140625" customWidth="1"/>
    <col min="6915" max="6915" width="17.28515625" customWidth="1"/>
    <col min="6916" max="6916" width="15.85546875" bestFit="1" customWidth="1"/>
    <col min="6917" max="6917" width="18.7109375" bestFit="1" customWidth="1"/>
    <col min="7078" max="7078" width="5.7109375" customWidth="1"/>
    <col min="7079" max="7079" width="29" customWidth="1"/>
    <col min="7080" max="7080" width="17.140625" customWidth="1"/>
    <col min="7081" max="7081" width="11.140625" customWidth="1"/>
    <col min="7082" max="7082" width="15.7109375" customWidth="1"/>
    <col min="7083" max="7083" width="16.28515625" customWidth="1"/>
    <col min="7084" max="7084" width="21.140625" customWidth="1"/>
    <col min="7085" max="7085" width="13" customWidth="1"/>
    <col min="7086" max="7086" width="15.28515625" customWidth="1"/>
    <col min="7087" max="7088" width="14.28515625" customWidth="1"/>
    <col min="7089" max="7090" width="15" customWidth="1"/>
    <col min="7091" max="7091" width="17.7109375" customWidth="1"/>
    <col min="7092" max="7092" width="15.7109375" customWidth="1"/>
    <col min="7093" max="7094" width="15" customWidth="1"/>
    <col min="7095" max="7095" width="15.85546875" customWidth="1"/>
    <col min="7096" max="7096" width="17.85546875" customWidth="1"/>
    <col min="7097" max="7097" width="15.85546875" bestFit="1" customWidth="1"/>
    <col min="7098" max="7098" width="18.7109375" bestFit="1" customWidth="1"/>
    <col min="7099" max="7099" width="5.7109375" customWidth="1"/>
    <col min="7100" max="7100" width="16.5703125" customWidth="1"/>
    <col min="7101" max="7101" width="18.7109375" bestFit="1" customWidth="1"/>
    <col min="7102" max="7103" width="15.85546875" bestFit="1" customWidth="1"/>
    <col min="7104" max="7104" width="14.85546875" bestFit="1" customWidth="1"/>
    <col min="7105" max="7105" width="14.28515625" bestFit="1" customWidth="1"/>
    <col min="7106" max="7106" width="15.28515625" customWidth="1"/>
    <col min="7107" max="7107" width="15.85546875" customWidth="1"/>
    <col min="7108" max="7108" width="14.28515625" customWidth="1"/>
    <col min="7109" max="7109" width="14.85546875" bestFit="1" customWidth="1"/>
    <col min="7110" max="7110" width="16.140625" customWidth="1"/>
    <col min="7111" max="7111" width="17.28515625" customWidth="1"/>
    <col min="7112" max="7112" width="15.85546875" bestFit="1" customWidth="1"/>
    <col min="7113" max="7113" width="18.7109375" bestFit="1" customWidth="1"/>
    <col min="7115" max="7115" width="14.28515625" bestFit="1" customWidth="1"/>
    <col min="7116" max="7116" width="18.7109375" bestFit="1" customWidth="1"/>
    <col min="7117" max="7118" width="15.85546875" bestFit="1" customWidth="1"/>
    <col min="7119" max="7119" width="14.85546875" bestFit="1" customWidth="1"/>
    <col min="7120" max="7120" width="16.85546875" customWidth="1"/>
    <col min="7121" max="7121" width="15.28515625" customWidth="1"/>
    <col min="7122" max="7122" width="15.85546875" customWidth="1"/>
    <col min="7123" max="7123" width="14.28515625" customWidth="1"/>
    <col min="7124" max="7124" width="14.85546875" bestFit="1" customWidth="1"/>
    <col min="7125" max="7125" width="16.140625" customWidth="1"/>
    <col min="7126" max="7126" width="17.28515625" customWidth="1"/>
    <col min="7127" max="7127" width="15.85546875" bestFit="1" customWidth="1"/>
    <col min="7128" max="7128" width="18.7109375" bestFit="1" customWidth="1"/>
    <col min="7130" max="7130" width="14.28515625" bestFit="1" customWidth="1"/>
    <col min="7131" max="7131" width="18.7109375" bestFit="1" customWidth="1"/>
    <col min="7132" max="7133" width="15.85546875" bestFit="1" customWidth="1"/>
    <col min="7134" max="7134" width="14.85546875" bestFit="1" customWidth="1"/>
    <col min="7135" max="7135" width="14.28515625" bestFit="1" customWidth="1"/>
    <col min="7136" max="7136" width="15.28515625" customWidth="1"/>
    <col min="7137" max="7137" width="15.85546875" customWidth="1"/>
    <col min="7138" max="7138" width="14.28515625" customWidth="1"/>
    <col min="7139" max="7139" width="14.85546875" bestFit="1" customWidth="1"/>
    <col min="7140" max="7140" width="16.140625" customWidth="1"/>
    <col min="7141" max="7141" width="17.28515625" customWidth="1"/>
    <col min="7142" max="7142" width="15.85546875" bestFit="1" customWidth="1"/>
    <col min="7143" max="7143" width="18.7109375" bestFit="1" customWidth="1"/>
    <col min="7145" max="7145" width="14.28515625" bestFit="1" customWidth="1"/>
    <col min="7146" max="7146" width="18.7109375" bestFit="1" customWidth="1"/>
    <col min="7147" max="7148" width="15.85546875" bestFit="1" customWidth="1"/>
    <col min="7149" max="7149" width="14.85546875" bestFit="1" customWidth="1"/>
    <col min="7150" max="7150" width="14.28515625" bestFit="1" customWidth="1"/>
    <col min="7151" max="7151" width="15.28515625" customWidth="1"/>
    <col min="7152" max="7152" width="15.85546875" customWidth="1"/>
    <col min="7153" max="7153" width="14.28515625" customWidth="1"/>
    <col min="7154" max="7154" width="14.85546875" bestFit="1" customWidth="1"/>
    <col min="7155" max="7155" width="16.140625" customWidth="1"/>
    <col min="7156" max="7156" width="17.28515625" customWidth="1"/>
    <col min="7157" max="7157" width="15.85546875" bestFit="1" customWidth="1"/>
    <col min="7158" max="7158" width="18.7109375" bestFit="1" customWidth="1"/>
    <col min="7160" max="7160" width="14.28515625" bestFit="1" customWidth="1"/>
    <col min="7161" max="7161" width="18.7109375" bestFit="1" customWidth="1"/>
    <col min="7162" max="7163" width="15.85546875" bestFit="1" customWidth="1"/>
    <col min="7164" max="7164" width="14.85546875" bestFit="1" customWidth="1"/>
    <col min="7165" max="7165" width="14.28515625" bestFit="1" customWidth="1"/>
    <col min="7166" max="7166" width="15.28515625" customWidth="1"/>
    <col min="7167" max="7167" width="15.85546875" customWidth="1"/>
    <col min="7168" max="7168" width="14.28515625" customWidth="1"/>
    <col min="7169" max="7169" width="14.85546875" bestFit="1" customWidth="1"/>
    <col min="7170" max="7170" width="16.140625" customWidth="1"/>
    <col min="7171" max="7171" width="17.28515625" customWidth="1"/>
    <col min="7172" max="7172" width="15.85546875" bestFit="1" customWidth="1"/>
    <col min="7173" max="7173" width="18.7109375" bestFit="1" customWidth="1"/>
    <col min="7334" max="7334" width="5.7109375" customWidth="1"/>
    <col min="7335" max="7335" width="29" customWidth="1"/>
    <col min="7336" max="7336" width="17.140625" customWidth="1"/>
    <col min="7337" max="7337" width="11.140625" customWidth="1"/>
    <col min="7338" max="7338" width="15.7109375" customWidth="1"/>
    <col min="7339" max="7339" width="16.28515625" customWidth="1"/>
    <col min="7340" max="7340" width="21.140625" customWidth="1"/>
    <col min="7341" max="7341" width="13" customWidth="1"/>
    <col min="7342" max="7342" width="15.28515625" customWidth="1"/>
    <col min="7343" max="7344" width="14.28515625" customWidth="1"/>
    <col min="7345" max="7346" width="15" customWidth="1"/>
    <col min="7347" max="7347" width="17.7109375" customWidth="1"/>
    <col min="7348" max="7348" width="15.7109375" customWidth="1"/>
    <col min="7349" max="7350" width="15" customWidth="1"/>
    <col min="7351" max="7351" width="15.85546875" customWidth="1"/>
    <col min="7352" max="7352" width="17.85546875" customWidth="1"/>
    <col min="7353" max="7353" width="15.85546875" bestFit="1" customWidth="1"/>
    <col min="7354" max="7354" width="18.7109375" bestFit="1" customWidth="1"/>
    <col min="7355" max="7355" width="5.7109375" customWidth="1"/>
    <col min="7356" max="7356" width="16.5703125" customWidth="1"/>
    <col min="7357" max="7357" width="18.7109375" bestFit="1" customWidth="1"/>
    <col min="7358" max="7359" width="15.85546875" bestFit="1" customWidth="1"/>
    <col min="7360" max="7360" width="14.85546875" bestFit="1" customWidth="1"/>
    <col min="7361" max="7361" width="14.28515625" bestFit="1" customWidth="1"/>
    <col min="7362" max="7362" width="15.28515625" customWidth="1"/>
    <col min="7363" max="7363" width="15.85546875" customWidth="1"/>
    <col min="7364" max="7364" width="14.28515625" customWidth="1"/>
    <col min="7365" max="7365" width="14.85546875" bestFit="1" customWidth="1"/>
    <col min="7366" max="7366" width="16.140625" customWidth="1"/>
    <col min="7367" max="7367" width="17.28515625" customWidth="1"/>
    <col min="7368" max="7368" width="15.85546875" bestFit="1" customWidth="1"/>
    <col min="7369" max="7369" width="18.7109375" bestFit="1" customWidth="1"/>
    <col min="7371" max="7371" width="14.28515625" bestFit="1" customWidth="1"/>
    <col min="7372" max="7372" width="18.7109375" bestFit="1" customWidth="1"/>
    <col min="7373" max="7374" width="15.85546875" bestFit="1" customWidth="1"/>
    <col min="7375" max="7375" width="14.85546875" bestFit="1" customWidth="1"/>
    <col min="7376" max="7376" width="16.85546875" customWidth="1"/>
    <col min="7377" max="7377" width="15.28515625" customWidth="1"/>
    <col min="7378" max="7378" width="15.85546875" customWidth="1"/>
    <col min="7379" max="7379" width="14.28515625" customWidth="1"/>
    <col min="7380" max="7380" width="14.85546875" bestFit="1" customWidth="1"/>
    <col min="7381" max="7381" width="16.140625" customWidth="1"/>
    <col min="7382" max="7382" width="17.28515625" customWidth="1"/>
    <col min="7383" max="7383" width="15.85546875" bestFit="1" customWidth="1"/>
    <col min="7384" max="7384" width="18.7109375" bestFit="1" customWidth="1"/>
    <col min="7386" max="7386" width="14.28515625" bestFit="1" customWidth="1"/>
    <col min="7387" max="7387" width="18.7109375" bestFit="1" customWidth="1"/>
    <col min="7388" max="7389" width="15.85546875" bestFit="1" customWidth="1"/>
    <col min="7390" max="7390" width="14.85546875" bestFit="1" customWidth="1"/>
    <col min="7391" max="7391" width="14.28515625" bestFit="1" customWidth="1"/>
    <col min="7392" max="7392" width="15.28515625" customWidth="1"/>
    <col min="7393" max="7393" width="15.85546875" customWidth="1"/>
    <col min="7394" max="7394" width="14.28515625" customWidth="1"/>
    <col min="7395" max="7395" width="14.85546875" bestFit="1" customWidth="1"/>
    <col min="7396" max="7396" width="16.140625" customWidth="1"/>
    <col min="7397" max="7397" width="17.28515625" customWidth="1"/>
    <col min="7398" max="7398" width="15.85546875" bestFit="1" customWidth="1"/>
    <col min="7399" max="7399" width="18.7109375" bestFit="1" customWidth="1"/>
    <col min="7401" max="7401" width="14.28515625" bestFit="1" customWidth="1"/>
    <col min="7402" max="7402" width="18.7109375" bestFit="1" customWidth="1"/>
    <col min="7403" max="7404" width="15.85546875" bestFit="1" customWidth="1"/>
    <col min="7405" max="7405" width="14.85546875" bestFit="1" customWidth="1"/>
    <col min="7406" max="7406" width="14.28515625" bestFit="1" customWidth="1"/>
    <col min="7407" max="7407" width="15.28515625" customWidth="1"/>
    <col min="7408" max="7408" width="15.85546875" customWidth="1"/>
    <col min="7409" max="7409" width="14.28515625" customWidth="1"/>
    <col min="7410" max="7410" width="14.85546875" bestFit="1" customWidth="1"/>
    <col min="7411" max="7411" width="16.140625" customWidth="1"/>
    <col min="7412" max="7412" width="17.28515625" customWidth="1"/>
    <col min="7413" max="7413" width="15.85546875" bestFit="1" customWidth="1"/>
    <col min="7414" max="7414" width="18.7109375" bestFit="1" customWidth="1"/>
    <col min="7416" max="7416" width="14.28515625" bestFit="1" customWidth="1"/>
    <col min="7417" max="7417" width="18.7109375" bestFit="1" customWidth="1"/>
    <col min="7418" max="7419" width="15.85546875" bestFit="1" customWidth="1"/>
    <col min="7420" max="7420" width="14.85546875" bestFit="1" customWidth="1"/>
    <col min="7421" max="7421" width="14.28515625" bestFit="1" customWidth="1"/>
    <col min="7422" max="7422" width="15.28515625" customWidth="1"/>
    <col min="7423" max="7423" width="15.85546875" customWidth="1"/>
    <col min="7424" max="7424" width="14.28515625" customWidth="1"/>
    <col min="7425" max="7425" width="14.85546875" bestFit="1" customWidth="1"/>
    <col min="7426" max="7426" width="16.140625" customWidth="1"/>
    <col min="7427" max="7427" width="17.28515625" customWidth="1"/>
    <col min="7428" max="7428" width="15.85546875" bestFit="1" customWidth="1"/>
    <col min="7429" max="7429" width="18.7109375" bestFit="1" customWidth="1"/>
    <col min="7590" max="7590" width="5.7109375" customWidth="1"/>
    <col min="7591" max="7591" width="29" customWidth="1"/>
    <col min="7592" max="7592" width="17.140625" customWidth="1"/>
    <col min="7593" max="7593" width="11.140625" customWidth="1"/>
    <col min="7594" max="7594" width="15.7109375" customWidth="1"/>
    <col min="7595" max="7595" width="16.28515625" customWidth="1"/>
    <col min="7596" max="7596" width="21.140625" customWidth="1"/>
    <col min="7597" max="7597" width="13" customWidth="1"/>
    <col min="7598" max="7598" width="15.28515625" customWidth="1"/>
    <col min="7599" max="7600" width="14.28515625" customWidth="1"/>
    <col min="7601" max="7602" width="15" customWidth="1"/>
    <col min="7603" max="7603" width="17.7109375" customWidth="1"/>
    <col min="7604" max="7604" width="15.7109375" customWidth="1"/>
    <col min="7605" max="7606" width="15" customWidth="1"/>
    <col min="7607" max="7607" width="15.85546875" customWidth="1"/>
    <col min="7608" max="7608" width="17.85546875" customWidth="1"/>
    <col min="7609" max="7609" width="15.85546875" bestFit="1" customWidth="1"/>
    <col min="7610" max="7610" width="18.7109375" bestFit="1" customWidth="1"/>
    <col min="7611" max="7611" width="5.7109375" customWidth="1"/>
    <col min="7612" max="7612" width="16.5703125" customWidth="1"/>
    <col min="7613" max="7613" width="18.7109375" bestFit="1" customWidth="1"/>
    <col min="7614" max="7615" width="15.85546875" bestFit="1" customWidth="1"/>
    <col min="7616" max="7616" width="14.85546875" bestFit="1" customWidth="1"/>
    <col min="7617" max="7617" width="14.28515625" bestFit="1" customWidth="1"/>
    <col min="7618" max="7618" width="15.28515625" customWidth="1"/>
    <col min="7619" max="7619" width="15.85546875" customWidth="1"/>
    <col min="7620" max="7620" width="14.28515625" customWidth="1"/>
    <col min="7621" max="7621" width="14.85546875" bestFit="1" customWidth="1"/>
    <col min="7622" max="7622" width="16.140625" customWidth="1"/>
    <col min="7623" max="7623" width="17.28515625" customWidth="1"/>
    <col min="7624" max="7624" width="15.85546875" bestFit="1" customWidth="1"/>
    <col min="7625" max="7625" width="18.7109375" bestFit="1" customWidth="1"/>
    <col min="7627" max="7627" width="14.28515625" bestFit="1" customWidth="1"/>
    <col min="7628" max="7628" width="18.7109375" bestFit="1" customWidth="1"/>
    <col min="7629" max="7630" width="15.85546875" bestFit="1" customWidth="1"/>
    <col min="7631" max="7631" width="14.85546875" bestFit="1" customWidth="1"/>
    <col min="7632" max="7632" width="16.85546875" customWidth="1"/>
    <col min="7633" max="7633" width="15.28515625" customWidth="1"/>
    <col min="7634" max="7634" width="15.85546875" customWidth="1"/>
    <col min="7635" max="7635" width="14.28515625" customWidth="1"/>
    <col min="7636" max="7636" width="14.85546875" bestFit="1" customWidth="1"/>
    <col min="7637" max="7637" width="16.140625" customWidth="1"/>
    <col min="7638" max="7638" width="17.28515625" customWidth="1"/>
    <col min="7639" max="7639" width="15.85546875" bestFit="1" customWidth="1"/>
    <col min="7640" max="7640" width="18.7109375" bestFit="1" customWidth="1"/>
    <col min="7642" max="7642" width="14.28515625" bestFit="1" customWidth="1"/>
    <col min="7643" max="7643" width="18.7109375" bestFit="1" customWidth="1"/>
    <col min="7644" max="7645" width="15.85546875" bestFit="1" customWidth="1"/>
    <col min="7646" max="7646" width="14.85546875" bestFit="1" customWidth="1"/>
    <col min="7647" max="7647" width="14.28515625" bestFit="1" customWidth="1"/>
    <col min="7648" max="7648" width="15.28515625" customWidth="1"/>
    <col min="7649" max="7649" width="15.85546875" customWidth="1"/>
    <col min="7650" max="7650" width="14.28515625" customWidth="1"/>
    <col min="7651" max="7651" width="14.85546875" bestFit="1" customWidth="1"/>
    <col min="7652" max="7652" width="16.140625" customWidth="1"/>
    <col min="7653" max="7653" width="17.28515625" customWidth="1"/>
    <col min="7654" max="7654" width="15.85546875" bestFit="1" customWidth="1"/>
    <col min="7655" max="7655" width="18.7109375" bestFit="1" customWidth="1"/>
    <col min="7657" max="7657" width="14.28515625" bestFit="1" customWidth="1"/>
    <col min="7658" max="7658" width="18.7109375" bestFit="1" customWidth="1"/>
    <col min="7659" max="7660" width="15.85546875" bestFit="1" customWidth="1"/>
    <col min="7661" max="7661" width="14.85546875" bestFit="1" customWidth="1"/>
    <col min="7662" max="7662" width="14.28515625" bestFit="1" customWidth="1"/>
    <col min="7663" max="7663" width="15.28515625" customWidth="1"/>
    <col min="7664" max="7664" width="15.85546875" customWidth="1"/>
    <col min="7665" max="7665" width="14.28515625" customWidth="1"/>
    <col min="7666" max="7666" width="14.85546875" bestFit="1" customWidth="1"/>
    <col min="7667" max="7667" width="16.140625" customWidth="1"/>
    <col min="7668" max="7668" width="17.28515625" customWidth="1"/>
    <col min="7669" max="7669" width="15.85546875" bestFit="1" customWidth="1"/>
    <col min="7670" max="7670" width="18.7109375" bestFit="1" customWidth="1"/>
    <col min="7672" max="7672" width="14.28515625" bestFit="1" customWidth="1"/>
    <col min="7673" max="7673" width="18.7109375" bestFit="1" customWidth="1"/>
    <col min="7674" max="7675" width="15.85546875" bestFit="1" customWidth="1"/>
    <col min="7676" max="7676" width="14.85546875" bestFit="1" customWidth="1"/>
    <col min="7677" max="7677" width="14.28515625" bestFit="1" customWidth="1"/>
    <col min="7678" max="7678" width="15.28515625" customWidth="1"/>
    <col min="7679" max="7679" width="15.85546875" customWidth="1"/>
    <col min="7680" max="7680" width="14.28515625" customWidth="1"/>
    <col min="7681" max="7681" width="14.85546875" bestFit="1" customWidth="1"/>
    <col min="7682" max="7682" width="16.140625" customWidth="1"/>
    <col min="7683" max="7683" width="17.28515625" customWidth="1"/>
    <col min="7684" max="7684" width="15.85546875" bestFit="1" customWidth="1"/>
    <col min="7685" max="7685" width="18.7109375" bestFit="1" customWidth="1"/>
    <col min="7846" max="7846" width="5.7109375" customWidth="1"/>
    <col min="7847" max="7847" width="29" customWidth="1"/>
    <col min="7848" max="7848" width="17.140625" customWidth="1"/>
    <col min="7849" max="7849" width="11.140625" customWidth="1"/>
    <col min="7850" max="7850" width="15.7109375" customWidth="1"/>
    <col min="7851" max="7851" width="16.28515625" customWidth="1"/>
    <col min="7852" max="7852" width="21.140625" customWidth="1"/>
    <col min="7853" max="7853" width="13" customWidth="1"/>
    <col min="7854" max="7854" width="15.28515625" customWidth="1"/>
    <col min="7855" max="7856" width="14.28515625" customWidth="1"/>
    <col min="7857" max="7858" width="15" customWidth="1"/>
    <col min="7859" max="7859" width="17.7109375" customWidth="1"/>
    <col min="7860" max="7860" width="15.7109375" customWidth="1"/>
    <col min="7861" max="7862" width="15" customWidth="1"/>
    <col min="7863" max="7863" width="15.85546875" customWidth="1"/>
    <col min="7864" max="7864" width="17.85546875" customWidth="1"/>
    <col min="7865" max="7865" width="15.85546875" bestFit="1" customWidth="1"/>
    <col min="7866" max="7866" width="18.7109375" bestFit="1" customWidth="1"/>
    <col min="7867" max="7867" width="5.7109375" customWidth="1"/>
    <col min="7868" max="7868" width="16.5703125" customWidth="1"/>
    <col min="7869" max="7869" width="18.7109375" bestFit="1" customWidth="1"/>
    <col min="7870" max="7871" width="15.85546875" bestFit="1" customWidth="1"/>
    <col min="7872" max="7872" width="14.85546875" bestFit="1" customWidth="1"/>
    <col min="7873" max="7873" width="14.28515625" bestFit="1" customWidth="1"/>
    <col min="7874" max="7874" width="15.28515625" customWidth="1"/>
    <col min="7875" max="7875" width="15.85546875" customWidth="1"/>
    <col min="7876" max="7876" width="14.28515625" customWidth="1"/>
    <col min="7877" max="7877" width="14.85546875" bestFit="1" customWidth="1"/>
    <col min="7878" max="7878" width="16.140625" customWidth="1"/>
    <col min="7879" max="7879" width="17.28515625" customWidth="1"/>
    <col min="7880" max="7880" width="15.85546875" bestFit="1" customWidth="1"/>
    <col min="7881" max="7881" width="18.7109375" bestFit="1" customWidth="1"/>
    <col min="7883" max="7883" width="14.28515625" bestFit="1" customWidth="1"/>
    <col min="7884" max="7884" width="18.7109375" bestFit="1" customWidth="1"/>
    <col min="7885" max="7886" width="15.85546875" bestFit="1" customWidth="1"/>
    <col min="7887" max="7887" width="14.85546875" bestFit="1" customWidth="1"/>
    <col min="7888" max="7888" width="16.85546875" customWidth="1"/>
    <col min="7889" max="7889" width="15.28515625" customWidth="1"/>
    <col min="7890" max="7890" width="15.85546875" customWidth="1"/>
    <col min="7891" max="7891" width="14.28515625" customWidth="1"/>
    <col min="7892" max="7892" width="14.85546875" bestFit="1" customWidth="1"/>
    <col min="7893" max="7893" width="16.140625" customWidth="1"/>
    <col min="7894" max="7894" width="17.28515625" customWidth="1"/>
    <col min="7895" max="7895" width="15.85546875" bestFit="1" customWidth="1"/>
    <col min="7896" max="7896" width="18.7109375" bestFit="1" customWidth="1"/>
    <col min="7898" max="7898" width="14.28515625" bestFit="1" customWidth="1"/>
    <col min="7899" max="7899" width="18.7109375" bestFit="1" customWidth="1"/>
    <col min="7900" max="7901" width="15.85546875" bestFit="1" customWidth="1"/>
    <col min="7902" max="7902" width="14.85546875" bestFit="1" customWidth="1"/>
    <col min="7903" max="7903" width="14.28515625" bestFit="1" customWidth="1"/>
    <col min="7904" max="7904" width="15.28515625" customWidth="1"/>
    <col min="7905" max="7905" width="15.85546875" customWidth="1"/>
    <col min="7906" max="7906" width="14.28515625" customWidth="1"/>
    <col min="7907" max="7907" width="14.85546875" bestFit="1" customWidth="1"/>
    <col min="7908" max="7908" width="16.140625" customWidth="1"/>
    <col min="7909" max="7909" width="17.28515625" customWidth="1"/>
    <col min="7910" max="7910" width="15.85546875" bestFit="1" customWidth="1"/>
    <col min="7911" max="7911" width="18.7109375" bestFit="1" customWidth="1"/>
    <col min="7913" max="7913" width="14.28515625" bestFit="1" customWidth="1"/>
    <col min="7914" max="7914" width="18.7109375" bestFit="1" customWidth="1"/>
    <col min="7915" max="7916" width="15.85546875" bestFit="1" customWidth="1"/>
    <col min="7917" max="7917" width="14.85546875" bestFit="1" customWidth="1"/>
    <col min="7918" max="7918" width="14.28515625" bestFit="1" customWidth="1"/>
    <col min="7919" max="7919" width="15.28515625" customWidth="1"/>
    <col min="7920" max="7920" width="15.85546875" customWidth="1"/>
    <col min="7921" max="7921" width="14.28515625" customWidth="1"/>
    <col min="7922" max="7922" width="14.85546875" bestFit="1" customWidth="1"/>
    <col min="7923" max="7923" width="16.140625" customWidth="1"/>
    <col min="7924" max="7924" width="17.28515625" customWidth="1"/>
    <col min="7925" max="7925" width="15.85546875" bestFit="1" customWidth="1"/>
    <col min="7926" max="7926" width="18.7109375" bestFit="1" customWidth="1"/>
    <col min="7928" max="7928" width="14.28515625" bestFit="1" customWidth="1"/>
    <col min="7929" max="7929" width="18.7109375" bestFit="1" customWidth="1"/>
    <col min="7930" max="7931" width="15.85546875" bestFit="1" customWidth="1"/>
    <col min="7932" max="7932" width="14.85546875" bestFit="1" customWidth="1"/>
    <col min="7933" max="7933" width="14.28515625" bestFit="1" customWidth="1"/>
    <col min="7934" max="7934" width="15.28515625" customWidth="1"/>
    <col min="7935" max="7935" width="15.85546875" customWidth="1"/>
    <col min="7936" max="7936" width="14.28515625" customWidth="1"/>
    <col min="7937" max="7937" width="14.85546875" bestFit="1" customWidth="1"/>
    <col min="7938" max="7938" width="16.140625" customWidth="1"/>
    <col min="7939" max="7939" width="17.28515625" customWidth="1"/>
    <col min="7940" max="7940" width="15.85546875" bestFit="1" customWidth="1"/>
    <col min="7941" max="7941" width="18.7109375" bestFit="1" customWidth="1"/>
    <col min="8102" max="8102" width="5.7109375" customWidth="1"/>
    <col min="8103" max="8103" width="29" customWidth="1"/>
    <col min="8104" max="8104" width="17.140625" customWidth="1"/>
    <col min="8105" max="8105" width="11.140625" customWidth="1"/>
    <col min="8106" max="8106" width="15.7109375" customWidth="1"/>
    <col min="8107" max="8107" width="16.28515625" customWidth="1"/>
    <col min="8108" max="8108" width="21.140625" customWidth="1"/>
    <col min="8109" max="8109" width="13" customWidth="1"/>
    <col min="8110" max="8110" width="15.28515625" customWidth="1"/>
    <col min="8111" max="8112" width="14.28515625" customWidth="1"/>
    <col min="8113" max="8114" width="15" customWidth="1"/>
    <col min="8115" max="8115" width="17.7109375" customWidth="1"/>
    <col min="8116" max="8116" width="15.7109375" customWidth="1"/>
    <col min="8117" max="8118" width="15" customWidth="1"/>
    <col min="8119" max="8119" width="15.85546875" customWidth="1"/>
    <col min="8120" max="8120" width="17.85546875" customWidth="1"/>
    <col min="8121" max="8121" width="15.85546875" bestFit="1" customWidth="1"/>
    <col min="8122" max="8122" width="18.7109375" bestFit="1" customWidth="1"/>
    <col min="8123" max="8123" width="5.7109375" customWidth="1"/>
    <col min="8124" max="8124" width="16.5703125" customWidth="1"/>
    <col min="8125" max="8125" width="18.7109375" bestFit="1" customWidth="1"/>
    <col min="8126" max="8127" width="15.85546875" bestFit="1" customWidth="1"/>
    <col min="8128" max="8128" width="14.85546875" bestFit="1" customWidth="1"/>
    <col min="8129" max="8129" width="14.28515625" bestFit="1" customWidth="1"/>
    <col min="8130" max="8130" width="15.28515625" customWidth="1"/>
    <col min="8131" max="8131" width="15.85546875" customWidth="1"/>
    <col min="8132" max="8132" width="14.28515625" customWidth="1"/>
    <col min="8133" max="8133" width="14.85546875" bestFit="1" customWidth="1"/>
    <col min="8134" max="8134" width="16.140625" customWidth="1"/>
    <col min="8135" max="8135" width="17.28515625" customWidth="1"/>
    <col min="8136" max="8136" width="15.85546875" bestFit="1" customWidth="1"/>
    <col min="8137" max="8137" width="18.7109375" bestFit="1" customWidth="1"/>
    <col min="8139" max="8139" width="14.28515625" bestFit="1" customWidth="1"/>
    <col min="8140" max="8140" width="18.7109375" bestFit="1" customWidth="1"/>
    <col min="8141" max="8142" width="15.85546875" bestFit="1" customWidth="1"/>
    <col min="8143" max="8143" width="14.85546875" bestFit="1" customWidth="1"/>
    <col min="8144" max="8144" width="16.85546875" customWidth="1"/>
    <col min="8145" max="8145" width="15.28515625" customWidth="1"/>
    <col min="8146" max="8146" width="15.85546875" customWidth="1"/>
    <col min="8147" max="8147" width="14.28515625" customWidth="1"/>
    <col min="8148" max="8148" width="14.85546875" bestFit="1" customWidth="1"/>
    <col min="8149" max="8149" width="16.140625" customWidth="1"/>
    <col min="8150" max="8150" width="17.28515625" customWidth="1"/>
    <col min="8151" max="8151" width="15.85546875" bestFit="1" customWidth="1"/>
    <col min="8152" max="8152" width="18.7109375" bestFit="1" customWidth="1"/>
    <col min="8154" max="8154" width="14.28515625" bestFit="1" customWidth="1"/>
    <col min="8155" max="8155" width="18.7109375" bestFit="1" customWidth="1"/>
    <col min="8156" max="8157" width="15.85546875" bestFit="1" customWidth="1"/>
    <col min="8158" max="8158" width="14.85546875" bestFit="1" customWidth="1"/>
    <col min="8159" max="8159" width="14.28515625" bestFit="1" customWidth="1"/>
    <col min="8160" max="8160" width="15.28515625" customWidth="1"/>
    <col min="8161" max="8161" width="15.85546875" customWidth="1"/>
    <col min="8162" max="8162" width="14.28515625" customWidth="1"/>
    <col min="8163" max="8163" width="14.85546875" bestFit="1" customWidth="1"/>
    <col min="8164" max="8164" width="16.140625" customWidth="1"/>
    <col min="8165" max="8165" width="17.28515625" customWidth="1"/>
    <col min="8166" max="8166" width="15.85546875" bestFit="1" customWidth="1"/>
    <col min="8167" max="8167" width="18.7109375" bestFit="1" customWidth="1"/>
    <col min="8169" max="8169" width="14.28515625" bestFit="1" customWidth="1"/>
    <col min="8170" max="8170" width="18.7109375" bestFit="1" customWidth="1"/>
    <col min="8171" max="8172" width="15.85546875" bestFit="1" customWidth="1"/>
    <col min="8173" max="8173" width="14.85546875" bestFit="1" customWidth="1"/>
    <col min="8174" max="8174" width="14.28515625" bestFit="1" customWidth="1"/>
    <col min="8175" max="8175" width="15.28515625" customWidth="1"/>
    <col min="8176" max="8176" width="15.85546875" customWidth="1"/>
    <col min="8177" max="8177" width="14.28515625" customWidth="1"/>
    <col min="8178" max="8178" width="14.85546875" bestFit="1" customWidth="1"/>
    <col min="8179" max="8179" width="16.140625" customWidth="1"/>
    <col min="8180" max="8180" width="17.28515625" customWidth="1"/>
    <col min="8181" max="8181" width="15.85546875" bestFit="1" customWidth="1"/>
    <col min="8182" max="8182" width="18.7109375" bestFit="1" customWidth="1"/>
    <col min="8184" max="8184" width="14.28515625" bestFit="1" customWidth="1"/>
    <col min="8185" max="8185" width="18.7109375" bestFit="1" customWidth="1"/>
    <col min="8186" max="8187" width="15.85546875" bestFit="1" customWidth="1"/>
    <col min="8188" max="8188" width="14.85546875" bestFit="1" customWidth="1"/>
    <col min="8189" max="8189" width="14.28515625" bestFit="1" customWidth="1"/>
    <col min="8190" max="8190" width="15.28515625" customWidth="1"/>
    <col min="8191" max="8191" width="15.85546875" customWidth="1"/>
    <col min="8192" max="8192" width="14.28515625" customWidth="1"/>
    <col min="8193" max="8193" width="14.85546875" bestFit="1" customWidth="1"/>
    <col min="8194" max="8194" width="16.140625" customWidth="1"/>
    <col min="8195" max="8195" width="17.28515625" customWidth="1"/>
    <col min="8196" max="8196" width="15.85546875" bestFit="1" customWidth="1"/>
    <col min="8197" max="8197" width="18.7109375" bestFit="1" customWidth="1"/>
    <col min="8358" max="8358" width="5.7109375" customWidth="1"/>
    <col min="8359" max="8359" width="29" customWidth="1"/>
    <col min="8360" max="8360" width="17.140625" customWidth="1"/>
    <col min="8361" max="8361" width="11.140625" customWidth="1"/>
    <col min="8362" max="8362" width="15.7109375" customWidth="1"/>
    <col min="8363" max="8363" width="16.28515625" customWidth="1"/>
    <col min="8364" max="8364" width="21.140625" customWidth="1"/>
    <col min="8365" max="8365" width="13" customWidth="1"/>
    <col min="8366" max="8366" width="15.28515625" customWidth="1"/>
    <col min="8367" max="8368" width="14.28515625" customWidth="1"/>
    <col min="8369" max="8370" width="15" customWidth="1"/>
    <col min="8371" max="8371" width="17.7109375" customWidth="1"/>
    <col min="8372" max="8372" width="15.7109375" customWidth="1"/>
    <col min="8373" max="8374" width="15" customWidth="1"/>
    <col min="8375" max="8375" width="15.85546875" customWidth="1"/>
    <col min="8376" max="8376" width="17.85546875" customWidth="1"/>
    <col min="8377" max="8377" width="15.85546875" bestFit="1" customWidth="1"/>
    <col min="8378" max="8378" width="18.7109375" bestFit="1" customWidth="1"/>
    <col min="8379" max="8379" width="5.7109375" customWidth="1"/>
    <col min="8380" max="8380" width="16.5703125" customWidth="1"/>
    <col min="8381" max="8381" width="18.7109375" bestFit="1" customWidth="1"/>
    <col min="8382" max="8383" width="15.85546875" bestFit="1" customWidth="1"/>
    <col min="8384" max="8384" width="14.85546875" bestFit="1" customWidth="1"/>
    <col min="8385" max="8385" width="14.28515625" bestFit="1" customWidth="1"/>
    <col min="8386" max="8386" width="15.28515625" customWidth="1"/>
    <col min="8387" max="8387" width="15.85546875" customWidth="1"/>
    <col min="8388" max="8388" width="14.28515625" customWidth="1"/>
    <col min="8389" max="8389" width="14.85546875" bestFit="1" customWidth="1"/>
    <col min="8390" max="8390" width="16.140625" customWidth="1"/>
    <col min="8391" max="8391" width="17.28515625" customWidth="1"/>
    <col min="8392" max="8392" width="15.85546875" bestFit="1" customWidth="1"/>
    <col min="8393" max="8393" width="18.7109375" bestFit="1" customWidth="1"/>
    <col min="8395" max="8395" width="14.28515625" bestFit="1" customWidth="1"/>
    <col min="8396" max="8396" width="18.7109375" bestFit="1" customWidth="1"/>
    <col min="8397" max="8398" width="15.85546875" bestFit="1" customWidth="1"/>
    <col min="8399" max="8399" width="14.85546875" bestFit="1" customWidth="1"/>
    <col min="8400" max="8400" width="16.85546875" customWidth="1"/>
    <col min="8401" max="8401" width="15.28515625" customWidth="1"/>
    <col min="8402" max="8402" width="15.85546875" customWidth="1"/>
    <col min="8403" max="8403" width="14.28515625" customWidth="1"/>
    <col min="8404" max="8404" width="14.85546875" bestFit="1" customWidth="1"/>
    <col min="8405" max="8405" width="16.140625" customWidth="1"/>
    <col min="8406" max="8406" width="17.28515625" customWidth="1"/>
    <col min="8407" max="8407" width="15.85546875" bestFit="1" customWidth="1"/>
    <col min="8408" max="8408" width="18.7109375" bestFit="1" customWidth="1"/>
    <col min="8410" max="8410" width="14.28515625" bestFit="1" customWidth="1"/>
    <col min="8411" max="8411" width="18.7109375" bestFit="1" customWidth="1"/>
    <col min="8412" max="8413" width="15.85546875" bestFit="1" customWidth="1"/>
    <col min="8414" max="8414" width="14.85546875" bestFit="1" customWidth="1"/>
    <col min="8415" max="8415" width="14.28515625" bestFit="1" customWidth="1"/>
    <col min="8416" max="8416" width="15.28515625" customWidth="1"/>
    <col min="8417" max="8417" width="15.85546875" customWidth="1"/>
    <col min="8418" max="8418" width="14.28515625" customWidth="1"/>
    <col min="8419" max="8419" width="14.85546875" bestFit="1" customWidth="1"/>
    <col min="8420" max="8420" width="16.140625" customWidth="1"/>
    <col min="8421" max="8421" width="17.28515625" customWidth="1"/>
    <col min="8422" max="8422" width="15.85546875" bestFit="1" customWidth="1"/>
    <col min="8423" max="8423" width="18.7109375" bestFit="1" customWidth="1"/>
    <col min="8425" max="8425" width="14.28515625" bestFit="1" customWidth="1"/>
    <col min="8426" max="8426" width="18.7109375" bestFit="1" customWidth="1"/>
    <col min="8427" max="8428" width="15.85546875" bestFit="1" customWidth="1"/>
    <col min="8429" max="8429" width="14.85546875" bestFit="1" customWidth="1"/>
    <col min="8430" max="8430" width="14.28515625" bestFit="1" customWidth="1"/>
    <col min="8431" max="8431" width="15.28515625" customWidth="1"/>
    <col min="8432" max="8432" width="15.85546875" customWidth="1"/>
    <col min="8433" max="8433" width="14.28515625" customWidth="1"/>
    <col min="8434" max="8434" width="14.85546875" bestFit="1" customWidth="1"/>
    <col min="8435" max="8435" width="16.140625" customWidth="1"/>
    <col min="8436" max="8436" width="17.28515625" customWidth="1"/>
    <col min="8437" max="8437" width="15.85546875" bestFit="1" customWidth="1"/>
    <col min="8438" max="8438" width="18.7109375" bestFit="1" customWidth="1"/>
    <col min="8440" max="8440" width="14.28515625" bestFit="1" customWidth="1"/>
    <col min="8441" max="8441" width="18.7109375" bestFit="1" customWidth="1"/>
    <col min="8442" max="8443" width="15.85546875" bestFit="1" customWidth="1"/>
    <col min="8444" max="8444" width="14.85546875" bestFit="1" customWidth="1"/>
    <col min="8445" max="8445" width="14.28515625" bestFit="1" customWidth="1"/>
    <col min="8446" max="8446" width="15.28515625" customWidth="1"/>
    <col min="8447" max="8447" width="15.85546875" customWidth="1"/>
    <col min="8448" max="8448" width="14.28515625" customWidth="1"/>
    <col min="8449" max="8449" width="14.85546875" bestFit="1" customWidth="1"/>
    <col min="8450" max="8450" width="16.140625" customWidth="1"/>
    <col min="8451" max="8451" width="17.28515625" customWidth="1"/>
    <col min="8452" max="8452" width="15.85546875" bestFit="1" customWidth="1"/>
    <col min="8453" max="8453" width="18.7109375" bestFit="1" customWidth="1"/>
    <col min="8614" max="8614" width="5.7109375" customWidth="1"/>
    <col min="8615" max="8615" width="29" customWidth="1"/>
    <col min="8616" max="8616" width="17.140625" customWidth="1"/>
    <col min="8617" max="8617" width="11.140625" customWidth="1"/>
    <col min="8618" max="8618" width="15.7109375" customWidth="1"/>
    <col min="8619" max="8619" width="16.28515625" customWidth="1"/>
    <col min="8620" max="8620" width="21.140625" customWidth="1"/>
    <col min="8621" max="8621" width="13" customWidth="1"/>
    <col min="8622" max="8622" width="15.28515625" customWidth="1"/>
    <col min="8623" max="8624" width="14.28515625" customWidth="1"/>
    <col min="8625" max="8626" width="15" customWidth="1"/>
    <col min="8627" max="8627" width="17.7109375" customWidth="1"/>
    <col min="8628" max="8628" width="15.7109375" customWidth="1"/>
    <col min="8629" max="8630" width="15" customWidth="1"/>
    <col min="8631" max="8631" width="15.85546875" customWidth="1"/>
    <col min="8632" max="8632" width="17.85546875" customWidth="1"/>
    <col min="8633" max="8633" width="15.85546875" bestFit="1" customWidth="1"/>
    <col min="8634" max="8634" width="18.7109375" bestFit="1" customWidth="1"/>
    <col min="8635" max="8635" width="5.7109375" customWidth="1"/>
    <col min="8636" max="8636" width="16.5703125" customWidth="1"/>
    <col min="8637" max="8637" width="18.7109375" bestFit="1" customWidth="1"/>
    <col min="8638" max="8639" width="15.85546875" bestFit="1" customWidth="1"/>
    <col min="8640" max="8640" width="14.85546875" bestFit="1" customWidth="1"/>
    <col min="8641" max="8641" width="14.28515625" bestFit="1" customWidth="1"/>
    <col min="8642" max="8642" width="15.28515625" customWidth="1"/>
    <col min="8643" max="8643" width="15.85546875" customWidth="1"/>
    <col min="8644" max="8644" width="14.28515625" customWidth="1"/>
    <col min="8645" max="8645" width="14.85546875" bestFit="1" customWidth="1"/>
    <col min="8646" max="8646" width="16.140625" customWidth="1"/>
    <col min="8647" max="8647" width="17.28515625" customWidth="1"/>
    <col min="8648" max="8648" width="15.85546875" bestFit="1" customWidth="1"/>
    <col min="8649" max="8649" width="18.7109375" bestFit="1" customWidth="1"/>
    <col min="8651" max="8651" width="14.28515625" bestFit="1" customWidth="1"/>
    <col min="8652" max="8652" width="18.7109375" bestFit="1" customWidth="1"/>
    <col min="8653" max="8654" width="15.85546875" bestFit="1" customWidth="1"/>
    <col min="8655" max="8655" width="14.85546875" bestFit="1" customWidth="1"/>
    <col min="8656" max="8656" width="16.85546875" customWidth="1"/>
    <col min="8657" max="8657" width="15.28515625" customWidth="1"/>
    <col min="8658" max="8658" width="15.85546875" customWidth="1"/>
    <col min="8659" max="8659" width="14.28515625" customWidth="1"/>
    <col min="8660" max="8660" width="14.85546875" bestFit="1" customWidth="1"/>
    <col min="8661" max="8661" width="16.140625" customWidth="1"/>
    <col min="8662" max="8662" width="17.28515625" customWidth="1"/>
    <col min="8663" max="8663" width="15.85546875" bestFit="1" customWidth="1"/>
    <col min="8664" max="8664" width="18.7109375" bestFit="1" customWidth="1"/>
    <col min="8666" max="8666" width="14.28515625" bestFit="1" customWidth="1"/>
    <col min="8667" max="8667" width="18.7109375" bestFit="1" customWidth="1"/>
    <col min="8668" max="8669" width="15.85546875" bestFit="1" customWidth="1"/>
    <col min="8670" max="8670" width="14.85546875" bestFit="1" customWidth="1"/>
    <col min="8671" max="8671" width="14.28515625" bestFit="1" customWidth="1"/>
    <col min="8672" max="8672" width="15.28515625" customWidth="1"/>
    <col min="8673" max="8673" width="15.85546875" customWidth="1"/>
    <col min="8674" max="8674" width="14.28515625" customWidth="1"/>
    <col min="8675" max="8675" width="14.85546875" bestFit="1" customWidth="1"/>
    <col min="8676" max="8676" width="16.140625" customWidth="1"/>
    <col min="8677" max="8677" width="17.28515625" customWidth="1"/>
    <col min="8678" max="8678" width="15.85546875" bestFit="1" customWidth="1"/>
    <col min="8679" max="8679" width="18.7109375" bestFit="1" customWidth="1"/>
    <col min="8681" max="8681" width="14.28515625" bestFit="1" customWidth="1"/>
    <col min="8682" max="8682" width="18.7109375" bestFit="1" customWidth="1"/>
    <col min="8683" max="8684" width="15.85546875" bestFit="1" customWidth="1"/>
    <col min="8685" max="8685" width="14.85546875" bestFit="1" customWidth="1"/>
    <col min="8686" max="8686" width="14.28515625" bestFit="1" customWidth="1"/>
    <col min="8687" max="8687" width="15.28515625" customWidth="1"/>
    <col min="8688" max="8688" width="15.85546875" customWidth="1"/>
    <col min="8689" max="8689" width="14.28515625" customWidth="1"/>
    <col min="8690" max="8690" width="14.85546875" bestFit="1" customWidth="1"/>
    <col min="8691" max="8691" width="16.140625" customWidth="1"/>
    <col min="8692" max="8692" width="17.28515625" customWidth="1"/>
    <col min="8693" max="8693" width="15.85546875" bestFit="1" customWidth="1"/>
    <col min="8694" max="8694" width="18.7109375" bestFit="1" customWidth="1"/>
    <col min="8696" max="8696" width="14.28515625" bestFit="1" customWidth="1"/>
    <col min="8697" max="8697" width="18.7109375" bestFit="1" customWidth="1"/>
    <col min="8698" max="8699" width="15.85546875" bestFit="1" customWidth="1"/>
    <col min="8700" max="8700" width="14.85546875" bestFit="1" customWidth="1"/>
    <col min="8701" max="8701" width="14.28515625" bestFit="1" customWidth="1"/>
    <col min="8702" max="8702" width="15.28515625" customWidth="1"/>
    <col min="8703" max="8703" width="15.85546875" customWidth="1"/>
    <col min="8704" max="8704" width="14.28515625" customWidth="1"/>
    <col min="8705" max="8705" width="14.85546875" bestFit="1" customWidth="1"/>
    <col min="8706" max="8706" width="16.140625" customWidth="1"/>
    <col min="8707" max="8707" width="17.28515625" customWidth="1"/>
    <col min="8708" max="8708" width="15.85546875" bestFit="1" customWidth="1"/>
    <col min="8709" max="8709" width="18.7109375" bestFit="1" customWidth="1"/>
    <col min="8870" max="8870" width="5.7109375" customWidth="1"/>
    <col min="8871" max="8871" width="29" customWidth="1"/>
    <col min="8872" max="8872" width="17.140625" customWidth="1"/>
    <col min="8873" max="8873" width="11.140625" customWidth="1"/>
    <col min="8874" max="8874" width="15.7109375" customWidth="1"/>
    <col min="8875" max="8875" width="16.28515625" customWidth="1"/>
    <col min="8876" max="8876" width="21.140625" customWidth="1"/>
    <col min="8877" max="8877" width="13" customWidth="1"/>
    <col min="8878" max="8878" width="15.28515625" customWidth="1"/>
    <col min="8879" max="8880" width="14.28515625" customWidth="1"/>
    <col min="8881" max="8882" width="15" customWidth="1"/>
    <col min="8883" max="8883" width="17.7109375" customWidth="1"/>
    <col min="8884" max="8884" width="15.7109375" customWidth="1"/>
    <col min="8885" max="8886" width="15" customWidth="1"/>
    <col min="8887" max="8887" width="15.85546875" customWidth="1"/>
    <col min="8888" max="8888" width="17.85546875" customWidth="1"/>
    <col min="8889" max="8889" width="15.85546875" bestFit="1" customWidth="1"/>
    <col min="8890" max="8890" width="18.7109375" bestFit="1" customWidth="1"/>
    <col min="8891" max="8891" width="5.7109375" customWidth="1"/>
    <col min="8892" max="8892" width="16.5703125" customWidth="1"/>
    <col min="8893" max="8893" width="18.7109375" bestFit="1" customWidth="1"/>
    <col min="8894" max="8895" width="15.85546875" bestFit="1" customWidth="1"/>
    <col min="8896" max="8896" width="14.85546875" bestFit="1" customWidth="1"/>
    <col min="8897" max="8897" width="14.28515625" bestFit="1" customWidth="1"/>
    <col min="8898" max="8898" width="15.28515625" customWidth="1"/>
    <col min="8899" max="8899" width="15.85546875" customWidth="1"/>
    <col min="8900" max="8900" width="14.28515625" customWidth="1"/>
    <col min="8901" max="8901" width="14.85546875" bestFit="1" customWidth="1"/>
    <col min="8902" max="8902" width="16.140625" customWidth="1"/>
    <col min="8903" max="8903" width="17.28515625" customWidth="1"/>
    <col min="8904" max="8904" width="15.85546875" bestFit="1" customWidth="1"/>
    <col min="8905" max="8905" width="18.7109375" bestFit="1" customWidth="1"/>
    <col min="8907" max="8907" width="14.28515625" bestFit="1" customWidth="1"/>
    <col min="8908" max="8908" width="18.7109375" bestFit="1" customWidth="1"/>
    <col min="8909" max="8910" width="15.85546875" bestFit="1" customWidth="1"/>
    <col min="8911" max="8911" width="14.85546875" bestFit="1" customWidth="1"/>
    <col min="8912" max="8912" width="16.85546875" customWidth="1"/>
    <col min="8913" max="8913" width="15.28515625" customWidth="1"/>
    <col min="8914" max="8914" width="15.85546875" customWidth="1"/>
    <col min="8915" max="8915" width="14.28515625" customWidth="1"/>
    <col min="8916" max="8916" width="14.85546875" bestFit="1" customWidth="1"/>
    <col min="8917" max="8917" width="16.140625" customWidth="1"/>
    <col min="8918" max="8918" width="17.28515625" customWidth="1"/>
    <col min="8919" max="8919" width="15.85546875" bestFit="1" customWidth="1"/>
    <col min="8920" max="8920" width="18.7109375" bestFit="1" customWidth="1"/>
    <col min="8922" max="8922" width="14.28515625" bestFit="1" customWidth="1"/>
    <col min="8923" max="8923" width="18.7109375" bestFit="1" customWidth="1"/>
    <col min="8924" max="8925" width="15.85546875" bestFit="1" customWidth="1"/>
    <col min="8926" max="8926" width="14.85546875" bestFit="1" customWidth="1"/>
    <col min="8927" max="8927" width="14.28515625" bestFit="1" customWidth="1"/>
    <col min="8928" max="8928" width="15.28515625" customWidth="1"/>
    <col min="8929" max="8929" width="15.85546875" customWidth="1"/>
    <col min="8930" max="8930" width="14.28515625" customWidth="1"/>
    <col min="8931" max="8931" width="14.85546875" bestFit="1" customWidth="1"/>
    <col min="8932" max="8932" width="16.140625" customWidth="1"/>
    <col min="8933" max="8933" width="17.28515625" customWidth="1"/>
    <col min="8934" max="8934" width="15.85546875" bestFit="1" customWidth="1"/>
    <col min="8935" max="8935" width="18.7109375" bestFit="1" customWidth="1"/>
    <col min="8937" max="8937" width="14.28515625" bestFit="1" customWidth="1"/>
    <col min="8938" max="8938" width="18.7109375" bestFit="1" customWidth="1"/>
    <col min="8939" max="8940" width="15.85546875" bestFit="1" customWidth="1"/>
    <col min="8941" max="8941" width="14.85546875" bestFit="1" customWidth="1"/>
    <col min="8942" max="8942" width="14.28515625" bestFit="1" customWidth="1"/>
    <col min="8943" max="8943" width="15.28515625" customWidth="1"/>
    <col min="8944" max="8944" width="15.85546875" customWidth="1"/>
    <col min="8945" max="8945" width="14.28515625" customWidth="1"/>
    <col min="8946" max="8946" width="14.85546875" bestFit="1" customWidth="1"/>
    <col min="8947" max="8947" width="16.140625" customWidth="1"/>
    <col min="8948" max="8948" width="17.28515625" customWidth="1"/>
    <col min="8949" max="8949" width="15.85546875" bestFit="1" customWidth="1"/>
    <col min="8950" max="8950" width="18.7109375" bestFit="1" customWidth="1"/>
    <col min="8952" max="8952" width="14.28515625" bestFit="1" customWidth="1"/>
    <col min="8953" max="8953" width="18.7109375" bestFit="1" customWidth="1"/>
    <col min="8954" max="8955" width="15.85546875" bestFit="1" customWidth="1"/>
    <col min="8956" max="8956" width="14.85546875" bestFit="1" customWidth="1"/>
    <col min="8957" max="8957" width="14.28515625" bestFit="1" customWidth="1"/>
    <col min="8958" max="8958" width="15.28515625" customWidth="1"/>
    <col min="8959" max="8959" width="15.85546875" customWidth="1"/>
    <col min="8960" max="8960" width="14.28515625" customWidth="1"/>
    <col min="8961" max="8961" width="14.85546875" bestFit="1" customWidth="1"/>
    <col min="8962" max="8962" width="16.140625" customWidth="1"/>
    <col min="8963" max="8963" width="17.28515625" customWidth="1"/>
    <col min="8964" max="8964" width="15.85546875" bestFit="1" customWidth="1"/>
    <col min="8965" max="8965" width="18.7109375" bestFit="1" customWidth="1"/>
    <col min="9126" max="9126" width="5.7109375" customWidth="1"/>
    <col min="9127" max="9127" width="29" customWidth="1"/>
    <col min="9128" max="9128" width="17.140625" customWidth="1"/>
    <col min="9129" max="9129" width="11.140625" customWidth="1"/>
    <col min="9130" max="9130" width="15.7109375" customWidth="1"/>
    <col min="9131" max="9131" width="16.28515625" customWidth="1"/>
    <col min="9132" max="9132" width="21.140625" customWidth="1"/>
    <col min="9133" max="9133" width="13" customWidth="1"/>
    <col min="9134" max="9134" width="15.28515625" customWidth="1"/>
    <col min="9135" max="9136" width="14.28515625" customWidth="1"/>
    <col min="9137" max="9138" width="15" customWidth="1"/>
    <col min="9139" max="9139" width="17.7109375" customWidth="1"/>
    <col min="9140" max="9140" width="15.7109375" customWidth="1"/>
    <col min="9141" max="9142" width="15" customWidth="1"/>
    <col min="9143" max="9143" width="15.85546875" customWidth="1"/>
    <col min="9144" max="9144" width="17.85546875" customWidth="1"/>
    <col min="9145" max="9145" width="15.85546875" bestFit="1" customWidth="1"/>
    <col min="9146" max="9146" width="18.7109375" bestFit="1" customWidth="1"/>
    <col min="9147" max="9147" width="5.7109375" customWidth="1"/>
    <col min="9148" max="9148" width="16.5703125" customWidth="1"/>
    <col min="9149" max="9149" width="18.7109375" bestFit="1" customWidth="1"/>
    <col min="9150" max="9151" width="15.85546875" bestFit="1" customWidth="1"/>
    <col min="9152" max="9152" width="14.85546875" bestFit="1" customWidth="1"/>
    <col min="9153" max="9153" width="14.28515625" bestFit="1" customWidth="1"/>
    <col min="9154" max="9154" width="15.28515625" customWidth="1"/>
    <col min="9155" max="9155" width="15.85546875" customWidth="1"/>
    <col min="9156" max="9156" width="14.28515625" customWidth="1"/>
    <col min="9157" max="9157" width="14.85546875" bestFit="1" customWidth="1"/>
    <col min="9158" max="9158" width="16.140625" customWidth="1"/>
    <col min="9159" max="9159" width="17.28515625" customWidth="1"/>
    <col min="9160" max="9160" width="15.85546875" bestFit="1" customWidth="1"/>
    <col min="9161" max="9161" width="18.7109375" bestFit="1" customWidth="1"/>
    <col min="9163" max="9163" width="14.28515625" bestFit="1" customWidth="1"/>
    <col min="9164" max="9164" width="18.7109375" bestFit="1" customWidth="1"/>
    <col min="9165" max="9166" width="15.85546875" bestFit="1" customWidth="1"/>
    <col min="9167" max="9167" width="14.85546875" bestFit="1" customWidth="1"/>
    <col min="9168" max="9168" width="16.85546875" customWidth="1"/>
    <col min="9169" max="9169" width="15.28515625" customWidth="1"/>
    <col min="9170" max="9170" width="15.85546875" customWidth="1"/>
    <col min="9171" max="9171" width="14.28515625" customWidth="1"/>
    <col min="9172" max="9172" width="14.85546875" bestFit="1" customWidth="1"/>
    <col min="9173" max="9173" width="16.140625" customWidth="1"/>
    <col min="9174" max="9174" width="17.28515625" customWidth="1"/>
    <col min="9175" max="9175" width="15.85546875" bestFit="1" customWidth="1"/>
    <col min="9176" max="9176" width="18.7109375" bestFit="1" customWidth="1"/>
    <col min="9178" max="9178" width="14.28515625" bestFit="1" customWidth="1"/>
    <col min="9179" max="9179" width="18.7109375" bestFit="1" customWidth="1"/>
    <col min="9180" max="9181" width="15.85546875" bestFit="1" customWidth="1"/>
    <col min="9182" max="9182" width="14.85546875" bestFit="1" customWidth="1"/>
    <col min="9183" max="9183" width="14.28515625" bestFit="1" customWidth="1"/>
    <col min="9184" max="9184" width="15.28515625" customWidth="1"/>
    <col min="9185" max="9185" width="15.85546875" customWidth="1"/>
    <col min="9186" max="9186" width="14.28515625" customWidth="1"/>
    <col min="9187" max="9187" width="14.85546875" bestFit="1" customWidth="1"/>
    <col min="9188" max="9188" width="16.140625" customWidth="1"/>
    <col min="9189" max="9189" width="17.28515625" customWidth="1"/>
    <col min="9190" max="9190" width="15.85546875" bestFit="1" customWidth="1"/>
    <col min="9191" max="9191" width="18.7109375" bestFit="1" customWidth="1"/>
    <col min="9193" max="9193" width="14.28515625" bestFit="1" customWidth="1"/>
    <col min="9194" max="9194" width="18.7109375" bestFit="1" customWidth="1"/>
    <col min="9195" max="9196" width="15.85546875" bestFit="1" customWidth="1"/>
    <col min="9197" max="9197" width="14.85546875" bestFit="1" customWidth="1"/>
    <col min="9198" max="9198" width="14.28515625" bestFit="1" customWidth="1"/>
    <col min="9199" max="9199" width="15.28515625" customWidth="1"/>
    <col min="9200" max="9200" width="15.85546875" customWidth="1"/>
    <col min="9201" max="9201" width="14.28515625" customWidth="1"/>
    <col min="9202" max="9202" width="14.85546875" bestFit="1" customWidth="1"/>
    <col min="9203" max="9203" width="16.140625" customWidth="1"/>
    <col min="9204" max="9204" width="17.28515625" customWidth="1"/>
    <col min="9205" max="9205" width="15.85546875" bestFit="1" customWidth="1"/>
    <col min="9206" max="9206" width="18.7109375" bestFit="1" customWidth="1"/>
    <col min="9208" max="9208" width="14.28515625" bestFit="1" customWidth="1"/>
    <col min="9209" max="9209" width="18.7109375" bestFit="1" customWidth="1"/>
    <col min="9210" max="9211" width="15.85546875" bestFit="1" customWidth="1"/>
    <col min="9212" max="9212" width="14.85546875" bestFit="1" customWidth="1"/>
    <col min="9213" max="9213" width="14.28515625" bestFit="1" customWidth="1"/>
    <col min="9214" max="9214" width="15.28515625" customWidth="1"/>
    <col min="9215" max="9215" width="15.85546875" customWidth="1"/>
    <col min="9216" max="9216" width="14.28515625" customWidth="1"/>
    <col min="9217" max="9217" width="14.85546875" bestFit="1" customWidth="1"/>
    <col min="9218" max="9218" width="16.140625" customWidth="1"/>
    <col min="9219" max="9219" width="17.28515625" customWidth="1"/>
    <col min="9220" max="9220" width="15.85546875" bestFit="1" customWidth="1"/>
    <col min="9221" max="9221" width="18.7109375" bestFit="1" customWidth="1"/>
    <col min="9382" max="9382" width="5.7109375" customWidth="1"/>
    <col min="9383" max="9383" width="29" customWidth="1"/>
    <col min="9384" max="9384" width="17.140625" customWidth="1"/>
    <col min="9385" max="9385" width="11.140625" customWidth="1"/>
    <col min="9386" max="9386" width="15.7109375" customWidth="1"/>
    <col min="9387" max="9387" width="16.28515625" customWidth="1"/>
    <col min="9388" max="9388" width="21.140625" customWidth="1"/>
    <col min="9389" max="9389" width="13" customWidth="1"/>
    <col min="9390" max="9390" width="15.28515625" customWidth="1"/>
    <col min="9391" max="9392" width="14.28515625" customWidth="1"/>
    <col min="9393" max="9394" width="15" customWidth="1"/>
    <col min="9395" max="9395" width="17.7109375" customWidth="1"/>
    <col min="9396" max="9396" width="15.7109375" customWidth="1"/>
    <col min="9397" max="9398" width="15" customWidth="1"/>
    <col min="9399" max="9399" width="15.85546875" customWidth="1"/>
    <col min="9400" max="9400" width="17.85546875" customWidth="1"/>
    <col min="9401" max="9401" width="15.85546875" bestFit="1" customWidth="1"/>
    <col min="9402" max="9402" width="18.7109375" bestFit="1" customWidth="1"/>
    <col min="9403" max="9403" width="5.7109375" customWidth="1"/>
    <col min="9404" max="9404" width="16.5703125" customWidth="1"/>
    <col min="9405" max="9405" width="18.7109375" bestFit="1" customWidth="1"/>
    <col min="9406" max="9407" width="15.85546875" bestFit="1" customWidth="1"/>
    <col min="9408" max="9408" width="14.85546875" bestFit="1" customWidth="1"/>
    <col min="9409" max="9409" width="14.28515625" bestFit="1" customWidth="1"/>
    <col min="9410" max="9410" width="15.28515625" customWidth="1"/>
    <col min="9411" max="9411" width="15.85546875" customWidth="1"/>
    <col min="9412" max="9412" width="14.28515625" customWidth="1"/>
    <col min="9413" max="9413" width="14.85546875" bestFit="1" customWidth="1"/>
    <col min="9414" max="9414" width="16.140625" customWidth="1"/>
    <col min="9415" max="9415" width="17.28515625" customWidth="1"/>
    <col min="9416" max="9416" width="15.85546875" bestFit="1" customWidth="1"/>
    <col min="9417" max="9417" width="18.7109375" bestFit="1" customWidth="1"/>
    <col min="9419" max="9419" width="14.28515625" bestFit="1" customWidth="1"/>
    <col min="9420" max="9420" width="18.7109375" bestFit="1" customWidth="1"/>
    <col min="9421" max="9422" width="15.85546875" bestFit="1" customWidth="1"/>
    <col min="9423" max="9423" width="14.85546875" bestFit="1" customWidth="1"/>
    <col min="9424" max="9424" width="16.85546875" customWidth="1"/>
    <col min="9425" max="9425" width="15.28515625" customWidth="1"/>
    <col min="9426" max="9426" width="15.85546875" customWidth="1"/>
    <col min="9427" max="9427" width="14.28515625" customWidth="1"/>
    <col min="9428" max="9428" width="14.85546875" bestFit="1" customWidth="1"/>
    <col min="9429" max="9429" width="16.140625" customWidth="1"/>
    <col min="9430" max="9430" width="17.28515625" customWidth="1"/>
    <col min="9431" max="9431" width="15.85546875" bestFit="1" customWidth="1"/>
    <col min="9432" max="9432" width="18.7109375" bestFit="1" customWidth="1"/>
    <col min="9434" max="9434" width="14.28515625" bestFit="1" customWidth="1"/>
    <col min="9435" max="9435" width="18.7109375" bestFit="1" customWidth="1"/>
    <col min="9436" max="9437" width="15.85546875" bestFit="1" customWidth="1"/>
    <col min="9438" max="9438" width="14.85546875" bestFit="1" customWidth="1"/>
    <col min="9439" max="9439" width="14.28515625" bestFit="1" customWidth="1"/>
    <col min="9440" max="9440" width="15.28515625" customWidth="1"/>
    <col min="9441" max="9441" width="15.85546875" customWidth="1"/>
    <col min="9442" max="9442" width="14.28515625" customWidth="1"/>
    <col min="9443" max="9443" width="14.85546875" bestFit="1" customWidth="1"/>
    <col min="9444" max="9444" width="16.140625" customWidth="1"/>
    <col min="9445" max="9445" width="17.28515625" customWidth="1"/>
    <col min="9446" max="9446" width="15.85546875" bestFit="1" customWidth="1"/>
    <col min="9447" max="9447" width="18.7109375" bestFit="1" customWidth="1"/>
    <col min="9449" max="9449" width="14.28515625" bestFit="1" customWidth="1"/>
    <col min="9450" max="9450" width="18.7109375" bestFit="1" customWidth="1"/>
    <col min="9451" max="9452" width="15.85546875" bestFit="1" customWidth="1"/>
    <col min="9453" max="9453" width="14.85546875" bestFit="1" customWidth="1"/>
    <col min="9454" max="9454" width="14.28515625" bestFit="1" customWidth="1"/>
    <col min="9455" max="9455" width="15.28515625" customWidth="1"/>
    <col min="9456" max="9456" width="15.85546875" customWidth="1"/>
    <col min="9457" max="9457" width="14.28515625" customWidth="1"/>
    <col min="9458" max="9458" width="14.85546875" bestFit="1" customWidth="1"/>
    <col min="9459" max="9459" width="16.140625" customWidth="1"/>
    <col min="9460" max="9460" width="17.28515625" customWidth="1"/>
    <col min="9461" max="9461" width="15.85546875" bestFit="1" customWidth="1"/>
    <col min="9462" max="9462" width="18.7109375" bestFit="1" customWidth="1"/>
    <col min="9464" max="9464" width="14.28515625" bestFit="1" customWidth="1"/>
    <col min="9465" max="9465" width="18.7109375" bestFit="1" customWidth="1"/>
    <col min="9466" max="9467" width="15.85546875" bestFit="1" customWidth="1"/>
    <col min="9468" max="9468" width="14.85546875" bestFit="1" customWidth="1"/>
    <col min="9469" max="9469" width="14.28515625" bestFit="1" customWidth="1"/>
    <col min="9470" max="9470" width="15.28515625" customWidth="1"/>
    <col min="9471" max="9471" width="15.85546875" customWidth="1"/>
    <col min="9472" max="9472" width="14.28515625" customWidth="1"/>
    <col min="9473" max="9473" width="14.85546875" bestFit="1" customWidth="1"/>
    <col min="9474" max="9474" width="16.140625" customWidth="1"/>
    <col min="9475" max="9475" width="17.28515625" customWidth="1"/>
    <col min="9476" max="9476" width="15.85546875" bestFit="1" customWidth="1"/>
    <col min="9477" max="9477" width="18.7109375" bestFit="1" customWidth="1"/>
    <col min="9638" max="9638" width="5.7109375" customWidth="1"/>
    <col min="9639" max="9639" width="29" customWidth="1"/>
    <col min="9640" max="9640" width="17.140625" customWidth="1"/>
    <col min="9641" max="9641" width="11.140625" customWidth="1"/>
    <col min="9642" max="9642" width="15.7109375" customWidth="1"/>
    <col min="9643" max="9643" width="16.28515625" customWidth="1"/>
    <col min="9644" max="9644" width="21.140625" customWidth="1"/>
    <col min="9645" max="9645" width="13" customWidth="1"/>
    <col min="9646" max="9646" width="15.28515625" customWidth="1"/>
    <col min="9647" max="9648" width="14.28515625" customWidth="1"/>
    <col min="9649" max="9650" width="15" customWidth="1"/>
    <col min="9651" max="9651" width="17.7109375" customWidth="1"/>
    <col min="9652" max="9652" width="15.7109375" customWidth="1"/>
    <col min="9653" max="9654" width="15" customWidth="1"/>
    <col min="9655" max="9655" width="15.85546875" customWidth="1"/>
    <col min="9656" max="9656" width="17.85546875" customWidth="1"/>
    <col min="9657" max="9657" width="15.85546875" bestFit="1" customWidth="1"/>
    <col min="9658" max="9658" width="18.7109375" bestFit="1" customWidth="1"/>
    <col min="9659" max="9659" width="5.7109375" customWidth="1"/>
    <col min="9660" max="9660" width="16.5703125" customWidth="1"/>
    <col min="9661" max="9661" width="18.7109375" bestFit="1" customWidth="1"/>
    <col min="9662" max="9663" width="15.85546875" bestFit="1" customWidth="1"/>
    <col min="9664" max="9664" width="14.85546875" bestFit="1" customWidth="1"/>
    <col min="9665" max="9665" width="14.28515625" bestFit="1" customWidth="1"/>
    <col min="9666" max="9666" width="15.28515625" customWidth="1"/>
    <col min="9667" max="9667" width="15.85546875" customWidth="1"/>
    <col min="9668" max="9668" width="14.28515625" customWidth="1"/>
    <col min="9669" max="9669" width="14.85546875" bestFit="1" customWidth="1"/>
    <col min="9670" max="9670" width="16.140625" customWidth="1"/>
    <col min="9671" max="9671" width="17.28515625" customWidth="1"/>
    <col min="9672" max="9672" width="15.85546875" bestFit="1" customWidth="1"/>
    <col min="9673" max="9673" width="18.7109375" bestFit="1" customWidth="1"/>
    <col min="9675" max="9675" width="14.28515625" bestFit="1" customWidth="1"/>
    <col min="9676" max="9676" width="18.7109375" bestFit="1" customWidth="1"/>
    <col min="9677" max="9678" width="15.85546875" bestFit="1" customWidth="1"/>
    <col min="9679" max="9679" width="14.85546875" bestFit="1" customWidth="1"/>
    <col min="9680" max="9680" width="16.85546875" customWidth="1"/>
    <col min="9681" max="9681" width="15.28515625" customWidth="1"/>
    <col min="9682" max="9682" width="15.85546875" customWidth="1"/>
    <col min="9683" max="9683" width="14.28515625" customWidth="1"/>
    <col min="9684" max="9684" width="14.85546875" bestFit="1" customWidth="1"/>
    <col min="9685" max="9685" width="16.140625" customWidth="1"/>
    <col min="9686" max="9686" width="17.28515625" customWidth="1"/>
    <col min="9687" max="9687" width="15.85546875" bestFit="1" customWidth="1"/>
    <col min="9688" max="9688" width="18.7109375" bestFit="1" customWidth="1"/>
    <col min="9690" max="9690" width="14.28515625" bestFit="1" customWidth="1"/>
    <col min="9691" max="9691" width="18.7109375" bestFit="1" customWidth="1"/>
    <col min="9692" max="9693" width="15.85546875" bestFit="1" customWidth="1"/>
    <col min="9694" max="9694" width="14.85546875" bestFit="1" customWidth="1"/>
    <col min="9695" max="9695" width="14.28515625" bestFit="1" customWidth="1"/>
    <col min="9696" max="9696" width="15.28515625" customWidth="1"/>
    <col min="9697" max="9697" width="15.85546875" customWidth="1"/>
    <col min="9698" max="9698" width="14.28515625" customWidth="1"/>
    <col min="9699" max="9699" width="14.85546875" bestFit="1" customWidth="1"/>
    <col min="9700" max="9700" width="16.140625" customWidth="1"/>
    <col min="9701" max="9701" width="17.28515625" customWidth="1"/>
    <col min="9702" max="9702" width="15.85546875" bestFit="1" customWidth="1"/>
    <col min="9703" max="9703" width="18.7109375" bestFit="1" customWidth="1"/>
    <col min="9705" max="9705" width="14.28515625" bestFit="1" customWidth="1"/>
    <col min="9706" max="9706" width="18.7109375" bestFit="1" customWidth="1"/>
    <col min="9707" max="9708" width="15.85546875" bestFit="1" customWidth="1"/>
    <col min="9709" max="9709" width="14.85546875" bestFit="1" customWidth="1"/>
    <col min="9710" max="9710" width="14.28515625" bestFit="1" customWidth="1"/>
    <col min="9711" max="9711" width="15.28515625" customWidth="1"/>
    <col min="9712" max="9712" width="15.85546875" customWidth="1"/>
    <col min="9713" max="9713" width="14.28515625" customWidth="1"/>
    <col min="9714" max="9714" width="14.85546875" bestFit="1" customWidth="1"/>
    <col min="9715" max="9715" width="16.140625" customWidth="1"/>
    <col min="9716" max="9716" width="17.28515625" customWidth="1"/>
    <col min="9717" max="9717" width="15.85546875" bestFit="1" customWidth="1"/>
    <col min="9718" max="9718" width="18.7109375" bestFit="1" customWidth="1"/>
    <col min="9720" max="9720" width="14.28515625" bestFit="1" customWidth="1"/>
    <col min="9721" max="9721" width="18.7109375" bestFit="1" customWidth="1"/>
    <col min="9722" max="9723" width="15.85546875" bestFit="1" customWidth="1"/>
    <col min="9724" max="9724" width="14.85546875" bestFit="1" customWidth="1"/>
    <col min="9725" max="9725" width="14.28515625" bestFit="1" customWidth="1"/>
    <col min="9726" max="9726" width="15.28515625" customWidth="1"/>
    <col min="9727" max="9727" width="15.85546875" customWidth="1"/>
    <col min="9728" max="9728" width="14.28515625" customWidth="1"/>
    <col min="9729" max="9729" width="14.85546875" bestFit="1" customWidth="1"/>
    <col min="9730" max="9730" width="16.140625" customWidth="1"/>
    <col min="9731" max="9731" width="17.28515625" customWidth="1"/>
    <col min="9732" max="9732" width="15.85546875" bestFit="1" customWidth="1"/>
    <col min="9733" max="9733" width="18.7109375" bestFit="1" customWidth="1"/>
    <col min="9894" max="9894" width="5.7109375" customWidth="1"/>
    <col min="9895" max="9895" width="29" customWidth="1"/>
    <col min="9896" max="9896" width="17.140625" customWidth="1"/>
    <col min="9897" max="9897" width="11.140625" customWidth="1"/>
    <col min="9898" max="9898" width="15.7109375" customWidth="1"/>
    <col min="9899" max="9899" width="16.28515625" customWidth="1"/>
    <col min="9900" max="9900" width="21.140625" customWidth="1"/>
    <col min="9901" max="9901" width="13" customWidth="1"/>
    <col min="9902" max="9902" width="15.28515625" customWidth="1"/>
    <col min="9903" max="9904" width="14.28515625" customWidth="1"/>
    <col min="9905" max="9906" width="15" customWidth="1"/>
    <col min="9907" max="9907" width="17.7109375" customWidth="1"/>
    <col min="9908" max="9908" width="15.7109375" customWidth="1"/>
    <col min="9909" max="9910" width="15" customWidth="1"/>
    <col min="9911" max="9911" width="15.85546875" customWidth="1"/>
    <col min="9912" max="9912" width="17.85546875" customWidth="1"/>
    <col min="9913" max="9913" width="15.85546875" bestFit="1" customWidth="1"/>
    <col min="9914" max="9914" width="18.7109375" bestFit="1" customWidth="1"/>
    <col min="9915" max="9915" width="5.7109375" customWidth="1"/>
    <col min="9916" max="9916" width="16.5703125" customWidth="1"/>
    <col min="9917" max="9917" width="18.7109375" bestFit="1" customWidth="1"/>
    <col min="9918" max="9919" width="15.85546875" bestFit="1" customWidth="1"/>
    <col min="9920" max="9920" width="14.85546875" bestFit="1" customWidth="1"/>
    <col min="9921" max="9921" width="14.28515625" bestFit="1" customWidth="1"/>
    <col min="9922" max="9922" width="15.28515625" customWidth="1"/>
    <col min="9923" max="9923" width="15.85546875" customWidth="1"/>
    <col min="9924" max="9924" width="14.28515625" customWidth="1"/>
    <col min="9925" max="9925" width="14.85546875" bestFit="1" customWidth="1"/>
    <col min="9926" max="9926" width="16.140625" customWidth="1"/>
    <col min="9927" max="9927" width="17.28515625" customWidth="1"/>
    <col min="9928" max="9928" width="15.85546875" bestFit="1" customWidth="1"/>
    <col min="9929" max="9929" width="18.7109375" bestFit="1" customWidth="1"/>
    <col min="9931" max="9931" width="14.28515625" bestFit="1" customWidth="1"/>
    <col min="9932" max="9932" width="18.7109375" bestFit="1" customWidth="1"/>
    <col min="9933" max="9934" width="15.85546875" bestFit="1" customWidth="1"/>
    <col min="9935" max="9935" width="14.85546875" bestFit="1" customWidth="1"/>
    <col min="9936" max="9936" width="16.85546875" customWidth="1"/>
    <col min="9937" max="9937" width="15.28515625" customWidth="1"/>
    <col min="9938" max="9938" width="15.85546875" customWidth="1"/>
    <col min="9939" max="9939" width="14.28515625" customWidth="1"/>
    <col min="9940" max="9940" width="14.85546875" bestFit="1" customWidth="1"/>
    <col min="9941" max="9941" width="16.140625" customWidth="1"/>
    <col min="9942" max="9942" width="17.28515625" customWidth="1"/>
    <col min="9943" max="9943" width="15.85546875" bestFit="1" customWidth="1"/>
    <col min="9944" max="9944" width="18.7109375" bestFit="1" customWidth="1"/>
    <col min="9946" max="9946" width="14.28515625" bestFit="1" customWidth="1"/>
    <col min="9947" max="9947" width="18.7109375" bestFit="1" customWidth="1"/>
    <col min="9948" max="9949" width="15.85546875" bestFit="1" customWidth="1"/>
    <col min="9950" max="9950" width="14.85546875" bestFit="1" customWidth="1"/>
    <col min="9951" max="9951" width="14.28515625" bestFit="1" customWidth="1"/>
    <col min="9952" max="9952" width="15.28515625" customWidth="1"/>
    <col min="9953" max="9953" width="15.85546875" customWidth="1"/>
    <col min="9954" max="9954" width="14.28515625" customWidth="1"/>
    <col min="9955" max="9955" width="14.85546875" bestFit="1" customWidth="1"/>
    <col min="9956" max="9956" width="16.140625" customWidth="1"/>
    <col min="9957" max="9957" width="17.28515625" customWidth="1"/>
    <col min="9958" max="9958" width="15.85546875" bestFit="1" customWidth="1"/>
    <col min="9959" max="9959" width="18.7109375" bestFit="1" customWidth="1"/>
    <col min="9961" max="9961" width="14.28515625" bestFit="1" customWidth="1"/>
    <col min="9962" max="9962" width="18.7109375" bestFit="1" customWidth="1"/>
    <col min="9963" max="9964" width="15.85546875" bestFit="1" customWidth="1"/>
    <col min="9965" max="9965" width="14.85546875" bestFit="1" customWidth="1"/>
    <col min="9966" max="9966" width="14.28515625" bestFit="1" customWidth="1"/>
    <col min="9967" max="9967" width="15.28515625" customWidth="1"/>
    <col min="9968" max="9968" width="15.85546875" customWidth="1"/>
    <col min="9969" max="9969" width="14.28515625" customWidth="1"/>
    <col min="9970" max="9970" width="14.85546875" bestFit="1" customWidth="1"/>
    <col min="9971" max="9971" width="16.140625" customWidth="1"/>
    <col min="9972" max="9972" width="17.28515625" customWidth="1"/>
    <col min="9973" max="9973" width="15.85546875" bestFit="1" customWidth="1"/>
    <col min="9974" max="9974" width="18.7109375" bestFit="1" customWidth="1"/>
    <col min="9976" max="9976" width="14.28515625" bestFit="1" customWidth="1"/>
    <col min="9977" max="9977" width="18.7109375" bestFit="1" customWidth="1"/>
    <col min="9978" max="9979" width="15.85546875" bestFit="1" customWidth="1"/>
    <col min="9980" max="9980" width="14.85546875" bestFit="1" customWidth="1"/>
    <col min="9981" max="9981" width="14.28515625" bestFit="1" customWidth="1"/>
    <col min="9982" max="9982" width="15.28515625" customWidth="1"/>
    <col min="9983" max="9983" width="15.85546875" customWidth="1"/>
    <col min="9984" max="9984" width="14.28515625" customWidth="1"/>
    <col min="9985" max="9985" width="14.85546875" bestFit="1" customWidth="1"/>
    <col min="9986" max="9986" width="16.140625" customWidth="1"/>
    <col min="9987" max="9987" width="17.28515625" customWidth="1"/>
    <col min="9988" max="9988" width="15.85546875" bestFit="1" customWidth="1"/>
    <col min="9989" max="9989" width="18.7109375" bestFit="1" customWidth="1"/>
    <col min="10150" max="10150" width="5.7109375" customWidth="1"/>
    <col min="10151" max="10151" width="29" customWidth="1"/>
    <col min="10152" max="10152" width="17.140625" customWidth="1"/>
    <col min="10153" max="10153" width="11.140625" customWidth="1"/>
    <col min="10154" max="10154" width="15.7109375" customWidth="1"/>
    <col min="10155" max="10155" width="16.28515625" customWidth="1"/>
    <col min="10156" max="10156" width="21.140625" customWidth="1"/>
    <col min="10157" max="10157" width="13" customWidth="1"/>
    <col min="10158" max="10158" width="15.28515625" customWidth="1"/>
    <col min="10159" max="10160" width="14.28515625" customWidth="1"/>
    <col min="10161" max="10162" width="15" customWidth="1"/>
    <col min="10163" max="10163" width="17.7109375" customWidth="1"/>
    <col min="10164" max="10164" width="15.7109375" customWidth="1"/>
    <col min="10165" max="10166" width="15" customWidth="1"/>
    <col min="10167" max="10167" width="15.85546875" customWidth="1"/>
    <col min="10168" max="10168" width="17.85546875" customWidth="1"/>
    <col min="10169" max="10169" width="15.85546875" bestFit="1" customWidth="1"/>
    <col min="10170" max="10170" width="18.7109375" bestFit="1" customWidth="1"/>
    <col min="10171" max="10171" width="5.7109375" customWidth="1"/>
    <col min="10172" max="10172" width="16.5703125" customWidth="1"/>
    <col min="10173" max="10173" width="18.7109375" bestFit="1" customWidth="1"/>
    <col min="10174" max="10175" width="15.85546875" bestFit="1" customWidth="1"/>
    <col min="10176" max="10176" width="14.85546875" bestFit="1" customWidth="1"/>
    <col min="10177" max="10177" width="14.28515625" bestFit="1" customWidth="1"/>
    <col min="10178" max="10178" width="15.28515625" customWidth="1"/>
    <col min="10179" max="10179" width="15.85546875" customWidth="1"/>
    <col min="10180" max="10180" width="14.28515625" customWidth="1"/>
    <col min="10181" max="10181" width="14.85546875" bestFit="1" customWidth="1"/>
    <col min="10182" max="10182" width="16.140625" customWidth="1"/>
    <col min="10183" max="10183" width="17.28515625" customWidth="1"/>
    <col min="10184" max="10184" width="15.85546875" bestFit="1" customWidth="1"/>
    <col min="10185" max="10185" width="18.7109375" bestFit="1" customWidth="1"/>
    <col min="10187" max="10187" width="14.28515625" bestFit="1" customWidth="1"/>
    <col min="10188" max="10188" width="18.7109375" bestFit="1" customWidth="1"/>
    <col min="10189" max="10190" width="15.85546875" bestFit="1" customWidth="1"/>
    <col min="10191" max="10191" width="14.85546875" bestFit="1" customWidth="1"/>
    <col min="10192" max="10192" width="16.85546875" customWidth="1"/>
    <col min="10193" max="10193" width="15.28515625" customWidth="1"/>
    <col min="10194" max="10194" width="15.85546875" customWidth="1"/>
    <col min="10195" max="10195" width="14.28515625" customWidth="1"/>
    <col min="10196" max="10196" width="14.85546875" bestFit="1" customWidth="1"/>
    <col min="10197" max="10197" width="16.140625" customWidth="1"/>
    <col min="10198" max="10198" width="17.28515625" customWidth="1"/>
    <col min="10199" max="10199" width="15.85546875" bestFit="1" customWidth="1"/>
    <col min="10200" max="10200" width="18.7109375" bestFit="1" customWidth="1"/>
    <col min="10202" max="10202" width="14.28515625" bestFit="1" customWidth="1"/>
    <col min="10203" max="10203" width="18.7109375" bestFit="1" customWidth="1"/>
    <col min="10204" max="10205" width="15.85546875" bestFit="1" customWidth="1"/>
    <col min="10206" max="10206" width="14.85546875" bestFit="1" customWidth="1"/>
    <col min="10207" max="10207" width="14.28515625" bestFit="1" customWidth="1"/>
    <col min="10208" max="10208" width="15.28515625" customWidth="1"/>
    <col min="10209" max="10209" width="15.85546875" customWidth="1"/>
    <col min="10210" max="10210" width="14.28515625" customWidth="1"/>
    <col min="10211" max="10211" width="14.85546875" bestFit="1" customWidth="1"/>
    <col min="10212" max="10212" width="16.140625" customWidth="1"/>
    <col min="10213" max="10213" width="17.28515625" customWidth="1"/>
    <col min="10214" max="10214" width="15.85546875" bestFit="1" customWidth="1"/>
    <col min="10215" max="10215" width="18.7109375" bestFit="1" customWidth="1"/>
    <col min="10217" max="10217" width="14.28515625" bestFit="1" customWidth="1"/>
    <col min="10218" max="10218" width="18.7109375" bestFit="1" customWidth="1"/>
    <col min="10219" max="10220" width="15.85546875" bestFit="1" customWidth="1"/>
    <col min="10221" max="10221" width="14.85546875" bestFit="1" customWidth="1"/>
    <col min="10222" max="10222" width="14.28515625" bestFit="1" customWidth="1"/>
    <col min="10223" max="10223" width="15.28515625" customWidth="1"/>
    <col min="10224" max="10224" width="15.85546875" customWidth="1"/>
    <col min="10225" max="10225" width="14.28515625" customWidth="1"/>
    <col min="10226" max="10226" width="14.85546875" bestFit="1" customWidth="1"/>
    <col min="10227" max="10227" width="16.140625" customWidth="1"/>
    <col min="10228" max="10228" width="17.28515625" customWidth="1"/>
    <col min="10229" max="10229" width="15.85546875" bestFit="1" customWidth="1"/>
    <col min="10230" max="10230" width="18.7109375" bestFit="1" customWidth="1"/>
    <col min="10232" max="10232" width="14.28515625" bestFit="1" customWidth="1"/>
    <col min="10233" max="10233" width="18.7109375" bestFit="1" customWidth="1"/>
    <col min="10234" max="10235" width="15.85546875" bestFit="1" customWidth="1"/>
    <col min="10236" max="10236" width="14.85546875" bestFit="1" customWidth="1"/>
    <col min="10237" max="10237" width="14.28515625" bestFit="1" customWidth="1"/>
    <col min="10238" max="10238" width="15.28515625" customWidth="1"/>
    <col min="10239" max="10239" width="15.85546875" customWidth="1"/>
    <col min="10240" max="10240" width="14.28515625" customWidth="1"/>
    <col min="10241" max="10241" width="14.85546875" bestFit="1" customWidth="1"/>
    <col min="10242" max="10242" width="16.140625" customWidth="1"/>
    <col min="10243" max="10243" width="17.28515625" customWidth="1"/>
    <col min="10244" max="10244" width="15.85546875" bestFit="1" customWidth="1"/>
    <col min="10245" max="10245" width="18.7109375" bestFit="1" customWidth="1"/>
    <col min="10406" max="10406" width="5.7109375" customWidth="1"/>
    <col min="10407" max="10407" width="29" customWidth="1"/>
    <col min="10408" max="10408" width="17.140625" customWidth="1"/>
    <col min="10409" max="10409" width="11.140625" customWidth="1"/>
    <col min="10410" max="10410" width="15.7109375" customWidth="1"/>
    <col min="10411" max="10411" width="16.28515625" customWidth="1"/>
    <col min="10412" max="10412" width="21.140625" customWidth="1"/>
    <col min="10413" max="10413" width="13" customWidth="1"/>
    <col min="10414" max="10414" width="15.28515625" customWidth="1"/>
    <col min="10415" max="10416" width="14.28515625" customWidth="1"/>
    <col min="10417" max="10418" width="15" customWidth="1"/>
    <col min="10419" max="10419" width="17.7109375" customWidth="1"/>
    <col min="10420" max="10420" width="15.7109375" customWidth="1"/>
    <col min="10421" max="10422" width="15" customWidth="1"/>
    <col min="10423" max="10423" width="15.85546875" customWidth="1"/>
    <col min="10424" max="10424" width="17.85546875" customWidth="1"/>
    <col min="10425" max="10425" width="15.85546875" bestFit="1" customWidth="1"/>
    <col min="10426" max="10426" width="18.7109375" bestFit="1" customWidth="1"/>
    <col min="10427" max="10427" width="5.7109375" customWidth="1"/>
    <col min="10428" max="10428" width="16.5703125" customWidth="1"/>
    <col min="10429" max="10429" width="18.7109375" bestFit="1" customWidth="1"/>
    <col min="10430" max="10431" width="15.85546875" bestFit="1" customWidth="1"/>
    <col min="10432" max="10432" width="14.85546875" bestFit="1" customWidth="1"/>
    <col min="10433" max="10433" width="14.28515625" bestFit="1" customWidth="1"/>
    <col min="10434" max="10434" width="15.28515625" customWidth="1"/>
    <col min="10435" max="10435" width="15.85546875" customWidth="1"/>
    <col min="10436" max="10436" width="14.28515625" customWidth="1"/>
    <col min="10437" max="10437" width="14.85546875" bestFit="1" customWidth="1"/>
    <col min="10438" max="10438" width="16.140625" customWidth="1"/>
    <col min="10439" max="10439" width="17.28515625" customWidth="1"/>
    <col min="10440" max="10440" width="15.85546875" bestFit="1" customWidth="1"/>
    <col min="10441" max="10441" width="18.7109375" bestFit="1" customWidth="1"/>
    <col min="10443" max="10443" width="14.28515625" bestFit="1" customWidth="1"/>
    <col min="10444" max="10444" width="18.7109375" bestFit="1" customWidth="1"/>
    <col min="10445" max="10446" width="15.85546875" bestFit="1" customWidth="1"/>
    <col min="10447" max="10447" width="14.85546875" bestFit="1" customWidth="1"/>
    <col min="10448" max="10448" width="16.85546875" customWidth="1"/>
    <col min="10449" max="10449" width="15.28515625" customWidth="1"/>
    <col min="10450" max="10450" width="15.85546875" customWidth="1"/>
    <col min="10451" max="10451" width="14.28515625" customWidth="1"/>
    <col min="10452" max="10452" width="14.85546875" bestFit="1" customWidth="1"/>
    <col min="10453" max="10453" width="16.140625" customWidth="1"/>
    <col min="10454" max="10454" width="17.28515625" customWidth="1"/>
    <col min="10455" max="10455" width="15.85546875" bestFit="1" customWidth="1"/>
    <col min="10456" max="10456" width="18.7109375" bestFit="1" customWidth="1"/>
    <col min="10458" max="10458" width="14.28515625" bestFit="1" customWidth="1"/>
    <col min="10459" max="10459" width="18.7109375" bestFit="1" customWidth="1"/>
    <col min="10460" max="10461" width="15.85546875" bestFit="1" customWidth="1"/>
    <col min="10462" max="10462" width="14.85546875" bestFit="1" customWidth="1"/>
    <col min="10463" max="10463" width="14.28515625" bestFit="1" customWidth="1"/>
    <col min="10464" max="10464" width="15.28515625" customWidth="1"/>
    <col min="10465" max="10465" width="15.85546875" customWidth="1"/>
    <col min="10466" max="10466" width="14.28515625" customWidth="1"/>
    <col min="10467" max="10467" width="14.85546875" bestFit="1" customWidth="1"/>
    <col min="10468" max="10468" width="16.140625" customWidth="1"/>
    <col min="10469" max="10469" width="17.28515625" customWidth="1"/>
    <col min="10470" max="10470" width="15.85546875" bestFit="1" customWidth="1"/>
    <col min="10471" max="10471" width="18.7109375" bestFit="1" customWidth="1"/>
    <col min="10473" max="10473" width="14.28515625" bestFit="1" customWidth="1"/>
    <col min="10474" max="10474" width="18.7109375" bestFit="1" customWidth="1"/>
    <col min="10475" max="10476" width="15.85546875" bestFit="1" customWidth="1"/>
    <col min="10477" max="10477" width="14.85546875" bestFit="1" customWidth="1"/>
    <col min="10478" max="10478" width="14.28515625" bestFit="1" customWidth="1"/>
    <col min="10479" max="10479" width="15.28515625" customWidth="1"/>
    <col min="10480" max="10480" width="15.85546875" customWidth="1"/>
    <col min="10481" max="10481" width="14.28515625" customWidth="1"/>
    <col min="10482" max="10482" width="14.85546875" bestFit="1" customWidth="1"/>
    <col min="10483" max="10483" width="16.140625" customWidth="1"/>
    <col min="10484" max="10484" width="17.28515625" customWidth="1"/>
    <col min="10485" max="10485" width="15.85546875" bestFit="1" customWidth="1"/>
    <col min="10486" max="10486" width="18.7109375" bestFit="1" customWidth="1"/>
    <col min="10488" max="10488" width="14.28515625" bestFit="1" customWidth="1"/>
    <col min="10489" max="10489" width="18.7109375" bestFit="1" customWidth="1"/>
    <col min="10490" max="10491" width="15.85546875" bestFit="1" customWidth="1"/>
    <col min="10492" max="10492" width="14.85546875" bestFit="1" customWidth="1"/>
    <col min="10493" max="10493" width="14.28515625" bestFit="1" customWidth="1"/>
    <col min="10494" max="10494" width="15.28515625" customWidth="1"/>
    <col min="10495" max="10495" width="15.85546875" customWidth="1"/>
    <col min="10496" max="10496" width="14.28515625" customWidth="1"/>
    <col min="10497" max="10497" width="14.85546875" bestFit="1" customWidth="1"/>
    <col min="10498" max="10498" width="16.140625" customWidth="1"/>
    <col min="10499" max="10499" width="17.28515625" customWidth="1"/>
    <col min="10500" max="10500" width="15.85546875" bestFit="1" customWidth="1"/>
    <col min="10501" max="10501" width="18.7109375" bestFit="1" customWidth="1"/>
    <col min="10662" max="10662" width="5.7109375" customWidth="1"/>
    <col min="10663" max="10663" width="29" customWidth="1"/>
    <col min="10664" max="10664" width="17.140625" customWidth="1"/>
    <col min="10665" max="10665" width="11.140625" customWidth="1"/>
    <col min="10666" max="10666" width="15.7109375" customWidth="1"/>
    <col min="10667" max="10667" width="16.28515625" customWidth="1"/>
    <col min="10668" max="10668" width="21.140625" customWidth="1"/>
    <col min="10669" max="10669" width="13" customWidth="1"/>
    <col min="10670" max="10670" width="15.28515625" customWidth="1"/>
    <col min="10671" max="10672" width="14.28515625" customWidth="1"/>
    <col min="10673" max="10674" width="15" customWidth="1"/>
    <col min="10675" max="10675" width="17.7109375" customWidth="1"/>
    <col min="10676" max="10676" width="15.7109375" customWidth="1"/>
    <col min="10677" max="10678" width="15" customWidth="1"/>
    <col min="10679" max="10679" width="15.85546875" customWidth="1"/>
    <col min="10680" max="10680" width="17.85546875" customWidth="1"/>
    <col min="10681" max="10681" width="15.85546875" bestFit="1" customWidth="1"/>
    <col min="10682" max="10682" width="18.7109375" bestFit="1" customWidth="1"/>
    <col min="10683" max="10683" width="5.7109375" customWidth="1"/>
    <col min="10684" max="10684" width="16.5703125" customWidth="1"/>
    <col min="10685" max="10685" width="18.7109375" bestFit="1" customWidth="1"/>
    <col min="10686" max="10687" width="15.85546875" bestFit="1" customWidth="1"/>
    <col min="10688" max="10688" width="14.85546875" bestFit="1" customWidth="1"/>
    <col min="10689" max="10689" width="14.28515625" bestFit="1" customWidth="1"/>
    <col min="10690" max="10690" width="15.28515625" customWidth="1"/>
    <col min="10691" max="10691" width="15.85546875" customWidth="1"/>
    <col min="10692" max="10692" width="14.28515625" customWidth="1"/>
    <col min="10693" max="10693" width="14.85546875" bestFit="1" customWidth="1"/>
    <col min="10694" max="10694" width="16.140625" customWidth="1"/>
    <col min="10695" max="10695" width="17.28515625" customWidth="1"/>
    <col min="10696" max="10696" width="15.85546875" bestFit="1" customWidth="1"/>
    <col min="10697" max="10697" width="18.7109375" bestFit="1" customWidth="1"/>
    <col min="10699" max="10699" width="14.28515625" bestFit="1" customWidth="1"/>
    <col min="10700" max="10700" width="18.7109375" bestFit="1" customWidth="1"/>
    <col min="10701" max="10702" width="15.85546875" bestFit="1" customWidth="1"/>
    <col min="10703" max="10703" width="14.85546875" bestFit="1" customWidth="1"/>
    <col min="10704" max="10704" width="16.85546875" customWidth="1"/>
    <col min="10705" max="10705" width="15.28515625" customWidth="1"/>
    <col min="10706" max="10706" width="15.85546875" customWidth="1"/>
    <col min="10707" max="10707" width="14.28515625" customWidth="1"/>
    <col min="10708" max="10708" width="14.85546875" bestFit="1" customWidth="1"/>
    <col min="10709" max="10709" width="16.140625" customWidth="1"/>
    <col min="10710" max="10710" width="17.28515625" customWidth="1"/>
    <col min="10711" max="10711" width="15.85546875" bestFit="1" customWidth="1"/>
    <col min="10712" max="10712" width="18.7109375" bestFit="1" customWidth="1"/>
    <col min="10714" max="10714" width="14.28515625" bestFit="1" customWidth="1"/>
    <col min="10715" max="10715" width="18.7109375" bestFit="1" customWidth="1"/>
    <col min="10716" max="10717" width="15.85546875" bestFit="1" customWidth="1"/>
    <col min="10718" max="10718" width="14.85546875" bestFit="1" customWidth="1"/>
    <col min="10719" max="10719" width="14.28515625" bestFit="1" customWidth="1"/>
    <col min="10720" max="10720" width="15.28515625" customWidth="1"/>
    <col min="10721" max="10721" width="15.85546875" customWidth="1"/>
    <col min="10722" max="10722" width="14.28515625" customWidth="1"/>
    <col min="10723" max="10723" width="14.85546875" bestFit="1" customWidth="1"/>
    <col min="10724" max="10724" width="16.140625" customWidth="1"/>
    <col min="10725" max="10725" width="17.28515625" customWidth="1"/>
    <col min="10726" max="10726" width="15.85546875" bestFit="1" customWidth="1"/>
    <col min="10727" max="10727" width="18.7109375" bestFit="1" customWidth="1"/>
    <col min="10729" max="10729" width="14.28515625" bestFit="1" customWidth="1"/>
    <col min="10730" max="10730" width="18.7109375" bestFit="1" customWidth="1"/>
    <col min="10731" max="10732" width="15.85546875" bestFit="1" customWidth="1"/>
    <col min="10733" max="10733" width="14.85546875" bestFit="1" customWidth="1"/>
    <col min="10734" max="10734" width="14.28515625" bestFit="1" customWidth="1"/>
    <col min="10735" max="10735" width="15.28515625" customWidth="1"/>
    <col min="10736" max="10736" width="15.85546875" customWidth="1"/>
    <col min="10737" max="10737" width="14.28515625" customWidth="1"/>
    <col min="10738" max="10738" width="14.85546875" bestFit="1" customWidth="1"/>
    <col min="10739" max="10739" width="16.140625" customWidth="1"/>
    <col min="10740" max="10740" width="17.28515625" customWidth="1"/>
    <col min="10741" max="10741" width="15.85546875" bestFit="1" customWidth="1"/>
    <col min="10742" max="10742" width="18.7109375" bestFit="1" customWidth="1"/>
    <col min="10744" max="10744" width="14.28515625" bestFit="1" customWidth="1"/>
    <col min="10745" max="10745" width="18.7109375" bestFit="1" customWidth="1"/>
    <col min="10746" max="10747" width="15.85546875" bestFit="1" customWidth="1"/>
    <col min="10748" max="10748" width="14.85546875" bestFit="1" customWidth="1"/>
    <col min="10749" max="10749" width="14.28515625" bestFit="1" customWidth="1"/>
    <col min="10750" max="10750" width="15.28515625" customWidth="1"/>
    <col min="10751" max="10751" width="15.85546875" customWidth="1"/>
    <col min="10752" max="10752" width="14.28515625" customWidth="1"/>
    <col min="10753" max="10753" width="14.85546875" bestFit="1" customWidth="1"/>
    <col min="10754" max="10754" width="16.140625" customWidth="1"/>
    <col min="10755" max="10755" width="17.28515625" customWidth="1"/>
    <col min="10756" max="10756" width="15.85546875" bestFit="1" customWidth="1"/>
    <col min="10757" max="10757" width="18.7109375" bestFit="1" customWidth="1"/>
    <col min="10918" max="10918" width="5.7109375" customWidth="1"/>
    <col min="10919" max="10919" width="29" customWidth="1"/>
    <col min="10920" max="10920" width="17.140625" customWidth="1"/>
    <col min="10921" max="10921" width="11.140625" customWidth="1"/>
    <col min="10922" max="10922" width="15.7109375" customWidth="1"/>
    <col min="10923" max="10923" width="16.28515625" customWidth="1"/>
    <col min="10924" max="10924" width="21.140625" customWidth="1"/>
    <col min="10925" max="10925" width="13" customWidth="1"/>
    <col min="10926" max="10926" width="15.28515625" customWidth="1"/>
    <col min="10927" max="10928" width="14.28515625" customWidth="1"/>
    <col min="10929" max="10930" width="15" customWidth="1"/>
    <col min="10931" max="10931" width="17.7109375" customWidth="1"/>
    <col min="10932" max="10932" width="15.7109375" customWidth="1"/>
    <col min="10933" max="10934" width="15" customWidth="1"/>
    <col min="10935" max="10935" width="15.85546875" customWidth="1"/>
    <col min="10936" max="10936" width="17.85546875" customWidth="1"/>
    <col min="10937" max="10937" width="15.85546875" bestFit="1" customWidth="1"/>
    <col min="10938" max="10938" width="18.7109375" bestFit="1" customWidth="1"/>
    <col min="10939" max="10939" width="5.7109375" customWidth="1"/>
    <col min="10940" max="10940" width="16.5703125" customWidth="1"/>
    <col min="10941" max="10941" width="18.7109375" bestFit="1" customWidth="1"/>
    <col min="10942" max="10943" width="15.85546875" bestFit="1" customWidth="1"/>
    <col min="10944" max="10944" width="14.85546875" bestFit="1" customWidth="1"/>
    <col min="10945" max="10945" width="14.28515625" bestFit="1" customWidth="1"/>
    <col min="10946" max="10946" width="15.28515625" customWidth="1"/>
    <col min="10947" max="10947" width="15.85546875" customWidth="1"/>
    <col min="10948" max="10948" width="14.28515625" customWidth="1"/>
    <col min="10949" max="10949" width="14.85546875" bestFit="1" customWidth="1"/>
    <col min="10950" max="10950" width="16.140625" customWidth="1"/>
    <col min="10951" max="10951" width="17.28515625" customWidth="1"/>
    <col min="10952" max="10952" width="15.85546875" bestFit="1" customWidth="1"/>
    <col min="10953" max="10953" width="18.7109375" bestFit="1" customWidth="1"/>
    <col min="10955" max="10955" width="14.28515625" bestFit="1" customWidth="1"/>
    <col min="10956" max="10956" width="18.7109375" bestFit="1" customWidth="1"/>
    <col min="10957" max="10958" width="15.85546875" bestFit="1" customWidth="1"/>
    <col min="10959" max="10959" width="14.85546875" bestFit="1" customWidth="1"/>
    <col min="10960" max="10960" width="16.85546875" customWidth="1"/>
    <col min="10961" max="10961" width="15.28515625" customWidth="1"/>
    <col min="10962" max="10962" width="15.85546875" customWidth="1"/>
    <col min="10963" max="10963" width="14.28515625" customWidth="1"/>
    <col min="10964" max="10964" width="14.85546875" bestFit="1" customWidth="1"/>
    <col min="10965" max="10965" width="16.140625" customWidth="1"/>
    <col min="10966" max="10966" width="17.28515625" customWidth="1"/>
    <col min="10967" max="10967" width="15.85546875" bestFit="1" customWidth="1"/>
    <col min="10968" max="10968" width="18.7109375" bestFit="1" customWidth="1"/>
    <col min="10970" max="10970" width="14.28515625" bestFit="1" customWidth="1"/>
    <col min="10971" max="10971" width="18.7109375" bestFit="1" customWidth="1"/>
    <col min="10972" max="10973" width="15.85546875" bestFit="1" customWidth="1"/>
    <col min="10974" max="10974" width="14.85546875" bestFit="1" customWidth="1"/>
    <col min="10975" max="10975" width="14.28515625" bestFit="1" customWidth="1"/>
    <col min="10976" max="10976" width="15.28515625" customWidth="1"/>
    <col min="10977" max="10977" width="15.85546875" customWidth="1"/>
    <col min="10978" max="10978" width="14.28515625" customWidth="1"/>
    <col min="10979" max="10979" width="14.85546875" bestFit="1" customWidth="1"/>
    <col min="10980" max="10980" width="16.140625" customWidth="1"/>
    <col min="10981" max="10981" width="17.28515625" customWidth="1"/>
    <col min="10982" max="10982" width="15.85546875" bestFit="1" customWidth="1"/>
    <col min="10983" max="10983" width="18.7109375" bestFit="1" customWidth="1"/>
    <col min="10985" max="10985" width="14.28515625" bestFit="1" customWidth="1"/>
    <col min="10986" max="10986" width="18.7109375" bestFit="1" customWidth="1"/>
    <col min="10987" max="10988" width="15.85546875" bestFit="1" customWidth="1"/>
    <col min="10989" max="10989" width="14.85546875" bestFit="1" customWidth="1"/>
    <col min="10990" max="10990" width="14.28515625" bestFit="1" customWidth="1"/>
    <col min="10991" max="10991" width="15.28515625" customWidth="1"/>
    <col min="10992" max="10992" width="15.85546875" customWidth="1"/>
    <col min="10993" max="10993" width="14.28515625" customWidth="1"/>
    <col min="10994" max="10994" width="14.85546875" bestFit="1" customWidth="1"/>
    <col min="10995" max="10995" width="16.140625" customWidth="1"/>
    <col min="10996" max="10996" width="17.28515625" customWidth="1"/>
    <col min="10997" max="10997" width="15.85546875" bestFit="1" customWidth="1"/>
    <col min="10998" max="10998" width="18.7109375" bestFit="1" customWidth="1"/>
    <col min="11000" max="11000" width="14.28515625" bestFit="1" customWidth="1"/>
    <col min="11001" max="11001" width="18.7109375" bestFit="1" customWidth="1"/>
    <col min="11002" max="11003" width="15.85546875" bestFit="1" customWidth="1"/>
    <col min="11004" max="11004" width="14.85546875" bestFit="1" customWidth="1"/>
    <col min="11005" max="11005" width="14.28515625" bestFit="1" customWidth="1"/>
    <col min="11006" max="11006" width="15.28515625" customWidth="1"/>
    <col min="11007" max="11007" width="15.85546875" customWidth="1"/>
    <col min="11008" max="11008" width="14.28515625" customWidth="1"/>
    <col min="11009" max="11009" width="14.85546875" bestFit="1" customWidth="1"/>
    <col min="11010" max="11010" width="16.140625" customWidth="1"/>
    <col min="11011" max="11011" width="17.28515625" customWidth="1"/>
    <col min="11012" max="11012" width="15.85546875" bestFit="1" customWidth="1"/>
    <col min="11013" max="11013" width="18.7109375" bestFit="1" customWidth="1"/>
    <col min="11174" max="11174" width="5.7109375" customWidth="1"/>
    <col min="11175" max="11175" width="29" customWidth="1"/>
    <col min="11176" max="11176" width="17.140625" customWidth="1"/>
    <col min="11177" max="11177" width="11.140625" customWidth="1"/>
    <col min="11178" max="11178" width="15.7109375" customWidth="1"/>
    <col min="11179" max="11179" width="16.28515625" customWidth="1"/>
    <col min="11180" max="11180" width="21.140625" customWidth="1"/>
    <col min="11181" max="11181" width="13" customWidth="1"/>
    <col min="11182" max="11182" width="15.28515625" customWidth="1"/>
    <col min="11183" max="11184" width="14.28515625" customWidth="1"/>
    <col min="11185" max="11186" width="15" customWidth="1"/>
    <col min="11187" max="11187" width="17.7109375" customWidth="1"/>
    <col min="11188" max="11188" width="15.7109375" customWidth="1"/>
    <col min="11189" max="11190" width="15" customWidth="1"/>
    <col min="11191" max="11191" width="15.85546875" customWidth="1"/>
    <col min="11192" max="11192" width="17.85546875" customWidth="1"/>
    <col min="11193" max="11193" width="15.85546875" bestFit="1" customWidth="1"/>
    <col min="11194" max="11194" width="18.7109375" bestFit="1" customWidth="1"/>
    <col min="11195" max="11195" width="5.7109375" customWidth="1"/>
    <col min="11196" max="11196" width="16.5703125" customWidth="1"/>
    <col min="11197" max="11197" width="18.7109375" bestFit="1" customWidth="1"/>
    <col min="11198" max="11199" width="15.85546875" bestFit="1" customWidth="1"/>
    <col min="11200" max="11200" width="14.85546875" bestFit="1" customWidth="1"/>
    <col min="11201" max="11201" width="14.28515625" bestFit="1" customWidth="1"/>
    <col min="11202" max="11202" width="15.28515625" customWidth="1"/>
    <col min="11203" max="11203" width="15.85546875" customWidth="1"/>
    <col min="11204" max="11204" width="14.28515625" customWidth="1"/>
    <col min="11205" max="11205" width="14.85546875" bestFit="1" customWidth="1"/>
    <col min="11206" max="11206" width="16.140625" customWidth="1"/>
    <col min="11207" max="11207" width="17.28515625" customWidth="1"/>
    <col min="11208" max="11208" width="15.85546875" bestFit="1" customWidth="1"/>
    <col min="11209" max="11209" width="18.7109375" bestFit="1" customWidth="1"/>
    <col min="11211" max="11211" width="14.28515625" bestFit="1" customWidth="1"/>
    <col min="11212" max="11212" width="18.7109375" bestFit="1" customWidth="1"/>
    <col min="11213" max="11214" width="15.85546875" bestFit="1" customWidth="1"/>
    <col min="11215" max="11215" width="14.85546875" bestFit="1" customWidth="1"/>
    <col min="11216" max="11216" width="16.85546875" customWidth="1"/>
    <col min="11217" max="11217" width="15.28515625" customWidth="1"/>
    <col min="11218" max="11218" width="15.85546875" customWidth="1"/>
    <col min="11219" max="11219" width="14.28515625" customWidth="1"/>
    <col min="11220" max="11220" width="14.85546875" bestFit="1" customWidth="1"/>
    <col min="11221" max="11221" width="16.140625" customWidth="1"/>
    <col min="11222" max="11222" width="17.28515625" customWidth="1"/>
    <col min="11223" max="11223" width="15.85546875" bestFit="1" customWidth="1"/>
    <col min="11224" max="11224" width="18.7109375" bestFit="1" customWidth="1"/>
    <col min="11226" max="11226" width="14.28515625" bestFit="1" customWidth="1"/>
    <col min="11227" max="11227" width="18.7109375" bestFit="1" customWidth="1"/>
    <col min="11228" max="11229" width="15.85546875" bestFit="1" customWidth="1"/>
    <col min="11230" max="11230" width="14.85546875" bestFit="1" customWidth="1"/>
    <col min="11231" max="11231" width="14.28515625" bestFit="1" customWidth="1"/>
    <col min="11232" max="11232" width="15.28515625" customWidth="1"/>
    <col min="11233" max="11233" width="15.85546875" customWidth="1"/>
    <col min="11234" max="11234" width="14.28515625" customWidth="1"/>
    <col min="11235" max="11235" width="14.85546875" bestFit="1" customWidth="1"/>
    <col min="11236" max="11236" width="16.140625" customWidth="1"/>
    <col min="11237" max="11237" width="17.28515625" customWidth="1"/>
    <col min="11238" max="11238" width="15.85546875" bestFit="1" customWidth="1"/>
    <col min="11239" max="11239" width="18.7109375" bestFit="1" customWidth="1"/>
    <col min="11241" max="11241" width="14.28515625" bestFit="1" customWidth="1"/>
    <col min="11242" max="11242" width="18.7109375" bestFit="1" customWidth="1"/>
    <col min="11243" max="11244" width="15.85546875" bestFit="1" customWidth="1"/>
    <col min="11245" max="11245" width="14.85546875" bestFit="1" customWidth="1"/>
    <col min="11246" max="11246" width="14.28515625" bestFit="1" customWidth="1"/>
    <col min="11247" max="11247" width="15.28515625" customWidth="1"/>
    <col min="11248" max="11248" width="15.85546875" customWidth="1"/>
    <col min="11249" max="11249" width="14.28515625" customWidth="1"/>
    <col min="11250" max="11250" width="14.85546875" bestFit="1" customWidth="1"/>
    <col min="11251" max="11251" width="16.140625" customWidth="1"/>
    <col min="11252" max="11252" width="17.28515625" customWidth="1"/>
    <col min="11253" max="11253" width="15.85546875" bestFit="1" customWidth="1"/>
    <col min="11254" max="11254" width="18.7109375" bestFit="1" customWidth="1"/>
    <col min="11256" max="11256" width="14.28515625" bestFit="1" customWidth="1"/>
    <col min="11257" max="11257" width="18.7109375" bestFit="1" customWidth="1"/>
    <col min="11258" max="11259" width="15.85546875" bestFit="1" customWidth="1"/>
    <col min="11260" max="11260" width="14.85546875" bestFit="1" customWidth="1"/>
    <col min="11261" max="11261" width="14.28515625" bestFit="1" customWidth="1"/>
    <col min="11262" max="11262" width="15.28515625" customWidth="1"/>
    <col min="11263" max="11263" width="15.85546875" customWidth="1"/>
    <col min="11264" max="11264" width="14.28515625" customWidth="1"/>
    <col min="11265" max="11265" width="14.85546875" bestFit="1" customWidth="1"/>
    <col min="11266" max="11266" width="16.140625" customWidth="1"/>
    <col min="11267" max="11267" width="17.28515625" customWidth="1"/>
    <col min="11268" max="11268" width="15.85546875" bestFit="1" customWidth="1"/>
    <col min="11269" max="11269" width="18.7109375" bestFit="1" customWidth="1"/>
    <col min="11430" max="11430" width="5.7109375" customWidth="1"/>
    <col min="11431" max="11431" width="29" customWidth="1"/>
    <col min="11432" max="11432" width="17.140625" customWidth="1"/>
    <col min="11433" max="11433" width="11.140625" customWidth="1"/>
    <col min="11434" max="11434" width="15.7109375" customWidth="1"/>
    <col min="11435" max="11435" width="16.28515625" customWidth="1"/>
    <col min="11436" max="11436" width="21.140625" customWidth="1"/>
    <col min="11437" max="11437" width="13" customWidth="1"/>
    <col min="11438" max="11438" width="15.28515625" customWidth="1"/>
    <col min="11439" max="11440" width="14.28515625" customWidth="1"/>
    <col min="11441" max="11442" width="15" customWidth="1"/>
    <col min="11443" max="11443" width="17.7109375" customWidth="1"/>
    <col min="11444" max="11444" width="15.7109375" customWidth="1"/>
    <col min="11445" max="11446" width="15" customWidth="1"/>
    <col min="11447" max="11447" width="15.85546875" customWidth="1"/>
    <col min="11448" max="11448" width="17.85546875" customWidth="1"/>
    <col min="11449" max="11449" width="15.85546875" bestFit="1" customWidth="1"/>
    <col min="11450" max="11450" width="18.7109375" bestFit="1" customWidth="1"/>
    <col min="11451" max="11451" width="5.7109375" customWidth="1"/>
    <col min="11452" max="11452" width="16.5703125" customWidth="1"/>
    <col min="11453" max="11453" width="18.7109375" bestFit="1" customWidth="1"/>
    <col min="11454" max="11455" width="15.85546875" bestFit="1" customWidth="1"/>
    <col min="11456" max="11456" width="14.85546875" bestFit="1" customWidth="1"/>
    <col min="11457" max="11457" width="14.28515625" bestFit="1" customWidth="1"/>
    <col min="11458" max="11458" width="15.28515625" customWidth="1"/>
    <col min="11459" max="11459" width="15.85546875" customWidth="1"/>
    <col min="11460" max="11460" width="14.28515625" customWidth="1"/>
    <col min="11461" max="11461" width="14.85546875" bestFit="1" customWidth="1"/>
    <col min="11462" max="11462" width="16.140625" customWidth="1"/>
    <col min="11463" max="11463" width="17.28515625" customWidth="1"/>
    <col min="11464" max="11464" width="15.85546875" bestFit="1" customWidth="1"/>
    <col min="11465" max="11465" width="18.7109375" bestFit="1" customWidth="1"/>
    <col min="11467" max="11467" width="14.28515625" bestFit="1" customWidth="1"/>
    <col min="11468" max="11468" width="18.7109375" bestFit="1" customWidth="1"/>
    <col min="11469" max="11470" width="15.85546875" bestFit="1" customWidth="1"/>
    <col min="11471" max="11471" width="14.85546875" bestFit="1" customWidth="1"/>
    <col min="11472" max="11472" width="16.85546875" customWidth="1"/>
    <col min="11473" max="11473" width="15.28515625" customWidth="1"/>
    <col min="11474" max="11474" width="15.85546875" customWidth="1"/>
    <col min="11475" max="11475" width="14.28515625" customWidth="1"/>
    <col min="11476" max="11476" width="14.85546875" bestFit="1" customWidth="1"/>
    <col min="11477" max="11477" width="16.140625" customWidth="1"/>
    <col min="11478" max="11478" width="17.28515625" customWidth="1"/>
    <col min="11479" max="11479" width="15.85546875" bestFit="1" customWidth="1"/>
    <col min="11480" max="11480" width="18.7109375" bestFit="1" customWidth="1"/>
    <col min="11482" max="11482" width="14.28515625" bestFit="1" customWidth="1"/>
    <col min="11483" max="11483" width="18.7109375" bestFit="1" customWidth="1"/>
    <col min="11484" max="11485" width="15.85546875" bestFit="1" customWidth="1"/>
    <col min="11486" max="11486" width="14.85546875" bestFit="1" customWidth="1"/>
    <col min="11487" max="11487" width="14.28515625" bestFit="1" customWidth="1"/>
    <col min="11488" max="11488" width="15.28515625" customWidth="1"/>
    <col min="11489" max="11489" width="15.85546875" customWidth="1"/>
    <col min="11490" max="11490" width="14.28515625" customWidth="1"/>
    <col min="11491" max="11491" width="14.85546875" bestFit="1" customWidth="1"/>
    <col min="11492" max="11492" width="16.140625" customWidth="1"/>
    <col min="11493" max="11493" width="17.28515625" customWidth="1"/>
    <col min="11494" max="11494" width="15.85546875" bestFit="1" customWidth="1"/>
    <col min="11495" max="11495" width="18.7109375" bestFit="1" customWidth="1"/>
    <col min="11497" max="11497" width="14.28515625" bestFit="1" customWidth="1"/>
    <col min="11498" max="11498" width="18.7109375" bestFit="1" customWidth="1"/>
    <col min="11499" max="11500" width="15.85546875" bestFit="1" customWidth="1"/>
    <col min="11501" max="11501" width="14.85546875" bestFit="1" customWidth="1"/>
    <col min="11502" max="11502" width="14.28515625" bestFit="1" customWidth="1"/>
    <col min="11503" max="11503" width="15.28515625" customWidth="1"/>
    <col min="11504" max="11504" width="15.85546875" customWidth="1"/>
    <col min="11505" max="11505" width="14.28515625" customWidth="1"/>
    <col min="11506" max="11506" width="14.85546875" bestFit="1" customWidth="1"/>
    <col min="11507" max="11507" width="16.140625" customWidth="1"/>
    <col min="11508" max="11508" width="17.28515625" customWidth="1"/>
    <col min="11509" max="11509" width="15.85546875" bestFit="1" customWidth="1"/>
    <col min="11510" max="11510" width="18.7109375" bestFit="1" customWidth="1"/>
    <col min="11512" max="11512" width="14.28515625" bestFit="1" customWidth="1"/>
    <col min="11513" max="11513" width="18.7109375" bestFit="1" customWidth="1"/>
    <col min="11514" max="11515" width="15.85546875" bestFit="1" customWidth="1"/>
    <col min="11516" max="11516" width="14.85546875" bestFit="1" customWidth="1"/>
    <col min="11517" max="11517" width="14.28515625" bestFit="1" customWidth="1"/>
    <col min="11518" max="11518" width="15.28515625" customWidth="1"/>
    <col min="11519" max="11519" width="15.85546875" customWidth="1"/>
    <col min="11520" max="11520" width="14.28515625" customWidth="1"/>
    <col min="11521" max="11521" width="14.85546875" bestFit="1" customWidth="1"/>
    <col min="11522" max="11522" width="16.140625" customWidth="1"/>
    <col min="11523" max="11523" width="17.28515625" customWidth="1"/>
    <col min="11524" max="11524" width="15.85546875" bestFit="1" customWidth="1"/>
    <col min="11525" max="11525" width="18.7109375" bestFit="1" customWidth="1"/>
    <col min="11686" max="11686" width="5.7109375" customWidth="1"/>
    <col min="11687" max="11687" width="29" customWidth="1"/>
    <col min="11688" max="11688" width="17.140625" customWidth="1"/>
    <col min="11689" max="11689" width="11.140625" customWidth="1"/>
    <col min="11690" max="11690" width="15.7109375" customWidth="1"/>
    <col min="11691" max="11691" width="16.28515625" customWidth="1"/>
    <col min="11692" max="11692" width="21.140625" customWidth="1"/>
    <col min="11693" max="11693" width="13" customWidth="1"/>
    <col min="11694" max="11694" width="15.28515625" customWidth="1"/>
    <col min="11695" max="11696" width="14.28515625" customWidth="1"/>
    <col min="11697" max="11698" width="15" customWidth="1"/>
    <col min="11699" max="11699" width="17.7109375" customWidth="1"/>
    <col min="11700" max="11700" width="15.7109375" customWidth="1"/>
    <col min="11701" max="11702" width="15" customWidth="1"/>
    <col min="11703" max="11703" width="15.85546875" customWidth="1"/>
    <col min="11704" max="11704" width="17.85546875" customWidth="1"/>
    <col min="11705" max="11705" width="15.85546875" bestFit="1" customWidth="1"/>
    <col min="11706" max="11706" width="18.7109375" bestFit="1" customWidth="1"/>
    <col min="11707" max="11707" width="5.7109375" customWidth="1"/>
    <col min="11708" max="11708" width="16.5703125" customWidth="1"/>
    <col min="11709" max="11709" width="18.7109375" bestFit="1" customWidth="1"/>
    <col min="11710" max="11711" width="15.85546875" bestFit="1" customWidth="1"/>
    <col min="11712" max="11712" width="14.85546875" bestFit="1" customWidth="1"/>
    <col min="11713" max="11713" width="14.28515625" bestFit="1" customWidth="1"/>
    <col min="11714" max="11714" width="15.28515625" customWidth="1"/>
    <col min="11715" max="11715" width="15.85546875" customWidth="1"/>
    <col min="11716" max="11716" width="14.28515625" customWidth="1"/>
    <col min="11717" max="11717" width="14.85546875" bestFit="1" customWidth="1"/>
    <col min="11718" max="11718" width="16.140625" customWidth="1"/>
    <col min="11719" max="11719" width="17.28515625" customWidth="1"/>
    <col min="11720" max="11720" width="15.85546875" bestFit="1" customWidth="1"/>
    <col min="11721" max="11721" width="18.7109375" bestFit="1" customWidth="1"/>
    <col min="11723" max="11723" width="14.28515625" bestFit="1" customWidth="1"/>
    <col min="11724" max="11724" width="18.7109375" bestFit="1" customWidth="1"/>
    <col min="11725" max="11726" width="15.85546875" bestFit="1" customWidth="1"/>
    <col min="11727" max="11727" width="14.85546875" bestFit="1" customWidth="1"/>
    <col min="11728" max="11728" width="16.85546875" customWidth="1"/>
    <col min="11729" max="11729" width="15.28515625" customWidth="1"/>
    <col min="11730" max="11730" width="15.85546875" customWidth="1"/>
    <col min="11731" max="11731" width="14.28515625" customWidth="1"/>
    <col min="11732" max="11732" width="14.85546875" bestFit="1" customWidth="1"/>
    <col min="11733" max="11733" width="16.140625" customWidth="1"/>
    <col min="11734" max="11734" width="17.28515625" customWidth="1"/>
    <col min="11735" max="11735" width="15.85546875" bestFit="1" customWidth="1"/>
    <col min="11736" max="11736" width="18.7109375" bestFit="1" customWidth="1"/>
    <col min="11738" max="11738" width="14.28515625" bestFit="1" customWidth="1"/>
    <col min="11739" max="11739" width="18.7109375" bestFit="1" customWidth="1"/>
    <col min="11740" max="11741" width="15.85546875" bestFit="1" customWidth="1"/>
    <col min="11742" max="11742" width="14.85546875" bestFit="1" customWidth="1"/>
    <col min="11743" max="11743" width="14.28515625" bestFit="1" customWidth="1"/>
    <col min="11744" max="11744" width="15.28515625" customWidth="1"/>
    <col min="11745" max="11745" width="15.85546875" customWidth="1"/>
    <col min="11746" max="11746" width="14.28515625" customWidth="1"/>
    <col min="11747" max="11747" width="14.85546875" bestFit="1" customWidth="1"/>
    <col min="11748" max="11748" width="16.140625" customWidth="1"/>
    <col min="11749" max="11749" width="17.28515625" customWidth="1"/>
    <col min="11750" max="11750" width="15.85546875" bestFit="1" customWidth="1"/>
    <col min="11751" max="11751" width="18.7109375" bestFit="1" customWidth="1"/>
    <col min="11753" max="11753" width="14.28515625" bestFit="1" customWidth="1"/>
    <col min="11754" max="11754" width="18.7109375" bestFit="1" customWidth="1"/>
    <col min="11755" max="11756" width="15.85546875" bestFit="1" customWidth="1"/>
    <col min="11757" max="11757" width="14.85546875" bestFit="1" customWidth="1"/>
    <col min="11758" max="11758" width="14.28515625" bestFit="1" customWidth="1"/>
    <col min="11759" max="11759" width="15.28515625" customWidth="1"/>
    <col min="11760" max="11760" width="15.85546875" customWidth="1"/>
    <col min="11761" max="11761" width="14.28515625" customWidth="1"/>
    <col min="11762" max="11762" width="14.85546875" bestFit="1" customWidth="1"/>
    <col min="11763" max="11763" width="16.140625" customWidth="1"/>
    <col min="11764" max="11764" width="17.28515625" customWidth="1"/>
    <col min="11765" max="11765" width="15.85546875" bestFit="1" customWidth="1"/>
    <col min="11766" max="11766" width="18.7109375" bestFit="1" customWidth="1"/>
    <col min="11768" max="11768" width="14.28515625" bestFit="1" customWidth="1"/>
    <col min="11769" max="11769" width="18.7109375" bestFit="1" customWidth="1"/>
    <col min="11770" max="11771" width="15.85546875" bestFit="1" customWidth="1"/>
    <col min="11772" max="11772" width="14.85546875" bestFit="1" customWidth="1"/>
    <col min="11773" max="11773" width="14.28515625" bestFit="1" customWidth="1"/>
    <col min="11774" max="11774" width="15.28515625" customWidth="1"/>
    <col min="11775" max="11775" width="15.85546875" customWidth="1"/>
    <col min="11776" max="11776" width="14.28515625" customWidth="1"/>
    <col min="11777" max="11777" width="14.85546875" bestFit="1" customWidth="1"/>
    <col min="11778" max="11778" width="16.140625" customWidth="1"/>
    <col min="11779" max="11779" width="17.28515625" customWidth="1"/>
    <col min="11780" max="11780" width="15.85546875" bestFit="1" customWidth="1"/>
    <col min="11781" max="11781" width="18.7109375" bestFit="1" customWidth="1"/>
    <col min="11942" max="11942" width="5.7109375" customWidth="1"/>
    <col min="11943" max="11943" width="29" customWidth="1"/>
    <col min="11944" max="11944" width="17.140625" customWidth="1"/>
    <col min="11945" max="11945" width="11.140625" customWidth="1"/>
    <col min="11946" max="11946" width="15.7109375" customWidth="1"/>
    <col min="11947" max="11947" width="16.28515625" customWidth="1"/>
    <col min="11948" max="11948" width="21.140625" customWidth="1"/>
    <col min="11949" max="11949" width="13" customWidth="1"/>
    <col min="11950" max="11950" width="15.28515625" customWidth="1"/>
    <col min="11951" max="11952" width="14.28515625" customWidth="1"/>
    <col min="11953" max="11954" width="15" customWidth="1"/>
    <col min="11955" max="11955" width="17.7109375" customWidth="1"/>
    <col min="11956" max="11956" width="15.7109375" customWidth="1"/>
    <col min="11957" max="11958" width="15" customWidth="1"/>
    <col min="11959" max="11959" width="15.85546875" customWidth="1"/>
    <col min="11960" max="11960" width="17.85546875" customWidth="1"/>
    <col min="11961" max="11961" width="15.85546875" bestFit="1" customWidth="1"/>
    <col min="11962" max="11962" width="18.7109375" bestFit="1" customWidth="1"/>
    <col min="11963" max="11963" width="5.7109375" customWidth="1"/>
    <col min="11964" max="11964" width="16.5703125" customWidth="1"/>
    <col min="11965" max="11965" width="18.7109375" bestFit="1" customWidth="1"/>
    <col min="11966" max="11967" width="15.85546875" bestFit="1" customWidth="1"/>
    <col min="11968" max="11968" width="14.85546875" bestFit="1" customWidth="1"/>
    <col min="11969" max="11969" width="14.28515625" bestFit="1" customWidth="1"/>
    <col min="11970" max="11970" width="15.28515625" customWidth="1"/>
    <col min="11971" max="11971" width="15.85546875" customWidth="1"/>
    <col min="11972" max="11972" width="14.28515625" customWidth="1"/>
    <col min="11973" max="11973" width="14.85546875" bestFit="1" customWidth="1"/>
    <col min="11974" max="11974" width="16.140625" customWidth="1"/>
    <col min="11975" max="11975" width="17.28515625" customWidth="1"/>
    <col min="11976" max="11976" width="15.85546875" bestFit="1" customWidth="1"/>
    <col min="11977" max="11977" width="18.7109375" bestFit="1" customWidth="1"/>
    <col min="11979" max="11979" width="14.28515625" bestFit="1" customWidth="1"/>
    <col min="11980" max="11980" width="18.7109375" bestFit="1" customWidth="1"/>
    <col min="11981" max="11982" width="15.85546875" bestFit="1" customWidth="1"/>
    <col min="11983" max="11983" width="14.85546875" bestFit="1" customWidth="1"/>
    <col min="11984" max="11984" width="16.85546875" customWidth="1"/>
    <col min="11985" max="11985" width="15.28515625" customWidth="1"/>
    <col min="11986" max="11986" width="15.85546875" customWidth="1"/>
    <col min="11987" max="11987" width="14.28515625" customWidth="1"/>
    <col min="11988" max="11988" width="14.85546875" bestFit="1" customWidth="1"/>
    <col min="11989" max="11989" width="16.140625" customWidth="1"/>
    <col min="11990" max="11990" width="17.28515625" customWidth="1"/>
    <col min="11991" max="11991" width="15.85546875" bestFit="1" customWidth="1"/>
    <col min="11992" max="11992" width="18.7109375" bestFit="1" customWidth="1"/>
    <col min="11994" max="11994" width="14.28515625" bestFit="1" customWidth="1"/>
    <col min="11995" max="11995" width="18.7109375" bestFit="1" customWidth="1"/>
    <col min="11996" max="11997" width="15.85546875" bestFit="1" customWidth="1"/>
    <col min="11998" max="11998" width="14.85546875" bestFit="1" customWidth="1"/>
    <col min="11999" max="11999" width="14.28515625" bestFit="1" customWidth="1"/>
    <col min="12000" max="12000" width="15.28515625" customWidth="1"/>
    <col min="12001" max="12001" width="15.85546875" customWidth="1"/>
    <col min="12002" max="12002" width="14.28515625" customWidth="1"/>
    <col min="12003" max="12003" width="14.85546875" bestFit="1" customWidth="1"/>
    <col min="12004" max="12004" width="16.140625" customWidth="1"/>
    <col min="12005" max="12005" width="17.28515625" customWidth="1"/>
    <col min="12006" max="12006" width="15.85546875" bestFit="1" customWidth="1"/>
    <col min="12007" max="12007" width="18.7109375" bestFit="1" customWidth="1"/>
    <col min="12009" max="12009" width="14.28515625" bestFit="1" customWidth="1"/>
    <col min="12010" max="12010" width="18.7109375" bestFit="1" customWidth="1"/>
    <col min="12011" max="12012" width="15.85546875" bestFit="1" customWidth="1"/>
    <col min="12013" max="12013" width="14.85546875" bestFit="1" customWidth="1"/>
    <col min="12014" max="12014" width="14.28515625" bestFit="1" customWidth="1"/>
    <col min="12015" max="12015" width="15.28515625" customWidth="1"/>
    <col min="12016" max="12016" width="15.85546875" customWidth="1"/>
    <col min="12017" max="12017" width="14.28515625" customWidth="1"/>
    <col min="12018" max="12018" width="14.85546875" bestFit="1" customWidth="1"/>
    <col min="12019" max="12019" width="16.140625" customWidth="1"/>
    <col min="12020" max="12020" width="17.28515625" customWidth="1"/>
    <col min="12021" max="12021" width="15.85546875" bestFit="1" customWidth="1"/>
    <col min="12022" max="12022" width="18.7109375" bestFit="1" customWidth="1"/>
    <col min="12024" max="12024" width="14.28515625" bestFit="1" customWidth="1"/>
    <col min="12025" max="12025" width="18.7109375" bestFit="1" customWidth="1"/>
    <col min="12026" max="12027" width="15.85546875" bestFit="1" customWidth="1"/>
    <col min="12028" max="12028" width="14.85546875" bestFit="1" customWidth="1"/>
    <col min="12029" max="12029" width="14.28515625" bestFit="1" customWidth="1"/>
    <col min="12030" max="12030" width="15.28515625" customWidth="1"/>
    <col min="12031" max="12031" width="15.85546875" customWidth="1"/>
    <col min="12032" max="12032" width="14.28515625" customWidth="1"/>
    <col min="12033" max="12033" width="14.85546875" bestFit="1" customWidth="1"/>
    <col min="12034" max="12034" width="16.140625" customWidth="1"/>
    <col min="12035" max="12035" width="17.28515625" customWidth="1"/>
    <col min="12036" max="12036" width="15.85546875" bestFit="1" customWidth="1"/>
    <col min="12037" max="12037" width="18.7109375" bestFit="1" customWidth="1"/>
    <col min="12198" max="12198" width="5.7109375" customWidth="1"/>
    <col min="12199" max="12199" width="29" customWidth="1"/>
    <col min="12200" max="12200" width="17.140625" customWidth="1"/>
    <col min="12201" max="12201" width="11.140625" customWidth="1"/>
    <col min="12202" max="12202" width="15.7109375" customWidth="1"/>
    <col min="12203" max="12203" width="16.28515625" customWidth="1"/>
    <col min="12204" max="12204" width="21.140625" customWidth="1"/>
    <col min="12205" max="12205" width="13" customWidth="1"/>
    <col min="12206" max="12206" width="15.28515625" customWidth="1"/>
    <col min="12207" max="12208" width="14.28515625" customWidth="1"/>
    <col min="12209" max="12210" width="15" customWidth="1"/>
    <col min="12211" max="12211" width="17.7109375" customWidth="1"/>
    <col min="12212" max="12212" width="15.7109375" customWidth="1"/>
    <col min="12213" max="12214" width="15" customWidth="1"/>
    <col min="12215" max="12215" width="15.85546875" customWidth="1"/>
    <col min="12216" max="12216" width="17.85546875" customWidth="1"/>
    <col min="12217" max="12217" width="15.85546875" bestFit="1" customWidth="1"/>
    <col min="12218" max="12218" width="18.7109375" bestFit="1" customWidth="1"/>
    <col min="12219" max="12219" width="5.7109375" customWidth="1"/>
    <col min="12220" max="12220" width="16.5703125" customWidth="1"/>
    <col min="12221" max="12221" width="18.7109375" bestFit="1" customWidth="1"/>
    <col min="12222" max="12223" width="15.85546875" bestFit="1" customWidth="1"/>
    <col min="12224" max="12224" width="14.85546875" bestFit="1" customWidth="1"/>
    <col min="12225" max="12225" width="14.28515625" bestFit="1" customWidth="1"/>
    <col min="12226" max="12226" width="15.28515625" customWidth="1"/>
    <col min="12227" max="12227" width="15.85546875" customWidth="1"/>
    <col min="12228" max="12228" width="14.28515625" customWidth="1"/>
    <col min="12229" max="12229" width="14.85546875" bestFit="1" customWidth="1"/>
    <col min="12230" max="12230" width="16.140625" customWidth="1"/>
    <col min="12231" max="12231" width="17.28515625" customWidth="1"/>
    <col min="12232" max="12232" width="15.85546875" bestFit="1" customWidth="1"/>
    <col min="12233" max="12233" width="18.7109375" bestFit="1" customWidth="1"/>
    <col min="12235" max="12235" width="14.28515625" bestFit="1" customWidth="1"/>
    <col min="12236" max="12236" width="18.7109375" bestFit="1" customWidth="1"/>
    <col min="12237" max="12238" width="15.85546875" bestFit="1" customWidth="1"/>
    <col min="12239" max="12239" width="14.85546875" bestFit="1" customWidth="1"/>
    <col min="12240" max="12240" width="16.85546875" customWidth="1"/>
    <col min="12241" max="12241" width="15.28515625" customWidth="1"/>
    <col min="12242" max="12242" width="15.85546875" customWidth="1"/>
    <col min="12243" max="12243" width="14.28515625" customWidth="1"/>
    <col min="12244" max="12244" width="14.85546875" bestFit="1" customWidth="1"/>
    <col min="12245" max="12245" width="16.140625" customWidth="1"/>
    <col min="12246" max="12246" width="17.28515625" customWidth="1"/>
    <col min="12247" max="12247" width="15.85546875" bestFit="1" customWidth="1"/>
    <col min="12248" max="12248" width="18.7109375" bestFit="1" customWidth="1"/>
    <col min="12250" max="12250" width="14.28515625" bestFit="1" customWidth="1"/>
    <col min="12251" max="12251" width="18.7109375" bestFit="1" customWidth="1"/>
    <col min="12252" max="12253" width="15.85546875" bestFit="1" customWidth="1"/>
    <col min="12254" max="12254" width="14.85546875" bestFit="1" customWidth="1"/>
    <col min="12255" max="12255" width="14.28515625" bestFit="1" customWidth="1"/>
    <col min="12256" max="12256" width="15.28515625" customWidth="1"/>
    <col min="12257" max="12257" width="15.85546875" customWidth="1"/>
    <col min="12258" max="12258" width="14.28515625" customWidth="1"/>
    <col min="12259" max="12259" width="14.85546875" bestFit="1" customWidth="1"/>
    <col min="12260" max="12260" width="16.140625" customWidth="1"/>
    <col min="12261" max="12261" width="17.28515625" customWidth="1"/>
    <col min="12262" max="12262" width="15.85546875" bestFit="1" customWidth="1"/>
    <col min="12263" max="12263" width="18.7109375" bestFit="1" customWidth="1"/>
    <col min="12265" max="12265" width="14.28515625" bestFit="1" customWidth="1"/>
    <col min="12266" max="12266" width="18.7109375" bestFit="1" customWidth="1"/>
    <col min="12267" max="12268" width="15.85546875" bestFit="1" customWidth="1"/>
    <col min="12269" max="12269" width="14.85546875" bestFit="1" customWidth="1"/>
    <col min="12270" max="12270" width="14.28515625" bestFit="1" customWidth="1"/>
    <col min="12271" max="12271" width="15.28515625" customWidth="1"/>
    <col min="12272" max="12272" width="15.85546875" customWidth="1"/>
    <col min="12273" max="12273" width="14.28515625" customWidth="1"/>
    <col min="12274" max="12274" width="14.85546875" bestFit="1" customWidth="1"/>
    <col min="12275" max="12275" width="16.140625" customWidth="1"/>
    <col min="12276" max="12276" width="17.28515625" customWidth="1"/>
    <col min="12277" max="12277" width="15.85546875" bestFit="1" customWidth="1"/>
    <col min="12278" max="12278" width="18.7109375" bestFit="1" customWidth="1"/>
    <col min="12280" max="12280" width="14.28515625" bestFit="1" customWidth="1"/>
    <col min="12281" max="12281" width="18.7109375" bestFit="1" customWidth="1"/>
    <col min="12282" max="12283" width="15.85546875" bestFit="1" customWidth="1"/>
    <col min="12284" max="12284" width="14.85546875" bestFit="1" customWidth="1"/>
    <col min="12285" max="12285" width="14.28515625" bestFit="1" customWidth="1"/>
    <col min="12286" max="12286" width="15.28515625" customWidth="1"/>
    <col min="12287" max="12287" width="15.85546875" customWidth="1"/>
    <col min="12288" max="12288" width="14.28515625" customWidth="1"/>
    <col min="12289" max="12289" width="14.85546875" bestFit="1" customWidth="1"/>
    <col min="12290" max="12290" width="16.140625" customWidth="1"/>
    <col min="12291" max="12291" width="17.28515625" customWidth="1"/>
    <col min="12292" max="12292" width="15.85546875" bestFit="1" customWidth="1"/>
    <col min="12293" max="12293" width="18.7109375" bestFit="1" customWidth="1"/>
    <col min="12454" max="12454" width="5.7109375" customWidth="1"/>
    <col min="12455" max="12455" width="29" customWidth="1"/>
    <col min="12456" max="12456" width="17.140625" customWidth="1"/>
    <col min="12457" max="12457" width="11.140625" customWidth="1"/>
    <col min="12458" max="12458" width="15.7109375" customWidth="1"/>
    <col min="12459" max="12459" width="16.28515625" customWidth="1"/>
    <col min="12460" max="12460" width="21.140625" customWidth="1"/>
    <col min="12461" max="12461" width="13" customWidth="1"/>
    <col min="12462" max="12462" width="15.28515625" customWidth="1"/>
    <col min="12463" max="12464" width="14.28515625" customWidth="1"/>
    <col min="12465" max="12466" width="15" customWidth="1"/>
    <col min="12467" max="12467" width="17.7109375" customWidth="1"/>
    <col min="12468" max="12468" width="15.7109375" customWidth="1"/>
    <col min="12469" max="12470" width="15" customWidth="1"/>
    <col min="12471" max="12471" width="15.85546875" customWidth="1"/>
    <col min="12472" max="12472" width="17.85546875" customWidth="1"/>
    <col min="12473" max="12473" width="15.85546875" bestFit="1" customWidth="1"/>
    <col min="12474" max="12474" width="18.7109375" bestFit="1" customWidth="1"/>
    <col min="12475" max="12475" width="5.7109375" customWidth="1"/>
    <col min="12476" max="12476" width="16.5703125" customWidth="1"/>
    <col min="12477" max="12477" width="18.7109375" bestFit="1" customWidth="1"/>
    <col min="12478" max="12479" width="15.85546875" bestFit="1" customWidth="1"/>
    <col min="12480" max="12480" width="14.85546875" bestFit="1" customWidth="1"/>
    <col min="12481" max="12481" width="14.28515625" bestFit="1" customWidth="1"/>
    <col min="12482" max="12482" width="15.28515625" customWidth="1"/>
    <col min="12483" max="12483" width="15.85546875" customWidth="1"/>
    <col min="12484" max="12484" width="14.28515625" customWidth="1"/>
    <col min="12485" max="12485" width="14.85546875" bestFit="1" customWidth="1"/>
    <col min="12486" max="12486" width="16.140625" customWidth="1"/>
    <col min="12487" max="12487" width="17.28515625" customWidth="1"/>
    <col min="12488" max="12488" width="15.85546875" bestFit="1" customWidth="1"/>
    <col min="12489" max="12489" width="18.7109375" bestFit="1" customWidth="1"/>
    <col min="12491" max="12491" width="14.28515625" bestFit="1" customWidth="1"/>
    <col min="12492" max="12492" width="18.7109375" bestFit="1" customWidth="1"/>
    <col min="12493" max="12494" width="15.85546875" bestFit="1" customWidth="1"/>
    <col min="12495" max="12495" width="14.85546875" bestFit="1" customWidth="1"/>
    <col min="12496" max="12496" width="16.85546875" customWidth="1"/>
    <col min="12497" max="12497" width="15.28515625" customWidth="1"/>
    <col min="12498" max="12498" width="15.85546875" customWidth="1"/>
    <col min="12499" max="12499" width="14.28515625" customWidth="1"/>
    <col min="12500" max="12500" width="14.85546875" bestFit="1" customWidth="1"/>
    <col min="12501" max="12501" width="16.140625" customWidth="1"/>
    <col min="12502" max="12502" width="17.28515625" customWidth="1"/>
    <col min="12503" max="12503" width="15.85546875" bestFit="1" customWidth="1"/>
    <col min="12504" max="12504" width="18.7109375" bestFit="1" customWidth="1"/>
    <col min="12506" max="12506" width="14.28515625" bestFit="1" customWidth="1"/>
    <col min="12507" max="12507" width="18.7109375" bestFit="1" customWidth="1"/>
    <col min="12508" max="12509" width="15.85546875" bestFit="1" customWidth="1"/>
    <col min="12510" max="12510" width="14.85546875" bestFit="1" customWidth="1"/>
    <col min="12511" max="12511" width="14.28515625" bestFit="1" customWidth="1"/>
    <col min="12512" max="12512" width="15.28515625" customWidth="1"/>
    <col min="12513" max="12513" width="15.85546875" customWidth="1"/>
    <col min="12514" max="12514" width="14.28515625" customWidth="1"/>
    <col min="12515" max="12515" width="14.85546875" bestFit="1" customWidth="1"/>
    <col min="12516" max="12516" width="16.140625" customWidth="1"/>
    <col min="12517" max="12517" width="17.28515625" customWidth="1"/>
    <col min="12518" max="12518" width="15.85546875" bestFit="1" customWidth="1"/>
    <col min="12519" max="12519" width="18.7109375" bestFit="1" customWidth="1"/>
    <col min="12521" max="12521" width="14.28515625" bestFit="1" customWidth="1"/>
    <col min="12522" max="12522" width="18.7109375" bestFit="1" customWidth="1"/>
    <col min="12523" max="12524" width="15.85546875" bestFit="1" customWidth="1"/>
    <col min="12525" max="12525" width="14.85546875" bestFit="1" customWidth="1"/>
    <col min="12526" max="12526" width="14.28515625" bestFit="1" customWidth="1"/>
    <col min="12527" max="12527" width="15.28515625" customWidth="1"/>
    <col min="12528" max="12528" width="15.85546875" customWidth="1"/>
    <col min="12529" max="12529" width="14.28515625" customWidth="1"/>
    <col min="12530" max="12530" width="14.85546875" bestFit="1" customWidth="1"/>
    <col min="12531" max="12531" width="16.140625" customWidth="1"/>
    <col min="12532" max="12532" width="17.28515625" customWidth="1"/>
    <col min="12533" max="12533" width="15.85546875" bestFit="1" customWidth="1"/>
    <col min="12534" max="12534" width="18.7109375" bestFit="1" customWidth="1"/>
    <col min="12536" max="12536" width="14.28515625" bestFit="1" customWidth="1"/>
    <col min="12537" max="12537" width="18.7109375" bestFit="1" customWidth="1"/>
    <col min="12538" max="12539" width="15.85546875" bestFit="1" customWidth="1"/>
    <col min="12540" max="12540" width="14.85546875" bestFit="1" customWidth="1"/>
    <col min="12541" max="12541" width="14.28515625" bestFit="1" customWidth="1"/>
    <col min="12542" max="12542" width="15.28515625" customWidth="1"/>
    <col min="12543" max="12543" width="15.85546875" customWidth="1"/>
    <col min="12544" max="12544" width="14.28515625" customWidth="1"/>
    <col min="12545" max="12545" width="14.85546875" bestFit="1" customWidth="1"/>
    <col min="12546" max="12546" width="16.140625" customWidth="1"/>
    <col min="12547" max="12547" width="17.28515625" customWidth="1"/>
    <col min="12548" max="12548" width="15.85546875" bestFit="1" customWidth="1"/>
    <col min="12549" max="12549" width="18.7109375" bestFit="1" customWidth="1"/>
    <col min="12710" max="12710" width="5.7109375" customWidth="1"/>
    <col min="12711" max="12711" width="29" customWidth="1"/>
    <col min="12712" max="12712" width="17.140625" customWidth="1"/>
    <col min="12713" max="12713" width="11.140625" customWidth="1"/>
    <col min="12714" max="12714" width="15.7109375" customWidth="1"/>
    <col min="12715" max="12715" width="16.28515625" customWidth="1"/>
    <col min="12716" max="12716" width="21.140625" customWidth="1"/>
    <col min="12717" max="12717" width="13" customWidth="1"/>
    <col min="12718" max="12718" width="15.28515625" customWidth="1"/>
    <col min="12719" max="12720" width="14.28515625" customWidth="1"/>
    <col min="12721" max="12722" width="15" customWidth="1"/>
    <col min="12723" max="12723" width="17.7109375" customWidth="1"/>
    <col min="12724" max="12724" width="15.7109375" customWidth="1"/>
    <col min="12725" max="12726" width="15" customWidth="1"/>
    <col min="12727" max="12727" width="15.85546875" customWidth="1"/>
    <col min="12728" max="12728" width="17.85546875" customWidth="1"/>
    <col min="12729" max="12729" width="15.85546875" bestFit="1" customWidth="1"/>
    <col min="12730" max="12730" width="18.7109375" bestFit="1" customWidth="1"/>
    <col min="12731" max="12731" width="5.7109375" customWidth="1"/>
    <col min="12732" max="12732" width="16.5703125" customWidth="1"/>
    <col min="12733" max="12733" width="18.7109375" bestFit="1" customWidth="1"/>
    <col min="12734" max="12735" width="15.85546875" bestFit="1" customWidth="1"/>
    <col min="12736" max="12736" width="14.85546875" bestFit="1" customWidth="1"/>
    <col min="12737" max="12737" width="14.28515625" bestFit="1" customWidth="1"/>
    <col min="12738" max="12738" width="15.28515625" customWidth="1"/>
    <col min="12739" max="12739" width="15.85546875" customWidth="1"/>
    <col min="12740" max="12740" width="14.28515625" customWidth="1"/>
    <col min="12741" max="12741" width="14.85546875" bestFit="1" customWidth="1"/>
    <col min="12742" max="12742" width="16.140625" customWidth="1"/>
    <col min="12743" max="12743" width="17.28515625" customWidth="1"/>
    <col min="12744" max="12744" width="15.85546875" bestFit="1" customWidth="1"/>
    <col min="12745" max="12745" width="18.7109375" bestFit="1" customWidth="1"/>
    <col min="12747" max="12747" width="14.28515625" bestFit="1" customWidth="1"/>
    <col min="12748" max="12748" width="18.7109375" bestFit="1" customWidth="1"/>
    <col min="12749" max="12750" width="15.85546875" bestFit="1" customWidth="1"/>
    <col min="12751" max="12751" width="14.85546875" bestFit="1" customWidth="1"/>
    <col min="12752" max="12752" width="16.85546875" customWidth="1"/>
    <col min="12753" max="12753" width="15.28515625" customWidth="1"/>
    <col min="12754" max="12754" width="15.85546875" customWidth="1"/>
    <col min="12755" max="12755" width="14.28515625" customWidth="1"/>
    <col min="12756" max="12756" width="14.85546875" bestFit="1" customWidth="1"/>
    <col min="12757" max="12757" width="16.140625" customWidth="1"/>
    <col min="12758" max="12758" width="17.28515625" customWidth="1"/>
    <col min="12759" max="12759" width="15.85546875" bestFit="1" customWidth="1"/>
    <col min="12760" max="12760" width="18.7109375" bestFit="1" customWidth="1"/>
    <col min="12762" max="12762" width="14.28515625" bestFit="1" customWidth="1"/>
    <col min="12763" max="12763" width="18.7109375" bestFit="1" customWidth="1"/>
    <col min="12764" max="12765" width="15.85546875" bestFit="1" customWidth="1"/>
    <col min="12766" max="12766" width="14.85546875" bestFit="1" customWidth="1"/>
    <col min="12767" max="12767" width="14.28515625" bestFit="1" customWidth="1"/>
    <col min="12768" max="12768" width="15.28515625" customWidth="1"/>
    <col min="12769" max="12769" width="15.85546875" customWidth="1"/>
    <col min="12770" max="12770" width="14.28515625" customWidth="1"/>
    <col min="12771" max="12771" width="14.85546875" bestFit="1" customWidth="1"/>
    <col min="12772" max="12772" width="16.140625" customWidth="1"/>
    <col min="12773" max="12773" width="17.28515625" customWidth="1"/>
    <col min="12774" max="12774" width="15.85546875" bestFit="1" customWidth="1"/>
    <col min="12775" max="12775" width="18.7109375" bestFit="1" customWidth="1"/>
    <col min="12777" max="12777" width="14.28515625" bestFit="1" customWidth="1"/>
    <col min="12778" max="12778" width="18.7109375" bestFit="1" customWidth="1"/>
    <col min="12779" max="12780" width="15.85546875" bestFit="1" customWidth="1"/>
    <col min="12781" max="12781" width="14.85546875" bestFit="1" customWidth="1"/>
    <col min="12782" max="12782" width="14.28515625" bestFit="1" customWidth="1"/>
    <col min="12783" max="12783" width="15.28515625" customWidth="1"/>
    <col min="12784" max="12784" width="15.85546875" customWidth="1"/>
    <col min="12785" max="12785" width="14.28515625" customWidth="1"/>
    <col min="12786" max="12786" width="14.85546875" bestFit="1" customWidth="1"/>
    <col min="12787" max="12787" width="16.140625" customWidth="1"/>
    <col min="12788" max="12788" width="17.28515625" customWidth="1"/>
    <col min="12789" max="12789" width="15.85546875" bestFit="1" customWidth="1"/>
    <col min="12790" max="12790" width="18.7109375" bestFit="1" customWidth="1"/>
    <col min="12792" max="12792" width="14.28515625" bestFit="1" customWidth="1"/>
    <col min="12793" max="12793" width="18.7109375" bestFit="1" customWidth="1"/>
    <col min="12794" max="12795" width="15.85546875" bestFit="1" customWidth="1"/>
    <col min="12796" max="12796" width="14.85546875" bestFit="1" customWidth="1"/>
    <col min="12797" max="12797" width="14.28515625" bestFit="1" customWidth="1"/>
    <col min="12798" max="12798" width="15.28515625" customWidth="1"/>
    <col min="12799" max="12799" width="15.85546875" customWidth="1"/>
    <col min="12800" max="12800" width="14.28515625" customWidth="1"/>
    <col min="12801" max="12801" width="14.85546875" bestFit="1" customWidth="1"/>
    <col min="12802" max="12802" width="16.140625" customWidth="1"/>
    <col min="12803" max="12803" width="17.28515625" customWidth="1"/>
    <col min="12804" max="12804" width="15.85546875" bestFit="1" customWidth="1"/>
    <col min="12805" max="12805" width="18.7109375" bestFit="1" customWidth="1"/>
    <col min="12966" max="12966" width="5.7109375" customWidth="1"/>
    <col min="12967" max="12967" width="29" customWidth="1"/>
    <col min="12968" max="12968" width="17.140625" customWidth="1"/>
    <col min="12969" max="12969" width="11.140625" customWidth="1"/>
    <col min="12970" max="12970" width="15.7109375" customWidth="1"/>
    <col min="12971" max="12971" width="16.28515625" customWidth="1"/>
    <col min="12972" max="12972" width="21.140625" customWidth="1"/>
    <col min="12973" max="12973" width="13" customWidth="1"/>
    <col min="12974" max="12974" width="15.28515625" customWidth="1"/>
    <col min="12975" max="12976" width="14.28515625" customWidth="1"/>
    <col min="12977" max="12978" width="15" customWidth="1"/>
    <col min="12979" max="12979" width="17.7109375" customWidth="1"/>
    <col min="12980" max="12980" width="15.7109375" customWidth="1"/>
    <col min="12981" max="12982" width="15" customWidth="1"/>
    <col min="12983" max="12983" width="15.85546875" customWidth="1"/>
    <col min="12984" max="12984" width="17.85546875" customWidth="1"/>
    <col min="12985" max="12985" width="15.85546875" bestFit="1" customWidth="1"/>
    <col min="12986" max="12986" width="18.7109375" bestFit="1" customWidth="1"/>
    <col min="12987" max="12987" width="5.7109375" customWidth="1"/>
    <col min="12988" max="12988" width="16.5703125" customWidth="1"/>
    <col min="12989" max="12989" width="18.7109375" bestFit="1" customWidth="1"/>
    <col min="12990" max="12991" width="15.85546875" bestFit="1" customWidth="1"/>
    <col min="12992" max="12992" width="14.85546875" bestFit="1" customWidth="1"/>
    <col min="12993" max="12993" width="14.28515625" bestFit="1" customWidth="1"/>
    <col min="12994" max="12994" width="15.28515625" customWidth="1"/>
    <col min="12995" max="12995" width="15.85546875" customWidth="1"/>
    <col min="12996" max="12996" width="14.28515625" customWidth="1"/>
    <col min="12997" max="12997" width="14.85546875" bestFit="1" customWidth="1"/>
    <col min="12998" max="12998" width="16.140625" customWidth="1"/>
    <col min="12999" max="12999" width="17.28515625" customWidth="1"/>
    <col min="13000" max="13000" width="15.85546875" bestFit="1" customWidth="1"/>
    <col min="13001" max="13001" width="18.7109375" bestFit="1" customWidth="1"/>
    <col min="13003" max="13003" width="14.28515625" bestFit="1" customWidth="1"/>
    <col min="13004" max="13004" width="18.7109375" bestFit="1" customWidth="1"/>
    <col min="13005" max="13006" width="15.85546875" bestFit="1" customWidth="1"/>
    <col min="13007" max="13007" width="14.85546875" bestFit="1" customWidth="1"/>
    <col min="13008" max="13008" width="16.85546875" customWidth="1"/>
    <col min="13009" max="13009" width="15.28515625" customWidth="1"/>
    <col min="13010" max="13010" width="15.85546875" customWidth="1"/>
    <col min="13011" max="13011" width="14.28515625" customWidth="1"/>
    <col min="13012" max="13012" width="14.85546875" bestFit="1" customWidth="1"/>
    <col min="13013" max="13013" width="16.140625" customWidth="1"/>
    <col min="13014" max="13014" width="17.28515625" customWidth="1"/>
    <col min="13015" max="13015" width="15.85546875" bestFit="1" customWidth="1"/>
    <col min="13016" max="13016" width="18.7109375" bestFit="1" customWidth="1"/>
    <col min="13018" max="13018" width="14.28515625" bestFit="1" customWidth="1"/>
    <col min="13019" max="13019" width="18.7109375" bestFit="1" customWidth="1"/>
    <col min="13020" max="13021" width="15.85546875" bestFit="1" customWidth="1"/>
    <col min="13022" max="13022" width="14.85546875" bestFit="1" customWidth="1"/>
    <col min="13023" max="13023" width="14.28515625" bestFit="1" customWidth="1"/>
    <col min="13024" max="13024" width="15.28515625" customWidth="1"/>
    <col min="13025" max="13025" width="15.85546875" customWidth="1"/>
    <col min="13026" max="13026" width="14.28515625" customWidth="1"/>
    <col min="13027" max="13027" width="14.85546875" bestFit="1" customWidth="1"/>
    <col min="13028" max="13028" width="16.140625" customWidth="1"/>
    <col min="13029" max="13029" width="17.28515625" customWidth="1"/>
    <col min="13030" max="13030" width="15.85546875" bestFit="1" customWidth="1"/>
    <col min="13031" max="13031" width="18.7109375" bestFit="1" customWidth="1"/>
    <col min="13033" max="13033" width="14.28515625" bestFit="1" customWidth="1"/>
    <col min="13034" max="13034" width="18.7109375" bestFit="1" customWidth="1"/>
    <col min="13035" max="13036" width="15.85546875" bestFit="1" customWidth="1"/>
    <col min="13037" max="13037" width="14.85546875" bestFit="1" customWidth="1"/>
    <col min="13038" max="13038" width="14.28515625" bestFit="1" customWidth="1"/>
    <col min="13039" max="13039" width="15.28515625" customWidth="1"/>
    <col min="13040" max="13040" width="15.85546875" customWidth="1"/>
    <col min="13041" max="13041" width="14.28515625" customWidth="1"/>
    <col min="13042" max="13042" width="14.85546875" bestFit="1" customWidth="1"/>
    <col min="13043" max="13043" width="16.140625" customWidth="1"/>
    <col min="13044" max="13044" width="17.28515625" customWidth="1"/>
    <col min="13045" max="13045" width="15.85546875" bestFit="1" customWidth="1"/>
    <col min="13046" max="13046" width="18.7109375" bestFit="1" customWidth="1"/>
    <col min="13048" max="13048" width="14.28515625" bestFit="1" customWidth="1"/>
    <col min="13049" max="13049" width="18.7109375" bestFit="1" customWidth="1"/>
    <col min="13050" max="13051" width="15.85546875" bestFit="1" customWidth="1"/>
    <col min="13052" max="13052" width="14.85546875" bestFit="1" customWidth="1"/>
    <col min="13053" max="13053" width="14.28515625" bestFit="1" customWidth="1"/>
    <col min="13054" max="13054" width="15.28515625" customWidth="1"/>
    <col min="13055" max="13055" width="15.85546875" customWidth="1"/>
    <col min="13056" max="13056" width="14.28515625" customWidth="1"/>
    <col min="13057" max="13057" width="14.85546875" bestFit="1" customWidth="1"/>
    <col min="13058" max="13058" width="16.140625" customWidth="1"/>
    <col min="13059" max="13059" width="17.28515625" customWidth="1"/>
    <col min="13060" max="13060" width="15.85546875" bestFit="1" customWidth="1"/>
    <col min="13061" max="13061" width="18.7109375" bestFit="1" customWidth="1"/>
    <col min="13222" max="13222" width="5.7109375" customWidth="1"/>
    <col min="13223" max="13223" width="29" customWidth="1"/>
    <col min="13224" max="13224" width="17.140625" customWidth="1"/>
    <col min="13225" max="13225" width="11.140625" customWidth="1"/>
    <col min="13226" max="13226" width="15.7109375" customWidth="1"/>
    <col min="13227" max="13227" width="16.28515625" customWidth="1"/>
    <col min="13228" max="13228" width="21.140625" customWidth="1"/>
    <col min="13229" max="13229" width="13" customWidth="1"/>
    <col min="13230" max="13230" width="15.28515625" customWidth="1"/>
    <col min="13231" max="13232" width="14.28515625" customWidth="1"/>
    <col min="13233" max="13234" width="15" customWidth="1"/>
    <col min="13235" max="13235" width="17.7109375" customWidth="1"/>
    <col min="13236" max="13236" width="15.7109375" customWidth="1"/>
    <col min="13237" max="13238" width="15" customWidth="1"/>
    <col min="13239" max="13239" width="15.85546875" customWidth="1"/>
    <col min="13240" max="13240" width="17.85546875" customWidth="1"/>
    <col min="13241" max="13241" width="15.85546875" bestFit="1" customWidth="1"/>
    <col min="13242" max="13242" width="18.7109375" bestFit="1" customWidth="1"/>
    <col min="13243" max="13243" width="5.7109375" customWidth="1"/>
    <col min="13244" max="13244" width="16.5703125" customWidth="1"/>
    <col min="13245" max="13245" width="18.7109375" bestFit="1" customWidth="1"/>
    <col min="13246" max="13247" width="15.85546875" bestFit="1" customWidth="1"/>
    <col min="13248" max="13248" width="14.85546875" bestFit="1" customWidth="1"/>
    <col min="13249" max="13249" width="14.28515625" bestFit="1" customWidth="1"/>
    <col min="13250" max="13250" width="15.28515625" customWidth="1"/>
    <col min="13251" max="13251" width="15.85546875" customWidth="1"/>
    <col min="13252" max="13252" width="14.28515625" customWidth="1"/>
    <col min="13253" max="13253" width="14.85546875" bestFit="1" customWidth="1"/>
    <col min="13254" max="13254" width="16.140625" customWidth="1"/>
    <col min="13255" max="13255" width="17.28515625" customWidth="1"/>
    <col min="13256" max="13256" width="15.85546875" bestFit="1" customWidth="1"/>
    <col min="13257" max="13257" width="18.7109375" bestFit="1" customWidth="1"/>
    <col min="13259" max="13259" width="14.28515625" bestFit="1" customWidth="1"/>
    <col min="13260" max="13260" width="18.7109375" bestFit="1" customWidth="1"/>
    <col min="13261" max="13262" width="15.85546875" bestFit="1" customWidth="1"/>
    <col min="13263" max="13263" width="14.85546875" bestFit="1" customWidth="1"/>
    <col min="13264" max="13264" width="16.85546875" customWidth="1"/>
    <col min="13265" max="13265" width="15.28515625" customWidth="1"/>
    <col min="13266" max="13266" width="15.85546875" customWidth="1"/>
    <col min="13267" max="13267" width="14.28515625" customWidth="1"/>
    <col min="13268" max="13268" width="14.85546875" bestFit="1" customWidth="1"/>
    <col min="13269" max="13269" width="16.140625" customWidth="1"/>
    <col min="13270" max="13270" width="17.28515625" customWidth="1"/>
    <col min="13271" max="13271" width="15.85546875" bestFit="1" customWidth="1"/>
    <col min="13272" max="13272" width="18.7109375" bestFit="1" customWidth="1"/>
    <col min="13274" max="13274" width="14.28515625" bestFit="1" customWidth="1"/>
    <col min="13275" max="13275" width="18.7109375" bestFit="1" customWidth="1"/>
    <col min="13276" max="13277" width="15.85546875" bestFit="1" customWidth="1"/>
    <col min="13278" max="13278" width="14.85546875" bestFit="1" customWidth="1"/>
    <col min="13279" max="13279" width="14.28515625" bestFit="1" customWidth="1"/>
    <col min="13280" max="13280" width="15.28515625" customWidth="1"/>
    <col min="13281" max="13281" width="15.85546875" customWidth="1"/>
    <col min="13282" max="13282" width="14.28515625" customWidth="1"/>
    <col min="13283" max="13283" width="14.85546875" bestFit="1" customWidth="1"/>
    <col min="13284" max="13284" width="16.140625" customWidth="1"/>
    <col min="13285" max="13285" width="17.28515625" customWidth="1"/>
    <col min="13286" max="13286" width="15.85546875" bestFit="1" customWidth="1"/>
    <col min="13287" max="13287" width="18.7109375" bestFit="1" customWidth="1"/>
    <col min="13289" max="13289" width="14.28515625" bestFit="1" customWidth="1"/>
    <col min="13290" max="13290" width="18.7109375" bestFit="1" customWidth="1"/>
    <col min="13291" max="13292" width="15.85546875" bestFit="1" customWidth="1"/>
    <col min="13293" max="13293" width="14.85546875" bestFit="1" customWidth="1"/>
    <col min="13294" max="13294" width="14.28515625" bestFit="1" customWidth="1"/>
    <col min="13295" max="13295" width="15.28515625" customWidth="1"/>
    <col min="13296" max="13296" width="15.85546875" customWidth="1"/>
    <col min="13297" max="13297" width="14.28515625" customWidth="1"/>
    <col min="13298" max="13298" width="14.85546875" bestFit="1" customWidth="1"/>
    <col min="13299" max="13299" width="16.140625" customWidth="1"/>
    <col min="13300" max="13300" width="17.28515625" customWidth="1"/>
    <col min="13301" max="13301" width="15.85546875" bestFit="1" customWidth="1"/>
    <col min="13302" max="13302" width="18.7109375" bestFit="1" customWidth="1"/>
    <col min="13304" max="13304" width="14.28515625" bestFit="1" customWidth="1"/>
    <col min="13305" max="13305" width="18.7109375" bestFit="1" customWidth="1"/>
    <col min="13306" max="13307" width="15.85546875" bestFit="1" customWidth="1"/>
    <col min="13308" max="13308" width="14.85546875" bestFit="1" customWidth="1"/>
    <col min="13309" max="13309" width="14.28515625" bestFit="1" customWidth="1"/>
    <col min="13310" max="13310" width="15.28515625" customWidth="1"/>
    <col min="13311" max="13311" width="15.85546875" customWidth="1"/>
    <col min="13312" max="13312" width="14.28515625" customWidth="1"/>
    <col min="13313" max="13313" width="14.85546875" bestFit="1" customWidth="1"/>
    <col min="13314" max="13314" width="16.140625" customWidth="1"/>
    <col min="13315" max="13315" width="17.28515625" customWidth="1"/>
    <col min="13316" max="13316" width="15.85546875" bestFit="1" customWidth="1"/>
    <col min="13317" max="13317" width="18.7109375" bestFit="1" customWidth="1"/>
    <col min="13478" max="13478" width="5.7109375" customWidth="1"/>
    <col min="13479" max="13479" width="29" customWidth="1"/>
    <col min="13480" max="13480" width="17.140625" customWidth="1"/>
    <col min="13481" max="13481" width="11.140625" customWidth="1"/>
    <col min="13482" max="13482" width="15.7109375" customWidth="1"/>
    <col min="13483" max="13483" width="16.28515625" customWidth="1"/>
    <col min="13484" max="13484" width="21.140625" customWidth="1"/>
    <col min="13485" max="13485" width="13" customWidth="1"/>
    <col min="13486" max="13486" width="15.28515625" customWidth="1"/>
    <col min="13487" max="13488" width="14.28515625" customWidth="1"/>
    <col min="13489" max="13490" width="15" customWidth="1"/>
    <col min="13491" max="13491" width="17.7109375" customWidth="1"/>
    <col min="13492" max="13492" width="15.7109375" customWidth="1"/>
    <col min="13493" max="13494" width="15" customWidth="1"/>
    <col min="13495" max="13495" width="15.85546875" customWidth="1"/>
    <col min="13496" max="13496" width="17.85546875" customWidth="1"/>
    <col min="13497" max="13497" width="15.85546875" bestFit="1" customWidth="1"/>
    <col min="13498" max="13498" width="18.7109375" bestFit="1" customWidth="1"/>
    <col min="13499" max="13499" width="5.7109375" customWidth="1"/>
    <col min="13500" max="13500" width="16.5703125" customWidth="1"/>
    <col min="13501" max="13501" width="18.7109375" bestFit="1" customWidth="1"/>
    <col min="13502" max="13503" width="15.85546875" bestFit="1" customWidth="1"/>
    <col min="13504" max="13504" width="14.85546875" bestFit="1" customWidth="1"/>
    <col min="13505" max="13505" width="14.28515625" bestFit="1" customWidth="1"/>
    <col min="13506" max="13506" width="15.28515625" customWidth="1"/>
    <col min="13507" max="13507" width="15.85546875" customWidth="1"/>
    <col min="13508" max="13508" width="14.28515625" customWidth="1"/>
    <col min="13509" max="13509" width="14.85546875" bestFit="1" customWidth="1"/>
    <col min="13510" max="13510" width="16.140625" customWidth="1"/>
    <col min="13511" max="13511" width="17.28515625" customWidth="1"/>
    <col min="13512" max="13512" width="15.85546875" bestFit="1" customWidth="1"/>
    <col min="13513" max="13513" width="18.7109375" bestFit="1" customWidth="1"/>
    <col min="13515" max="13515" width="14.28515625" bestFit="1" customWidth="1"/>
    <col min="13516" max="13516" width="18.7109375" bestFit="1" customWidth="1"/>
    <col min="13517" max="13518" width="15.85546875" bestFit="1" customWidth="1"/>
    <col min="13519" max="13519" width="14.85546875" bestFit="1" customWidth="1"/>
    <col min="13520" max="13520" width="16.85546875" customWidth="1"/>
    <col min="13521" max="13521" width="15.28515625" customWidth="1"/>
    <col min="13522" max="13522" width="15.85546875" customWidth="1"/>
    <col min="13523" max="13523" width="14.28515625" customWidth="1"/>
    <col min="13524" max="13524" width="14.85546875" bestFit="1" customWidth="1"/>
    <col min="13525" max="13525" width="16.140625" customWidth="1"/>
    <col min="13526" max="13526" width="17.28515625" customWidth="1"/>
    <col min="13527" max="13527" width="15.85546875" bestFit="1" customWidth="1"/>
    <col min="13528" max="13528" width="18.7109375" bestFit="1" customWidth="1"/>
    <col min="13530" max="13530" width="14.28515625" bestFit="1" customWidth="1"/>
    <col min="13531" max="13531" width="18.7109375" bestFit="1" customWidth="1"/>
    <col min="13532" max="13533" width="15.85546875" bestFit="1" customWidth="1"/>
    <col min="13534" max="13534" width="14.85546875" bestFit="1" customWidth="1"/>
    <col min="13535" max="13535" width="14.28515625" bestFit="1" customWidth="1"/>
    <col min="13536" max="13536" width="15.28515625" customWidth="1"/>
    <col min="13537" max="13537" width="15.85546875" customWidth="1"/>
    <col min="13538" max="13538" width="14.28515625" customWidth="1"/>
    <col min="13539" max="13539" width="14.85546875" bestFit="1" customWidth="1"/>
    <col min="13540" max="13540" width="16.140625" customWidth="1"/>
    <col min="13541" max="13541" width="17.28515625" customWidth="1"/>
    <col min="13542" max="13542" width="15.85546875" bestFit="1" customWidth="1"/>
    <col min="13543" max="13543" width="18.7109375" bestFit="1" customWidth="1"/>
    <col min="13545" max="13545" width="14.28515625" bestFit="1" customWidth="1"/>
    <col min="13546" max="13546" width="18.7109375" bestFit="1" customWidth="1"/>
    <col min="13547" max="13548" width="15.85546875" bestFit="1" customWidth="1"/>
    <col min="13549" max="13549" width="14.85546875" bestFit="1" customWidth="1"/>
    <col min="13550" max="13550" width="14.28515625" bestFit="1" customWidth="1"/>
    <col min="13551" max="13551" width="15.28515625" customWidth="1"/>
    <col min="13552" max="13552" width="15.85546875" customWidth="1"/>
    <col min="13553" max="13553" width="14.28515625" customWidth="1"/>
    <col min="13554" max="13554" width="14.85546875" bestFit="1" customWidth="1"/>
    <col min="13555" max="13555" width="16.140625" customWidth="1"/>
    <col min="13556" max="13556" width="17.28515625" customWidth="1"/>
    <col min="13557" max="13557" width="15.85546875" bestFit="1" customWidth="1"/>
    <col min="13558" max="13558" width="18.7109375" bestFit="1" customWidth="1"/>
    <col min="13560" max="13560" width="14.28515625" bestFit="1" customWidth="1"/>
    <col min="13561" max="13561" width="18.7109375" bestFit="1" customWidth="1"/>
    <col min="13562" max="13563" width="15.85546875" bestFit="1" customWidth="1"/>
    <col min="13564" max="13564" width="14.85546875" bestFit="1" customWidth="1"/>
    <col min="13565" max="13565" width="14.28515625" bestFit="1" customWidth="1"/>
    <col min="13566" max="13566" width="15.28515625" customWidth="1"/>
    <col min="13567" max="13567" width="15.85546875" customWidth="1"/>
    <col min="13568" max="13568" width="14.28515625" customWidth="1"/>
    <col min="13569" max="13569" width="14.85546875" bestFit="1" customWidth="1"/>
    <col min="13570" max="13570" width="16.140625" customWidth="1"/>
    <col min="13571" max="13571" width="17.28515625" customWidth="1"/>
    <col min="13572" max="13572" width="15.85546875" bestFit="1" customWidth="1"/>
    <col min="13573" max="13573" width="18.7109375" bestFit="1" customWidth="1"/>
    <col min="13734" max="13734" width="5.7109375" customWidth="1"/>
    <col min="13735" max="13735" width="29" customWidth="1"/>
    <col min="13736" max="13736" width="17.140625" customWidth="1"/>
    <col min="13737" max="13737" width="11.140625" customWidth="1"/>
    <col min="13738" max="13738" width="15.7109375" customWidth="1"/>
    <col min="13739" max="13739" width="16.28515625" customWidth="1"/>
    <col min="13740" max="13740" width="21.140625" customWidth="1"/>
    <col min="13741" max="13741" width="13" customWidth="1"/>
    <col min="13742" max="13742" width="15.28515625" customWidth="1"/>
    <col min="13743" max="13744" width="14.28515625" customWidth="1"/>
    <col min="13745" max="13746" width="15" customWidth="1"/>
    <col min="13747" max="13747" width="17.7109375" customWidth="1"/>
    <col min="13748" max="13748" width="15.7109375" customWidth="1"/>
    <col min="13749" max="13750" width="15" customWidth="1"/>
    <col min="13751" max="13751" width="15.85546875" customWidth="1"/>
    <col min="13752" max="13752" width="17.85546875" customWidth="1"/>
    <col min="13753" max="13753" width="15.85546875" bestFit="1" customWidth="1"/>
    <col min="13754" max="13754" width="18.7109375" bestFit="1" customWidth="1"/>
    <col min="13755" max="13755" width="5.7109375" customWidth="1"/>
    <col min="13756" max="13756" width="16.5703125" customWidth="1"/>
    <col min="13757" max="13757" width="18.7109375" bestFit="1" customWidth="1"/>
    <col min="13758" max="13759" width="15.85546875" bestFit="1" customWidth="1"/>
    <col min="13760" max="13760" width="14.85546875" bestFit="1" customWidth="1"/>
    <col min="13761" max="13761" width="14.28515625" bestFit="1" customWidth="1"/>
    <col min="13762" max="13762" width="15.28515625" customWidth="1"/>
    <col min="13763" max="13763" width="15.85546875" customWidth="1"/>
    <col min="13764" max="13764" width="14.28515625" customWidth="1"/>
    <col min="13765" max="13765" width="14.85546875" bestFit="1" customWidth="1"/>
    <col min="13766" max="13766" width="16.140625" customWidth="1"/>
    <col min="13767" max="13767" width="17.28515625" customWidth="1"/>
    <col min="13768" max="13768" width="15.85546875" bestFit="1" customWidth="1"/>
    <col min="13769" max="13769" width="18.7109375" bestFit="1" customWidth="1"/>
    <col min="13771" max="13771" width="14.28515625" bestFit="1" customWidth="1"/>
    <col min="13772" max="13772" width="18.7109375" bestFit="1" customWidth="1"/>
    <col min="13773" max="13774" width="15.85546875" bestFit="1" customWidth="1"/>
    <col min="13775" max="13775" width="14.85546875" bestFit="1" customWidth="1"/>
    <col min="13776" max="13776" width="16.85546875" customWidth="1"/>
    <col min="13777" max="13777" width="15.28515625" customWidth="1"/>
    <col min="13778" max="13778" width="15.85546875" customWidth="1"/>
    <col min="13779" max="13779" width="14.28515625" customWidth="1"/>
    <col min="13780" max="13780" width="14.85546875" bestFit="1" customWidth="1"/>
    <col min="13781" max="13781" width="16.140625" customWidth="1"/>
    <col min="13782" max="13782" width="17.28515625" customWidth="1"/>
    <col min="13783" max="13783" width="15.85546875" bestFit="1" customWidth="1"/>
    <col min="13784" max="13784" width="18.7109375" bestFit="1" customWidth="1"/>
    <col min="13786" max="13786" width="14.28515625" bestFit="1" customWidth="1"/>
    <col min="13787" max="13787" width="18.7109375" bestFit="1" customWidth="1"/>
    <col min="13788" max="13789" width="15.85546875" bestFit="1" customWidth="1"/>
    <col min="13790" max="13790" width="14.85546875" bestFit="1" customWidth="1"/>
    <col min="13791" max="13791" width="14.28515625" bestFit="1" customWidth="1"/>
    <col min="13792" max="13792" width="15.28515625" customWidth="1"/>
    <col min="13793" max="13793" width="15.85546875" customWidth="1"/>
    <col min="13794" max="13794" width="14.28515625" customWidth="1"/>
    <col min="13795" max="13795" width="14.85546875" bestFit="1" customWidth="1"/>
    <col min="13796" max="13796" width="16.140625" customWidth="1"/>
    <col min="13797" max="13797" width="17.28515625" customWidth="1"/>
    <col min="13798" max="13798" width="15.85546875" bestFit="1" customWidth="1"/>
    <col min="13799" max="13799" width="18.7109375" bestFit="1" customWidth="1"/>
    <col min="13801" max="13801" width="14.28515625" bestFit="1" customWidth="1"/>
    <col min="13802" max="13802" width="18.7109375" bestFit="1" customWidth="1"/>
    <col min="13803" max="13804" width="15.85546875" bestFit="1" customWidth="1"/>
    <col min="13805" max="13805" width="14.85546875" bestFit="1" customWidth="1"/>
    <col min="13806" max="13806" width="14.28515625" bestFit="1" customWidth="1"/>
    <col min="13807" max="13807" width="15.28515625" customWidth="1"/>
    <col min="13808" max="13808" width="15.85546875" customWidth="1"/>
    <col min="13809" max="13809" width="14.28515625" customWidth="1"/>
    <col min="13810" max="13810" width="14.85546875" bestFit="1" customWidth="1"/>
    <col min="13811" max="13811" width="16.140625" customWidth="1"/>
    <col min="13812" max="13812" width="17.28515625" customWidth="1"/>
    <col min="13813" max="13813" width="15.85546875" bestFit="1" customWidth="1"/>
    <col min="13814" max="13814" width="18.7109375" bestFit="1" customWidth="1"/>
    <col min="13816" max="13816" width="14.28515625" bestFit="1" customWidth="1"/>
    <col min="13817" max="13817" width="18.7109375" bestFit="1" customWidth="1"/>
    <col min="13818" max="13819" width="15.85546875" bestFit="1" customWidth="1"/>
    <col min="13820" max="13820" width="14.85546875" bestFit="1" customWidth="1"/>
    <col min="13821" max="13821" width="14.28515625" bestFit="1" customWidth="1"/>
    <col min="13822" max="13822" width="15.28515625" customWidth="1"/>
    <col min="13823" max="13823" width="15.85546875" customWidth="1"/>
    <col min="13824" max="13824" width="14.28515625" customWidth="1"/>
    <col min="13825" max="13825" width="14.85546875" bestFit="1" customWidth="1"/>
    <col min="13826" max="13826" width="16.140625" customWidth="1"/>
    <col min="13827" max="13827" width="17.28515625" customWidth="1"/>
    <col min="13828" max="13828" width="15.85546875" bestFit="1" customWidth="1"/>
    <col min="13829" max="13829" width="18.7109375" bestFit="1" customWidth="1"/>
    <col min="13990" max="13990" width="5.7109375" customWidth="1"/>
    <col min="13991" max="13991" width="29" customWidth="1"/>
    <col min="13992" max="13992" width="17.140625" customWidth="1"/>
    <col min="13993" max="13993" width="11.140625" customWidth="1"/>
    <col min="13994" max="13994" width="15.7109375" customWidth="1"/>
    <col min="13995" max="13995" width="16.28515625" customWidth="1"/>
    <col min="13996" max="13996" width="21.140625" customWidth="1"/>
    <col min="13997" max="13997" width="13" customWidth="1"/>
    <col min="13998" max="13998" width="15.28515625" customWidth="1"/>
    <col min="13999" max="14000" width="14.28515625" customWidth="1"/>
    <col min="14001" max="14002" width="15" customWidth="1"/>
    <col min="14003" max="14003" width="17.7109375" customWidth="1"/>
    <col min="14004" max="14004" width="15.7109375" customWidth="1"/>
    <col min="14005" max="14006" width="15" customWidth="1"/>
    <col min="14007" max="14007" width="15.85546875" customWidth="1"/>
    <col min="14008" max="14008" width="17.85546875" customWidth="1"/>
    <col min="14009" max="14009" width="15.85546875" bestFit="1" customWidth="1"/>
    <col min="14010" max="14010" width="18.7109375" bestFit="1" customWidth="1"/>
    <col min="14011" max="14011" width="5.7109375" customWidth="1"/>
    <col min="14012" max="14012" width="16.5703125" customWidth="1"/>
    <col min="14013" max="14013" width="18.7109375" bestFit="1" customWidth="1"/>
    <col min="14014" max="14015" width="15.85546875" bestFit="1" customWidth="1"/>
    <col min="14016" max="14016" width="14.85546875" bestFit="1" customWidth="1"/>
    <col min="14017" max="14017" width="14.28515625" bestFit="1" customWidth="1"/>
    <col min="14018" max="14018" width="15.28515625" customWidth="1"/>
    <col min="14019" max="14019" width="15.85546875" customWidth="1"/>
    <col min="14020" max="14020" width="14.28515625" customWidth="1"/>
    <col min="14021" max="14021" width="14.85546875" bestFit="1" customWidth="1"/>
    <col min="14022" max="14022" width="16.140625" customWidth="1"/>
    <col min="14023" max="14023" width="17.28515625" customWidth="1"/>
    <col min="14024" max="14024" width="15.85546875" bestFit="1" customWidth="1"/>
    <col min="14025" max="14025" width="18.7109375" bestFit="1" customWidth="1"/>
    <col min="14027" max="14027" width="14.28515625" bestFit="1" customWidth="1"/>
    <col min="14028" max="14028" width="18.7109375" bestFit="1" customWidth="1"/>
    <col min="14029" max="14030" width="15.85546875" bestFit="1" customWidth="1"/>
    <col min="14031" max="14031" width="14.85546875" bestFit="1" customWidth="1"/>
    <col min="14032" max="14032" width="16.85546875" customWidth="1"/>
    <col min="14033" max="14033" width="15.28515625" customWidth="1"/>
    <col min="14034" max="14034" width="15.85546875" customWidth="1"/>
    <col min="14035" max="14035" width="14.28515625" customWidth="1"/>
    <col min="14036" max="14036" width="14.85546875" bestFit="1" customWidth="1"/>
    <col min="14037" max="14037" width="16.140625" customWidth="1"/>
    <col min="14038" max="14038" width="17.28515625" customWidth="1"/>
    <col min="14039" max="14039" width="15.85546875" bestFit="1" customWidth="1"/>
    <col min="14040" max="14040" width="18.7109375" bestFit="1" customWidth="1"/>
    <col min="14042" max="14042" width="14.28515625" bestFit="1" customWidth="1"/>
    <col min="14043" max="14043" width="18.7109375" bestFit="1" customWidth="1"/>
    <col min="14044" max="14045" width="15.85546875" bestFit="1" customWidth="1"/>
    <col min="14046" max="14046" width="14.85546875" bestFit="1" customWidth="1"/>
    <col min="14047" max="14047" width="14.28515625" bestFit="1" customWidth="1"/>
    <col min="14048" max="14048" width="15.28515625" customWidth="1"/>
    <col min="14049" max="14049" width="15.85546875" customWidth="1"/>
    <col min="14050" max="14050" width="14.28515625" customWidth="1"/>
    <col min="14051" max="14051" width="14.85546875" bestFit="1" customWidth="1"/>
    <col min="14052" max="14052" width="16.140625" customWidth="1"/>
    <col min="14053" max="14053" width="17.28515625" customWidth="1"/>
    <col min="14054" max="14054" width="15.85546875" bestFit="1" customWidth="1"/>
    <col min="14055" max="14055" width="18.7109375" bestFit="1" customWidth="1"/>
    <col min="14057" max="14057" width="14.28515625" bestFit="1" customWidth="1"/>
    <col min="14058" max="14058" width="18.7109375" bestFit="1" customWidth="1"/>
    <col min="14059" max="14060" width="15.85546875" bestFit="1" customWidth="1"/>
    <col min="14061" max="14061" width="14.85546875" bestFit="1" customWidth="1"/>
    <col min="14062" max="14062" width="14.28515625" bestFit="1" customWidth="1"/>
    <col min="14063" max="14063" width="15.28515625" customWidth="1"/>
    <col min="14064" max="14064" width="15.85546875" customWidth="1"/>
    <col min="14065" max="14065" width="14.28515625" customWidth="1"/>
    <col min="14066" max="14066" width="14.85546875" bestFit="1" customWidth="1"/>
    <col min="14067" max="14067" width="16.140625" customWidth="1"/>
    <col min="14068" max="14068" width="17.28515625" customWidth="1"/>
    <col min="14069" max="14069" width="15.85546875" bestFit="1" customWidth="1"/>
    <col min="14070" max="14070" width="18.7109375" bestFit="1" customWidth="1"/>
    <col min="14072" max="14072" width="14.28515625" bestFit="1" customWidth="1"/>
    <col min="14073" max="14073" width="18.7109375" bestFit="1" customWidth="1"/>
    <col min="14074" max="14075" width="15.85546875" bestFit="1" customWidth="1"/>
    <col min="14076" max="14076" width="14.85546875" bestFit="1" customWidth="1"/>
    <col min="14077" max="14077" width="14.28515625" bestFit="1" customWidth="1"/>
    <col min="14078" max="14078" width="15.28515625" customWidth="1"/>
    <col min="14079" max="14079" width="15.85546875" customWidth="1"/>
    <col min="14080" max="14080" width="14.28515625" customWidth="1"/>
    <col min="14081" max="14081" width="14.85546875" bestFit="1" customWidth="1"/>
    <col min="14082" max="14082" width="16.140625" customWidth="1"/>
    <col min="14083" max="14083" width="17.28515625" customWidth="1"/>
    <col min="14084" max="14084" width="15.85546875" bestFit="1" customWidth="1"/>
    <col min="14085" max="14085" width="18.7109375" bestFit="1" customWidth="1"/>
    <col min="14246" max="14246" width="5.7109375" customWidth="1"/>
    <col min="14247" max="14247" width="29" customWidth="1"/>
    <col min="14248" max="14248" width="17.140625" customWidth="1"/>
    <col min="14249" max="14249" width="11.140625" customWidth="1"/>
    <col min="14250" max="14250" width="15.7109375" customWidth="1"/>
    <col min="14251" max="14251" width="16.28515625" customWidth="1"/>
    <col min="14252" max="14252" width="21.140625" customWidth="1"/>
    <col min="14253" max="14253" width="13" customWidth="1"/>
    <col min="14254" max="14254" width="15.28515625" customWidth="1"/>
    <col min="14255" max="14256" width="14.28515625" customWidth="1"/>
    <col min="14257" max="14258" width="15" customWidth="1"/>
    <col min="14259" max="14259" width="17.7109375" customWidth="1"/>
    <col min="14260" max="14260" width="15.7109375" customWidth="1"/>
    <col min="14261" max="14262" width="15" customWidth="1"/>
    <col min="14263" max="14263" width="15.85546875" customWidth="1"/>
    <col min="14264" max="14264" width="17.85546875" customWidth="1"/>
    <col min="14265" max="14265" width="15.85546875" bestFit="1" customWidth="1"/>
    <col min="14266" max="14266" width="18.7109375" bestFit="1" customWidth="1"/>
    <col min="14267" max="14267" width="5.7109375" customWidth="1"/>
    <col min="14268" max="14268" width="16.5703125" customWidth="1"/>
    <col min="14269" max="14269" width="18.7109375" bestFit="1" customWidth="1"/>
    <col min="14270" max="14271" width="15.85546875" bestFit="1" customWidth="1"/>
    <col min="14272" max="14272" width="14.85546875" bestFit="1" customWidth="1"/>
    <col min="14273" max="14273" width="14.28515625" bestFit="1" customWidth="1"/>
    <col min="14274" max="14274" width="15.28515625" customWidth="1"/>
    <col min="14275" max="14275" width="15.85546875" customWidth="1"/>
    <col min="14276" max="14276" width="14.28515625" customWidth="1"/>
    <col min="14277" max="14277" width="14.85546875" bestFit="1" customWidth="1"/>
    <col min="14278" max="14278" width="16.140625" customWidth="1"/>
    <col min="14279" max="14279" width="17.28515625" customWidth="1"/>
    <col min="14280" max="14280" width="15.85546875" bestFit="1" customWidth="1"/>
    <col min="14281" max="14281" width="18.7109375" bestFit="1" customWidth="1"/>
    <col min="14283" max="14283" width="14.28515625" bestFit="1" customWidth="1"/>
    <col min="14284" max="14284" width="18.7109375" bestFit="1" customWidth="1"/>
    <col min="14285" max="14286" width="15.85546875" bestFit="1" customWidth="1"/>
    <col min="14287" max="14287" width="14.85546875" bestFit="1" customWidth="1"/>
    <col min="14288" max="14288" width="16.85546875" customWidth="1"/>
    <col min="14289" max="14289" width="15.28515625" customWidth="1"/>
    <col min="14290" max="14290" width="15.85546875" customWidth="1"/>
    <col min="14291" max="14291" width="14.28515625" customWidth="1"/>
    <col min="14292" max="14292" width="14.85546875" bestFit="1" customWidth="1"/>
    <col min="14293" max="14293" width="16.140625" customWidth="1"/>
    <col min="14294" max="14294" width="17.28515625" customWidth="1"/>
    <col min="14295" max="14295" width="15.85546875" bestFit="1" customWidth="1"/>
    <col min="14296" max="14296" width="18.7109375" bestFit="1" customWidth="1"/>
    <col min="14298" max="14298" width="14.28515625" bestFit="1" customWidth="1"/>
    <col min="14299" max="14299" width="18.7109375" bestFit="1" customWidth="1"/>
    <col min="14300" max="14301" width="15.85546875" bestFit="1" customWidth="1"/>
    <col min="14302" max="14302" width="14.85546875" bestFit="1" customWidth="1"/>
    <col min="14303" max="14303" width="14.28515625" bestFit="1" customWidth="1"/>
    <col min="14304" max="14304" width="15.28515625" customWidth="1"/>
    <col min="14305" max="14305" width="15.85546875" customWidth="1"/>
    <col min="14306" max="14306" width="14.28515625" customWidth="1"/>
    <col min="14307" max="14307" width="14.85546875" bestFit="1" customWidth="1"/>
    <col min="14308" max="14308" width="16.140625" customWidth="1"/>
    <col min="14309" max="14309" width="17.28515625" customWidth="1"/>
    <col min="14310" max="14310" width="15.85546875" bestFit="1" customWidth="1"/>
    <col min="14311" max="14311" width="18.7109375" bestFit="1" customWidth="1"/>
    <col min="14313" max="14313" width="14.28515625" bestFit="1" customWidth="1"/>
    <col min="14314" max="14314" width="18.7109375" bestFit="1" customWidth="1"/>
    <col min="14315" max="14316" width="15.85546875" bestFit="1" customWidth="1"/>
    <col min="14317" max="14317" width="14.85546875" bestFit="1" customWidth="1"/>
    <col min="14318" max="14318" width="14.28515625" bestFit="1" customWidth="1"/>
    <col min="14319" max="14319" width="15.28515625" customWidth="1"/>
    <col min="14320" max="14320" width="15.85546875" customWidth="1"/>
    <col min="14321" max="14321" width="14.28515625" customWidth="1"/>
    <col min="14322" max="14322" width="14.85546875" bestFit="1" customWidth="1"/>
    <col min="14323" max="14323" width="16.140625" customWidth="1"/>
    <col min="14324" max="14324" width="17.28515625" customWidth="1"/>
    <col min="14325" max="14325" width="15.85546875" bestFit="1" customWidth="1"/>
    <col min="14326" max="14326" width="18.7109375" bestFit="1" customWidth="1"/>
    <col min="14328" max="14328" width="14.28515625" bestFit="1" customWidth="1"/>
    <col min="14329" max="14329" width="18.7109375" bestFit="1" customWidth="1"/>
    <col min="14330" max="14331" width="15.85546875" bestFit="1" customWidth="1"/>
    <col min="14332" max="14332" width="14.85546875" bestFit="1" customWidth="1"/>
    <col min="14333" max="14333" width="14.28515625" bestFit="1" customWidth="1"/>
    <col min="14334" max="14334" width="15.28515625" customWidth="1"/>
    <col min="14335" max="14335" width="15.85546875" customWidth="1"/>
    <col min="14336" max="14336" width="14.28515625" customWidth="1"/>
    <col min="14337" max="14337" width="14.85546875" bestFit="1" customWidth="1"/>
    <col min="14338" max="14338" width="16.140625" customWidth="1"/>
    <col min="14339" max="14339" width="17.28515625" customWidth="1"/>
    <col min="14340" max="14340" width="15.85546875" bestFit="1" customWidth="1"/>
    <col min="14341" max="14341" width="18.7109375" bestFit="1" customWidth="1"/>
    <col min="14502" max="14502" width="5.7109375" customWidth="1"/>
    <col min="14503" max="14503" width="29" customWidth="1"/>
    <col min="14504" max="14504" width="17.140625" customWidth="1"/>
    <col min="14505" max="14505" width="11.140625" customWidth="1"/>
    <col min="14506" max="14506" width="15.7109375" customWidth="1"/>
    <col min="14507" max="14507" width="16.28515625" customWidth="1"/>
    <col min="14508" max="14508" width="21.140625" customWidth="1"/>
    <col min="14509" max="14509" width="13" customWidth="1"/>
    <col min="14510" max="14510" width="15.28515625" customWidth="1"/>
    <col min="14511" max="14512" width="14.28515625" customWidth="1"/>
    <col min="14513" max="14514" width="15" customWidth="1"/>
    <col min="14515" max="14515" width="17.7109375" customWidth="1"/>
    <col min="14516" max="14516" width="15.7109375" customWidth="1"/>
    <col min="14517" max="14518" width="15" customWidth="1"/>
    <col min="14519" max="14519" width="15.85546875" customWidth="1"/>
    <col min="14520" max="14520" width="17.85546875" customWidth="1"/>
    <col min="14521" max="14521" width="15.85546875" bestFit="1" customWidth="1"/>
    <col min="14522" max="14522" width="18.7109375" bestFit="1" customWidth="1"/>
    <col min="14523" max="14523" width="5.7109375" customWidth="1"/>
    <col min="14524" max="14524" width="16.5703125" customWidth="1"/>
    <col min="14525" max="14525" width="18.7109375" bestFit="1" customWidth="1"/>
    <col min="14526" max="14527" width="15.85546875" bestFit="1" customWidth="1"/>
    <col min="14528" max="14528" width="14.85546875" bestFit="1" customWidth="1"/>
    <col min="14529" max="14529" width="14.28515625" bestFit="1" customWidth="1"/>
    <col min="14530" max="14530" width="15.28515625" customWidth="1"/>
    <col min="14531" max="14531" width="15.85546875" customWidth="1"/>
    <col min="14532" max="14532" width="14.28515625" customWidth="1"/>
    <col min="14533" max="14533" width="14.85546875" bestFit="1" customWidth="1"/>
    <col min="14534" max="14534" width="16.140625" customWidth="1"/>
    <col min="14535" max="14535" width="17.28515625" customWidth="1"/>
    <col min="14536" max="14536" width="15.85546875" bestFit="1" customWidth="1"/>
    <col min="14537" max="14537" width="18.7109375" bestFit="1" customWidth="1"/>
    <col min="14539" max="14539" width="14.28515625" bestFit="1" customWidth="1"/>
    <col min="14540" max="14540" width="18.7109375" bestFit="1" customWidth="1"/>
    <col min="14541" max="14542" width="15.85546875" bestFit="1" customWidth="1"/>
    <col min="14543" max="14543" width="14.85546875" bestFit="1" customWidth="1"/>
    <col min="14544" max="14544" width="16.85546875" customWidth="1"/>
    <col min="14545" max="14545" width="15.28515625" customWidth="1"/>
    <col min="14546" max="14546" width="15.85546875" customWidth="1"/>
    <col min="14547" max="14547" width="14.28515625" customWidth="1"/>
    <col min="14548" max="14548" width="14.85546875" bestFit="1" customWidth="1"/>
    <col min="14549" max="14549" width="16.140625" customWidth="1"/>
    <col min="14550" max="14550" width="17.28515625" customWidth="1"/>
    <col min="14551" max="14551" width="15.85546875" bestFit="1" customWidth="1"/>
    <col min="14552" max="14552" width="18.7109375" bestFit="1" customWidth="1"/>
    <col min="14554" max="14554" width="14.28515625" bestFit="1" customWidth="1"/>
    <col min="14555" max="14555" width="18.7109375" bestFit="1" customWidth="1"/>
    <col min="14556" max="14557" width="15.85546875" bestFit="1" customWidth="1"/>
    <col min="14558" max="14558" width="14.85546875" bestFit="1" customWidth="1"/>
    <col min="14559" max="14559" width="14.28515625" bestFit="1" customWidth="1"/>
    <col min="14560" max="14560" width="15.28515625" customWidth="1"/>
    <col min="14561" max="14561" width="15.85546875" customWidth="1"/>
    <col min="14562" max="14562" width="14.28515625" customWidth="1"/>
    <col min="14563" max="14563" width="14.85546875" bestFit="1" customWidth="1"/>
    <col min="14564" max="14564" width="16.140625" customWidth="1"/>
    <col min="14565" max="14565" width="17.28515625" customWidth="1"/>
    <col min="14566" max="14566" width="15.85546875" bestFit="1" customWidth="1"/>
    <col min="14567" max="14567" width="18.7109375" bestFit="1" customWidth="1"/>
    <col min="14569" max="14569" width="14.28515625" bestFit="1" customWidth="1"/>
    <col min="14570" max="14570" width="18.7109375" bestFit="1" customWidth="1"/>
    <col min="14571" max="14572" width="15.85546875" bestFit="1" customWidth="1"/>
    <col min="14573" max="14573" width="14.85546875" bestFit="1" customWidth="1"/>
    <col min="14574" max="14574" width="14.28515625" bestFit="1" customWidth="1"/>
    <col min="14575" max="14575" width="15.28515625" customWidth="1"/>
    <col min="14576" max="14576" width="15.85546875" customWidth="1"/>
    <col min="14577" max="14577" width="14.28515625" customWidth="1"/>
    <col min="14578" max="14578" width="14.85546875" bestFit="1" customWidth="1"/>
    <col min="14579" max="14579" width="16.140625" customWidth="1"/>
    <col min="14580" max="14580" width="17.28515625" customWidth="1"/>
    <col min="14581" max="14581" width="15.85546875" bestFit="1" customWidth="1"/>
    <col min="14582" max="14582" width="18.7109375" bestFit="1" customWidth="1"/>
    <col min="14584" max="14584" width="14.28515625" bestFit="1" customWidth="1"/>
    <col min="14585" max="14585" width="18.7109375" bestFit="1" customWidth="1"/>
    <col min="14586" max="14587" width="15.85546875" bestFit="1" customWidth="1"/>
    <col min="14588" max="14588" width="14.85546875" bestFit="1" customWidth="1"/>
    <col min="14589" max="14589" width="14.28515625" bestFit="1" customWidth="1"/>
    <col min="14590" max="14590" width="15.28515625" customWidth="1"/>
    <col min="14591" max="14591" width="15.85546875" customWidth="1"/>
    <col min="14592" max="14592" width="14.28515625" customWidth="1"/>
    <col min="14593" max="14593" width="14.85546875" bestFit="1" customWidth="1"/>
    <col min="14594" max="14594" width="16.140625" customWidth="1"/>
    <col min="14595" max="14595" width="17.28515625" customWidth="1"/>
    <col min="14596" max="14596" width="15.85546875" bestFit="1" customWidth="1"/>
    <col min="14597" max="14597" width="18.7109375" bestFit="1" customWidth="1"/>
    <col min="14758" max="14758" width="5.7109375" customWidth="1"/>
    <col min="14759" max="14759" width="29" customWidth="1"/>
    <col min="14760" max="14760" width="17.140625" customWidth="1"/>
    <col min="14761" max="14761" width="11.140625" customWidth="1"/>
    <col min="14762" max="14762" width="15.7109375" customWidth="1"/>
    <col min="14763" max="14763" width="16.28515625" customWidth="1"/>
    <col min="14764" max="14764" width="21.140625" customWidth="1"/>
    <col min="14765" max="14765" width="13" customWidth="1"/>
    <col min="14766" max="14766" width="15.28515625" customWidth="1"/>
    <col min="14767" max="14768" width="14.28515625" customWidth="1"/>
    <col min="14769" max="14770" width="15" customWidth="1"/>
    <col min="14771" max="14771" width="17.7109375" customWidth="1"/>
    <col min="14772" max="14772" width="15.7109375" customWidth="1"/>
    <col min="14773" max="14774" width="15" customWidth="1"/>
    <col min="14775" max="14775" width="15.85546875" customWidth="1"/>
    <col min="14776" max="14776" width="17.85546875" customWidth="1"/>
    <col min="14777" max="14777" width="15.85546875" bestFit="1" customWidth="1"/>
    <col min="14778" max="14778" width="18.7109375" bestFit="1" customWidth="1"/>
    <col min="14779" max="14779" width="5.7109375" customWidth="1"/>
    <col min="14780" max="14780" width="16.5703125" customWidth="1"/>
    <col min="14781" max="14781" width="18.7109375" bestFit="1" customWidth="1"/>
    <col min="14782" max="14783" width="15.85546875" bestFit="1" customWidth="1"/>
    <col min="14784" max="14784" width="14.85546875" bestFit="1" customWidth="1"/>
    <col min="14785" max="14785" width="14.28515625" bestFit="1" customWidth="1"/>
    <col min="14786" max="14786" width="15.28515625" customWidth="1"/>
    <col min="14787" max="14787" width="15.85546875" customWidth="1"/>
    <col min="14788" max="14788" width="14.28515625" customWidth="1"/>
    <col min="14789" max="14789" width="14.85546875" bestFit="1" customWidth="1"/>
    <col min="14790" max="14790" width="16.140625" customWidth="1"/>
    <col min="14791" max="14791" width="17.28515625" customWidth="1"/>
    <col min="14792" max="14792" width="15.85546875" bestFit="1" customWidth="1"/>
    <col min="14793" max="14793" width="18.7109375" bestFit="1" customWidth="1"/>
    <col min="14795" max="14795" width="14.28515625" bestFit="1" customWidth="1"/>
    <col min="14796" max="14796" width="18.7109375" bestFit="1" customWidth="1"/>
    <col min="14797" max="14798" width="15.85546875" bestFit="1" customWidth="1"/>
    <col min="14799" max="14799" width="14.85546875" bestFit="1" customWidth="1"/>
    <col min="14800" max="14800" width="16.85546875" customWidth="1"/>
    <col min="14801" max="14801" width="15.28515625" customWidth="1"/>
    <col min="14802" max="14802" width="15.85546875" customWidth="1"/>
    <col min="14803" max="14803" width="14.28515625" customWidth="1"/>
    <col min="14804" max="14804" width="14.85546875" bestFit="1" customWidth="1"/>
    <col min="14805" max="14805" width="16.140625" customWidth="1"/>
    <col min="14806" max="14806" width="17.28515625" customWidth="1"/>
    <col min="14807" max="14807" width="15.85546875" bestFit="1" customWidth="1"/>
    <col min="14808" max="14808" width="18.7109375" bestFit="1" customWidth="1"/>
    <col min="14810" max="14810" width="14.28515625" bestFit="1" customWidth="1"/>
    <col min="14811" max="14811" width="18.7109375" bestFit="1" customWidth="1"/>
    <col min="14812" max="14813" width="15.85546875" bestFit="1" customWidth="1"/>
    <col min="14814" max="14814" width="14.85546875" bestFit="1" customWidth="1"/>
    <col min="14815" max="14815" width="14.28515625" bestFit="1" customWidth="1"/>
    <col min="14816" max="14816" width="15.28515625" customWidth="1"/>
    <col min="14817" max="14817" width="15.85546875" customWidth="1"/>
    <col min="14818" max="14818" width="14.28515625" customWidth="1"/>
    <col min="14819" max="14819" width="14.85546875" bestFit="1" customWidth="1"/>
    <col min="14820" max="14820" width="16.140625" customWidth="1"/>
    <col min="14821" max="14821" width="17.28515625" customWidth="1"/>
    <col min="14822" max="14822" width="15.85546875" bestFit="1" customWidth="1"/>
    <col min="14823" max="14823" width="18.7109375" bestFit="1" customWidth="1"/>
    <col min="14825" max="14825" width="14.28515625" bestFit="1" customWidth="1"/>
    <col min="14826" max="14826" width="18.7109375" bestFit="1" customWidth="1"/>
    <col min="14827" max="14828" width="15.85546875" bestFit="1" customWidth="1"/>
    <col min="14829" max="14829" width="14.85546875" bestFit="1" customWidth="1"/>
    <col min="14830" max="14830" width="14.28515625" bestFit="1" customWidth="1"/>
    <col min="14831" max="14831" width="15.28515625" customWidth="1"/>
    <col min="14832" max="14832" width="15.85546875" customWidth="1"/>
    <col min="14833" max="14833" width="14.28515625" customWidth="1"/>
    <col min="14834" max="14834" width="14.85546875" bestFit="1" customWidth="1"/>
    <col min="14835" max="14835" width="16.140625" customWidth="1"/>
    <col min="14836" max="14836" width="17.28515625" customWidth="1"/>
    <col min="14837" max="14837" width="15.85546875" bestFit="1" customWidth="1"/>
    <col min="14838" max="14838" width="18.7109375" bestFit="1" customWidth="1"/>
    <col min="14840" max="14840" width="14.28515625" bestFit="1" customWidth="1"/>
    <col min="14841" max="14841" width="18.7109375" bestFit="1" customWidth="1"/>
    <col min="14842" max="14843" width="15.85546875" bestFit="1" customWidth="1"/>
    <col min="14844" max="14844" width="14.85546875" bestFit="1" customWidth="1"/>
    <col min="14845" max="14845" width="14.28515625" bestFit="1" customWidth="1"/>
    <col min="14846" max="14846" width="15.28515625" customWidth="1"/>
    <col min="14847" max="14847" width="15.85546875" customWidth="1"/>
    <col min="14848" max="14848" width="14.28515625" customWidth="1"/>
    <col min="14849" max="14849" width="14.85546875" bestFit="1" customWidth="1"/>
    <col min="14850" max="14850" width="16.140625" customWidth="1"/>
    <col min="14851" max="14851" width="17.28515625" customWidth="1"/>
    <col min="14852" max="14852" width="15.85546875" bestFit="1" customWidth="1"/>
    <col min="14853" max="14853" width="18.7109375" bestFit="1" customWidth="1"/>
    <col min="15014" max="15014" width="5.7109375" customWidth="1"/>
    <col min="15015" max="15015" width="29" customWidth="1"/>
    <col min="15016" max="15016" width="17.140625" customWidth="1"/>
    <col min="15017" max="15017" width="11.140625" customWidth="1"/>
    <col min="15018" max="15018" width="15.7109375" customWidth="1"/>
    <col min="15019" max="15019" width="16.28515625" customWidth="1"/>
    <col min="15020" max="15020" width="21.140625" customWidth="1"/>
    <col min="15021" max="15021" width="13" customWidth="1"/>
    <col min="15022" max="15022" width="15.28515625" customWidth="1"/>
    <col min="15023" max="15024" width="14.28515625" customWidth="1"/>
    <col min="15025" max="15026" width="15" customWidth="1"/>
    <col min="15027" max="15027" width="17.7109375" customWidth="1"/>
    <col min="15028" max="15028" width="15.7109375" customWidth="1"/>
    <col min="15029" max="15030" width="15" customWidth="1"/>
    <col min="15031" max="15031" width="15.85546875" customWidth="1"/>
    <col min="15032" max="15032" width="17.85546875" customWidth="1"/>
    <col min="15033" max="15033" width="15.85546875" bestFit="1" customWidth="1"/>
    <col min="15034" max="15034" width="18.7109375" bestFit="1" customWidth="1"/>
    <col min="15035" max="15035" width="5.7109375" customWidth="1"/>
    <col min="15036" max="15036" width="16.5703125" customWidth="1"/>
    <col min="15037" max="15037" width="18.7109375" bestFit="1" customWidth="1"/>
    <col min="15038" max="15039" width="15.85546875" bestFit="1" customWidth="1"/>
    <col min="15040" max="15040" width="14.85546875" bestFit="1" customWidth="1"/>
    <col min="15041" max="15041" width="14.28515625" bestFit="1" customWidth="1"/>
    <col min="15042" max="15042" width="15.28515625" customWidth="1"/>
    <col min="15043" max="15043" width="15.85546875" customWidth="1"/>
    <col min="15044" max="15044" width="14.28515625" customWidth="1"/>
    <col min="15045" max="15045" width="14.85546875" bestFit="1" customWidth="1"/>
    <col min="15046" max="15046" width="16.140625" customWidth="1"/>
    <col min="15047" max="15047" width="17.28515625" customWidth="1"/>
    <col min="15048" max="15048" width="15.85546875" bestFit="1" customWidth="1"/>
    <col min="15049" max="15049" width="18.7109375" bestFit="1" customWidth="1"/>
    <col min="15051" max="15051" width="14.28515625" bestFit="1" customWidth="1"/>
    <col min="15052" max="15052" width="18.7109375" bestFit="1" customWidth="1"/>
    <col min="15053" max="15054" width="15.85546875" bestFit="1" customWidth="1"/>
    <col min="15055" max="15055" width="14.85546875" bestFit="1" customWidth="1"/>
    <col min="15056" max="15056" width="16.85546875" customWidth="1"/>
    <col min="15057" max="15057" width="15.28515625" customWidth="1"/>
    <col min="15058" max="15058" width="15.85546875" customWidth="1"/>
    <col min="15059" max="15059" width="14.28515625" customWidth="1"/>
    <col min="15060" max="15060" width="14.85546875" bestFit="1" customWidth="1"/>
    <col min="15061" max="15061" width="16.140625" customWidth="1"/>
    <col min="15062" max="15062" width="17.28515625" customWidth="1"/>
    <col min="15063" max="15063" width="15.85546875" bestFit="1" customWidth="1"/>
    <col min="15064" max="15064" width="18.7109375" bestFit="1" customWidth="1"/>
    <col min="15066" max="15066" width="14.28515625" bestFit="1" customWidth="1"/>
    <col min="15067" max="15067" width="18.7109375" bestFit="1" customWidth="1"/>
    <col min="15068" max="15069" width="15.85546875" bestFit="1" customWidth="1"/>
    <col min="15070" max="15070" width="14.85546875" bestFit="1" customWidth="1"/>
    <col min="15071" max="15071" width="14.28515625" bestFit="1" customWidth="1"/>
    <col min="15072" max="15072" width="15.28515625" customWidth="1"/>
    <col min="15073" max="15073" width="15.85546875" customWidth="1"/>
    <col min="15074" max="15074" width="14.28515625" customWidth="1"/>
    <col min="15075" max="15075" width="14.85546875" bestFit="1" customWidth="1"/>
    <col min="15076" max="15076" width="16.140625" customWidth="1"/>
    <col min="15077" max="15077" width="17.28515625" customWidth="1"/>
    <col min="15078" max="15078" width="15.85546875" bestFit="1" customWidth="1"/>
    <col min="15079" max="15079" width="18.7109375" bestFit="1" customWidth="1"/>
    <col min="15081" max="15081" width="14.28515625" bestFit="1" customWidth="1"/>
    <col min="15082" max="15082" width="18.7109375" bestFit="1" customWidth="1"/>
    <col min="15083" max="15084" width="15.85546875" bestFit="1" customWidth="1"/>
    <col min="15085" max="15085" width="14.85546875" bestFit="1" customWidth="1"/>
    <col min="15086" max="15086" width="14.28515625" bestFit="1" customWidth="1"/>
    <col min="15087" max="15087" width="15.28515625" customWidth="1"/>
    <col min="15088" max="15088" width="15.85546875" customWidth="1"/>
    <col min="15089" max="15089" width="14.28515625" customWidth="1"/>
    <col min="15090" max="15090" width="14.85546875" bestFit="1" customWidth="1"/>
    <col min="15091" max="15091" width="16.140625" customWidth="1"/>
    <col min="15092" max="15092" width="17.28515625" customWidth="1"/>
    <col min="15093" max="15093" width="15.85546875" bestFit="1" customWidth="1"/>
    <col min="15094" max="15094" width="18.7109375" bestFit="1" customWidth="1"/>
    <col min="15096" max="15096" width="14.28515625" bestFit="1" customWidth="1"/>
    <col min="15097" max="15097" width="18.7109375" bestFit="1" customWidth="1"/>
    <col min="15098" max="15099" width="15.85546875" bestFit="1" customWidth="1"/>
    <col min="15100" max="15100" width="14.85546875" bestFit="1" customWidth="1"/>
    <col min="15101" max="15101" width="14.28515625" bestFit="1" customWidth="1"/>
    <col min="15102" max="15102" width="15.28515625" customWidth="1"/>
    <col min="15103" max="15103" width="15.85546875" customWidth="1"/>
    <col min="15104" max="15104" width="14.28515625" customWidth="1"/>
    <col min="15105" max="15105" width="14.85546875" bestFit="1" customWidth="1"/>
    <col min="15106" max="15106" width="16.140625" customWidth="1"/>
    <col min="15107" max="15107" width="17.28515625" customWidth="1"/>
    <col min="15108" max="15108" width="15.85546875" bestFit="1" customWidth="1"/>
    <col min="15109" max="15109" width="18.7109375" bestFit="1" customWidth="1"/>
    <col min="15270" max="15270" width="5.7109375" customWidth="1"/>
    <col min="15271" max="15271" width="29" customWidth="1"/>
    <col min="15272" max="15272" width="17.140625" customWidth="1"/>
    <col min="15273" max="15273" width="11.140625" customWidth="1"/>
    <col min="15274" max="15274" width="15.7109375" customWidth="1"/>
    <col min="15275" max="15275" width="16.28515625" customWidth="1"/>
    <col min="15276" max="15276" width="21.140625" customWidth="1"/>
    <col min="15277" max="15277" width="13" customWidth="1"/>
    <col min="15278" max="15278" width="15.28515625" customWidth="1"/>
    <col min="15279" max="15280" width="14.28515625" customWidth="1"/>
    <col min="15281" max="15282" width="15" customWidth="1"/>
    <col min="15283" max="15283" width="17.7109375" customWidth="1"/>
    <col min="15284" max="15284" width="15.7109375" customWidth="1"/>
    <col min="15285" max="15286" width="15" customWidth="1"/>
    <col min="15287" max="15287" width="15.85546875" customWidth="1"/>
    <col min="15288" max="15288" width="17.85546875" customWidth="1"/>
    <col min="15289" max="15289" width="15.85546875" bestFit="1" customWidth="1"/>
    <col min="15290" max="15290" width="18.7109375" bestFit="1" customWidth="1"/>
    <col min="15291" max="15291" width="5.7109375" customWidth="1"/>
    <col min="15292" max="15292" width="16.5703125" customWidth="1"/>
    <col min="15293" max="15293" width="18.7109375" bestFit="1" customWidth="1"/>
    <col min="15294" max="15295" width="15.85546875" bestFit="1" customWidth="1"/>
    <col min="15296" max="15296" width="14.85546875" bestFit="1" customWidth="1"/>
    <col min="15297" max="15297" width="14.28515625" bestFit="1" customWidth="1"/>
    <col min="15298" max="15298" width="15.28515625" customWidth="1"/>
    <col min="15299" max="15299" width="15.85546875" customWidth="1"/>
    <col min="15300" max="15300" width="14.28515625" customWidth="1"/>
    <col min="15301" max="15301" width="14.85546875" bestFit="1" customWidth="1"/>
    <col min="15302" max="15302" width="16.140625" customWidth="1"/>
    <col min="15303" max="15303" width="17.28515625" customWidth="1"/>
    <col min="15304" max="15304" width="15.85546875" bestFit="1" customWidth="1"/>
    <col min="15305" max="15305" width="18.7109375" bestFit="1" customWidth="1"/>
    <col min="15307" max="15307" width="14.28515625" bestFit="1" customWidth="1"/>
    <col min="15308" max="15308" width="18.7109375" bestFit="1" customWidth="1"/>
    <col min="15309" max="15310" width="15.85546875" bestFit="1" customWidth="1"/>
    <col min="15311" max="15311" width="14.85546875" bestFit="1" customWidth="1"/>
    <col min="15312" max="15312" width="16.85546875" customWidth="1"/>
    <col min="15313" max="15313" width="15.28515625" customWidth="1"/>
    <col min="15314" max="15314" width="15.85546875" customWidth="1"/>
    <col min="15315" max="15315" width="14.28515625" customWidth="1"/>
    <col min="15316" max="15316" width="14.85546875" bestFit="1" customWidth="1"/>
    <col min="15317" max="15317" width="16.140625" customWidth="1"/>
    <col min="15318" max="15318" width="17.28515625" customWidth="1"/>
    <col min="15319" max="15319" width="15.85546875" bestFit="1" customWidth="1"/>
    <col min="15320" max="15320" width="18.7109375" bestFit="1" customWidth="1"/>
    <col min="15322" max="15322" width="14.28515625" bestFit="1" customWidth="1"/>
    <col min="15323" max="15323" width="18.7109375" bestFit="1" customWidth="1"/>
    <col min="15324" max="15325" width="15.85546875" bestFit="1" customWidth="1"/>
    <col min="15326" max="15326" width="14.85546875" bestFit="1" customWidth="1"/>
    <col min="15327" max="15327" width="14.28515625" bestFit="1" customWidth="1"/>
    <col min="15328" max="15328" width="15.28515625" customWidth="1"/>
    <col min="15329" max="15329" width="15.85546875" customWidth="1"/>
    <col min="15330" max="15330" width="14.28515625" customWidth="1"/>
    <col min="15331" max="15331" width="14.85546875" bestFit="1" customWidth="1"/>
    <col min="15332" max="15332" width="16.140625" customWidth="1"/>
    <col min="15333" max="15333" width="17.28515625" customWidth="1"/>
    <col min="15334" max="15334" width="15.85546875" bestFit="1" customWidth="1"/>
    <col min="15335" max="15335" width="18.7109375" bestFit="1" customWidth="1"/>
    <col min="15337" max="15337" width="14.28515625" bestFit="1" customWidth="1"/>
    <col min="15338" max="15338" width="18.7109375" bestFit="1" customWidth="1"/>
    <col min="15339" max="15340" width="15.85546875" bestFit="1" customWidth="1"/>
    <col min="15341" max="15341" width="14.85546875" bestFit="1" customWidth="1"/>
    <col min="15342" max="15342" width="14.28515625" bestFit="1" customWidth="1"/>
    <col min="15343" max="15343" width="15.28515625" customWidth="1"/>
    <col min="15344" max="15344" width="15.85546875" customWidth="1"/>
    <col min="15345" max="15345" width="14.28515625" customWidth="1"/>
    <col min="15346" max="15346" width="14.85546875" bestFit="1" customWidth="1"/>
    <col min="15347" max="15347" width="16.140625" customWidth="1"/>
    <col min="15348" max="15348" width="17.28515625" customWidth="1"/>
    <col min="15349" max="15349" width="15.85546875" bestFit="1" customWidth="1"/>
    <col min="15350" max="15350" width="18.7109375" bestFit="1" customWidth="1"/>
    <col min="15352" max="15352" width="14.28515625" bestFit="1" customWidth="1"/>
    <col min="15353" max="15353" width="18.7109375" bestFit="1" customWidth="1"/>
    <col min="15354" max="15355" width="15.85546875" bestFit="1" customWidth="1"/>
    <col min="15356" max="15356" width="14.85546875" bestFit="1" customWidth="1"/>
    <col min="15357" max="15357" width="14.28515625" bestFit="1" customWidth="1"/>
    <col min="15358" max="15358" width="15.28515625" customWidth="1"/>
    <col min="15359" max="15359" width="15.85546875" customWidth="1"/>
    <col min="15360" max="15360" width="14.28515625" customWidth="1"/>
    <col min="15361" max="15361" width="14.85546875" bestFit="1" customWidth="1"/>
    <col min="15362" max="15362" width="16.140625" customWidth="1"/>
    <col min="15363" max="15363" width="17.28515625" customWidth="1"/>
    <col min="15364" max="15364" width="15.85546875" bestFit="1" customWidth="1"/>
    <col min="15365" max="15365" width="18.7109375" bestFit="1" customWidth="1"/>
    <col min="15526" max="15526" width="5.7109375" customWidth="1"/>
    <col min="15527" max="15527" width="29" customWidth="1"/>
    <col min="15528" max="15528" width="17.140625" customWidth="1"/>
    <col min="15529" max="15529" width="11.140625" customWidth="1"/>
    <col min="15530" max="15530" width="15.7109375" customWidth="1"/>
    <col min="15531" max="15531" width="16.28515625" customWidth="1"/>
    <col min="15532" max="15532" width="21.140625" customWidth="1"/>
    <col min="15533" max="15533" width="13" customWidth="1"/>
    <col min="15534" max="15534" width="15.28515625" customWidth="1"/>
    <col min="15535" max="15536" width="14.28515625" customWidth="1"/>
    <col min="15537" max="15538" width="15" customWidth="1"/>
    <col min="15539" max="15539" width="17.7109375" customWidth="1"/>
    <col min="15540" max="15540" width="15.7109375" customWidth="1"/>
    <col min="15541" max="15542" width="15" customWidth="1"/>
    <col min="15543" max="15543" width="15.85546875" customWidth="1"/>
    <col min="15544" max="15544" width="17.85546875" customWidth="1"/>
    <col min="15545" max="15545" width="15.85546875" bestFit="1" customWidth="1"/>
    <col min="15546" max="15546" width="18.7109375" bestFit="1" customWidth="1"/>
    <col min="15547" max="15547" width="5.7109375" customWidth="1"/>
    <col min="15548" max="15548" width="16.5703125" customWidth="1"/>
    <col min="15549" max="15549" width="18.7109375" bestFit="1" customWidth="1"/>
    <col min="15550" max="15551" width="15.85546875" bestFit="1" customWidth="1"/>
    <col min="15552" max="15552" width="14.85546875" bestFit="1" customWidth="1"/>
    <col min="15553" max="15553" width="14.28515625" bestFit="1" customWidth="1"/>
    <col min="15554" max="15554" width="15.28515625" customWidth="1"/>
    <col min="15555" max="15555" width="15.85546875" customWidth="1"/>
    <col min="15556" max="15556" width="14.28515625" customWidth="1"/>
    <col min="15557" max="15557" width="14.85546875" bestFit="1" customWidth="1"/>
    <col min="15558" max="15558" width="16.140625" customWidth="1"/>
    <col min="15559" max="15559" width="17.28515625" customWidth="1"/>
    <col min="15560" max="15560" width="15.85546875" bestFit="1" customWidth="1"/>
    <col min="15561" max="15561" width="18.7109375" bestFit="1" customWidth="1"/>
    <col min="15563" max="15563" width="14.28515625" bestFit="1" customWidth="1"/>
    <col min="15564" max="15564" width="18.7109375" bestFit="1" customWidth="1"/>
    <col min="15565" max="15566" width="15.85546875" bestFit="1" customWidth="1"/>
    <col min="15567" max="15567" width="14.85546875" bestFit="1" customWidth="1"/>
    <col min="15568" max="15568" width="16.85546875" customWidth="1"/>
    <col min="15569" max="15569" width="15.28515625" customWidth="1"/>
    <col min="15570" max="15570" width="15.85546875" customWidth="1"/>
    <col min="15571" max="15571" width="14.28515625" customWidth="1"/>
    <col min="15572" max="15572" width="14.85546875" bestFit="1" customWidth="1"/>
    <col min="15573" max="15573" width="16.140625" customWidth="1"/>
    <col min="15574" max="15574" width="17.28515625" customWidth="1"/>
    <col min="15575" max="15575" width="15.85546875" bestFit="1" customWidth="1"/>
    <col min="15576" max="15576" width="18.7109375" bestFit="1" customWidth="1"/>
    <col min="15578" max="15578" width="14.28515625" bestFit="1" customWidth="1"/>
    <col min="15579" max="15579" width="18.7109375" bestFit="1" customWidth="1"/>
    <col min="15580" max="15581" width="15.85546875" bestFit="1" customWidth="1"/>
    <col min="15582" max="15582" width="14.85546875" bestFit="1" customWidth="1"/>
    <col min="15583" max="15583" width="14.28515625" bestFit="1" customWidth="1"/>
    <col min="15584" max="15584" width="15.28515625" customWidth="1"/>
    <col min="15585" max="15585" width="15.85546875" customWidth="1"/>
    <col min="15586" max="15586" width="14.28515625" customWidth="1"/>
    <col min="15587" max="15587" width="14.85546875" bestFit="1" customWidth="1"/>
    <col min="15588" max="15588" width="16.140625" customWidth="1"/>
    <col min="15589" max="15589" width="17.28515625" customWidth="1"/>
    <col min="15590" max="15590" width="15.85546875" bestFit="1" customWidth="1"/>
    <col min="15591" max="15591" width="18.7109375" bestFit="1" customWidth="1"/>
    <col min="15593" max="15593" width="14.28515625" bestFit="1" customWidth="1"/>
    <col min="15594" max="15594" width="18.7109375" bestFit="1" customWidth="1"/>
    <col min="15595" max="15596" width="15.85546875" bestFit="1" customWidth="1"/>
    <col min="15597" max="15597" width="14.85546875" bestFit="1" customWidth="1"/>
    <col min="15598" max="15598" width="14.28515625" bestFit="1" customWidth="1"/>
    <col min="15599" max="15599" width="15.28515625" customWidth="1"/>
    <col min="15600" max="15600" width="15.85546875" customWidth="1"/>
    <col min="15601" max="15601" width="14.28515625" customWidth="1"/>
    <col min="15602" max="15602" width="14.85546875" bestFit="1" customWidth="1"/>
    <col min="15603" max="15603" width="16.140625" customWidth="1"/>
    <col min="15604" max="15604" width="17.28515625" customWidth="1"/>
    <col min="15605" max="15605" width="15.85546875" bestFit="1" customWidth="1"/>
    <col min="15606" max="15606" width="18.7109375" bestFit="1" customWidth="1"/>
    <col min="15608" max="15608" width="14.28515625" bestFit="1" customWidth="1"/>
    <col min="15609" max="15609" width="18.7109375" bestFit="1" customWidth="1"/>
    <col min="15610" max="15611" width="15.85546875" bestFit="1" customWidth="1"/>
    <col min="15612" max="15612" width="14.85546875" bestFit="1" customWidth="1"/>
    <col min="15613" max="15613" width="14.28515625" bestFit="1" customWidth="1"/>
    <col min="15614" max="15614" width="15.28515625" customWidth="1"/>
    <col min="15615" max="15615" width="15.85546875" customWidth="1"/>
    <col min="15616" max="15616" width="14.28515625" customWidth="1"/>
    <col min="15617" max="15617" width="14.85546875" bestFit="1" customWidth="1"/>
    <col min="15618" max="15618" width="16.140625" customWidth="1"/>
    <col min="15619" max="15619" width="17.28515625" customWidth="1"/>
    <col min="15620" max="15620" width="15.85546875" bestFit="1" customWidth="1"/>
    <col min="15621" max="15621" width="18.7109375" bestFit="1" customWidth="1"/>
    <col min="15782" max="15782" width="5.7109375" customWidth="1"/>
    <col min="15783" max="15783" width="29" customWidth="1"/>
    <col min="15784" max="15784" width="17.140625" customWidth="1"/>
    <col min="15785" max="15785" width="11.140625" customWidth="1"/>
    <col min="15786" max="15786" width="15.7109375" customWidth="1"/>
    <col min="15787" max="15787" width="16.28515625" customWidth="1"/>
    <col min="15788" max="15788" width="21.140625" customWidth="1"/>
    <col min="15789" max="15789" width="13" customWidth="1"/>
    <col min="15790" max="15790" width="15.28515625" customWidth="1"/>
    <col min="15791" max="15792" width="14.28515625" customWidth="1"/>
    <col min="15793" max="15794" width="15" customWidth="1"/>
    <col min="15795" max="15795" width="17.7109375" customWidth="1"/>
    <col min="15796" max="15796" width="15.7109375" customWidth="1"/>
    <col min="15797" max="15798" width="15" customWidth="1"/>
    <col min="15799" max="15799" width="15.85546875" customWidth="1"/>
    <col min="15800" max="15800" width="17.85546875" customWidth="1"/>
    <col min="15801" max="15801" width="15.85546875" bestFit="1" customWidth="1"/>
    <col min="15802" max="15802" width="18.7109375" bestFit="1" customWidth="1"/>
    <col min="15803" max="15803" width="5.7109375" customWidth="1"/>
    <col min="15804" max="15804" width="16.5703125" customWidth="1"/>
    <col min="15805" max="15805" width="18.7109375" bestFit="1" customWidth="1"/>
    <col min="15806" max="15807" width="15.85546875" bestFit="1" customWidth="1"/>
    <col min="15808" max="15808" width="14.85546875" bestFit="1" customWidth="1"/>
    <col min="15809" max="15809" width="14.28515625" bestFit="1" customWidth="1"/>
    <col min="15810" max="15810" width="15.28515625" customWidth="1"/>
    <col min="15811" max="15811" width="15.85546875" customWidth="1"/>
    <col min="15812" max="15812" width="14.28515625" customWidth="1"/>
    <col min="15813" max="15813" width="14.85546875" bestFit="1" customWidth="1"/>
    <col min="15814" max="15814" width="16.140625" customWidth="1"/>
    <col min="15815" max="15815" width="17.28515625" customWidth="1"/>
    <col min="15816" max="15816" width="15.85546875" bestFit="1" customWidth="1"/>
    <col min="15817" max="15817" width="18.7109375" bestFit="1" customWidth="1"/>
    <col min="15819" max="15819" width="14.28515625" bestFit="1" customWidth="1"/>
    <col min="15820" max="15820" width="18.7109375" bestFit="1" customWidth="1"/>
    <col min="15821" max="15822" width="15.85546875" bestFit="1" customWidth="1"/>
    <col min="15823" max="15823" width="14.85546875" bestFit="1" customWidth="1"/>
    <col min="15824" max="15824" width="16.85546875" customWidth="1"/>
    <col min="15825" max="15825" width="15.28515625" customWidth="1"/>
    <col min="15826" max="15826" width="15.85546875" customWidth="1"/>
    <col min="15827" max="15827" width="14.28515625" customWidth="1"/>
    <col min="15828" max="15828" width="14.85546875" bestFit="1" customWidth="1"/>
    <col min="15829" max="15829" width="16.140625" customWidth="1"/>
    <col min="15830" max="15830" width="17.28515625" customWidth="1"/>
    <col min="15831" max="15831" width="15.85546875" bestFit="1" customWidth="1"/>
    <col min="15832" max="15832" width="18.7109375" bestFit="1" customWidth="1"/>
    <col min="15834" max="15834" width="14.28515625" bestFit="1" customWidth="1"/>
    <col min="15835" max="15835" width="18.7109375" bestFit="1" customWidth="1"/>
    <col min="15836" max="15837" width="15.85546875" bestFit="1" customWidth="1"/>
    <col min="15838" max="15838" width="14.85546875" bestFit="1" customWidth="1"/>
    <col min="15839" max="15839" width="14.28515625" bestFit="1" customWidth="1"/>
    <col min="15840" max="15840" width="15.28515625" customWidth="1"/>
    <col min="15841" max="15841" width="15.85546875" customWidth="1"/>
    <col min="15842" max="15842" width="14.28515625" customWidth="1"/>
    <col min="15843" max="15843" width="14.85546875" bestFit="1" customWidth="1"/>
    <col min="15844" max="15844" width="16.140625" customWidth="1"/>
    <col min="15845" max="15845" width="17.28515625" customWidth="1"/>
    <col min="15846" max="15846" width="15.85546875" bestFit="1" customWidth="1"/>
    <col min="15847" max="15847" width="18.7109375" bestFit="1" customWidth="1"/>
    <col min="15849" max="15849" width="14.28515625" bestFit="1" customWidth="1"/>
    <col min="15850" max="15850" width="18.7109375" bestFit="1" customWidth="1"/>
    <col min="15851" max="15852" width="15.85546875" bestFit="1" customWidth="1"/>
    <col min="15853" max="15853" width="14.85546875" bestFit="1" customWidth="1"/>
    <col min="15854" max="15854" width="14.28515625" bestFit="1" customWidth="1"/>
    <col min="15855" max="15855" width="15.28515625" customWidth="1"/>
    <col min="15856" max="15856" width="15.85546875" customWidth="1"/>
    <col min="15857" max="15857" width="14.28515625" customWidth="1"/>
    <col min="15858" max="15858" width="14.85546875" bestFit="1" customWidth="1"/>
    <col min="15859" max="15859" width="16.140625" customWidth="1"/>
    <col min="15860" max="15860" width="17.28515625" customWidth="1"/>
    <col min="15861" max="15861" width="15.85546875" bestFit="1" customWidth="1"/>
    <col min="15862" max="15862" width="18.7109375" bestFit="1" customWidth="1"/>
    <col min="15864" max="15864" width="14.28515625" bestFit="1" customWidth="1"/>
    <col min="15865" max="15865" width="18.7109375" bestFit="1" customWidth="1"/>
    <col min="15866" max="15867" width="15.85546875" bestFit="1" customWidth="1"/>
    <col min="15868" max="15868" width="14.85546875" bestFit="1" customWidth="1"/>
    <col min="15869" max="15869" width="14.28515625" bestFit="1" customWidth="1"/>
    <col min="15870" max="15870" width="15.28515625" customWidth="1"/>
    <col min="15871" max="15871" width="15.85546875" customWidth="1"/>
    <col min="15872" max="15872" width="14.28515625" customWidth="1"/>
    <col min="15873" max="15873" width="14.85546875" bestFit="1" customWidth="1"/>
    <col min="15874" max="15874" width="16.140625" customWidth="1"/>
    <col min="15875" max="15875" width="17.28515625" customWidth="1"/>
    <col min="15876" max="15876" width="15.85546875" bestFit="1" customWidth="1"/>
    <col min="15877" max="15877" width="18.7109375" bestFit="1" customWidth="1"/>
    <col min="16038" max="16038" width="5.7109375" customWidth="1"/>
    <col min="16039" max="16039" width="29" customWidth="1"/>
    <col min="16040" max="16040" width="17.140625" customWidth="1"/>
    <col min="16041" max="16041" width="11.140625" customWidth="1"/>
    <col min="16042" max="16042" width="15.7109375" customWidth="1"/>
    <col min="16043" max="16043" width="16.28515625" customWidth="1"/>
    <col min="16044" max="16044" width="21.140625" customWidth="1"/>
    <col min="16045" max="16045" width="13" customWidth="1"/>
    <col min="16046" max="16046" width="15.28515625" customWidth="1"/>
    <col min="16047" max="16048" width="14.28515625" customWidth="1"/>
    <col min="16049" max="16050" width="15" customWidth="1"/>
    <col min="16051" max="16051" width="17.7109375" customWidth="1"/>
    <col min="16052" max="16052" width="15.7109375" customWidth="1"/>
    <col min="16053" max="16054" width="15" customWidth="1"/>
    <col min="16055" max="16055" width="15.85546875" customWidth="1"/>
    <col min="16056" max="16056" width="17.85546875" customWidth="1"/>
    <col min="16057" max="16057" width="15.85546875" bestFit="1" customWidth="1"/>
    <col min="16058" max="16058" width="18.7109375" bestFit="1" customWidth="1"/>
    <col min="16059" max="16059" width="5.7109375" customWidth="1"/>
    <col min="16060" max="16060" width="16.5703125" customWidth="1"/>
    <col min="16061" max="16061" width="18.7109375" bestFit="1" customWidth="1"/>
    <col min="16062" max="16063" width="15.85546875" bestFit="1" customWidth="1"/>
    <col min="16064" max="16064" width="14.85546875" bestFit="1" customWidth="1"/>
    <col min="16065" max="16065" width="14.28515625" bestFit="1" customWidth="1"/>
    <col min="16066" max="16066" width="15.28515625" customWidth="1"/>
    <col min="16067" max="16067" width="15.85546875" customWidth="1"/>
    <col min="16068" max="16068" width="14.28515625" customWidth="1"/>
    <col min="16069" max="16069" width="14.85546875" bestFit="1" customWidth="1"/>
    <col min="16070" max="16070" width="16.140625" customWidth="1"/>
    <col min="16071" max="16071" width="17.28515625" customWidth="1"/>
    <col min="16072" max="16072" width="15.85546875" bestFit="1" customWidth="1"/>
    <col min="16073" max="16073" width="18.7109375" bestFit="1" customWidth="1"/>
    <col min="16075" max="16075" width="14.28515625" bestFit="1" customWidth="1"/>
    <col min="16076" max="16076" width="18.7109375" bestFit="1" customWidth="1"/>
    <col min="16077" max="16078" width="15.85546875" bestFit="1" customWidth="1"/>
    <col min="16079" max="16079" width="14.85546875" bestFit="1" customWidth="1"/>
    <col min="16080" max="16080" width="16.85546875" customWidth="1"/>
    <col min="16081" max="16081" width="15.28515625" customWidth="1"/>
    <col min="16082" max="16082" width="15.85546875" customWidth="1"/>
    <col min="16083" max="16083" width="14.28515625" customWidth="1"/>
    <col min="16084" max="16084" width="14.85546875" bestFit="1" customWidth="1"/>
    <col min="16085" max="16085" width="16.140625" customWidth="1"/>
    <col min="16086" max="16086" width="17.28515625" customWidth="1"/>
    <col min="16087" max="16087" width="15.85546875" bestFit="1" customWidth="1"/>
    <col min="16088" max="16088" width="18.7109375" bestFit="1" customWidth="1"/>
    <col min="16090" max="16090" width="14.28515625" bestFit="1" customWidth="1"/>
    <col min="16091" max="16091" width="18.7109375" bestFit="1" customWidth="1"/>
    <col min="16092" max="16093" width="15.85546875" bestFit="1" customWidth="1"/>
    <col min="16094" max="16094" width="14.85546875" bestFit="1" customWidth="1"/>
    <col min="16095" max="16095" width="14.28515625" bestFit="1" customWidth="1"/>
    <col min="16096" max="16096" width="15.28515625" customWidth="1"/>
    <col min="16097" max="16097" width="15.85546875" customWidth="1"/>
    <col min="16098" max="16098" width="14.28515625" customWidth="1"/>
    <col min="16099" max="16099" width="14.85546875" bestFit="1" customWidth="1"/>
    <col min="16100" max="16100" width="16.140625" customWidth="1"/>
    <col min="16101" max="16101" width="17.28515625" customWidth="1"/>
    <col min="16102" max="16102" width="15.85546875" bestFit="1" customWidth="1"/>
    <col min="16103" max="16103" width="18.7109375" bestFit="1" customWidth="1"/>
    <col min="16105" max="16105" width="14.28515625" bestFit="1" customWidth="1"/>
    <col min="16106" max="16106" width="18.7109375" bestFit="1" customWidth="1"/>
    <col min="16107" max="16108" width="15.85546875" bestFit="1" customWidth="1"/>
    <col min="16109" max="16109" width="14.85546875" bestFit="1" customWidth="1"/>
    <col min="16110" max="16110" width="14.28515625" bestFit="1" customWidth="1"/>
    <col min="16111" max="16111" width="15.28515625" customWidth="1"/>
    <col min="16112" max="16112" width="15.85546875" customWidth="1"/>
    <col min="16113" max="16113" width="14.28515625" customWidth="1"/>
    <col min="16114" max="16114" width="14.85546875" bestFit="1" customWidth="1"/>
    <col min="16115" max="16115" width="16.140625" customWidth="1"/>
    <col min="16116" max="16116" width="17.28515625" customWidth="1"/>
    <col min="16117" max="16117" width="15.85546875" bestFit="1" customWidth="1"/>
    <col min="16118" max="16118" width="18.7109375" bestFit="1" customWidth="1"/>
    <col min="16120" max="16120" width="14.28515625" bestFit="1" customWidth="1"/>
    <col min="16121" max="16121" width="18.7109375" bestFit="1" customWidth="1"/>
    <col min="16122" max="16123" width="15.85546875" bestFit="1" customWidth="1"/>
    <col min="16124" max="16124" width="14.85546875" bestFit="1" customWidth="1"/>
    <col min="16125" max="16125" width="14.28515625" bestFit="1" customWidth="1"/>
    <col min="16126" max="16126" width="15.28515625" customWidth="1"/>
    <col min="16127" max="16127" width="15.85546875" customWidth="1"/>
    <col min="16128" max="16128" width="14.28515625" customWidth="1"/>
    <col min="16129" max="16129" width="14.85546875" bestFit="1" customWidth="1"/>
    <col min="16130" max="16130" width="16.140625" customWidth="1"/>
    <col min="16131" max="16131" width="17.28515625" customWidth="1"/>
    <col min="16132" max="16132" width="15.85546875" bestFit="1" customWidth="1"/>
    <col min="16133" max="16133" width="18.7109375" bestFit="1" customWidth="1"/>
  </cols>
  <sheetData>
    <row r="2" spans="1:7" ht="18" x14ac:dyDescent="0.25">
      <c r="A2" s="1" t="s">
        <v>252</v>
      </c>
      <c r="B2" s="2"/>
      <c r="C2" s="2"/>
      <c r="D2" s="2"/>
      <c r="E2" s="2"/>
      <c r="F2" s="2"/>
    </row>
    <row r="3" spans="1:7" ht="17.25" x14ac:dyDescent="0.3">
      <c r="A3" s="3" t="s">
        <v>0</v>
      </c>
      <c r="B3" s="2"/>
      <c r="C3" s="2"/>
      <c r="D3" s="2"/>
      <c r="E3" s="2"/>
      <c r="F3" s="2"/>
    </row>
    <row r="4" spans="1:7" x14ac:dyDescent="0.25">
      <c r="A4" s="4" t="s">
        <v>1</v>
      </c>
      <c r="B4" s="2"/>
      <c r="C4" s="2"/>
      <c r="D4" s="2"/>
      <c r="E4" s="2"/>
      <c r="F4" s="2"/>
    </row>
    <row r="5" spans="1:7" x14ac:dyDescent="0.25">
      <c r="A5" s="5">
        <v>1</v>
      </c>
      <c r="B5" s="6" t="s">
        <v>2</v>
      </c>
      <c r="C5" s="2">
        <f>SUM(C6,C7,C8,C10,C12,C13)</f>
        <v>44312.09</v>
      </c>
      <c r="D5" s="2" t="s">
        <v>3</v>
      </c>
      <c r="E5" s="2"/>
      <c r="F5" s="2"/>
      <c r="G5" s="20"/>
    </row>
    <row r="6" spans="1:7" x14ac:dyDescent="0.25">
      <c r="A6" s="5">
        <v>2</v>
      </c>
      <c r="B6" s="6" t="s">
        <v>4</v>
      </c>
      <c r="C6" s="2">
        <f>'Luas Lahan'!B15</f>
        <v>25485.45</v>
      </c>
      <c r="D6" s="2" t="s">
        <v>3</v>
      </c>
      <c r="E6" s="7">
        <f>SUM(C6:C7)</f>
        <v>25485.45</v>
      </c>
      <c r="F6" s="23">
        <f>C6/E6</f>
        <v>1</v>
      </c>
      <c r="G6" s="20"/>
    </row>
    <row r="7" spans="1:7" x14ac:dyDescent="0.25">
      <c r="A7" s="5">
        <v>3</v>
      </c>
      <c r="B7" s="6" t="s">
        <v>34</v>
      </c>
      <c r="C7" s="2">
        <f>'Luas Lahan'!B17</f>
        <v>0</v>
      </c>
      <c r="D7" s="2" t="s">
        <v>3</v>
      </c>
      <c r="E7" s="7"/>
      <c r="F7" s="23">
        <f>C7/E6</f>
        <v>0</v>
      </c>
      <c r="G7" s="20"/>
    </row>
    <row r="8" spans="1:7" x14ac:dyDescent="0.25">
      <c r="A8" s="5">
        <v>4</v>
      </c>
      <c r="B8" s="6" t="s">
        <v>5</v>
      </c>
      <c r="C8" s="8">
        <f>'Luas Lahan'!B20</f>
        <v>11878.16</v>
      </c>
      <c r="D8" s="2" t="s">
        <v>3</v>
      </c>
      <c r="E8" s="2"/>
      <c r="F8" s="2"/>
      <c r="G8" s="20"/>
    </row>
    <row r="9" spans="1:7" x14ac:dyDescent="0.25">
      <c r="A9" s="5"/>
      <c r="B9" s="2" t="s">
        <v>6</v>
      </c>
      <c r="C9" s="9">
        <f>C8/$C$5</f>
        <v>0.26805686664745448</v>
      </c>
      <c r="D9" s="2"/>
      <c r="E9" s="2"/>
      <c r="F9" s="2"/>
      <c r="G9" s="20"/>
    </row>
    <row r="10" spans="1:7" x14ac:dyDescent="0.25">
      <c r="A10" s="5"/>
      <c r="B10" s="6" t="s">
        <v>7</v>
      </c>
      <c r="C10" s="8">
        <f>'Luas Lahan'!B16</f>
        <v>6948.48</v>
      </c>
      <c r="D10" s="2" t="s">
        <v>3</v>
      </c>
      <c r="E10" s="2"/>
      <c r="F10" s="2"/>
      <c r="G10" s="20"/>
    </row>
    <row r="11" spans="1:7" x14ac:dyDescent="0.25">
      <c r="A11" s="5"/>
      <c r="B11" s="2" t="s">
        <v>6</v>
      </c>
      <c r="C11" s="9">
        <f>C10/C5</f>
        <v>0.15680776961772736</v>
      </c>
      <c r="D11" s="2"/>
      <c r="E11" s="2"/>
      <c r="F11" s="7"/>
      <c r="G11" s="20"/>
    </row>
    <row r="12" spans="1:7" x14ac:dyDescent="0.25">
      <c r="A12" s="2"/>
      <c r="B12" s="6" t="s">
        <v>8</v>
      </c>
      <c r="C12" s="2">
        <v>0</v>
      </c>
      <c r="D12" s="6" t="s">
        <v>3</v>
      </c>
      <c r="E12" s="2"/>
      <c r="F12" s="2"/>
    </row>
    <row r="13" spans="1:7" x14ac:dyDescent="0.25">
      <c r="A13" s="2"/>
      <c r="B13" s="6" t="s">
        <v>41</v>
      </c>
      <c r="C13" s="2">
        <f>'Luas Lahan'!B19</f>
        <v>0</v>
      </c>
      <c r="D13" s="6" t="s">
        <v>3</v>
      </c>
      <c r="E13" s="2"/>
      <c r="F13" s="2"/>
    </row>
    <row r="14" spans="1:7" x14ac:dyDescent="0.25">
      <c r="A14" s="2"/>
      <c r="B14" s="2" t="s">
        <v>6</v>
      </c>
      <c r="C14" s="9">
        <f>C13/C5</f>
        <v>0</v>
      </c>
      <c r="D14" s="6"/>
      <c r="E14" s="2"/>
      <c r="F14" s="2"/>
    </row>
    <row r="15" spans="1:7" x14ac:dyDescent="0.25">
      <c r="A15" s="2"/>
      <c r="B15" s="6" t="s">
        <v>39</v>
      </c>
      <c r="C15" s="2">
        <f>SUM('Jumlah Unit'!F30:F35)</f>
        <v>220</v>
      </c>
      <c r="D15" s="6" t="s">
        <v>9</v>
      </c>
      <c r="E15" s="2"/>
      <c r="F15" s="2"/>
    </row>
    <row r="16" spans="1:7" x14ac:dyDescent="0.25">
      <c r="A16" s="2"/>
      <c r="B16" s="6" t="s">
        <v>40</v>
      </c>
      <c r="C16" s="2">
        <v>0</v>
      </c>
      <c r="D16" s="6" t="s">
        <v>9</v>
      </c>
      <c r="E16" s="2"/>
      <c r="F16" s="2"/>
    </row>
    <row r="17" spans="1:6" x14ac:dyDescent="0.25">
      <c r="A17" s="2"/>
      <c r="B17" s="6"/>
      <c r="C17" s="2"/>
      <c r="D17" s="6"/>
      <c r="E17" s="2"/>
      <c r="F17" s="2"/>
    </row>
    <row r="18" spans="1:6" x14ac:dyDescent="0.25">
      <c r="A18" s="2"/>
      <c r="B18" s="21" t="s">
        <v>36</v>
      </c>
      <c r="C18" s="2"/>
      <c r="D18" s="6"/>
      <c r="E18" s="2"/>
      <c r="F18" s="2"/>
    </row>
    <row r="19" spans="1:6" x14ac:dyDescent="0.25">
      <c r="A19" s="382" t="s">
        <v>10</v>
      </c>
      <c r="B19" s="383"/>
      <c r="C19" s="386" t="s">
        <v>11</v>
      </c>
      <c r="D19" s="386" t="s">
        <v>12</v>
      </c>
      <c r="E19" s="386" t="s">
        <v>13</v>
      </c>
      <c r="F19" s="386" t="s">
        <v>14</v>
      </c>
    </row>
    <row r="20" spans="1:6" x14ac:dyDescent="0.25">
      <c r="A20" s="384"/>
      <c r="B20" s="385"/>
      <c r="C20" s="387"/>
      <c r="D20" s="387"/>
      <c r="E20" s="387"/>
      <c r="F20" s="387"/>
    </row>
    <row r="21" spans="1:6" x14ac:dyDescent="0.25">
      <c r="A21" s="18">
        <v>1</v>
      </c>
      <c r="B21" s="11" t="s">
        <v>15</v>
      </c>
      <c r="C21" s="12">
        <v>1</v>
      </c>
      <c r="D21" s="11" t="s">
        <v>49</v>
      </c>
      <c r="E21" s="10">
        <f>PBB!E21</f>
        <v>120666975.08466314</v>
      </c>
      <c r="F21" s="215">
        <f>C21*E21</f>
        <v>120666975.08466314</v>
      </c>
    </row>
    <row r="22" spans="1:6" x14ac:dyDescent="0.25">
      <c r="A22" s="18">
        <v>2</v>
      </c>
      <c r="B22" s="10" t="s">
        <v>318</v>
      </c>
      <c r="C22" s="10">
        <v>300</v>
      </c>
      <c r="D22" s="10" t="s">
        <v>18</v>
      </c>
      <c r="E22" s="10">
        <v>340000</v>
      </c>
      <c r="F22" s="215">
        <f>C22*E22</f>
        <v>102000000</v>
      </c>
    </row>
    <row r="23" spans="1:6" s="196" customFormat="1" x14ac:dyDescent="0.25">
      <c r="A23" s="18">
        <v>3</v>
      </c>
      <c r="B23" s="10" t="s">
        <v>42</v>
      </c>
      <c r="C23" s="10">
        <v>200</v>
      </c>
      <c r="D23" s="10" t="s">
        <v>18</v>
      </c>
      <c r="E23" s="10">
        <v>1200000</v>
      </c>
      <c r="F23" s="215">
        <f>C23*E23</f>
        <v>240000000</v>
      </c>
    </row>
    <row r="24" spans="1:6" x14ac:dyDescent="0.25">
      <c r="A24" s="18">
        <v>4</v>
      </c>
      <c r="B24" s="11" t="s">
        <v>20</v>
      </c>
      <c r="C24" s="10">
        <v>5</v>
      </c>
      <c r="D24" s="11" t="s">
        <v>16</v>
      </c>
      <c r="E24" s="10">
        <v>20000000</v>
      </c>
      <c r="F24" s="215">
        <f>C24*E24</f>
        <v>100000000</v>
      </c>
    </row>
    <row r="25" spans="1:6" x14ac:dyDescent="0.25">
      <c r="A25" s="19"/>
      <c r="B25" s="14" t="s">
        <v>21</v>
      </c>
      <c r="C25" s="14">
        <f>F25/C6</f>
        <v>22077.969001318914</v>
      </c>
      <c r="D25" s="14" t="s">
        <v>22</v>
      </c>
      <c r="E25" s="14"/>
      <c r="F25" s="14">
        <f>SUM(F21:F24)</f>
        <v>562666975.08466315</v>
      </c>
    </row>
    <row r="26" spans="1:6" x14ac:dyDescent="0.25">
      <c r="A26" s="18">
        <v>5</v>
      </c>
      <c r="B26" s="10" t="s">
        <v>23</v>
      </c>
      <c r="C26" s="10">
        <f>C6+C8+C10+C12</f>
        <v>44312.09</v>
      </c>
      <c r="D26" s="10" t="s">
        <v>3</v>
      </c>
      <c r="E26" s="10">
        <v>1500</v>
      </c>
      <c r="F26" s="215">
        <f t="shared" ref="F26:F39" si="0">C26*E26</f>
        <v>66468134.999999993</v>
      </c>
    </row>
    <row r="27" spans="1:6" x14ac:dyDescent="0.25">
      <c r="A27" s="18">
        <v>6</v>
      </c>
      <c r="B27" s="16" t="s">
        <v>256</v>
      </c>
      <c r="C27" s="12">
        <f>Galian!F34</f>
        <v>49980.068644002007</v>
      </c>
      <c r="D27" s="10" t="s">
        <v>24</v>
      </c>
      <c r="E27" s="10">
        <v>18000</v>
      </c>
      <c r="F27" s="215">
        <f t="shared" si="0"/>
        <v>899641235.59203613</v>
      </c>
    </row>
    <row r="28" spans="1:6" x14ac:dyDescent="0.25">
      <c r="A28" s="18">
        <v>7</v>
      </c>
      <c r="B28" s="16" t="s">
        <v>257</v>
      </c>
      <c r="C28" s="12">
        <f>Galian!F35</f>
        <v>13145.056628087759</v>
      </c>
      <c r="D28" s="10" t="s">
        <v>24</v>
      </c>
      <c r="E28" s="10">
        <v>120000</v>
      </c>
      <c r="F28" s="215">
        <f t="shared" si="0"/>
        <v>1577406795.3705311</v>
      </c>
    </row>
    <row r="29" spans="1:6" x14ac:dyDescent="0.25">
      <c r="A29" s="18">
        <v>8</v>
      </c>
      <c r="B29" s="10" t="s">
        <v>25</v>
      </c>
      <c r="C29" s="10">
        <f>C8</f>
        <v>11878.16</v>
      </c>
      <c r="D29" s="10" t="s">
        <v>3</v>
      </c>
      <c r="E29" s="10">
        <v>320000</v>
      </c>
      <c r="F29" s="215">
        <f t="shared" si="0"/>
        <v>3801011200</v>
      </c>
    </row>
    <row r="30" spans="1:6" x14ac:dyDescent="0.25">
      <c r="A30" s="18">
        <v>9</v>
      </c>
      <c r="B30" s="10" t="s">
        <v>26</v>
      </c>
      <c r="C30" s="10">
        <f>C15</f>
        <v>220</v>
      </c>
      <c r="D30" s="10" t="s">
        <v>12</v>
      </c>
      <c r="E30" s="10">
        <f>'[2]Blok A CG2'!E27</f>
        <v>13000000</v>
      </c>
      <c r="F30" s="215">
        <f t="shared" si="0"/>
        <v>2860000000</v>
      </c>
    </row>
    <row r="31" spans="1:6" x14ac:dyDescent="0.25">
      <c r="A31" s="18">
        <v>10</v>
      </c>
      <c r="B31" s="10" t="s">
        <v>27</v>
      </c>
      <c r="C31" s="209">
        <v>1</v>
      </c>
      <c r="D31" s="10" t="s">
        <v>12</v>
      </c>
      <c r="E31" s="10">
        <v>35000000</v>
      </c>
      <c r="F31" s="215">
        <f t="shared" si="0"/>
        <v>35000000</v>
      </c>
    </row>
    <row r="32" spans="1:6" x14ac:dyDescent="0.25">
      <c r="A32" s="18">
        <v>11</v>
      </c>
      <c r="B32" s="10" t="s">
        <v>28</v>
      </c>
      <c r="C32" s="10">
        <f>ROUNDUP((C8/11)*2/60,0)</f>
        <v>36</v>
      </c>
      <c r="D32" s="10" t="s">
        <v>12</v>
      </c>
      <c r="E32" s="10">
        <v>17290006</v>
      </c>
      <c r="F32" s="215">
        <f t="shared" si="0"/>
        <v>622440216</v>
      </c>
    </row>
    <row r="33" spans="1:6" x14ac:dyDescent="0.25">
      <c r="A33" s="18">
        <v>12</v>
      </c>
      <c r="B33" s="10" t="s">
        <v>29</v>
      </c>
      <c r="C33" s="10">
        <f>C30</f>
        <v>220</v>
      </c>
      <c r="D33" s="10" t="s">
        <v>12</v>
      </c>
      <c r="E33" s="10">
        <v>2300000</v>
      </c>
      <c r="F33" s="215">
        <f t="shared" si="0"/>
        <v>506000000</v>
      </c>
    </row>
    <row r="34" spans="1:6" x14ac:dyDescent="0.25">
      <c r="A34" s="18">
        <v>13</v>
      </c>
      <c r="B34" s="16" t="s">
        <v>30</v>
      </c>
      <c r="C34" s="16">
        <f>C30</f>
        <v>220</v>
      </c>
      <c r="D34" s="16" t="s">
        <v>12</v>
      </c>
      <c r="E34" s="16">
        <v>0</v>
      </c>
      <c r="F34" s="10">
        <f t="shared" si="0"/>
        <v>0</v>
      </c>
    </row>
    <row r="35" spans="1:6" x14ac:dyDescent="0.25">
      <c r="A35" s="18">
        <v>14</v>
      </c>
      <c r="B35" s="16" t="s">
        <v>56</v>
      </c>
      <c r="C35" s="16">
        <v>1</v>
      </c>
      <c r="D35" s="16" t="s">
        <v>12</v>
      </c>
      <c r="E35" s="16">
        <f>556430144.6</f>
        <v>556430144.60000002</v>
      </c>
      <c r="F35" s="215">
        <f>C35*E35</f>
        <v>556430144.60000002</v>
      </c>
    </row>
    <row r="36" spans="1:6" x14ac:dyDescent="0.25">
      <c r="A36" s="18">
        <v>15</v>
      </c>
      <c r="B36" s="16" t="s">
        <v>35</v>
      </c>
      <c r="C36" s="16">
        <f>C10</f>
        <v>6948.48</v>
      </c>
      <c r="D36" s="16" t="s">
        <v>3</v>
      </c>
      <c r="E36" s="16">
        <v>250000</v>
      </c>
      <c r="F36" s="215">
        <f t="shared" si="0"/>
        <v>1737120000</v>
      </c>
    </row>
    <row r="37" spans="1:6" s="196" customFormat="1" x14ac:dyDescent="0.25">
      <c r="A37" s="18">
        <v>16</v>
      </c>
      <c r="B37" s="16" t="s">
        <v>48</v>
      </c>
      <c r="C37" s="16">
        <v>1</v>
      </c>
      <c r="D37" s="16" t="s">
        <v>49</v>
      </c>
      <c r="E37" s="16">
        <f>850000000/7</f>
        <v>121428571.42857143</v>
      </c>
      <c r="F37" s="215">
        <f t="shared" si="0"/>
        <v>121428571.42857143</v>
      </c>
    </row>
    <row r="38" spans="1:6" x14ac:dyDescent="0.25">
      <c r="A38" s="18">
        <v>17</v>
      </c>
      <c r="B38" s="16" t="s">
        <v>32</v>
      </c>
      <c r="C38" s="16">
        <v>1</v>
      </c>
      <c r="D38" s="16" t="s">
        <v>31</v>
      </c>
      <c r="E38" s="16">
        <v>800000000</v>
      </c>
      <c r="F38" s="215">
        <f t="shared" si="0"/>
        <v>800000000</v>
      </c>
    </row>
    <row r="39" spans="1:6" x14ac:dyDescent="0.25">
      <c r="A39" s="18">
        <v>18</v>
      </c>
      <c r="B39" s="16" t="s">
        <v>33</v>
      </c>
      <c r="C39" s="16">
        <f>C6</f>
        <v>25485.45</v>
      </c>
      <c r="D39" s="16" t="s">
        <v>3</v>
      </c>
      <c r="E39" s="16">
        <f>Overall!J218</f>
        <v>434476.0244259506</v>
      </c>
      <c r="F39" s="10">
        <f t="shared" si="0"/>
        <v>11072816996.706343</v>
      </c>
    </row>
    <row r="40" spans="1:6" x14ac:dyDescent="0.25">
      <c r="A40" s="13"/>
      <c r="B40" s="14" t="s">
        <v>21</v>
      </c>
      <c r="C40" s="14">
        <f>F40/C6</f>
        <v>967444.69078228867</v>
      </c>
      <c r="D40" s="14" t="s">
        <v>22</v>
      </c>
      <c r="E40" s="14"/>
      <c r="F40" s="14">
        <f>SUM(F26:F39)</f>
        <v>24655763294.697479</v>
      </c>
    </row>
    <row r="41" spans="1:6" x14ac:dyDescent="0.25">
      <c r="A41" s="17"/>
      <c r="B41" s="17"/>
      <c r="C41" s="17">
        <f>C25+C40</f>
        <v>989522.65978360758</v>
      </c>
      <c r="D41" s="380"/>
      <c r="E41" s="381"/>
      <c r="F41" s="17">
        <f>F25+F40</f>
        <v>25218430269.782143</v>
      </c>
    </row>
  </sheetData>
  <mergeCells count="6">
    <mergeCell ref="F19:F20"/>
    <mergeCell ref="D41:E41"/>
    <mergeCell ref="A19:B20"/>
    <mergeCell ref="C19:C20"/>
    <mergeCell ref="D19:D20"/>
    <mergeCell ref="E19:E20"/>
  </mergeCells>
  <pageMargins left="0.7" right="0.7" top="0.75" bottom="0.75" header="0.3" footer="0.3"/>
  <ignoredErrors>
    <ignoredError sqref="F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6" workbookViewId="0">
      <selection activeCell="E41" sqref="E41"/>
    </sheetView>
  </sheetViews>
  <sheetFormatPr defaultRowHeight="15" x14ac:dyDescent="0.25"/>
  <cols>
    <col min="1" max="1" width="5.7109375" customWidth="1"/>
    <col min="2" max="2" width="30.140625" customWidth="1"/>
    <col min="3" max="3" width="17.140625" customWidth="1"/>
    <col min="4" max="4" width="11.140625" customWidth="1"/>
    <col min="5" max="5" width="15.7109375" customWidth="1"/>
    <col min="6" max="6" width="16.28515625" customWidth="1"/>
    <col min="9" max="9" width="35.42578125" bestFit="1" customWidth="1"/>
    <col min="12" max="12" width="17.7109375" style="25" bestFit="1" customWidth="1"/>
    <col min="164" max="164" width="5.7109375" customWidth="1"/>
    <col min="165" max="165" width="29" customWidth="1"/>
    <col min="166" max="166" width="17.140625" customWidth="1"/>
    <col min="167" max="167" width="11.140625" customWidth="1"/>
    <col min="168" max="168" width="15.7109375" customWidth="1"/>
    <col min="169" max="169" width="16.28515625" customWidth="1"/>
    <col min="170" max="170" width="21.140625" customWidth="1"/>
    <col min="171" max="171" width="13" customWidth="1"/>
    <col min="172" max="172" width="15.28515625" customWidth="1"/>
    <col min="173" max="174" width="14.28515625" customWidth="1"/>
    <col min="175" max="176" width="15" customWidth="1"/>
    <col min="177" max="177" width="17.7109375" customWidth="1"/>
    <col min="178" max="178" width="15.7109375" customWidth="1"/>
    <col min="179" max="180" width="15" customWidth="1"/>
    <col min="181" max="181" width="15.85546875" customWidth="1"/>
    <col min="182" max="182" width="17.85546875" customWidth="1"/>
    <col min="183" max="183" width="15.85546875" bestFit="1" customWidth="1"/>
    <col min="184" max="184" width="18.7109375" bestFit="1" customWidth="1"/>
    <col min="185" max="185" width="5.7109375" customWidth="1"/>
    <col min="186" max="186" width="16.5703125" customWidth="1"/>
    <col min="187" max="187" width="18.7109375" bestFit="1" customWidth="1"/>
    <col min="188" max="189" width="15.85546875" bestFit="1" customWidth="1"/>
    <col min="190" max="190" width="14.85546875" bestFit="1" customWidth="1"/>
    <col min="191" max="191" width="14.28515625" bestFit="1" customWidth="1"/>
    <col min="192" max="192" width="15.28515625" customWidth="1"/>
    <col min="193" max="193" width="15.85546875" customWidth="1"/>
    <col min="194" max="194" width="14.28515625" customWidth="1"/>
    <col min="195" max="195" width="14.85546875" bestFit="1" customWidth="1"/>
    <col min="196" max="196" width="16.140625" customWidth="1"/>
    <col min="197" max="197" width="17.28515625" customWidth="1"/>
    <col min="198" max="198" width="15.85546875" bestFit="1" customWidth="1"/>
    <col min="199" max="199" width="18.7109375" bestFit="1" customWidth="1"/>
    <col min="201" max="201" width="14.28515625" bestFit="1" customWidth="1"/>
    <col min="202" max="202" width="18.7109375" bestFit="1" customWidth="1"/>
    <col min="203" max="204" width="15.85546875" bestFit="1" customWidth="1"/>
    <col min="205" max="205" width="14.85546875" bestFit="1" customWidth="1"/>
    <col min="206" max="206" width="16.85546875" customWidth="1"/>
    <col min="207" max="207" width="15.28515625" customWidth="1"/>
    <col min="208" max="208" width="15.85546875" customWidth="1"/>
    <col min="209" max="209" width="14.28515625" customWidth="1"/>
    <col min="210" max="210" width="14.85546875" bestFit="1" customWidth="1"/>
    <col min="211" max="211" width="16.140625" customWidth="1"/>
    <col min="212" max="212" width="17.28515625" customWidth="1"/>
    <col min="213" max="213" width="15.85546875" bestFit="1" customWidth="1"/>
    <col min="214" max="214" width="18.7109375" bestFit="1" customWidth="1"/>
    <col min="216" max="216" width="14.28515625" bestFit="1" customWidth="1"/>
    <col min="217" max="217" width="18.7109375" bestFit="1" customWidth="1"/>
    <col min="218" max="219" width="15.85546875" bestFit="1" customWidth="1"/>
    <col min="220" max="220" width="14.85546875" bestFit="1" customWidth="1"/>
    <col min="221" max="221" width="14.28515625" bestFit="1" customWidth="1"/>
    <col min="222" max="222" width="15.28515625" customWidth="1"/>
    <col min="223" max="223" width="15.85546875" customWidth="1"/>
    <col min="224" max="224" width="14.28515625" customWidth="1"/>
    <col min="225" max="225" width="14.85546875" bestFit="1" customWidth="1"/>
    <col min="226" max="226" width="16.140625" customWidth="1"/>
    <col min="227" max="227" width="17.28515625" customWidth="1"/>
    <col min="228" max="228" width="15.85546875" bestFit="1" customWidth="1"/>
    <col min="229" max="229" width="18.7109375" bestFit="1" customWidth="1"/>
    <col min="231" max="231" width="14.28515625" bestFit="1" customWidth="1"/>
    <col min="232" max="232" width="18.7109375" bestFit="1" customWidth="1"/>
    <col min="233" max="234" width="15.85546875" bestFit="1" customWidth="1"/>
    <col min="235" max="235" width="14.85546875" bestFit="1" customWidth="1"/>
    <col min="236" max="236" width="14.28515625" bestFit="1" customWidth="1"/>
    <col min="237" max="237" width="15.28515625" customWidth="1"/>
    <col min="238" max="238" width="15.85546875" customWidth="1"/>
    <col min="239" max="239" width="14.28515625" customWidth="1"/>
    <col min="240" max="240" width="14.85546875" bestFit="1" customWidth="1"/>
    <col min="241" max="241" width="16.140625" customWidth="1"/>
    <col min="242" max="242" width="17.28515625" customWidth="1"/>
    <col min="243" max="243" width="15.85546875" bestFit="1" customWidth="1"/>
    <col min="244" max="244" width="18.7109375" bestFit="1" customWidth="1"/>
    <col min="246" max="246" width="14.28515625" bestFit="1" customWidth="1"/>
    <col min="247" max="247" width="18.7109375" bestFit="1" customWidth="1"/>
    <col min="248" max="249" width="15.85546875" bestFit="1" customWidth="1"/>
    <col min="250" max="250" width="14.85546875" bestFit="1" customWidth="1"/>
    <col min="251" max="251" width="14.28515625" bestFit="1" customWidth="1"/>
    <col min="252" max="252" width="15.28515625" customWidth="1"/>
    <col min="253" max="253" width="15.85546875" customWidth="1"/>
    <col min="254" max="254" width="14.28515625" customWidth="1"/>
    <col min="255" max="255" width="14.85546875" bestFit="1" customWidth="1"/>
    <col min="256" max="256" width="16.140625" customWidth="1"/>
    <col min="257" max="257" width="17.28515625" customWidth="1"/>
    <col min="258" max="258" width="15.85546875" bestFit="1" customWidth="1"/>
    <col min="259" max="259" width="18.7109375" bestFit="1" customWidth="1"/>
    <col min="420" max="420" width="5.7109375" customWidth="1"/>
    <col min="421" max="421" width="29" customWidth="1"/>
    <col min="422" max="422" width="17.140625" customWidth="1"/>
    <col min="423" max="423" width="11.140625" customWidth="1"/>
    <col min="424" max="424" width="15.7109375" customWidth="1"/>
    <col min="425" max="425" width="16.28515625" customWidth="1"/>
    <col min="426" max="426" width="21.140625" customWidth="1"/>
    <col min="427" max="427" width="13" customWidth="1"/>
    <col min="428" max="428" width="15.28515625" customWidth="1"/>
    <col min="429" max="430" width="14.28515625" customWidth="1"/>
    <col min="431" max="432" width="15" customWidth="1"/>
    <col min="433" max="433" width="17.7109375" customWidth="1"/>
    <col min="434" max="434" width="15.7109375" customWidth="1"/>
    <col min="435" max="436" width="15" customWidth="1"/>
    <col min="437" max="437" width="15.85546875" customWidth="1"/>
    <col min="438" max="438" width="17.85546875" customWidth="1"/>
    <col min="439" max="439" width="15.85546875" bestFit="1" customWidth="1"/>
    <col min="440" max="440" width="18.7109375" bestFit="1" customWidth="1"/>
    <col min="441" max="441" width="5.7109375" customWidth="1"/>
    <col min="442" max="442" width="16.5703125" customWidth="1"/>
    <col min="443" max="443" width="18.7109375" bestFit="1" customWidth="1"/>
    <col min="444" max="445" width="15.85546875" bestFit="1" customWidth="1"/>
    <col min="446" max="446" width="14.85546875" bestFit="1" customWidth="1"/>
    <col min="447" max="447" width="14.28515625" bestFit="1" customWidth="1"/>
    <col min="448" max="448" width="15.28515625" customWidth="1"/>
    <col min="449" max="449" width="15.85546875" customWidth="1"/>
    <col min="450" max="450" width="14.28515625" customWidth="1"/>
    <col min="451" max="451" width="14.85546875" bestFit="1" customWidth="1"/>
    <col min="452" max="452" width="16.140625" customWidth="1"/>
    <col min="453" max="453" width="17.28515625" customWidth="1"/>
    <col min="454" max="454" width="15.85546875" bestFit="1" customWidth="1"/>
    <col min="455" max="455" width="18.7109375" bestFit="1" customWidth="1"/>
    <col min="457" max="457" width="14.28515625" bestFit="1" customWidth="1"/>
    <col min="458" max="458" width="18.7109375" bestFit="1" customWidth="1"/>
    <col min="459" max="460" width="15.85546875" bestFit="1" customWidth="1"/>
    <col min="461" max="461" width="14.85546875" bestFit="1" customWidth="1"/>
    <col min="462" max="462" width="16.85546875" customWidth="1"/>
    <col min="463" max="463" width="15.28515625" customWidth="1"/>
    <col min="464" max="464" width="15.85546875" customWidth="1"/>
    <col min="465" max="465" width="14.28515625" customWidth="1"/>
    <col min="466" max="466" width="14.85546875" bestFit="1" customWidth="1"/>
    <col min="467" max="467" width="16.140625" customWidth="1"/>
    <col min="468" max="468" width="17.28515625" customWidth="1"/>
    <col min="469" max="469" width="15.85546875" bestFit="1" customWidth="1"/>
    <col min="470" max="470" width="18.7109375" bestFit="1" customWidth="1"/>
    <col min="472" max="472" width="14.28515625" bestFit="1" customWidth="1"/>
    <col min="473" max="473" width="18.7109375" bestFit="1" customWidth="1"/>
    <col min="474" max="475" width="15.85546875" bestFit="1" customWidth="1"/>
    <col min="476" max="476" width="14.85546875" bestFit="1" customWidth="1"/>
    <col min="477" max="477" width="14.28515625" bestFit="1" customWidth="1"/>
    <col min="478" max="478" width="15.28515625" customWidth="1"/>
    <col min="479" max="479" width="15.85546875" customWidth="1"/>
    <col min="480" max="480" width="14.28515625" customWidth="1"/>
    <col min="481" max="481" width="14.85546875" bestFit="1" customWidth="1"/>
    <col min="482" max="482" width="16.140625" customWidth="1"/>
    <col min="483" max="483" width="17.28515625" customWidth="1"/>
    <col min="484" max="484" width="15.85546875" bestFit="1" customWidth="1"/>
    <col min="485" max="485" width="18.7109375" bestFit="1" customWidth="1"/>
    <col min="487" max="487" width="14.28515625" bestFit="1" customWidth="1"/>
    <col min="488" max="488" width="18.7109375" bestFit="1" customWidth="1"/>
    <col min="489" max="490" width="15.85546875" bestFit="1" customWidth="1"/>
    <col min="491" max="491" width="14.85546875" bestFit="1" customWidth="1"/>
    <col min="492" max="492" width="14.28515625" bestFit="1" customWidth="1"/>
    <col min="493" max="493" width="15.28515625" customWidth="1"/>
    <col min="494" max="494" width="15.85546875" customWidth="1"/>
    <col min="495" max="495" width="14.28515625" customWidth="1"/>
    <col min="496" max="496" width="14.85546875" bestFit="1" customWidth="1"/>
    <col min="497" max="497" width="16.140625" customWidth="1"/>
    <col min="498" max="498" width="17.28515625" customWidth="1"/>
    <col min="499" max="499" width="15.85546875" bestFit="1" customWidth="1"/>
    <col min="500" max="500" width="18.7109375" bestFit="1" customWidth="1"/>
    <col min="502" max="502" width="14.28515625" bestFit="1" customWidth="1"/>
    <col min="503" max="503" width="18.7109375" bestFit="1" customWidth="1"/>
    <col min="504" max="505" width="15.85546875" bestFit="1" customWidth="1"/>
    <col min="506" max="506" width="14.85546875" bestFit="1" customWidth="1"/>
    <col min="507" max="507" width="14.28515625" bestFit="1" customWidth="1"/>
    <col min="508" max="508" width="15.28515625" customWidth="1"/>
    <col min="509" max="509" width="15.85546875" customWidth="1"/>
    <col min="510" max="510" width="14.28515625" customWidth="1"/>
    <col min="511" max="511" width="14.85546875" bestFit="1" customWidth="1"/>
    <col min="512" max="512" width="16.140625" customWidth="1"/>
    <col min="513" max="513" width="17.28515625" customWidth="1"/>
    <col min="514" max="514" width="15.85546875" bestFit="1" customWidth="1"/>
    <col min="515" max="515" width="18.7109375" bestFit="1" customWidth="1"/>
    <col min="676" max="676" width="5.7109375" customWidth="1"/>
    <col min="677" max="677" width="29" customWidth="1"/>
    <col min="678" max="678" width="17.140625" customWidth="1"/>
    <col min="679" max="679" width="11.140625" customWidth="1"/>
    <col min="680" max="680" width="15.7109375" customWidth="1"/>
    <col min="681" max="681" width="16.28515625" customWidth="1"/>
    <col min="682" max="682" width="21.140625" customWidth="1"/>
    <col min="683" max="683" width="13" customWidth="1"/>
    <col min="684" max="684" width="15.28515625" customWidth="1"/>
    <col min="685" max="686" width="14.28515625" customWidth="1"/>
    <col min="687" max="688" width="15" customWidth="1"/>
    <col min="689" max="689" width="17.7109375" customWidth="1"/>
    <col min="690" max="690" width="15.7109375" customWidth="1"/>
    <col min="691" max="692" width="15" customWidth="1"/>
    <col min="693" max="693" width="15.85546875" customWidth="1"/>
    <col min="694" max="694" width="17.85546875" customWidth="1"/>
    <col min="695" max="695" width="15.85546875" bestFit="1" customWidth="1"/>
    <col min="696" max="696" width="18.7109375" bestFit="1" customWidth="1"/>
    <col min="697" max="697" width="5.7109375" customWidth="1"/>
    <col min="698" max="698" width="16.5703125" customWidth="1"/>
    <col min="699" max="699" width="18.7109375" bestFit="1" customWidth="1"/>
    <col min="700" max="701" width="15.85546875" bestFit="1" customWidth="1"/>
    <col min="702" max="702" width="14.85546875" bestFit="1" customWidth="1"/>
    <col min="703" max="703" width="14.28515625" bestFit="1" customWidth="1"/>
    <col min="704" max="704" width="15.28515625" customWidth="1"/>
    <col min="705" max="705" width="15.85546875" customWidth="1"/>
    <col min="706" max="706" width="14.28515625" customWidth="1"/>
    <col min="707" max="707" width="14.85546875" bestFit="1" customWidth="1"/>
    <col min="708" max="708" width="16.140625" customWidth="1"/>
    <col min="709" max="709" width="17.28515625" customWidth="1"/>
    <col min="710" max="710" width="15.85546875" bestFit="1" customWidth="1"/>
    <col min="711" max="711" width="18.7109375" bestFit="1" customWidth="1"/>
    <col min="713" max="713" width="14.28515625" bestFit="1" customWidth="1"/>
    <col min="714" max="714" width="18.7109375" bestFit="1" customWidth="1"/>
    <col min="715" max="716" width="15.85546875" bestFit="1" customWidth="1"/>
    <col min="717" max="717" width="14.85546875" bestFit="1" customWidth="1"/>
    <col min="718" max="718" width="16.85546875" customWidth="1"/>
    <col min="719" max="719" width="15.28515625" customWidth="1"/>
    <col min="720" max="720" width="15.85546875" customWidth="1"/>
    <col min="721" max="721" width="14.28515625" customWidth="1"/>
    <col min="722" max="722" width="14.85546875" bestFit="1" customWidth="1"/>
    <col min="723" max="723" width="16.140625" customWidth="1"/>
    <col min="724" max="724" width="17.28515625" customWidth="1"/>
    <col min="725" max="725" width="15.85546875" bestFit="1" customWidth="1"/>
    <col min="726" max="726" width="18.7109375" bestFit="1" customWidth="1"/>
    <col min="728" max="728" width="14.28515625" bestFit="1" customWidth="1"/>
    <col min="729" max="729" width="18.7109375" bestFit="1" customWidth="1"/>
    <col min="730" max="731" width="15.85546875" bestFit="1" customWidth="1"/>
    <col min="732" max="732" width="14.85546875" bestFit="1" customWidth="1"/>
    <col min="733" max="733" width="14.28515625" bestFit="1" customWidth="1"/>
    <col min="734" max="734" width="15.28515625" customWidth="1"/>
    <col min="735" max="735" width="15.85546875" customWidth="1"/>
    <col min="736" max="736" width="14.28515625" customWidth="1"/>
    <col min="737" max="737" width="14.85546875" bestFit="1" customWidth="1"/>
    <col min="738" max="738" width="16.140625" customWidth="1"/>
    <col min="739" max="739" width="17.28515625" customWidth="1"/>
    <col min="740" max="740" width="15.85546875" bestFit="1" customWidth="1"/>
    <col min="741" max="741" width="18.7109375" bestFit="1" customWidth="1"/>
    <col min="743" max="743" width="14.28515625" bestFit="1" customWidth="1"/>
    <col min="744" max="744" width="18.7109375" bestFit="1" customWidth="1"/>
    <col min="745" max="746" width="15.85546875" bestFit="1" customWidth="1"/>
    <col min="747" max="747" width="14.85546875" bestFit="1" customWidth="1"/>
    <col min="748" max="748" width="14.28515625" bestFit="1" customWidth="1"/>
    <col min="749" max="749" width="15.28515625" customWidth="1"/>
    <col min="750" max="750" width="15.85546875" customWidth="1"/>
    <col min="751" max="751" width="14.28515625" customWidth="1"/>
    <col min="752" max="752" width="14.85546875" bestFit="1" customWidth="1"/>
    <col min="753" max="753" width="16.140625" customWidth="1"/>
    <col min="754" max="754" width="17.28515625" customWidth="1"/>
    <col min="755" max="755" width="15.85546875" bestFit="1" customWidth="1"/>
    <col min="756" max="756" width="18.7109375" bestFit="1" customWidth="1"/>
    <col min="758" max="758" width="14.28515625" bestFit="1" customWidth="1"/>
    <col min="759" max="759" width="18.7109375" bestFit="1" customWidth="1"/>
    <col min="760" max="761" width="15.85546875" bestFit="1" customWidth="1"/>
    <col min="762" max="762" width="14.85546875" bestFit="1" customWidth="1"/>
    <col min="763" max="763" width="14.28515625" bestFit="1" customWidth="1"/>
    <col min="764" max="764" width="15.28515625" customWidth="1"/>
    <col min="765" max="765" width="15.85546875" customWidth="1"/>
    <col min="766" max="766" width="14.28515625" customWidth="1"/>
    <col min="767" max="767" width="14.85546875" bestFit="1" customWidth="1"/>
    <col min="768" max="768" width="16.140625" customWidth="1"/>
    <col min="769" max="769" width="17.28515625" customWidth="1"/>
    <col min="770" max="770" width="15.85546875" bestFit="1" customWidth="1"/>
    <col min="771" max="771" width="18.7109375" bestFit="1" customWidth="1"/>
    <col min="932" max="932" width="5.7109375" customWidth="1"/>
    <col min="933" max="933" width="29" customWidth="1"/>
    <col min="934" max="934" width="17.140625" customWidth="1"/>
    <col min="935" max="935" width="11.140625" customWidth="1"/>
    <col min="936" max="936" width="15.7109375" customWidth="1"/>
    <col min="937" max="937" width="16.28515625" customWidth="1"/>
    <col min="938" max="938" width="21.140625" customWidth="1"/>
    <col min="939" max="939" width="13" customWidth="1"/>
    <col min="940" max="940" width="15.28515625" customWidth="1"/>
    <col min="941" max="942" width="14.28515625" customWidth="1"/>
    <col min="943" max="944" width="15" customWidth="1"/>
    <col min="945" max="945" width="17.7109375" customWidth="1"/>
    <col min="946" max="946" width="15.7109375" customWidth="1"/>
    <col min="947" max="948" width="15" customWidth="1"/>
    <col min="949" max="949" width="15.85546875" customWidth="1"/>
    <col min="950" max="950" width="17.85546875" customWidth="1"/>
    <col min="951" max="951" width="15.85546875" bestFit="1" customWidth="1"/>
    <col min="952" max="952" width="18.7109375" bestFit="1" customWidth="1"/>
    <col min="953" max="953" width="5.7109375" customWidth="1"/>
    <col min="954" max="954" width="16.5703125" customWidth="1"/>
    <col min="955" max="955" width="18.7109375" bestFit="1" customWidth="1"/>
    <col min="956" max="957" width="15.85546875" bestFit="1" customWidth="1"/>
    <col min="958" max="958" width="14.85546875" bestFit="1" customWidth="1"/>
    <col min="959" max="959" width="14.28515625" bestFit="1" customWidth="1"/>
    <col min="960" max="960" width="15.28515625" customWidth="1"/>
    <col min="961" max="961" width="15.85546875" customWidth="1"/>
    <col min="962" max="962" width="14.28515625" customWidth="1"/>
    <col min="963" max="963" width="14.85546875" bestFit="1" customWidth="1"/>
    <col min="964" max="964" width="16.140625" customWidth="1"/>
    <col min="965" max="965" width="17.28515625" customWidth="1"/>
    <col min="966" max="966" width="15.85546875" bestFit="1" customWidth="1"/>
    <col min="967" max="967" width="18.7109375" bestFit="1" customWidth="1"/>
    <col min="969" max="969" width="14.28515625" bestFit="1" customWidth="1"/>
    <col min="970" max="970" width="18.7109375" bestFit="1" customWidth="1"/>
    <col min="971" max="972" width="15.85546875" bestFit="1" customWidth="1"/>
    <col min="973" max="973" width="14.85546875" bestFit="1" customWidth="1"/>
    <col min="974" max="974" width="16.85546875" customWidth="1"/>
    <col min="975" max="975" width="15.28515625" customWidth="1"/>
    <col min="976" max="976" width="15.85546875" customWidth="1"/>
    <col min="977" max="977" width="14.28515625" customWidth="1"/>
    <col min="978" max="978" width="14.85546875" bestFit="1" customWidth="1"/>
    <col min="979" max="979" width="16.140625" customWidth="1"/>
    <col min="980" max="980" width="17.28515625" customWidth="1"/>
    <col min="981" max="981" width="15.85546875" bestFit="1" customWidth="1"/>
    <col min="982" max="982" width="18.7109375" bestFit="1" customWidth="1"/>
    <col min="984" max="984" width="14.28515625" bestFit="1" customWidth="1"/>
    <col min="985" max="985" width="18.7109375" bestFit="1" customWidth="1"/>
    <col min="986" max="987" width="15.85546875" bestFit="1" customWidth="1"/>
    <col min="988" max="988" width="14.85546875" bestFit="1" customWidth="1"/>
    <col min="989" max="989" width="14.28515625" bestFit="1" customWidth="1"/>
    <col min="990" max="990" width="15.28515625" customWidth="1"/>
    <col min="991" max="991" width="15.85546875" customWidth="1"/>
    <col min="992" max="992" width="14.28515625" customWidth="1"/>
    <col min="993" max="993" width="14.85546875" bestFit="1" customWidth="1"/>
    <col min="994" max="994" width="16.140625" customWidth="1"/>
    <col min="995" max="995" width="17.28515625" customWidth="1"/>
    <col min="996" max="996" width="15.85546875" bestFit="1" customWidth="1"/>
    <col min="997" max="997" width="18.7109375" bestFit="1" customWidth="1"/>
    <col min="999" max="999" width="14.28515625" bestFit="1" customWidth="1"/>
    <col min="1000" max="1000" width="18.7109375" bestFit="1" customWidth="1"/>
    <col min="1001" max="1002" width="15.85546875" bestFit="1" customWidth="1"/>
    <col min="1003" max="1003" width="14.85546875" bestFit="1" customWidth="1"/>
    <col min="1004" max="1004" width="14.28515625" bestFit="1" customWidth="1"/>
    <col min="1005" max="1005" width="15.28515625" customWidth="1"/>
    <col min="1006" max="1006" width="15.85546875" customWidth="1"/>
    <col min="1007" max="1007" width="14.28515625" customWidth="1"/>
    <col min="1008" max="1008" width="14.85546875" bestFit="1" customWidth="1"/>
    <col min="1009" max="1009" width="16.140625" customWidth="1"/>
    <col min="1010" max="1010" width="17.28515625" customWidth="1"/>
    <col min="1011" max="1011" width="15.85546875" bestFit="1" customWidth="1"/>
    <col min="1012" max="1012" width="18.7109375" bestFit="1" customWidth="1"/>
    <col min="1014" max="1014" width="14.28515625" bestFit="1" customWidth="1"/>
    <col min="1015" max="1015" width="18.7109375" bestFit="1" customWidth="1"/>
    <col min="1016" max="1017" width="15.85546875" bestFit="1" customWidth="1"/>
    <col min="1018" max="1018" width="14.85546875" bestFit="1" customWidth="1"/>
    <col min="1019" max="1019" width="14.28515625" bestFit="1" customWidth="1"/>
    <col min="1020" max="1020" width="15.28515625" customWidth="1"/>
    <col min="1021" max="1021" width="15.85546875" customWidth="1"/>
    <col min="1022" max="1022" width="14.28515625" customWidth="1"/>
    <col min="1023" max="1023" width="14.85546875" bestFit="1" customWidth="1"/>
    <col min="1024" max="1024" width="16.140625" customWidth="1"/>
    <col min="1025" max="1025" width="17.28515625" customWidth="1"/>
    <col min="1026" max="1026" width="15.85546875" bestFit="1" customWidth="1"/>
    <col min="1027" max="1027" width="18.7109375" bestFit="1" customWidth="1"/>
    <col min="1188" max="1188" width="5.7109375" customWidth="1"/>
    <col min="1189" max="1189" width="29" customWidth="1"/>
    <col min="1190" max="1190" width="17.140625" customWidth="1"/>
    <col min="1191" max="1191" width="11.140625" customWidth="1"/>
    <col min="1192" max="1192" width="15.7109375" customWidth="1"/>
    <col min="1193" max="1193" width="16.28515625" customWidth="1"/>
    <col min="1194" max="1194" width="21.140625" customWidth="1"/>
    <col min="1195" max="1195" width="13" customWidth="1"/>
    <col min="1196" max="1196" width="15.28515625" customWidth="1"/>
    <col min="1197" max="1198" width="14.28515625" customWidth="1"/>
    <col min="1199" max="1200" width="15" customWidth="1"/>
    <col min="1201" max="1201" width="17.7109375" customWidth="1"/>
    <col min="1202" max="1202" width="15.7109375" customWidth="1"/>
    <col min="1203" max="1204" width="15" customWidth="1"/>
    <col min="1205" max="1205" width="15.85546875" customWidth="1"/>
    <col min="1206" max="1206" width="17.85546875" customWidth="1"/>
    <col min="1207" max="1207" width="15.85546875" bestFit="1" customWidth="1"/>
    <col min="1208" max="1208" width="18.7109375" bestFit="1" customWidth="1"/>
    <col min="1209" max="1209" width="5.7109375" customWidth="1"/>
    <col min="1210" max="1210" width="16.5703125" customWidth="1"/>
    <col min="1211" max="1211" width="18.7109375" bestFit="1" customWidth="1"/>
    <col min="1212" max="1213" width="15.85546875" bestFit="1" customWidth="1"/>
    <col min="1214" max="1214" width="14.85546875" bestFit="1" customWidth="1"/>
    <col min="1215" max="1215" width="14.28515625" bestFit="1" customWidth="1"/>
    <col min="1216" max="1216" width="15.28515625" customWidth="1"/>
    <col min="1217" max="1217" width="15.85546875" customWidth="1"/>
    <col min="1218" max="1218" width="14.28515625" customWidth="1"/>
    <col min="1219" max="1219" width="14.85546875" bestFit="1" customWidth="1"/>
    <col min="1220" max="1220" width="16.140625" customWidth="1"/>
    <col min="1221" max="1221" width="17.28515625" customWidth="1"/>
    <col min="1222" max="1222" width="15.85546875" bestFit="1" customWidth="1"/>
    <col min="1223" max="1223" width="18.7109375" bestFit="1" customWidth="1"/>
    <col min="1225" max="1225" width="14.28515625" bestFit="1" customWidth="1"/>
    <col min="1226" max="1226" width="18.7109375" bestFit="1" customWidth="1"/>
    <col min="1227" max="1228" width="15.85546875" bestFit="1" customWidth="1"/>
    <col min="1229" max="1229" width="14.85546875" bestFit="1" customWidth="1"/>
    <col min="1230" max="1230" width="16.85546875" customWidth="1"/>
    <col min="1231" max="1231" width="15.28515625" customWidth="1"/>
    <col min="1232" max="1232" width="15.85546875" customWidth="1"/>
    <col min="1233" max="1233" width="14.28515625" customWidth="1"/>
    <col min="1234" max="1234" width="14.85546875" bestFit="1" customWidth="1"/>
    <col min="1235" max="1235" width="16.140625" customWidth="1"/>
    <col min="1236" max="1236" width="17.28515625" customWidth="1"/>
    <col min="1237" max="1237" width="15.85546875" bestFit="1" customWidth="1"/>
    <col min="1238" max="1238" width="18.7109375" bestFit="1" customWidth="1"/>
    <col min="1240" max="1240" width="14.28515625" bestFit="1" customWidth="1"/>
    <col min="1241" max="1241" width="18.7109375" bestFit="1" customWidth="1"/>
    <col min="1242" max="1243" width="15.85546875" bestFit="1" customWidth="1"/>
    <col min="1244" max="1244" width="14.85546875" bestFit="1" customWidth="1"/>
    <col min="1245" max="1245" width="14.28515625" bestFit="1" customWidth="1"/>
    <col min="1246" max="1246" width="15.28515625" customWidth="1"/>
    <col min="1247" max="1247" width="15.85546875" customWidth="1"/>
    <col min="1248" max="1248" width="14.28515625" customWidth="1"/>
    <col min="1249" max="1249" width="14.85546875" bestFit="1" customWidth="1"/>
    <col min="1250" max="1250" width="16.140625" customWidth="1"/>
    <col min="1251" max="1251" width="17.28515625" customWidth="1"/>
    <col min="1252" max="1252" width="15.85546875" bestFit="1" customWidth="1"/>
    <col min="1253" max="1253" width="18.7109375" bestFit="1" customWidth="1"/>
    <col min="1255" max="1255" width="14.28515625" bestFit="1" customWidth="1"/>
    <col min="1256" max="1256" width="18.7109375" bestFit="1" customWidth="1"/>
    <col min="1257" max="1258" width="15.85546875" bestFit="1" customWidth="1"/>
    <col min="1259" max="1259" width="14.85546875" bestFit="1" customWidth="1"/>
    <col min="1260" max="1260" width="14.28515625" bestFit="1" customWidth="1"/>
    <col min="1261" max="1261" width="15.28515625" customWidth="1"/>
    <col min="1262" max="1262" width="15.85546875" customWidth="1"/>
    <col min="1263" max="1263" width="14.28515625" customWidth="1"/>
    <col min="1264" max="1264" width="14.85546875" bestFit="1" customWidth="1"/>
    <col min="1265" max="1265" width="16.140625" customWidth="1"/>
    <col min="1266" max="1266" width="17.28515625" customWidth="1"/>
    <col min="1267" max="1267" width="15.85546875" bestFit="1" customWidth="1"/>
    <col min="1268" max="1268" width="18.7109375" bestFit="1" customWidth="1"/>
    <col min="1270" max="1270" width="14.28515625" bestFit="1" customWidth="1"/>
    <col min="1271" max="1271" width="18.7109375" bestFit="1" customWidth="1"/>
    <col min="1272" max="1273" width="15.85546875" bestFit="1" customWidth="1"/>
    <col min="1274" max="1274" width="14.85546875" bestFit="1" customWidth="1"/>
    <col min="1275" max="1275" width="14.28515625" bestFit="1" customWidth="1"/>
    <col min="1276" max="1276" width="15.28515625" customWidth="1"/>
    <col min="1277" max="1277" width="15.85546875" customWidth="1"/>
    <col min="1278" max="1278" width="14.28515625" customWidth="1"/>
    <col min="1279" max="1279" width="14.85546875" bestFit="1" customWidth="1"/>
    <col min="1280" max="1280" width="16.140625" customWidth="1"/>
    <col min="1281" max="1281" width="17.28515625" customWidth="1"/>
    <col min="1282" max="1282" width="15.85546875" bestFit="1" customWidth="1"/>
    <col min="1283" max="1283" width="18.7109375" bestFit="1" customWidth="1"/>
    <col min="1444" max="1444" width="5.7109375" customWidth="1"/>
    <col min="1445" max="1445" width="29" customWidth="1"/>
    <col min="1446" max="1446" width="17.140625" customWidth="1"/>
    <col min="1447" max="1447" width="11.140625" customWidth="1"/>
    <col min="1448" max="1448" width="15.7109375" customWidth="1"/>
    <col min="1449" max="1449" width="16.28515625" customWidth="1"/>
    <col min="1450" max="1450" width="21.140625" customWidth="1"/>
    <col min="1451" max="1451" width="13" customWidth="1"/>
    <col min="1452" max="1452" width="15.28515625" customWidth="1"/>
    <col min="1453" max="1454" width="14.28515625" customWidth="1"/>
    <col min="1455" max="1456" width="15" customWidth="1"/>
    <col min="1457" max="1457" width="17.7109375" customWidth="1"/>
    <col min="1458" max="1458" width="15.7109375" customWidth="1"/>
    <col min="1459" max="1460" width="15" customWidth="1"/>
    <col min="1461" max="1461" width="15.85546875" customWidth="1"/>
    <col min="1462" max="1462" width="17.85546875" customWidth="1"/>
    <col min="1463" max="1463" width="15.85546875" bestFit="1" customWidth="1"/>
    <col min="1464" max="1464" width="18.7109375" bestFit="1" customWidth="1"/>
    <col min="1465" max="1465" width="5.7109375" customWidth="1"/>
    <col min="1466" max="1466" width="16.5703125" customWidth="1"/>
    <col min="1467" max="1467" width="18.7109375" bestFit="1" customWidth="1"/>
    <col min="1468" max="1469" width="15.85546875" bestFit="1" customWidth="1"/>
    <col min="1470" max="1470" width="14.85546875" bestFit="1" customWidth="1"/>
    <col min="1471" max="1471" width="14.28515625" bestFit="1" customWidth="1"/>
    <col min="1472" max="1472" width="15.28515625" customWidth="1"/>
    <col min="1473" max="1473" width="15.85546875" customWidth="1"/>
    <col min="1474" max="1474" width="14.28515625" customWidth="1"/>
    <col min="1475" max="1475" width="14.85546875" bestFit="1" customWidth="1"/>
    <col min="1476" max="1476" width="16.140625" customWidth="1"/>
    <col min="1477" max="1477" width="17.28515625" customWidth="1"/>
    <col min="1478" max="1478" width="15.85546875" bestFit="1" customWidth="1"/>
    <col min="1479" max="1479" width="18.7109375" bestFit="1" customWidth="1"/>
    <col min="1481" max="1481" width="14.28515625" bestFit="1" customWidth="1"/>
    <col min="1482" max="1482" width="18.7109375" bestFit="1" customWidth="1"/>
    <col min="1483" max="1484" width="15.85546875" bestFit="1" customWidth="1"/>
    <col min="1485" max="1485" width="14.85546875" bestFit="1" customWidth="1"/>
    <col min="1486" max="1486" width="16.85546875" customWidth="1"/>
    <col min="1487" max="1487" width="15.28515625" customWidth="1"/>
    <col min="1488" max="1488" width="15.85546875" customWidth="1"/>
    <col min="1489" max="1489" width="14.28515625" customWidth="1"/>
    <col min="1490" max="1490" width="14.85546875" bestFit="1" customWidth="1"/>
    <col min="1491" max="1491" width="16.140625" customWidth="1"/>
    <col min="1492" max="1492" width="17.28515625" customWidth="1"/>
    <col min="1493" max="1493" width="15.85546875" bestFit="1" customWidth="1"/>
    <col min="1494" max="1494" width="18.7109375" bestFit="1" customWidth="1"/>
    <col min="1496" max="1496" width="14.28515625" bestFit="1" customWidth="1"/>
    <col min="1497" max="1497" width="18.7109375" bestFit="1" customWidth="1"/>
    <col min="1498" max="1499" width="15.85546875" bestFit="1" customWidth="1"/>
    <col min="1500" max="1500" width="14.85546875" bestFit="1" customWidth="1"/>
    <col min="1501" max="1501" width="14.28515625" bestFit="1" customWidth="1"/>
    <col min="1502" max="1502" width="15.28515625" customWidth="1"/>
    <col min="1503" max="1503" width="15.85546875" customWidth="1"/>
    <col min="1504" max="1504" width="14.28515625" customWidth="1"/>
    <col min="1505" max="1505" width="14.85546875" bestFit="1" customWidth="1"/>
    <col min="1506" max="1506" width="16.140625" customWidth="1"/>
    <col min="1507" max="1507" width="17.28515625" customWidth="1"/>
    <col min="1508" max="1508" width="15.85546875" bestFit="1" customWidth="1"/>
    <col min="1509" max="1509" width="18.7109375" bestFit="1" customWidth="1"/>
    <col min="1511" max="1511" width="14.28515625" bestFit="1" customWidth="1"/>
    <col min="1512" max="1512" width="18.7109375" bestFit="1" customWidth="1"/>
    <col min="1513" max="1514" width="15.85546875" bestFit="1" customWidth="1"/>
    <col min="1515" max="1515" width="14.85546875" bestFit="1" customWidth="1"/>
    <col min="1516" max="1516" width="14.28515625" bestFit="1" customWidth="1"/>
    <col min="1517" max="1517" width="15.28515625" customWidth="1"/>
    <col min="1518" max="1518" width="15.85546875" customWidth="1"/>
    <col min="1519" max="1519" width="14.28515625" customWidth="1"/>
    <col min="1520" max="1520" width="14.85546875" bestFit="1" customWidth="1"/>
    <col min="1521" max="1521" width="16.140625" customWidth="1"/>
    <col min="1522" max="1522" width="17.28515625" customWidth="1"/>
    <col min="1523" max="1523" width="15.85546875" bestFit="1" customWidth="1"/>
    <col min="1524" max="1524" width="18.7109375" bestFit="1" customWidth="1"/>
    <col min="1526" max="1526" width="14.28515625" bestFit="1" customWidth="1"/>
    <col min="1527" max="1527" width="18.7109375" bestFit="1" customWidth="1"/>
    <col min="1528" max="1529" width="15.85546875" bestFit="1" customWidth="1"/>
    <col min="1530" max="1530" width="14.85546875" bestFit="1" customWidth="1"/>
    <col min="1531" max="1531" width="14.28515625" bestFit="1" customWidth="1"/>
    <col min="1532" max="1532" width="15.28515625" customWidth="1"/>
    <col min="1533" max="1533" width="15.85546875" customWidth="1"/>
    <col min="1534" max="1534" width="14.28515625" customWidth="1"/>
    <col min="1535" max="1535" width="14.85546875" bestFit="1" customWidth="1"/>
    <col min="1536" max="1536" width="16.140625" customWidth="1"/>
    <col min="1537" max="1537" width="17.28515625" customWidth="1"/>
    <col min="1538" max="1538" width="15.85546875" bestFit="1" customWidth="1"/>
    <col min="1539" max="1539" width="18.7109375" bestFit="1" customWidth="1"/>
    <col min="1700" max="1700" width="5.7109375" customWidth="1"/>
    <col min="1701" max="1701" width="29" customWidth="1"/>
    <col min="1702" max="1702" width="17.140625" customWidth="1"/>
    <col min="1703" max="1703" width="11.140625" customWidth="1"/>
    <col min="1704" max="1704" width="15.7109375" customWidth="1"/>
    <col min="1705" max="1705" width="16.28515625" customWidth="1"/>
    <col min="1706" max="1706" width="21.140625" customWidth="1"/>
    <col min="1707" max="1707" width="13" customWidth="1"/>
    <col min="1708" max="1708" width="15.28515625" customWidth="1"/>
    <col min="1709" max="1710" width="14.28515625" customWidth="1"/>
    <col min="1711" max="1712" width="15" customWidth="1"/>
    <col min="1713" max="1713" width="17.7109375" customWidth="1"/>
    <col min="1714" max="1714" width="15.7109375" customWidth="1"/>
    <col min="1715" max="1716" width="15" customWidth="1"/>
    <col min="1717" max="1717" width="15.85546875" customWidth="1"/>
    <col min="1718" max="1718" width="17.85546875" customWidth="1"/>
    <col min="1719" max="1719" width="15.85546875" bestFit="1" customWidth="1"/>
    <col min="1720" max="1720" width="18.7109375" bestFit="1" customWidth="1"/>
    <col min="1721" max="1721" width="5.7109375" customWidth="1"/>
    <col min="1722" max="1722" width="16.5703125" customWidth="1"/>
    <col min="1723" max="1723" width="18.7109375" bestFit="1" customWidth="1"/>
    <col min="1724" max="1725" width="15.85546875" bestFit="1" customWidth="1"/>
    <col min="1726" max="1726" width="14.85546875" bestFit="1" customWidth="1"/>
    <col min="1727" max="1727" width="14.28515625" bestFit="1" customWidth="1"/>
    <col min="1728" max="1728" width="15.28515625" customWidth="1"/>
    <col min="1729" max="1729" width="15.85546875" customWidth="1"/>
    <col min="1730" max="1730" width="14.28515625" customWidth="1"/>
    <col min="1731" max="1731" width="14.85546875" bestFit="1" customWidth="1"/>
    <col min="1732" max="1732" width="16.140625" customWidth="1"/>
    <col min="1733" max="1733" width="17.28515625" customWidth="1"/>
    <col min="1734" max="1734" width="15.85546875" bestFit="1" customWidth="1"/>
    <col min="1735" max="1735" width="18.7109375" bestFit="1" customWidth="1"/>
    <col min="1737" max="1737" width="14.28515625" bestFit="1" customWidth="1"/>
    <col min="1738" max="1738" width="18.7109375" bestFit="1" customWidth="1"/>
    <col min="1739" max="1740" width="15.85546875" bestFit="1" customWidth="1"/>
    <col min="1741" max="1741" width="14.85546875" bestFit="1" customWidth="1"/>
    <col min="1742" max="1742" width="16.85546875" customWidth="1"/>
    <col min="1743" max="1743" width="15.28515625" customWidth="1"/>
    <col min="1744" max="1744" width="15.85546875" customWidth="1"/>
    <col min="1745" max="1745" width="14.28515625" customWidth="1"/>
    <col min="1746" max="1746" width="14.85546875" bestFit="1" customWidth="1"/>
    <col min="1747" max="1747" width="16.140625" customWidth="1"/>
    <col min="1748" max="1748" width="17.28515625" customWidth="1"/>
    <col min="1749" max="1749" width="15.85546875" bestFit="1" customWidth="1"/>
    <col min="1750" max="1750" width="18.7109375" bestFit="1" customWidth="1"/>
    <col min="1752" max="1752" width="14.28515625" bestFit="1" customWidth="1"/>
    <col min="1753" max="1753" width="18.7109375" bestFit="1" customWidth="1"/>
    <col min="1754" max="1755" width="15.85546875" bestFit="1" customWidth="1"/>
    <col min="1756" max="1756" width="14.85546875" bestFit="1" customWidth="1"/>
    <col min="1757" max="1757" width="14.28515625" bestFit="1" customWidth="1"/>
    <col min="1758" max="1758" width="15.28515625" customWidth="1"/>
    <col min="1759" max="1759" width="15.85546875" customWidth="1"/>
    <col min="1760" max="1760" width="14.28515625" customWidth="1"/>
    <col min="1761" max="1761" width="14.85546875" bestFit="1" customWidth="1"/>
    <col min="1762" max="1762" width="16.140625" customWidth="1"/>
    <col min="1763" max="1763" width="17.28515625" customWidth="1"/>
    <col min="1764" max="1764" width="15.85546875" bestFit="1" customWidth="1"/>
    <col min="1765" max="1765" width="18.7109375" bestFit="1" customWidth="1"/>
    <col min="1767" max="1767" width="14.28515625" bestFit="1" customWidth="1"/>
    <col min="1768" max="1768" width="18.7109375" bestFit="1" customWidth="1"/>
    <col min="1769" max="1770" width="15.85546875" bestFit="1" customWidth="1"/>
    <col min="1771" max="1771" width="14.85546875" bestFit="1" customWidth="1"/>
    <col min="1772" max="1772" width="14.28515625" bestFit="1" customWidth="1"/>
    <col min="1773" max="1773" width="15.28515625" customWidth="1"/>
    <col min="1774" max="1774" width="15.85546875" customWidth="1"/>
    <col min="1775" max="1775" width="14.28515625" customWidth="1"/>
    <col min="1776" max="1776" width="14.85546875" bestFit="1" customWidth="1"/>
    <col min="1777" max="1777" width="16.140625" customWidth="1"/>
    <col min="1778" max="1778" width="17.28515625" customWidth="1"/>
    <col min="1779" max="1779" width="15.85546875" bestFit="1" customWidth="1"/>
    <col min="1780" max="1780" width="18.7109375" bestFit="1" customWidth="1"/>
    <col min="1782" max="1782" width="14.28515625" bestFit="1" customWidth="1"/>
    <col min="1783" max="1783" width="18.7109375" bestFit="1" customWidth="1"/>
    <col min="1784" max="1785" width="15.85546875" bestFit="1" customWidth="1"/>
    <col min="1786" max="1786" width="14.85546875" bestFit="1" customWidth="1"/>
    <col min="1787" max="1787" width="14.28515625" bestFit="1" customWidth="1"/>
    <col min="1788" max="1788" width="15.28515625" customWidth="1"/>
    <col min="1789" max="1789" width="15.85546875" customWidth="1"/>
    <col min="1790" max="1790" width="14.28515625" customWidth="1"/>
    <col min="1791" max="1791" width="14.85546875" bestFit="1" customWidth="1"/>
    <col min="1792" max="1792" width="16.140625" customWidth="1"/>
    <col min="1793" max="1793" width="17.28515625" customWidth="1"/>
    <col min="1794" max="1794" width="15.85546875" bestFit="1" customWidth="1"/>
    <col min="1795" max="1795" width="18.7109375" bestFit="1" customWidth="1"/>
    <col min="1956" max="1956" width="5.7109375" customWidth="1"/>
    <col min="1957" max="1957" width="29" customWidth="1"/>
    <col min="1958" max="1958" width="17.140625" customWidth="1"/>
    <col min="1959" max="1959" width="11.140625" customWidth="1"/>
    <col min="1960" max="1960" width="15.7109375" customWidth="1"/>
    <col min="1961" max="1961" width="16.28515625" customWidth="1"/>
    <col min="1962" max="1962" width="21.140625" customWidth="1"/>
    <col min="1963" max="1963" width="13" customWidth="1"/>
    <col min="1964" max="1964" width="15.28515625" customWidth="1"/>
    <col min="1965" max="1966" width="14.28515625" customWidth="1"/>
    <col min="1967" max="1968" width="15" customWidth="1"/>
    <col min="1969" max="1969" width="17.7109375" customWidth="1"/>
    <col min="1970" max="1970" width="15.7109375" customWidth="1"/>
    <col min="1971" max="1972" width="15" customWidth="1"/>
    <col min="1973" max="1973" width="15.85546875" customWidth="1"/>
    <col min="1974" max="1974" width="17.85546875" customWidth="1"/>
    <col min="1975" max="1975" width="15.85546875" bestFit="1" customWidth="1"/>
    <col min="1976" max="1976" width="18.7109375" bestFit="1" customWidth="1"/>
    <col min="1977" max="1977" width="5.7109375" customWidth="1"/>
    <col min="1978" max="1978" width="16.5703125" customWidth="1"/>
    <col min="1979" max="1979" width="18.7109375" bestFit="1" customWidth="1"/>
    <col min="1980" max="1981" width="15.85546875" bestFit="1" customWidth="1"/>
    <col min="1982" max="1982" width="14.85546875" bestFit="1" customWidth="1"/>
    <col min="1983" max="1983" width="14.28515625" bestFit="1" customWidth="1"/>
    <col min="1984" max="1984" width="15.28515625" customWidth="1"/>
    <col min="1985" max="1985" width="15.85546875" customWidth="1"/>
    <col min="1986" max="1986" width="14.28515625" customWidth="1"/>
    <col min="1987" max="1987" width="14.85546875" bestFit="1" customWidth="1"/>
    <col min="1988" max="1988" width="16.140625" customWidth="1"/>
    <col min="1989" max="1989" width="17.28515625" customWidth="1"/>
    <col min="1990" max="1990" width="15.85546875" bestFit="1" customWidth="1"/>
    <col min="1991" max="1991" width="18.7109375" bestFit="1" customWidth="1"/>
    <col min="1993" max="1993" width="14.28515625" bestFit="1" customWidth="1"/>
    <col min="1994" max="1994" width="18.7109375" bestFit="1" customWidth="1"/>
    <col min="1995" max="1996" width="15.85546875" bestFit="1" customWidth="1"/>
    <col min="1997" max="1997" width="14.85546875" bestFit="1" customWidth="1"/>
    <col min="1998" max="1998" width="16.85546875" customWidth="1"/>
    <col min="1999" max="1999" width="15.28515625" customWidth="1"/>
    <col min="2000" max="2000" width="15.85546875" customWidth="1"/>
    <col min="2001" max="2001" width="14.28515625" customWidth="1"/>
    <col min="2002" max="2002" width="14.85546875" bestFit="1" customWidth="1"/>
    <col min="2003" max="2003" width="16.140625" customWidth="1"/>
    <col min="2004" max="2004" width="17.28515625" customWidth="1"/>
    <col min="2005" max="2005" width="15.85546875" bestFit="1" customWidth="1"/>
    <col min="2006" max="2006" width="18.7109375" bestFit="1" customWidth="1"/>
    <col min="2008" max="2008" width="14.28515625" bestFit="1" customWidth="1"/>
    <col min="2009" max="2009" width="18.7109375" bestFit="1" customWidth="1"/>
    <col min="2010" max="2011" width="15.85546875" bestFit="1" customWidth="1"/>
    <col min="2012" max="2012" width="14.85546875" bestFit="1" customWidth="1"/>
    <col min="2013" max="2013" width="14.28515625" bestFit="1" customWidth="1"/>
    <col min="2014" max="2014" width="15.28515625" customWidth="1"/>
    <col min="2015" max="2015" width="15.85546875" customWidth="1"/>
    <col min="2016" max="2016" width="14.28515625" customWidth="1"/>
    <col min="2017" max="2017" width="14.85546875" bestFit="1" customWidth="1"/>
    <col min="2018" max="2018" width="16.140625" customWidth="1"/>
    <col min="2019" max="2019" width="17.28515625" customWidth="1"/>
    <col min="2020" max="2020" width="15.85546875" bestFit="1" customWidth="1"/>
    <col min="2021" max="2021" width="18.7109375" bestFit="1" customWidth="1"/>
    <col min="2023" max="2023" width="14.28515625" bestFit="1" customWidth="1"/>
    <col min="2024" max="2024" width="18.7109375" bestFit="1" customWidth="1"/>
    <col min="2025" max="2026" width="15.85546875" bestFit="1" customWidth="1"/>
    <col min="2027" max="2027" width="14.85546875" bestFit="1" customWidth="1"/>
    <col min="2028" max="2028" width="14.28515625" bestFit="1" customWidth="1"/>
    <col min="2029" max="2029" width="15.28515625" customWidth="1"/>
    <col min="2030" max="2030" width="15.85546875" customWidth="1"/>
    <col min="2031" max="2031" width="14.28515625" customWidth="1"/>
    <col min="2032" max="2032" width="14.85546875" bestFit="1" customWidth="1"/>
    <col min="2033" max="2033" width="16.140625" customWidth="1"/>
    <col min="2034" max="2034" width="17.28515625" customWidth="1"/>
    <col min="2035" max="2035" width="15.85546875" bestFit="1" customWidth="1"/>
    <col min="2036" max="2036" width="18.7109375" bestFit="1" customWidth="1"/>
    <col min="2038" max="2038" width="14.28515625" bestFit="1" customWidth="1"/>
    <col min="2039" max="2039" width="18.7109375" bestFit="1" customWidth="1"/>
    <col min="2040" max="2041" width="15.85546875" bestFit="1" customWidth="1"/>
    <col min="2042" max="2042" width="14.85546875" bestFit="1" customWidth="1"/>
    <col min="2043" max="2043" width="14.28515625" bestFit="1" customWidth="1"/>
    <col min="2044" max="2044" width="15.28515625" customWidth="1"/>
    <col min="2045" max="2045" width="15.85546875" customWidth="1"/>
    <col min="2046" max="2046" width="14.28515625" customWidth="1"/>
    <col min="2047" max="2047" width="14.85546875" bestFit="1" customWidth="1"/>
    <col min="2048" max="2048" width="16.140625" customWidth="1"/>
    <col min="2049" max="2049" width="17.28515625" customWidth="1"/>
    <col min="2050" max="2050" width="15.85546875" bestFit="1" customWidth="1"/>
    <col min="2051" max="2051" width="18.7109375" bestFit="1" customWidth="1"/>
    <col min="2212" max="2212" width="5.7109375" customWidth="1"/>
    <col min="2213" max="2213" width="29" customWidth="1"/>
    <col min="2214" max="2214" width="17.140625" customWidth="1"/>
    <col min="2215" max="2215" width="11.140625" customWidth="1"/>
    <col min="2216" max="2216" width="15.7109375" customWidth="1"/>
    <col min="2217" max="2217" width="16.28515625" customWidth="1"/>
    <col min="2218" max="2218" width="21.140625" customWidth="1"/>
    <col min="2219" max="2219" width="13" customWidth="1"/>
    <col min="2220" max="2220" width="15.28515625" customWidth="1"/>
    <col min="2221" max="2222" width="14.28515625" customWidth="1"/>
    <col min="2223" max="2224" width="15" customWidth="1"/>
    <col min="2225" max="2225" width="17.7109375" customWidth="1"/>
    <col min="2226" max="2226" width="15.7109375" customWidth="1"/>
    <col min="2227" max="2228" width="15" customWidth="1"/>
    <col min="2229" max="2229" width="15.85546875" customWidth="1"/>
    <col min="2230" max="2230" width="17.85546875" customWidth="1"/>
    <col min="2231" max="2231" width="15.85546875" bestFit="1" customWidth="1"/>
    <col min="2232" max="2232" width="18.7109375" bestFit="1" customWidth="1"/>
    <col min="2233" max="2233" width="5.7109375" customWidth="1"/>
    <col min="2234" max="2234" width="16.5703125" customWidth="1"/>
    <col min="2235" max="2235" width="18.7109375" bestFit="1" customWidth="1"/>
    <col min="2236" max="2237" width="15.85546875" bestFit="1" customWidth="1"/>
    <col min="2238" max="2238" width="14.85546875" bestFit="1" customWidth="1"/>
    <col min="2239" max="2239" width="14.28515625" bestFit="1" customWidth="1"/>
    <col min="2240" max="2240" width="15.28515625" customWidth="1"/>
    <col min="2241" max="2241" width="15.85546875" customWidth="1"/>
    <col min="2242" max="2242" width="14.28515625" customWidth="1"/>
    <col min="2243" max="2243" width="14.85546875" bestFit="1" customWidth="1"/>
    <col min="2244" max="2244" width="16.140625" customWidth="1"/>
    <col min="2245" max="2245" width="17.28515625" customWidth="1"/>
    <col min="2246" max="2246" width="15.85546875" bestFit="1" customWidth="1"/>
    <col min="2247" max="2247" width="18.7109375" bestFit="1" customWidth="1"/>
    <col min="2249" max="2249" width="14.28515625" bestFit="1" customWidth="1"/>
    <col min="2250" max="2250" width="18.7109375" bestFit="1" customWidth="1"/>
    <col min="2251" max="2252" width="15.85546875" bestFit="1" customWidth="1"/>
    <col min="2253" max="2253" width="14.85546875" bestFit="1" customWidth="1"/>
    <col min="2254" max="2254" width="16.85546875" customWidth="1"/>
    <col min="2255" max="2255" width="15.28515625" customWidth="1"/>
    <col min="2256" max="2256" width="15.85546875" customWidth="1"/>
    <col min="2257" max="2257" width="14.28515625" customWidth="1"/>
    <col min="2258" max="2258" width="14.85546875" bestFit="1" customWidth="1"/>
    <col min="2259" max="2259" width="16.140625" customWidth="1"/>
    <col min="2260" max="2260" width="17.28515625" customWidth="1"/>
    <col min="2261" max="2261" width="15.85546875" bestFit="1" customWidth="1"/>
    <col min="2262" max="2262" width="18.7109375" bestFit="1" customWidth="1"/>
    <col min="2264" max="2264" width="14.28515625" bestFit="1" customWidth="1"/>
    <col min="2265" max="2265" width="18.7109375" bestFit="1" customWidth="1"/>
    <col min="2266" max="2267" width="15.85546875" bestFit="1" customWidth="1"/>
    <col min="2268" max="2268" width="14.85546875" bestFit="1" customWidth="1"/>
    <col min="2269" max="2269" width="14.28515625" bestFit="1" customWidth="1"/>
    <col min="2270" max="2270" width="15.28515625" customWidth="1"/>
    <col min="2271" max="2271" width="15.85546875" customWidth="1"/>
    <col min="2272" max="2272" width="14.28515625" customWidth="1"/>
    <col min="2273" max="2273" width="14.85546875" bestFit="1" customWidth="1"/>
    <col min="2274" max="2274" width="16.140625" customWidth="1"/>
    <col min="2275" max="2275" width="17.28515625" customWidth="1"/>
    <col min="2276" max="2276" width="15.85546875" bestFit="1" customWidth="1"/>
    <col min="2277" max="2277" width="18.7109375" bestFit="1" customWidth="1"/>
    <col min="2279" max="2279" width="14.28515625" bestFit="1" customWidth="1"/>
    <col min="2280" max="2280" width="18.7109375" bestFit="1" customWidth="1"/>
    <col min="2281" max="2282" width="15.85546875" bestFit="1" customWidth="1"/>
    <col min="2283" max="2283" width="14.85546875" bestFit="1" customWidth="1"/>
    <col min="2284" max="2284" width="14.28515625" bestFit="1" customWidth="1"/>
    <col min="2285" max="2285" width="15.28515625" customWidth="1"/>
    <col min="2286" max="2286" width="15.85546875" customWidth="1"/>
    <col min="2287" max="2287" width="14.28515625" customWidth="1"/>
    <col min="2288" max="2288" width="14.85546875" bestFit="1" customWidth="1"/>
    <col min="2289" max="2289" width="16.140625" customWidth="1"/>
    <col min="2290" max="2290" width="17.28515625" customWidth="1"/>
    <col min="2291" max="2291" width="15.85546875" bestFit="1" customWidth="1"/>
    <col min="2292" max="2292" width="18.7109375" bestFit="1" customWidth="1"/>
    <col min="2294" max="2294" width="14.28515625" bestFit="1" customWidth="1"/>
    <col min="2295" max="2295" width="18.7109375" bestFit="1" customWidth="1"/>
    <col min="2296" max="2297" width="15.85546875" bestFit="1" customWidth="1"/>
    <col min="2298" max="2298" width="14.85546875" bestFit="1" customWidth="1"/>
    <col min="2299" max="2299" width="14.28515625" bestFit="1" customWidth="1"/>
    <col min="2300" max="2300" width="15.28515625" customWidth="1"/>
    <col min="2301" max="2301" width="15.85546875" customWidth="1"/>
    <col min="2302" max="2302" width="14.28515625" customWidth="1"/>
    <col min="2303" max="2303" width="14.85546875" bestFit="1" customWidth="1"/>
    <col min="2304" max="2304" width="16.140625" customWidth="1"/>
    <col min="2305" max="2305" width="17.28515625" customWidth="1"/>
    <col min="2306" max="2306" width="15.85546875" bestFit="1" customWidth="1"/>
    <col min="2307" max="2307" width="18.7109375" bestFit="1" customWidth="1"/>
    <col min="2468" max="2468" width="5.7109375" customWidth="1"/>
    <col min="2469" max="2469" width="29" customWidth="1"/>
    <col min="2470" max="2470" width="17.140625" customWidth="1"/>
    <col min="2471" max="2471" width="11.140625" customWidth="1"/>
    <col min="2472" max="2472" width="15.7109375" customWidth="1"/>
    <col min="2473" max="2473" width="16.28515625" customWidth="1"/>
    <col min="2474" max="2474" width="21.140625" customWidth="1"/>
    <col min="2475" max="2475" width="13" customWidth="1"/>
    <col min="2476" max="2476" width="15.28515625" customWidth="1"/>
    <col min="2477" max="2478" width="14.28515625" customWidth="1"/>
    <col min="2479" max="2480" width="15" customWidth="1"/>
    <col min="2481" max="2481" width="17.7109375" customWidth="1"/>
    <col min="2482" max="2482" width="15.7109375" customWidth="1"/>
    <col min="2483" max="2484" width="15" customWidth="1"/>
    <col min="2485" max="2485" width="15.85546875" customWidth="1"/>
    <col min="2486" max="2486" width="17.85546875" customWidth="1"/>
    <col min="2487" max="2487" width="15.85546875" bestFit="1" customWidth="1"/>
    <col min="2488" max="2488" width="18.7109375" bestFit="1" customWidth="1"/>
    <col min="2489" max="2489" width="5.7109375" customWidth="1"/>
    <col min="2490" max="2490" width="16.5703125" customWidth="1"/>
    <col min="2491" max="2491" width="18.7109375" bestFit="1" customWidth="1"/>
    <col min="2492" max="2493" width="15.85546875" bestFit="1" customWidth="1"/>
    <col min="2494" max="2494" width="14.85546875" bestFit="1" customWidth="1"/>
    <col min="2495" max="2495" width="14.28515625" bestFit="1" customWidth="1"/>
    <col min="2496" max="2496" width="15.28515625" customWidth="1"/>
    <col min="2497" max="2497" width="15.85546875" customWidth="1"/>
    <col min="2498" max="2498" width="14.28515625" customWidth="1"/>
    <col min="2499" max="2499" width="14.85546875" bestFit="1" customWidth="1"/>
    <col min="2500" max="2500" width="16.140625" customWidth="1"/>
    <col min="2501" max="2501" width="17.28515625" customWidth="1"/>
    <col min="2502" max="2502" width="15.85546875" bestFit="1" customWidth="1"/>
    <col min="2503" max="2503" width="18.7109375" bestFit="1" customWidth="1"/>
    <col min="2505" max="2505" width="14.28515625" bestFit="1" customWidth="1"/>
    <col min="2506" max="2506" width="18.7109375" bestFit="1" customWidth="1"/>
    <col min="2507" max="2508" width="15.85546875" bestFit="1" customWidth="1"/>
    <col min="2509" max="2509" width="14.85546875" bestFit="1" customWidth="1"/>
    <col min="2510" max="2510" width="16.85546875" customWidth="1"/>
    <col min="2511" max="2511" width="15.28515625" customWidth="1"/>
    <col min="2512" max="2512" width="15.85546875" customWidth="1"/>
    <col min="2513" max="2513" width="14.28515625" customWidth="1"/>
    <col min="2514" max="2514" width="14.85546875" bestFit="1" customWidth="1"/>
    <col min="2515" max="2515" width="16.140625" customWidth="1"/>
    <col min="2516" max="2516" width="17.28515625" customWidth="1"/>
    <col min="2517" max="2517" width="15.85546875" bestFit="1" customWidth="1"/>
    <col min="2518" max="2518" width="18.7109375" bestFit="1" customWidth="1"/>
    <col min="2520" max="2520" width="14.28515625" bestFit="1" customWidth="1"/>
    <col min="2521" max="2521" width="18.7109375" bestFit="1" customWidth="1"/>
    <col min="2522" max="2523" width="15.85546875" bestFit="1" customWidth="1"/>
    <col min="2524" max="2524" width="14.85546875" bestFit="1" customWidth="1"/>
    <col min="2525" max="2525" width="14.28515625" bestFit="1" customWidth="1"/>
    <col min="2526" max="2526" width="15.28515625" customWidth="1"/>
    <col min="2527" max="2527" width="15.85546875" customWidth="1"/>
    <col min="2528" max="2528" width="14.28515625" customWidth="1"/>
    <col min="2529" max="2529" width="14.85546875" bestFit="1" customWidth="1"/>
    <col min="2530" max="2530" width="16.140625" customWidth="1"/>
    <col min="2531" max="2531" width="17.28515625" customWidth="1"/>
    <col min="2532" max="2532" width="15.85546875" bestFit="1" customWidth="1"/>
    <col min="2533" max="2533" width="18.7109375" bestFit="1" customWidth="1"/>
    <col min="2535" max="2535" width="14.28515625" bestFit="1" customWidth="1"/>
    <col min="2536" max="2536" width="18.7109375" bestFit="1" customWidth="1"/>
    <col min="2537" max="2538" width="15.85546875" bestFit="1" customWidth="1"/>
    <col min="2539" max="2539" width="14.85546875" bestFit="1" customWidth="1"/>
    <col min="2540" max="2540" width="14.28515625" bestFit="1" customWidth="1"/>
    <col min="2541" max="2541" width="15.28515625" customWidth="1"/>
    <col min="2542" max="2542" width="15.85546875" customWidth="1"/>
    <col min="2543" max="2543" width="14.28515625" customWidth="1"/>
    <col min="2544" max="2544" width="14.85546875" bestFit="1" customWidth="1"/>
    <col min="2545" max="2545" width="16.140625" customWidth="1"/>
    <col min="2546" max="2546" width="17.28515625" customWidth="1"/>
    <col min="2547" max="2547" width="15.85546875" bestFit="1" customWidth="1"/>
    <col min="2548" max="2548" width="18.7109375" bestFit="1" customWidth="1"/>
    <col min="2550" max="2550" width="14.28515625" bestFit="1" customWidth="1"/>
    <col min="2551" max="2551" width="18.7109375" bestFit="1" customWidth="1"/>
    <col min="2552" max="2553" width="15.85546875" bestFit="1" customWidth="1"/>
    <col min="2554" max="2554" width="14.85546875" bestFit="1" customWidth="1"/>
    <col min="2555" max="2555" width="14.28515625" bestFit="1" customWidth="1"/>
    <col min="2556" max="2556" width="15.28515625" customWidth="1"/>
    <col min="2557" max="2557" width="15.85546875" customWidth="1"/>
    <col min="2558" max="2558" width="14.28515625" customWidth="1"/>
    <col min="2559" max="2559" width="14.85546875" bestFit="1" customWidth="1"/>
    <col min="2560" max="2560" width="16.140625" customWidth="1"/>
    <col min="2561" max="2561" width="17.28515625" customWidth="1"/>
    <col min="2562" max="2562" width="15.85546875" bestFit="1" customWidth="1"/>
    <col min="2563" max="2563" width="18.7109375" bestFit="1" customWidth="1"/>
    <col min="2724" max="2724" width="5.7109375" customWidth="1"/>
    <col min="2725" max="2725" width="29" customWidth="1"/>
    <col min="2726" max="2726" width="17.140625" customWidth="1"/>
    <col min="2727" max="2727" width="11.140625" customWidth="1"/>
    <col min="2728" max="2728" width="15.7109375" customWidth="1"/>
    <col min="2729" max="2729" width="16.28515625" customWidth="1"/>
    <col min="2730" max="2730" width="21.140625" customWidth="1"/>
    <col min="2731" max="2731" width="13" customWidth="1"/>
    <col min="2732" max="2732" width="15.28515625" customWidth="1"/>
    <col min="2733" max="2734" width="14.28515625" customWidth="1"/>
    <col min="2735" max="2736" width="15" customWidth="1"/>
    <col min="2737" max="2737" width="17.7109375" customWidth="1"/>
    <col min="2738" max="2738" width="15.7109375" customWidth="1"/>
    <col min="2739" max="2740" width="15" customWidth="1"/>
    <col min="2741" max="2741" width="15.85546875" customWidth="1"/>
    <col min="2742" max="2742" width="17.85546875" customWidth="1"/>
    <col min="2743" max="2743" width="15.85546875" bestFit="1" customWidth="1"/>
    <col min="2744" max="2744" width="18.7109375" bestFit="1" customWidth="1"/>
    <col min="2745" max="2745" width="5.7109375" customWidth="1"/>
    <col min="2746" max="2746" width="16.5703125" customWidth="1"/>
    <col min="2747" max="2747" width="18.7109375" bestFit="1" customWidth="1"/>
    <col min="2748" max="2749" width="15.85546875" bestFit="1" customWidth="1"/>
    <col min="2750" max="2750" width="14.85546875" bestFit="1" customWidth="1"/>
    <col min="2751" max="2751" width="14.28515625" bestFit="1" customWidth="1"/>
    <col min="2752" max="2752" width="15.28515625" customWidth="1"/>
    <col min="2753" max="2753" width="15.85546875" customWidth="1"/>
    <col min="2754" max="2754" width="14.28515625" customWidth="1"/>
    <col min="2755" max="2755" width="14.85546875" bestFit="1" customWidth="1"/>
    <col min="2756" max="2756" width="16.140625" customWidth="1"/>
    <col min="2757" max="2757" width="17.28515625" customWidth="1"/>
    <col min="2758" max="2758" width="15.85546875" bestFit="1" customWidth="1"/>
    <col min="2759" max="2759" width="18.7109375" bestFit="1" customWidth="1"/>
    <col min="2761" max="2761" width="14.28515625" bestFit="1" customWidth="1"/>
    <col min="2762" max="2762" width="18.7109375" bestFit="1" customWidth="1"/>
    <col min="2763" max="2764" width="15.85546875" bestFit="1" customWidth="1"/>
    <col min="2765" max="2765" width="14.85546875" bestFit="1" customWidth="1"/>
    <col min="2766" max="2766" width="16.85546875" customWidth="1"/>
    <col min="2767" max="2767" width="15.28515625" customWidth="1"/>
    <col min="2768" max="2768" width="15.85546875" customWidth="1"/>
    <col min="2769" max="2769" width="14.28515625" customWidth="1"/>
    <col min="2770" max="2770" width="14.85546875" bestFit="1" customWidth="1"/>
    <col min="2771" max="2771" width="16.140625" customWidth="1"/>
    <col min="2772" max="2772" width="17.28515625" customWidth="1"/>
    <col min="2773" max="2773" width="15.85546875" bestFit="1" customWidth="1"/>
    <col min="2774" max="2774" width="18.7109375" bestFit="1" customWidth="1"/>
    <col min="2776" max="2776" width="14.28515625" bestFit="1" customWidth="1"/>
    <col min="2777" max="2777" width="18.7109375" bestFit="1" customWidth="1"/>
    <col min="2778" max="2779" width="15.85546875" bestFit="1" customWidth="1"/>
    <col min="2780" max="2780" width="14.85546875" bestFit="1" customWidth="1"/>
    <col min="2781" max="2781" width="14.28515625" bestFit="1" customWidth="1"/>
    <col min="2782" max="2782" width="15.28515625" customWidth="1"/>
    <col min="2783" max="2783" width="15.85546875" customWidth="1"/>
    <col min="2784" max="2784" width="14.28515625" customWidth="1"/>
    <col min="2785" max="2785" width="14.85546875" bestFit="1" customWidth="1"/>
    <col min="2786" max="2786" width="16.140625" customWidth="1"/>
    <col min="2787" max="2787" width="17.28515625" customWidth="1"/>
    <col min="2788" max="2788" width="15.85546875" bestFit="1" customWidth="1"/>
    <col min="2789" max="2789" width="18.7109375" bestFit="1" customWidth="1"/>
    <col min="2791" max="2791" width="14.28515625" bestFit="1" customWidth="1"/>
    <col min="2792" max="2792" width="18.7109375" bestFit="1" customWidth="1"/>
    <col min="2793" max="2794" width="15.85546875" bestFit="1" customWidth="1"/>
    <col min="2795" max="2795" width="14.85546875" bestFit="1" customWidth="1"/>
    <col min="2796" max="2796" width="14.28515625" bestFit="1" customWidth="1"/>
    <col min="2797" max="2797" width="15.28515625" customWidth="1"/>
    <col min="2798" max="2798" width="15.85546875" customWidth="1"/>
    <col min="2799" max="2799" width="14.28515625" customWidth="1"/>
    <col min="2800" max="2800" width="14.85546875" bestFit="1" customWidth="1"/>
    <col min="2801" max="2801" width="16.140625" customWidth="1"/>
    <col min="2802" max="2802" width="17.28515625" customWidth="1"/>
    <col min="2803" max="2803" width="15.85546875" bestFit="1" customWidth="1"/>
    <col min="2804" max="2804" width="18.7109375" bestFit="1" customWidth="1"/>
    <col min="2806" max="2806" width="14.28515625" bestFit="1" customWidth="1"/>
    <col min="2807" max="2807" width="18.7109375" bestFit="1" customWidth="1"/>
    <col min="2808" max="2809" width="15.85546875" bestFit="1" customWidth="1"/>
    <col min="2810" max="2810" width="14.85546875" bestFit="1" customWidth="1"/>
    <col min="2811" max="2811" width="14.28515625" bestFit="1" customWidth="1"/>
    <col min="2812" max="2812" width="15.28515625" customWidth="1"/>
    <col min="2813" max="2813" width="15.85546875" customWidth="1"/>
    <col min="2814" max="2814" width="14.28515625" customWidth="1"/>
    <col min="2815" max="2815" width="14.85546875" bestFit="1" customWidth="1"/>
    <col min="2816" max="2816" width="16.140625" customWidth="1"/>
    <col min="2817" max="2817" width="17.28515625" customWidth="1"/>
    <col min="2818" max="2818" width="15.85546875" bestFit="1" customWidth="1"/>
    <col min="2819" max="2819" width="18.7109375" bestFit="1" customWidth="1"/>
    <col min="2980" max="2980" width="5.7109375" customWidth="1"/>
    <col min="2981" max="2981" width="29" customWidth="1"/>
    <col min="2982" max="2982" width="17.140625" customWidth="1"/>
    <col min="2983" max="2983" width="11.140625" customWidth="1"/>
    <col min="2984" max="2984" width="15.7109375" customWidth="1"/>
    <col min="2985" max="2985" width="16.28515625" customWidth="1"/>
    <col min="2986" max="2986" width="21.140625" customWidth="1"/>
    <col min="2987" max="2987" width="13" customWidth="1"/>
    <col min="2988" max="2988" width="15.28515625" customWidth="1"/>
    <col min="2989" max="2990" width="14.28515625" customWidth="1"/>
    <col min="2991" max="2992" width="15" customWidth="1"/>
    <col min="2993" max="2993" width="17.7109375" customWidth="1"/>
    <col min="2994" max="2994" width="15.7109375" customWidth="1"/>
    <col min="2995" max="2996" width="15" customWidth="1"/>
    <col min="2997" max="2997" width="15.85546875" customWidth="1"/>
    <col min="2998" max="2998" width="17.85546875" customWidth="1"/>
    <col min="2999" max="2999" width="15.85546875" bestFit="1" customWidth="1"/>
    <col min="3000" max="3000" width="18.7109375" bestFit="1" customWidth="1"/>
    <col min="3001" max="3001" width="5.7109375" customWidth="1"/>
    <col min="3002" max="3002" width="16.5703125" customWidth="1"/>
    <col min="3003" max="3003" width="18.7109375" bestFit="1" customWidth="1"/>
    <col min="3004" max="3005" width="15.85546875" bestFit="1" customWidth="1"/>
    <col min="3006" max="3006" width="14.85546875" bestFit="1" customWidth="1"/>
    <col min="3007" max="3007" width="14.28515625" bestFit="1" customWidth="1"/>
    <col min="3008" max="3008" width="15.28515625" customWidth="1"/>
    <col min="3009" max="3009" width="15.85546875" customWidth="1"/>
    <col min="3010" max="3010" width="14.28515625" customWidth="1"/>
    <col min="3011" max="3011" width="14.85546875" bestFit="1" customWidth="1"/>
    <col min="3012" max="3012" width="16.140625" customWidth="1"/>
    <col min="3013" max="3013" width="17.28515625" customWidth="1"/>
    <col min="3014" max="3014" width="15.85546875" bestFit="1" customWidth="1"/>
    <col min="3015" max="3015" width="18.7109375" bestFit="1" customWidth="1"/>
    <col min="3017" max="3017" width="14.28515625" bestFit="1" customWidth="1"/>
    <col min="3018" max="3018" width="18.7109375" bestFit="1" customWidth="1"/>
    <col min="3019" max="3020" width="15.85546875" bestFit="1" customWidth="1"/>
    <col min="3021" max="3021" width="14.85546875" bestFit="1" customWidth="1"/>
    <col min="3022" max="3022" width="16.85546875" customWidth="1"/>
    <col min="3023" max="3023" width="15.28515625" customWidth="1"/>
    <col min="3024" max="3024" width="15.85546875" customWidth="1"/>
    <col min="3025" max="3025" width="14.28515625" customWidth="1"/>
    <col min="3026" max="3026" width="14.85546875" bestFit="1" customWidth="1"/>
    <col min="3027" max="3027" width="16.140625" customWidth="1"/>
    <col min="3028" max="3028" width="17.28515625" customWidth="1"/>
    <col min="3029" max="3029" width="15.85546875" bestFit="1" customWidth="1"/>
    <col min="3030" max="3030" width="18.7109375" bestFit="1" customWidth="1"/>
    <col min="3032" max="3032" width="14.28515625" bestFit="1" customWidth="1"/>
    <col min="3033" max="3033" width="18.7109375" bestFit="1" customWidth="1"/>
    <col min="3034" max="3035" width="15.85546875" bestFit="1" customWidth="1"/>
    <col min="3036" max="3036" width="14.85546875" bestFit="1" customWidth="1"/>
    <col min="3037" max="3037" width="14.28515625" bestFit="1" customWidth="1"/>
    <col min="3038" max="3038" width="15.28515625" customWidth="1"/>
    <col min="3039" max="3039" width="15.85546875" customWidth="1"/>
    <col min="3040" max="3040" width="14.28515625" customWidth="1"/>
    <col min="3041" max="3041" width="14.85546875" bestFit="1" customWidth="1"/>
    <col min="3042" max="3042" width="16.140625" customWidth="1"/>
    <col min="3043" max="3043" width="17.28515625" customWidth="1"/>
    <col min="3044" max="3044" width="15.85546875" bestFit="1" customWidth="1"/>
    <col min="3045" max="3045" width="18.7109375" bestFit="1" customWidth="1"/>
    <col min="3047" max="3047" width="14.28515625" bestFit="1" customWidth="1"/>
    <col min="3048" max="3048" width="18.7109375" bestFit="1" customWidth="1"/>
    <col min="3049" max="3050" width="15.85546875" bestFit="1" customWidth="1"/>
    <col min="3051" max="3051" width="14.85546875" bestFit="1" customWidth="1"/>
    <col min="3052" max="3052" width="14.28515625" bestFit="1" customWidth="1"/>
    <col min="3053" max="3053" width="15.28515625" customWidth="1"/>
    <col min="3054" max="3054" width="15.85546875" customWidth="1"/>
    <col min="3055" max="3055" width="14.28515625" customWidth="1"/>
    <col min="3056" max="3056" width="14.85546875" bestFit="1" customWidth="1"/>
    <col min="3057" max="3057" width="16.140625" customWidth="1"/>
    <col min="3058" max="3058" width="17.28515625" customWidth="1"/>
    <col min="3059" max="3059" width="15.85546875" bestFit="1" customWidth="1"/>
    <col min="3060" max="3060" width="18.7109375" bestFit="1" customWidth="1"/>
    <col min="3062" max="3062" width="14.28515625" bestFit="1" customWidth="1"/>
    <col min="3063" max="3063" width="18.7109375" bestFit="1" customWidth="1"/>
    <col min="3064" max="3065" width="15.85546875" bestFit="1" customWidth="1"/>
    <col min="3066" max="3066" width="14.85546875" bestFit="1" customWidth="1"/>
    <col min="3067" max="3067" width="14.28515625" bestFit="1" customWidth="1"/>
    <col min="3068" max="3068" width="15.28515625" customWidth="1"/>
    <col min="3069" max="3069" width="15.85546875" customWidth="1"/>
    <col min="3070" max="3070" width="14.28515625" customWidth="1"/>
    <col min="3071" max="3071" width="14.85546875" bestFit="1" customWidth="1"/>
    <col min="3072" max="3072" width="16.140625" customWidth="1"/>
    <col min="3073" max="3073" width="17.28515625" customWidth="1"/>
    <col min="3074" max="3074" width="15.85546875" bestFit="1" customWidth="1"/>
    <col min="3075" max="3075" width="18.7109375" bestFit="1" customWidth="1"/>
    <col min="3236" max="3236" width="5.7109375" customWidth="1"/>
    <col min="3237" max="3237" width="29" customWidth="1"/>
    <col min="3238" max="3238" width="17.140625" customWidth="1"/>
    <col min="3239" max="3239" width="11.140625" customWidth="1"/>
    <col min="3240" max="3240" width="15.7109375" customWidth="1"/>
    <col min="3241" max="3241" width="16.28515625" customWidth="1"/>
    <col min="3242" max="3242" width="21.140625" customWidth="1"/>
    <col min="3243" max="3243" width="13" customWidth="1"/>
    <col min="3244" max="3244" width="15.28515625" customWidth="1"/>
    <col min="3245" max="3246" width="14.28515625" customWidth="1"/>
    <col min="3247" max="3248" width="15" customWidth="1"/>
    <col min="3249" max="3249" width="17.7109375" customWidth="1"/>
    <col min="3250" max="3250" width="15.7109375" customWidth="1"/>
    <col min="3251" max="3252" width="15" customWidth="1"/>
    <col min="3253" max="3253" width="15.85546875" customWidth="1"/>
    <col min="3254" max="3254" width="17.85546875" customWidth="1"/>
    <col min="3255" max="3255" width="15.85546875" bestFit="1" customWidth="1"/>
    <col min="3256" max="3256" width="18.7109375" bestFit="1" customWidth="1"/>
    <col min="3257" max="3257" width="5.7109375" customWidth="1"/>
    <col min="3258" max="3258" width="16.5703125" customWidth="1"/>
    <col min="3259" max="3259" width="18.7109375" bestFit="1" customWidth="1"/>
    <col min="3260" max="3261" width="15.85546875" bestFit="1" customWidth="1"/>
    <col min="3262" max="3262" width="14.85546875" bestFit="1" customWidth="1"/>
    <col min="3263" max="3263" width="14.28515625" bestFit="1" customWidth="1"/>
    <col min="3264" max="3264" width="15.28515625" customWidth="1"/>
    <col min="3265" max="3265" width="15.85546875" customWidth="1"/>
    <col min="3266" max="3266" width="14.28515625" customWidth="1"/>
    <col min="3267" max="3267" width="14.85546875" bestFit="1" customWidth="1"/>
    <col min="3268" max="3268" width="16.140625" customWidth="1"/>
    <col min="3269" max="3269" width="17.28515625" customWidth="1"/>
    <col min="3270" max="3270" width="15.85546875" bestFit="1" customWidth="1"/>
    <col min="3271" max="3271" width="18.7109375" bestFit="1" customWidth="1"/>
    <col min="3273" max="3273" width="14.28515625" bestFit="1" customWidth="1"/>
    <col min="3274" max="3274" width="18.7109375" bestFit="1" customWidth="1"/>
    <col min="3275" max="3276" width="15.85546875" bestFit="1" customWidth="1"/>
    <col min="3277" max="3277" width="14.85546875" bestFit="1" customWidth="1"/>
    <col min="3278" max="3278" width="16.85546875" customWidth="1"/>
    <col min="3279" max="3279" width="15.28515625" customWidth="1"/>
    <col min="3280" max="3280" width="15.85546875" customWidth="1"/>
    <col min="3281" max="3281" width="14.28515625" customWidth="1"/>
    <col min="3282" max="3282" width="14.85546875" bestFit="1" customWidth="1"/>
    <col min="3283" max="3283" width="16.140625" customWidth="1"/>
    <col min="3284" max="3284" width="17.28515625" customWidth="1"/>
    <col min="3285" max="3285" width="15.85546875" bestFit="1" customWidth="1"/>
    <col min="3286" max="3286" width="18.7109375" bestFit="1" customWidth="1"/>
    <col min="3288" max="3288" width="14.28515625" bestFit="1" customWidth="1"/>
    <col min="3289" max="3289" width="18.7109375" bestFit="1" customWidth="1"/>
    <col min="3290" max="3291" width="15.85546875" bestFit="1" customWidth="1"/>
    <col min="3292" max="3292" width="14.85546875" bestFit="1" customWidth="1"/>
    <col min="3293" max="3293" width="14.28515625" bestFit="1" customWidth="1"/>
    <col min="3294" max="3294" width="15.28515625" customWidth="1"/>
    <col min="3295" max="3295" width="15.85546875" customWidth="1"/>
    <col min="3296" max="3296" width="14.28515625" customWidth="1"/>
    <col min="3297" max="3297" width="14.85546875" bestFit="1" customWidth="1"/>
    <col min="3298" max="3298" width="16.140625" customWidth="1"/>
    <col min="3299" max="3299" width="17.28515625" customWidth="1"/>
    <col min="3300" max="3300" width="15.85546875" bestFit="1" customWidth="1"/>
    <col min="3301" max="3301" width="18.7109375" bestFit="1" customWidth="1"/>
    <col min="3303" max="3303" width="14.28515625" bestFit="1" customWidth="1"/>
    <col min="3304" max="3304" width="18.7109375" bestFit="1" customWidth="1"/>
    <col min="3305" max="3306" width="15.85546875" bestFit="1" customWidth="1"/>
    <col min="3307" max="3307" width="14.85546875" bestFit="1" customWidth="1"/>
    <col min="3308" max="3308" width="14.28515625" bestFit="1" customWidth="1"/>
    <col min="3309" max="3309" width="15.28515625" customWidth="1"/>
    <col min="3310" max="3310" width="15.85546875" customWidth="1"/>
    <col min="3311" max="3311" width="14.28515625" customWidth="1"/>
    <col min="3312" max="3312" width="14.85546875" bestFit="1" customWidth="1"/>
    <col min="3313" max="3313" width="16.140625" customWidth="1"/>
    <col min="3314" max="3314" width="17.28515625" customWidth="1"/>
    <col min="3315" max="3315" width="15.85546875" bestFit="1" customWidth="1"/>
    <col min="3316" max="3316" width="18.7109375" bestFit="1" customWidth="1"/>
    <col min="3318" max="3318" width="14.28515625" bestFit="1" customWidth="1"/>
    <col min="3319" max="3319" width="18.7109375" bestFit="1" customWidth="1"/>
    <col min="3320" max="3321" width="15.85546875" bestFit="1" customWidth="1"/>
    <col min="3322" max="3322" width="14.85546875" bestFit="1" customWidth="1"/>
    <col min="3323" max="3323" width="14.28515625" bestFit="1" customWidth="1"/>
    <col min="3324" max="3324" width="15.28515625" customWidth="1"/>
    <col min="3325" max="3325" width="15.85546875" customWidth="1"/>
    <col min="3326" max="3326" width="14.28515625" customWidth="1"/>
    <col min="3327" max="3327" width="14.85546875" bestFit="1" customWidth="1"/>
    <col min="3328" max="3328" width="16.140625" customWidth="1"/>
    <col min="3329" max="3329" width="17.28515625" customWidth="1"/>
    <col min="3330" max="3330" width="15.85546875" bestFit="1" customWidth="1"/>
    <col min="3331" max="3331" width="18.7109375" bestFit="1" customWidth="1"/>
    <col min="3492" max="3492" width="5.7109375" customWidth="1"/>
    <col min="3493" max="3493" width="29" customWidth="1"/>
    <col min="3494" max="3494" width="17.140625" customWidth="1"/>
    <col min="3495" max="3495" width="11.140625" customWidth="1"/>
    <col min="3496" max="3496" width="15.7109375" customWidth="1"/>
    <col min="3497" max="3497" width="16.28515625" customWidth="1"/>
    <col min="3498" max="3498" width="21.140625" customWidth="1"/>
    <col min="3499" max="3499" width="13" customWidth="1"/>
    <col min="3500" max="3500" width="15.28515625" customWidth="1"/>
    <col min="3501" max="3502" width="14.28515625" customWidth="1"/>
    <col min="3503" max="3504" width="15" customWidth="1"/>
    <col min="3505" max="3505" width="17.7109375" customWidth="1"/>
    <col min="3506" max="3506" width="15.7109375" customWidth="1"/>
    <col min="3507" max="3508" width="15" customWidth="1"/>
    <col min="3509" max="3509" width="15.85546875" customWidth="1"/>
    <col min="3510" max="3510" width="17.85546875" customWidth="1"/>
    <col min="3511" max="3511" width="15.85546875" bestFit="1" customWidth="1"/>
    <col min="3512" max="3512" width="18.7109375" bestFit="1" customWidth="1"/>
    <col min="3513" max="3513" width="5.7109375" customWidth="1"/>
    <col min="3514" max="3514" width="16.5703125" customWidth="1"/>
    <col min="3515" max="3515" width="18.7109375" bestFit="1" customWidth="1"/>
    <col min="3516" max="3517" width="15.85546875" bestFit="1" customWidth="1"/>
    <col min="3518" max="3518" width="14.85546875" bestFit="1" customWidth="1"/>
    <col min="3519" max="3519" width="14.28515625" bestFit="1" customWidth="1"/>
    <col min="3520" max="3520" width="15.28515625" customWidth="1"/>
    <col min="3521" max="3521" width="15.85546875" customWidth="1"/>
    <col min="3522" max="3522" width="14.28515625" customWidth="1"/>
    <col min="3523" max="3523" width="14.85546875" bestFit="1" customWidth="1"/>
    <col min="3524" max="3524" width="16.140625" customWidth="1"/>
    <col min="3525" max="3525" width="17.28515625" customWidth="1"/>
    <col min="3526" max="3526" width="15.85546875" bestFit="1" customWidth="1"/>
    <col min="3527" max="3527" width="18.7109375" bestFit="1" customWidth="1"/>
    <col min="3529" max="3529" width="14.28515625" bestFit="1" customWidth="1"/>
    <col min="3530" max="3530" width="18.7109375" bestFit="1" customWidth="1"/>
    <col min="3531" max="3532" width="15.85546875" bestFit="1" customWidth="1"/>
    <col min="3533" max="3533" width="14.85546875" bestFit="1" customWidth="1"/>
    <col min="3534" max="3534" width="16.85546875" customWidth="1"/>
    <col min="3535" max="3535" width="15.28515625" customWidth="1"/>
    <col min="3536" max="3536" width="15.85546875" customWidth="1"/>
    <col min="3537" max="3537" width="14.28515625" customWidth="1"/>
    <col min="3538" max="3538" width="14.85546875" bestFit="1" customWidth="1"/>
    <col min="3539" max="3539" width="16.140625" customWidth="1"/>
    <col min="3540" max="3540" width="17.28515625" customWidth="1"/>
    <col min="3541" max="3541" width="15.85546875" bestFit="1" customWidth="1"/>
    <col min="3542" max="3542" width="18.7109375" bestFit="1" customWidth="1"/>
    <col min="3544" max="3544" width="14.28515625" bestFit="1" customWidth="1"/>
    <col min="3545" max="3545" width="18.7109375" bestFit="1" customWidth="1"/>
    <col min="3546" max="3547" width="15.85546875" bestFit="1" customWidth="1"/>
    <col min="3548" max="3548" width="14.85546875" bestFit="1" customWidth="1"/>
    <col min="3549" max="3549" width="14.28515625" bestFit="1" customWidth="1"/>
    <col min="3550" max="3550" width="15.28515625" customWidth="1"/>
    <col min="3551" max="3551" width="15.85546875" customWidth="1"/>
    <col min="3552" max="3552" width="14.28515625" customWidth="1"/>
    <col min="3553" max="3553" width="14.85546875" bestFit="1" customWidth="1"/>
    <col min="3554" max="3554" width="16.140625" customWidth="1"/>
    <col min="3555" max="3555" width="17.28515625" customWidth="1"/>
    <col min="3556" max="3556" width="15.85546875" bestFit="1" customWidth="1"/>
    <col min="3557" max="3557" width="18.7109375" bestFit="1" customWidth="1"/>
    <col min="3559" max="3559" width="14.28515625" bestFit="1" customWidth="1"/>
    <col min="3560" max="3560" width="18.7109375" bestFit="1" customWidth="1"/>
    <col min="3561" max="3562" width="15.85546875" bestFit="1" customWidth="1"/>
    <col min="3563" max="3563" width="14.85546875" bestFit="1" customWidth="1"/>
    <col min="3564" max="3564" width="14.28515625" bestFit="1" customWidth="1"/>
    <col min="3565" max="3565" width="15.28515625" customWidth="1"/>
    <col min="3566" max="3566" width="15.85546875" customWidth="1"/>
    <col min="3567" max="3567" width="14.28515625" customWidth="1"/>
    <col min="3568" max="3568" width="14.85546875" bestFit="1" customWidth="1"/>
    <col min="3569" max="3569" width="16.140625" customWidth="1"/>
    <col min="3570" max="3570" width="17.28515625" customWidth="1"/>
    <col min="3571" max="3571" width="15.85546875" bestFit="1" customWidth="1"/>
    <col min="3572" max="3572" width="18.7109375" bestFit="1" customWidth="1"/>
    <col min="3574" max="3574" width="14.28515625" bestFit="1" customWidth="1"/>
    <col min="3575" max="3575" width="18.7109375" bestFit="1" customWidth="1"/>
    <col min="3576" max="3577" width="15.85546875" bestFit="1" customWidth="1"/>
    <col min="3578" max="3578" width="14.85546875" bestFit="1" customWidth="1"/>
    <col min="3579" max="3579" width="14.28515625" bestFit="1" customWidth="1"/>
    <col min="3580" max="3580" width="15.28515625" customWidth="1"/>
    <col min="3581" max="3581" width="15.85546875" customWidth="1"/>
    <col min="3582" max="3582" width="14.28515625" customWidth="1"/>
    <col min="3583" max="3583" width="14.85546875" bestFit="1" customWidth="1"/>
    <col min="3584" max="3584" width="16.140625" customWidth="1"/>
    <col min="3585" max="3585" width="17.28515625" customWidth="1"/>
    <col min="3586" max="3586" width="15.85546875" bestFit="1" customWidth="1"/>
    <col min="3587" max="3587" width="18.7109375" bestFit="1" customWidth="1"/>
    <col min="3748" max="3748" width="5.7109375" customWidth="1"/>
    <col min="3749" max="3749" width="29" customWidth="1"/>
    <col min="3750" max="3750" width="17.140625" customWidth="1"/>
    <col min="3751" max="3751" width="11.140625" customWidth="1"/>
    <col min="3752" max="3752" width="15.7109375" customWidth="1"/>
    <col min="3753" max="3753" width="16.28515625" customWidth="1"/>
    <col min="3754" max="3754" width="21.140625" customWidth="1"/>
    <col min="3755" max="3755" width="13" customWidth="1"/>
    <col min="3756" max="3756" width="15.28515625" customWidth="1"/>
    <col min="3757" max="3758" width="14.28515625" customWidth="1"/>
    <col min="3759" max="3760" width="15" customWidth="1"/>
    <col min="3761" max="3761" width="17.7109375" customWidth="1"/>
    <col min="3762" max="3762" width="15.7109375" customWidth="1"/>
    <col min="3763" max="3764" width="15" customWidth="1"/>
    <col min="3765" max="3765" width="15.85546875" customWidth="1"/>
    <col min="3766" max="3766" width="17.85546875" customWidth="1"/>
    <col min="3767" max="3767" width="15.85546875" bestFit="1" customWidth="1"/>
    <col min="3768" max="3768" width="18.7109375" bestFit="1" customWidth="1"/>
    <col min="3769" max="3769" width="5.7109375" customWidth="1"/>
    <col min="3770" max="3770" width="16.5703125" customWidth="1"/>
    <col min="3771" max="3771" width="18.7109375" bestFit="1" customWidth="1"/>
    <col min="3772" max="3773" width="15.85546875" bestFit="1" customWidth="1"/>
    <col min="3774" max="3774" width="14.85546875" bestFit="1" customWidth="1"/>
    <col min="3775" max="3775" width="14.28515625" bestFit="1" customWidth="1"/>
    <col min="3776" max="3776" width="15.28515625" customWidth="1"/>
    <col min="3777" max="3777" width="15.85546875" customWidth="1"/>
    <col min="3778" max="3778" width="14.28515625" customWidth="1"/>
    <col min="3779" max="3779" width="14.85546875" bestFit="1" customWidth="1"/>
    <col min="3780" max="3780" width="16.140625" customWidth="1"/>
    <col min="3781" max="3781" width="17.28515625" customWidth="1"/>
    <col min="3782" max="3782" width="15.85546875" bestFit="1" customWidth="1"/>
    <col min="3783" max="3783" width="18.7109375" bestFit="1" customWidth="1"/>
    <col min="3785" max="3785" width="14.28515625" bestFit="1" customWidth="1"/>
    <col min="3786" max="3786" width="18.7109375" bestFit="1" customWidth="1"/>
    <col min="3787" max="3788" width="15.85546875" bestFit="1" customWidth="1"/>
    <col min="3789" max="3789" width="14.85546875" bestFit="1" customWidth="1"/>
    <col min="3790" max="3790" width="16.85546875" customWidth="1"/>
    <col min="3791" max="3791" width="15.28515625" customWidth="1"/>
    <col min="3792" max="3792" width="15.85546875" customWidth="1"/>
    <col min="3793" max="3793" width="14.28515625" customWidth="1"/>
    <col min="3794" max="3794" width="14.85546875" bestFit="1" customWidth="1"/>
    <col min="3795" max="3795" width="16.140625" customWidth="1"/>
    <col min="3796" max="3796" width="17.28515625" customWidth="1"/>
    <col min="3797" max="3797" width="15.85546875" bestFit="1" customWidth="1"/>
    <col min="3798" max="3798" width="18.7109375" bestFit="1" customWidth="1"/>
    <col min="3800" max="3800" width="14.28515625" bestFit="1" customWidth="1"/>
    <col min="3801" max="3801" width="18.7109375" bestFit="1" customWidth="1"/>
    <col min="3802" max="3803" width="15.85546875" bestFit="1" customWidth="1"/>
    <col min="3804" max="3804" width="14.85546875" bestFit="1" customWidth="1"/>
    <col min="3805" max="3805" width="14.28515625" bestFit="1" customWidth="1"/>
    <col min="3806" max="3806" width="15.28515625" customWidth="1"/>
    <col min="3807" max="3807" width="15.85546875" customWidth="1"/>
    <col min="3808" max="3808" width="14.28515625" customWidth="1"/>
    <col min="3809" max="3809" width="14.85546875" bestFit="1" customWidth="1"/>
    <col min="3810" max="3810" width="16.140625" customWidth="1"/>
    <col min="3811" max="3811" width="17.28515625" customWidth="1"/>
    <col min="3812" max="3812" width="15.85546875" bestFit="1" customWidth="1"/>
    <col min="3813" max="3813" width="18.7109375" bestFit="1" customWidth="1"/>
    <col min="3815" max="3815" width="14.28515625" bestFit="1" customWidth="1"/>
    <col min="3816" max="3816" width="18.7109375" bestFit="1" customWidth="1"/>
    <col min="3817" max="3818" width="15.85546875" bestFit="1" customWidth="1"/>
    <col min="3819" max="3819" width="14.85546875" bestFit="1" customWidth="1"/>
    <col min="3820" max="3820" width="14.28515625" bestFit="1" customWidth="1"/>
    <col min="3821" max="3821" width="15.28515625" customWidth="1"/>
    <col min="3822" max="3822" width="15.85546875" customWidth="1"/>
    <col min="3823" max="3823" width="14.28515625" customWidth="1"/>
    <col min="3824" max="3824" width="14.85546875" bestFit="1" customWidth="1"/>
    <col min="3825" max="3825" width="16.140625" customWidth="1"/>
    <col min="3826" max="3826" width="17.28515625" customWidth="1"/>
    <col min="3827" max="3827" width="15.85546875" bestFit="1" customWidth="1"/>
    <col min="3828" max="3828" width="18.7109375" bestFit="1" customWidth="1"/>
    <col min="3830" max="3830" width="14.28515625" bestFit="1" customWidth="1"/>
    <col min="3831" max="3831" width="18.7109375" bestFit="1" customWidth="1"/>
    <col min="3832" max="3833" width="15.85546875" bestFit="1" customWidth="1"/>
    <col min="3834" max="3834" width="14.85546875" bestFit="1" customWidth="1"/>
    <col min="3835" max="3835" width="14.28515625" bestFit="1" customWidth="1"/>
    <col min="3836" max="3836" width="15.28515625" customWidth="1"/>
    <col min="3837" max="3837" width="15.85546875" customWidth="1"/>
    <col min="3838" max="3838" width="14.28515625" customWidth="1"/>
    <col min="3839" max="3839" width="14.85546875" bestFit="1" customWidth="1"/>
    <col min="3840" max="3840" width="16.140625" customWidth="1"/>
    <col min="3841" max="3841" width="17.28515625" customWidth="1"/>
    <col min="3842" max="3842" width="15.85546875" bestFit="1" customWidth="1"/>
    <col min="3843" max="3843" width="18.7109375" bestFit="1" customWidth="1"/>
    <col min="4004" max="4004" width="5.7109375" customWidth="1"/>
    <col min="4005" max="4005" width="29" customWidth="1"/>
    <col min="4006" max="4006" width="17.140625" customWidth="1"/>
    <col min="4007" max="4007" width="11.140625" customWidth="1"/>
    <col min="4008" max="4008" width="15.7109375" customWidth="1"/>
    <col min="4009" max="4009" width="16.28515625" customWidth="1"/>
    <col min="4010" max="4010" width="21.140625" customWidth="1"/>
    <col min="4011" max="4011" width="13" customWidth="1"/>
    <col min="4012" max="4012" width="15.28515625" customWidth="1"/>
    <col min="4013" max="4014" width="14.28515625" customWidth="1"/>
    <col min="4015" max="4016" width="15" customWidth="1"/>
    <col min="4017" max="4017" width="17.7109375" customWidth="1"/>
    <col min="4018" max="4018" width="15.7109375" customWidth="1"/>
    <col min="4019" max="4020" width="15" customWidth="1"/>
    <col min="4021" max="4021" width="15.85546875" customWidth="1"/>
    <col min="4022" max="4022" width="17.85546875" customWidth="1"/>
    <col min="4023" max="4023" width="15.85546875" bestFit="1" customWidth="1"/>
    <col min="4024" max="4024" width="18.7109375" bestFit="1" customWidth="1"/>
    <col min="4025" max="4025" width="5.7109375" customWidth="1"/>
    <col min="4026" max="4026" width="16.5703125" customWidth="1"/>
    <col min="4027" max="4027" width="18.7109375" bestFit="1" customWidth="1"/>
    <col min="4028" max="4029" width="15.85546875" bestFit="1" customWidth="1"/>
    <col min="4030" max="4030" width="14.85546875" bestFit="1" customWidth="1"/>
    <col min="4031" max="4031" width="14.28515625" bestFit="1" customWidth="1"/>
    <col min="4032" max="4032" width="15.28515625" customWidth="1"/>
    <col min="4033" max="4033" width="15.85546875" customWidth="1"/>
    <col min="4034" max="4034" width="14.28515625" customWidth="1"/>
    <col min="4035" max="4035" width="14.85546875" bestFit="1" customWidth="1"/>
    <col min="4036" max="4036" width="16.140625" customWidth="1"/>
    <col min="4037" max="4037" width="17.28515625" customWidth="1"/>
    <col min="4038" max="4038" width="15.85546875" bestFit="1" customWidth="1"/>
    <col min="4039" max="4039" width="18.7109375" bestFit="1" customWidth="1"/>
    <col min="4041" max="4041" width="14.28515625" bestFit="1" customWidth="1"/>
    <col min="4042" max="4042" width="18.7109375" bestFit="1" customWidth="1"/>
    <col min="4043" max="4044" width="15.85546875" bestFit="1" customWidth="1"/>
    <col min="4045" max="4045" width="14.85546875" bestFit="1" customWidth="1"/>
    <col min="4046" max="4046" width="16.85546875" customWidth="1"/>
    <col min="4047" max="4047" width="15.28515625" customWidth="1"/>
    <col min="4048" max="4048" width="15.85546875" customWidth="1"/>
    <col min="4049" max="4049" width="14.28515625" customWidth="1"/>
    <col min="4050" max="4050" width="14.85546875" bestFit="1" customWidth="1"/>
    <col min="4051" max="4051" width="16.140625" customWidth="1"/>
    <col min="4052" max="4052" width="17.28515625" customWidth="1"/>
    <col min="4053" max="4053" width="15.85546875" bestFit="1" customWidth="1"/>
    <col min="4054" max="4054" width="18.7109375" bestFit="1" customWidth="1"/>
    <col min="4056" max="4056" width="14.28515625" bestFit="1" customWidth="1"/>
    <col min="4057" max="4057" width="18.7109375" bestFit="1" customWidth="1"/>
    <col min="4058" max="4059" width="15.85546875" bestFit="1" customWidth="1"/>
    <col min="4060" max="4060" width="14.85546875" bestFit="1" customWidth="1"/>
    <col min="4061" max="4061" width="14.28515625" bestFit="1" customWidth="1"/>
    <col min="4062" max="4062" width="15.28515625" customWidth="1"/>
    <col min="4063" max="4063" width="15.85546875" customWidth="1"/>
    <col min="4064" max="4064" width="14.28515625" customWidth="1"/>
    <col min="4065" max="4065" width="14.85546875" bestFit="1" customWidth="1"/>
    <col min="4066" max="4066" width="16.140625" customWidth="1"/>
    <col min="4067" max="4067" width="17.28515625" customWidth="1"/>
    <col min="4068" max="4068" width="15.85546875" bestFit="1" customWidth="1"/>
    <col min="4069" max="4069" width="18.7109375" bestFit="1" customWidth="1"/>
    <col min="4071" max="4071" width="14.28515625" bestFit="1" customWidth="1"/>
    <col min="4072" max="4072" width="18.7109375" bestFit="1" customWidth="1"/>
    <col min="4073" max="4074" width="15.85546875" bestFit="1" customWidth="1"/>
    <col min="4075" max="4075" width="14.85546875" bestFit="1" customWidth="1"/>
    <col min="4076" max="4076" width="14.28515625" bestFit="1" customWidth="1"/>
    <col min="4077" max="4077" width="15.28515625" customWidth="1"/>
    <col min="4078" max="4078" width="15.85546875" customWidth="1"/>
    <col min="4079" max="4079" width="14.28515625" customWidth="1"/>
    <col min="4080" max="4080" width="14.85546875" bestFit="1" customWidth="1"/>
    <col min="4081" max="4081" width="16.140625" customWidth="1"/>
    <col min="4082" max="4082" width="17.28515625" customWidth="1"/>
    <col min="4083" max="4083" width="15.85546875" bestFit="1" customWidth="1"/>
    <col min="4084" max="4084" width="18.7109375" bestFit="1" customWidth="1"/>
    <col min="4086" max="4086" width="14.28515625" bestFit="1" customWidth="1"/>
    <col min="4087" max="4087" width="18.7109375" bestFit="1" customWidth="1"/>
    <col min="4088" max="4089" width="15.85546875" bestFit="1" customWidth="1"/>
    <col min="4090" max="4090" width="14.85546875" bestFit="1" customWidth="1"/>
    <col min="4091" max="4091" width="14.28515625" bestFit="1" customWidth="1"/>
    <col min="4092" max="4092" width="15.28515625" customWidth="1"/>
    <col min="4093" max="4093" width="15.85546875" customWidth="1"/>
    <col min="4094" max="4094" width="14.28515625" customWidth="1"/>
    <col min="4095" max="4095" width="14.85546875" bestFit="1" customWidth="1"/>
    <col min="4096" max="4096" width="16.140625" customWidth="1"/>
    <col min="4097" max="4097" width="17.28515625" customWidth="1"/>
    <col min="4098" max="4098" width="15.85546875" bestFit="1" customWidth="1"/>
    <col min="4099" max="4099" width="18.7109375" bestFit="1" customWidth="1"/>
    <col min="4260" max="4260" width="5.7109375" customWidth="1"/>
    <col min="4261" max="4261" width="29" customWidth="1"/>
    <col min="4262" max="4262" width="17.140625" customWidth="1"/>
    <col min="4263" max="4263" width="11.140625" customWidth="1"/>
    <col min="4264" max="4264" width="15.7109375" customWidth="1"/>
    <col min="4265" max="4265" width="16.28515625" customWidth="1"/>
    <col min="4266" max="4266" width="21.140625" customWidth="1"/>
    <col min="4267" max="4267" width="13" customWidth="1"/>
    <col min="4268" max="4268" width="15.28515625" customWidth="1"/>
    <col min="4269" max="4270" width="14.28515625" customWidth="1"/>
    <col min="4271" max="4272" width="15" customWidth="1"/>
    <col min="4273" max="4273" width="17.7109375" customWidth="1"/>
    <col min="4274" max="4274" width="15.7109375" customWidth="1"/>
    <col min="4275" max="4276" width="15" customWidth="1"/>
    <col min="4277" max="4277" width="15.85546875" customWidth="1"/>
    <col min="4278" max="4278" width="17.85546875" customWidth="1"/>
    <col min="4279" max="4279" width="15.85546875" bestFit="1" customWidth="1"/>
    <col min="4280" max="4280" width="18.7109375" bestFit="1" customWidth="1"/>
    <col min="4281" max="4281" width="5.7109375" customWidth="1"/>
    <col min="4282" max="4282" width="16.5703125" customWidth="1"/>
    <col min="4283" max="4283" width="18.7109375" bestFit="1" customWidth="1"/>
    <col min="4284" max="4285" width="15.85546875" bestFit="1" customWidth="1"/>
    <col min="4286" max="4286" width="14.85546875" bestFit="1" customWidth="1"/>
    <col min="4287" max="4287" width="14.28515625" bestFit="1" customWidth="1"/>
    <col min="4288" max="4288" width="15.28515625" customWidth="1"/>
    <col min="4289" max="4289" width="15.85546875" customWidth="1"/>
    <col min="4290" max="4290" width="14.28515625" customWidth="1"/>
    <col min="4291" max="4291" width="14.85546875" bestFit="1" customWidth="1"/>
    <col min="4292" max="4292" width="16.140625" customWidth="1"/>
    <col min="4293" max="4293" width="17.28515625" customWidth="1"/>
    <col min="4294" max="4294" width="15.85546875" bestFit="1" customWidth="1"/>
    <col min="4295" max="4295" width="18.7109375" bestFit="1" customWidth="1"/>
    <col min="4297" max="4297" width="14.28515625" bestFit="1" customWidth="1"/>
    <col min="4298" max="4298" width="18.7109375" bestFit="1" customWidth="1"/>
    <col min="4299" max="4300" width="15.85546875" bestFit="1" customWidth="1"/>
    <col min="4301" max="4301" width="14.85546875" bestFit="1" customWidth="1"/>
    <col min="4302" max="4302" width="16.85546875" customWidth="1"/>
    <col min="4303" max="4303" width="15.28515625" customWidth="1"/>
    <col min="4304" max="4304" width="15.85546875" customWidth="1"/>
    <col min="4305" max="4305" width="14.28515625" customWidth="1"/>
    <col min="4306" max="4306" width="14.85546875" bestFit="1" customWidth="1"/>
    <col min="4307" max="4307" width="16.140625" customWidth="1"/>
    <col min="4308" max="4308" width="17.28515625" customWidth="1"/>
    <col min="4309" max="4309" width="15.85546875" bestFit="1" customWidth="1"/>
    <col min="4310" max="4310" width="18.7109375" bestFit="1" customWidth="1"/>
    <col min="4312" max="4312" width="14.28515625" bestFit="1" customWidth="1"/>
    <col min="4313" max="4313" width="18.7109375" bestFit="1" customWidth="1"/>
    <col min="4314" max="4315" width="15.85546875" bestFit="1" customWidth="1"/>
    <col min="4316" max="4316" width="14.85546875" bestFit="1" customWidth="1"/>
    <col min="4317" max="4317" width="14.28515625" bestFit="1" customWidth="1"/>
    <col min="4318" max="4318" width="15.28515625" customWidth="1"/>
    <col min="4319" max="4319" width="15.85546875" customWidth="1"/>
    <col min="4320" max="4320" width="14.28515625" customWidth="1"/>
    <col min="4321" max="4321" width="14.85546875" bestFit="1" customWidth="1"/>
    <col min="4322" max="4322" width="16.140625" customWidth="1"/>
    <col min="4323" max="4323" width="17.28515625" customWidth="1"/>
    <col min="4324" max="4324" width="15.85546875" bestFit="1" customWidth="1"/>
    <col min="4325" max="4325" width="18.7109375" bestFit="1" customWidth="1"/>
    <col min="4327" max="4327" width="14.28515625" bestFit="1" customWidth="1"/>
    <col min="4328" max="4328" width="18.7109375" bestFit="1" customWidth="1"/>
    <col min="4329" max="4330" width="15.85546875" bestFit="1" customWidth="1"/>
    <col min="4331" max="4331" width="14.85546875" bestFit="1" customWidth="1"/>
    <col min="4332" max="4332" width="14.28515625" bestFit="1" customWidth="1"/>
    <col min="4333" max="4333" width="15.28515625" customWidth="1"/>
    <col min="4334" max="4334" width="15.85546875" customWidth="1"/>
    <col min="4335" max="4335" width="14.28515625" customWidth="1"/>
    <col min="4336" max="4336" width="14.85546875" bestFit="1" customWidth="1"/>
    <col min="4337" max="4337" width="16.140625" customWidth="1"/>
    <col min="4338" max="4338" width="17.28515625" customWidth="1"/>
    <col min="4339" max="4339" width="15.85546875" bestFit="1" customWidth="1"/>
    <col min="4340" max="4340" width="18.7109375" bestFit="1" customWidth="1"/>
    <col min="4342" max="4342" width="14.28515625" bestFit="1" customWidth="1"/>
    <col min="4343" max="4343" width="18.7109375" bestFit="1" customWidth="1"/>
    <col min="4344" max="4345" width="15.85546875" bestFit="1" customWidth="1"/>
    <col min="4346" max="4346" width="14.85546875" bestFit="1" customWidth="1"/>
    <col min="4347" max="4347" width="14.28515625" bestFit="1" customWidth="1"/>
    <col min="4348" max="4348" width="15.28515625" customWidth="1"/>
    <col min="4349" max="4349" width="15.85546875" customWidth="1"/>
    <col min="4350" max="4350" width="14.28515625" customWidth="1"/>
    <col min="4351" max="4351" width="14.85546875" bestFit="1" customWidth="1"/>
    <col min="4352" max="4352" width="16.140625" customWidth="1"/>
    <col min="4353" max="4353" width="17.28515625" customWidth="1"/>
    <col min="4354" max="4354" width="15.85546875" bestFit="1" customWidth="1"/>
    <col min="4355" max="4355" width="18.7109375" bestFit="1" customWidth="1"/>
    <col min="4516" max="4516" width="5.7109375" customWidth="1"/>
    <col min="4517" max="4517" width="29" customWidth="1"/>
    <col min="4518" max="4518" width="17.140625" customWidth="1"/>
    <col min="4519" max="4519" width="11.140625" customWidth="1"/>
    <col min="4520" max="4520" width="15.7109375" customWidth="1"/>
    <col min="4521" max="4521" width="16.28515625" customWidth="1"/>
    <col min="4522" max="4522" width="21.140625" customWidth="1"/>
    <col min="4523" max="4523" width="13" customWidth="1"/>
    <col min="4524" max="4524" width="15.28515625" customWidth="1"/>
    <col min="4525" max="4526" width="14.28515625" customWidth="1"/>
    <col min="4527" max="4528" width="15" customWidth="1"/>
    <col min="4529" max="4529" width="17.7109375" customWidth="1"/>
    <col min="4530" max="4530" width="15.7109375" customWidth="1"/>
    <col min="4531" max="4532" width="15" customWidth="1"/>
    <col min="4533" max="4533" width="15.85546875" customWidth="1"/>
    <col min="4534" max="4534" width="17.85546875" customWidth="1"/>
    <col min="4535" max="4535" width="15.85546875" bestFit="1" customWidth="1"/>
    <col min="4536" max="4536" width="18.7109375" bestFit="1" customWidth="1"/>
    <col min="4537" max="4537" width="5.7109375" customWidth="1"/>
    <col min="4538" max="4538" width="16.5703125" customWidth="1"/>
    <col min="4539" max="4539" width="18.7109375" bestFit="1" customWidth="1"/>
    <col min="4540" max="4541" width="15.85546875" bestFit="1" customWidth="1"/>
    <col min="4542" max="4542" width="14.85546875" bestFit="1" customWidth="1"/>
    <col min="4543" max="4543" width="14.28515625" bestFit="1" customWidth="1"/>
    <col min="4544" max="4544" width="15.28515625" customWidth="1"/>
    <col min="4545" max="4545" width="15.85546875" customWidth="1"/>
    <col min="4546" max="4546" width="14.28515625" customWidth="1"/>
    <col min="4547" max="4547" width="14.85546875" bestFit="1" customWidth="1"/>
    <col min="4548" max="4548" width="16.140625" customWidth="1"/>
    <col min="4549" max="4549" width="17.28515625" customWidth="1"/>
    <col min="4550" max="4550" width="15.85546875" bestFit="1" customWidth="1"/>
    <col min="4551" max="4551" width="18.7109375" bestFit="1" customWidth="1"/>
    <col min="4553" max="4553" width="14.28515625" bestFit="1" customWidth="1"/>
    <col min="4554" max="4554" width="18.7109375" bestFit="1" customWidth="1"/>
    <col min="4555" max="4556" width="15.85546875" bestFit="1" customWidth="1"/>
    <col min="4557" max="4557" width="14.85546875" bestFit="1" customWidth="1"/>
    <col min="4558" max="4558" width="16.85546875" customWidth="1"/>
    <col min="4559" max="4559" width="15.28515625" customWidth="1"/>
    <col min="4560" max="4560" width="15.85546875" customWidth="1"/>
    <col min="4561" max="4561" width="14.28515625" customWidth="1"/>
    <col min="4562" max="4562" width="14.85546875" bestFit="1" customWidth="1"/>
    <col min="4563" max="4563" width="16.140625" customWidth="1"/>
    <col min="4564" max="4564" width="17.28515625" customWidth="1"/>
    <col min="4565" max="4565" width="15.85546875" bestFit="1" customWidth="1"/>
    <col min="4566" max="4566" width="18.7109375" bestFit="1" customWidth="1"/>
    <col min="4568" max="4568" width="14.28515625" bestFit="1" customWidth="1"/>
    <col min="4569" max="4569" width="18.7109375" bestFit="1" customWidth="1"/>
    <col min="4570" max="4571" width="15.85546875" bestFit="1" customWidth="1"/>
    <col min="4572" max="4572" width="14.85546875" bestFit="1" customWidth="1"/>
    <col min="4573" max="4573" width="14.28515625" bestFit="1" customWidth="1"/>
    <col min="4574" max="4574" width="15.28515625" customWidth="1"/>
    <col min="4575" max="4575" width="15.85546875" customWidth="1"/>
    <col min="4576" max="4576" width="14.28515625" customWidth="1"/>
    <col min="4577" max="4577" width="14.85546875" bestFit="1" customWidth="1"/>
    <col min="4578" max="4578" width="16.140625" customWidth="1"/>
    <col min="4579" max="4579" width="17.28515625" customWidth="1"/>
    <col min="4580" max="4580" width="15.85546875" bestFit="1" customWidth="1"/>
    <col min="4581" max="4581" width="18.7109375" bestFit="1" customWidth="1"/>
    <col min="4583" max="4583" width="14.28515625" bestFit="1" customWidth="1"/>
    <col min="4584" max="4584" width="18.7109375" bestFit="1" customWidth="1"/>
    <col min="4585" max="4586" width="15.85546875" bestFit="1" customWidth="1"/>
    <col min="4587" max="4587" width="14.85546875" bestFit="1" customWidth="1"/>
    <col min="4588" max="4588" width="14.28515625" bestFit="1" customWidth="1"/>
    <col min="4589" max="4589" width="15.28515625" customWidth="1"/>
    <col min="4590" max="4590" width="15.85546875" customWidth="1"/>
    <col min="4591" max="4591" width="14.28515625" customWidth="1"/>
    <col min="4592" max="4592" width="14.85546875" bestFit="1" customWidth="1"/>
    <col min="4593" max="4593" width="16.140625" customWidth="1"/>
    <col min="4594" max="4594" width="17.28515625" customWidth="1"/>
    <col min="4595" max="4595" width="15.85546875" bestFit="1" customWidth="1"/>
    <col min="4596" max="4596" width="18.7109375" bestFit="1" customWidth="1"/>
    <col min="4598" max="4598" width="14.28515625" bestFit="1" customWidth="1"/>
    <col min="4599" max="4599" width="18.7109375" bestFit="1" customWidth="1"/>
    <col min="4600" max="4601" width="15.85546875" bestFit="1" customWidth="1"/>
    <col min="4602" max="4602" width="14.85546875" bestFit="1" customWidth="1"/>
    <col min="4603" max="4603" width="14.28515625" bestFit="1" customWidth="1"/>
    <col min="4604" max="4604" width="15.28515625" customWidth="1"/>
    <col min="4605" max="4605" width="15.85546875" customWidth="1"/>
    <col min="4606" max="4606" width="14.28515625" customWidth="1"/>
    <col min="4607" max="4607" width="14.85546875" bestFit="1" customWidth="1"/>
    <col min="4608" max="4608" width="16.140625" customWidth="1"/>
    <col min="4609" max="4609" width="17.28515625" customWidth="1"/>
    <col min="4610" max="4610" width="15.85546875" bestFit="1" customWidth="1"/>
    <col min="4611" max="4611" width="18.7109375" bestFit="1" customWidth="1"/>
    <col min="4772" max="4772" width="5.7109375" customWidth="1"/>
    <col min="4773" max="4773" width="29" customWidth="1"/>
    <col min="4774" max="4774" width="17.140625" customWidth="1"/>
    <col min="4775" max="4775" width="11.140625" customWidth="1"/>
    <col min="4776" max="4776" width="15.7109375" customWidth="1"/>
    <col min="4777" max="4777" width="16.28515625" customWidth="1"/>
    <col min="4778" max="4778" width="21.140625" customWidth="1"/>
    <col min="4779" max="4779" width="13" customWidth="1"/>
    <col min="4780" max="4780" width="15.28515625" customWidth="1"/>
    <col min="4781" max="4782" width="14.28515625" customWidth="1"/>
    <col min="4783" max="4784" width="15" customWidth="1"/>
    <col min="4785" max="4785" width="17.7109375" customWidth="1"/>
    <col min="4786" max="4786" width="15.7109375" customWidth="1"/>
    <col min="4787" max="4788" width="15" customWidth="1"/>
    <col min="4789" max="4789" width="15.85546875" customWidth="1"/>
    <col min="4790" max="4790" width="17.85546875" customWidth="1"/>
    <col min="4791" max="4791" width="15.85546875" bestFit="1" customWidth="1"/>
    <col min="4792" max="4792" width="18.7109375" bestFit="1" customWidth="1"/>
    <col min="4793" max="4793" width="5.7109375" customWidth="1"/>
    <col min="4794" max="4794" width="16.5703125" customWidth="1"/>
    <col min="4795" max="4795" width="18.7109375" bestFit="1" customWidth="1"/>
    <col min="4796" max="4797" width="15.85546875" bestFit="1" customWidth="1"/>
    <col min="4798" max="4798" width="14.85546875" bestFit="1" customWidth="1"/>
    <col min="4799" max="4799" width="14.28515625" bestFit="1" customWidth="1"/>
    <col min="4800" max="4800" width="15.28515625" customWidth="1"/>
    <col min="4801" max="4801" width="15.85546875" customWidth="1"/>
    <col min="4802" max="4802" width="14.28515625" customWidth="1"/>
    <col min="4803" max="4803" width="14.85546875" bestFit="1" customWidth="1"/>
    <col min="4804" max="4804" width="16.140625" customWidth="1"/>
    <col min="4805" max="4805" width="17.28515625" customWidth="1"/>
    <col min="4806" max="4806" width="15.85546875" bestFit="1" customWidth="1"/>
    <col min="4807" max="4807" width="18.7109375" bestFit="1" customWidth="1"/>
    <col min="4809" max="4809" width="14.28515625" bestFit="1" customWidth="1"/>
    <col min="4810" max="4810" width="18.7109375" bestFit="1" customWidth="1"/>
    <col min="4811" max="4812" width="15.85546875" bestFit="1" customWidth="1"/>
    <col min="4813" max="4813" width="14.85546875" bestFit="1" customWidth="1"/>
    <col min="4814" max="4814" width="16.85546875" customWidth="1"/>
    <col min="4815" max="4815" width="15.28515625" customWidth="1"/>
    <col min="4816" max="4816" width="15.85546875" customWidth="1"/>
    <col min="4817" max="4817" width="14.28515625" customWidth="1"/>
    <col min="4818" max="4818" width="14.85546875" bestFit="1" customWidth="1"/>
    <col min="4819" max="4819" width="16.140625" customWidth="1"/>
    <col min="4820" max="4820" width="17.28515625" customWidth="1"/>
    <col min="4821" max="4821" width="15.85546875" bestFit="1" customWidth="1"/>
    <col min="4822" max="4822" width="18.7109375" bestFit="1" customWidth="1"/>
    <col min="4824" max="4824" width="14.28515625" bestFit="1" customWidth="1"/>
    <col min="4825" max="4825" width="18.7109375" bestFit="1" customWidth="1"/>
    <col min="4826" max="4827" width="15.85546875" bestFit="1" customWidth="1"/>
    <col min="4828" max="4828" width="14.85546875" bestFit="1" customWidth="1"/>
    <col min="4829" max="4829" width="14.28515625" bestFit="1" customWidth="1"/>
    <col min="4830" max="4830" width="15.28515625" customWidth="1"/>
    <col min="4831" max="4831" width="15.85546875" customWidth="1"/>
    <col min="4832" max="4832" width="14.28515625" customWidth="1"/>
    <col min="4833" max="4833" width="14.85546875" bestFit="1" customWidth="1"/>
    <col min="4834" max="4834" width="16.140625" customWidth="1"/>
    <col min="4835" max="4835" width="17.28515625" customWidth="1"/>
    <col min="4836" max="4836" width="15.85546875" bestFit="1" customWidth="1"/>
    <col min="4837" max="4837" width="18.7109375" bestFit="1" customWidth="1"/>
    <col min="4839" max="4839" width="14.28515625" bestFit="1" customWidth="1"/>
    <col min="4840" max="4840" width="18.7109375" bestFit="1" customWidth="1"/>
    <col min="4841" max="4842" width="15.85546875" bestFit="1" customWidth="1"/>
    <col min="4843" max="4843" width="14.85546875" bestFit="1" customWidth="1"/>
    <col min="4844" max="4844" width="14.28515625" bestFit="1" customWidth="1"/>
    <col min="4845" max="4845" width="15.28515625" customWidth="1"/>
    <col min="4846" max="4846" width="15.85546875" customWidth="1"/>
    <col min="4847" max="4847" width="14.28515625" customWidth="1"/>
    <col min="4848" max="4848" width="14.85546875" bestFit="1" customWidth="1"/>
    <col min="4849" max="4849" width="16.140625" customWidth="1"/>
    <col min="4850" max="4850" width="17.28515625" customWidth="1"/>
    <col min="4851" max="4851" width="15.85546875" bestFit="1" customWidth="1"/>
    <col min="4852" max="4852" width="18.7109375" bestFit="1" customWidth="1"/>
    <col min="4854" max="4854" width="14.28515625" bestFit="1" customWidth="1"/>
    <col min="4855" max="4855" width="18.7109375" bestFit="1" customWidth="1"/>
    <col min="4856" max="4857" width="15.85546875" bestFit="1" customWidth="1"/>
    <col min="4858" max="4858" width="14.85546875" bestFit="1" customWidth="1"/>
    <col min="4859" max="4859" width="14.28515625" bestFit="1" customWidth="1"/>
    <col min="4860" max="4860" width="15.28515625" customWidth="1"/>
    <col min="4861" max="4861" width="15.85546875" customWidth="1"/>
    <col min="4862" max="4862" width="14.28515625" customWidth="1"/>
    <col min="4863" max="4863" width="14.85546875" bestFit="1" customWidth="1"/>
    <col min="4864" max="4864" width="16.140625" customWidth="1"/>
    <col min="4865" max="4865" width="17.28515625" customWidth="1"/>
    <col min="4866" max="4866" width="15.85546875" bestFit="1" customWidth="1"/>
    <col min="4867" max="4867" width="18.7109375" bestFit="1" customWidth="1"/>
    <col min="5028" max="5028" width="5.7109375" customWidth="1"/>
    <col min="5029" max="5029" width="29" customWidth="1"/>
    <col min="5030" max="5030" width="17.140625" customWidth="1"/>
    <col min="5031" max="5031" width="11.140625" customWidth="1"/>
    <col min="5032" max="5032" width="15.7109375" customWidth="1"/>
    <col min="5033" max="5033" width="16.28515625" customWidth="1"/>
    <col min="5034" max="5034" width="21.140625" customWidth="1"/>
    <col min="5035" max="5035" width="13" customWidth="1"/>
    <col min="5036" max="5036" width="15.28515625" customWidth="1"/>
    <col min="5037" max="5038" width="14.28515625" customWidth="1"/>
    <col min="5039" max="5040" width="15" customWidth="1"/>
    <col min="5041" max="5041" width="17.7109375" customWidth="1"/>
    <col min="5042" max="5042" width="15.7109375" customWidth="1"/>
    <col min="5043" max="5044" width="15" customWidth="1"/>
    <col min="5045" max="5045" width="15.85546875" customWidth="1"/>
    <col min="5046" max="5046" width="17.85546875" customWidth="1"/>
    <col min="5047" max="5047" width="15.85546875" bestFit="1" customWidth="1"/>
    <col min="5048" max="5048" width="18.7109375" bestFit="1" customWidth="1"/>
    <col min="5049" max="5049" width="5.7109375" customWidth="1"/>
    <col min="5050" max="5050" width="16.5703125" customWidth="1"/>
    <col min="5051" max="5051" width="18.7109375" bestFit="1" customWidth="1"/>
    <col min="5052" max="5053" width="15.85546875" bestFit="1" customWidth="1"/>
    <col min="5054" max="5054" width="14.85546875" bestFit="1" customWidth="1"/>
    <col min="5055" max="5055" width="14.28515625" bestFit="1" customWidth="1"/>
    <col min="5056" max="5056" width="15.28515625" customWidth="1"/>
    <col min="5057" max="5057" width="15.85546875" customWidth="1"/>
    <col min="5058" max="5058" width="14.28515625" customWidth="1"/>
    <col min="5059" max="5059" width="14.85546875" bestFit="1" customWidth="1"/>
    <col min="5060" max="5060" width="16.140625" customWidth="1"/>
    <col min="5061" max="5061" width="17.28515625" customWidth="1"/>
    <col min="5062" max="5062" width="15.85546875" bestFit="1" customWidth="1"/>
    <col min="5063" max="5063" width="18.7109375" bestFit="1" customWidth="1"/>
    <col min="5065" max="5065" width="14.28515625" bestFit="1" customWidth="1"/>
    <col min="5066" max="5066" width="18.7109375" bestFit="1" customWidth="1"/>
    <col min="5067" max="5068" width="15.85546875" bestFit="1" customWidth="1"/>
    <col min="5069" max="5069" width="14.85546875" bestFit="1" customWidth="1"/>
    <col min="5070" max="5070" width="16.85546875" customWidth="1"/>
    <col min="5071" max="5071" width="15.28515625" customWidth="1"/>
    <col min="5072" max="5072" width="15.85546875" customWidth="1"/>
    <col min="5073" max="5073" width="14.28515625" customWidth="1"/>
    <col min="5074" max="5074" width="14.85546875" bestFit="1" customWidth="1"/>
    <col min="5075" max="5075" width="16.140625" customWidth="1"/>
    <col min="5076" max="5076" width="17.28515625" customWidth="1"/>
    <col min="5077" max="5077" width="15.85546875" bestFit="1" customWidth="1"/>
    <col min="5078" max="5078" width="18.7109375" bestFit="1" customWidth="1"/>
    <col min="5080" max="5080" width="14.28515625" bestFit="1" customWidth="1"/>
    <col min="5081" max="5081" width="18.7109375" bestFit="1" customWidth="1"/>
    <col min="5082" max="5083" width="15.85546875" bestFit="1" customWidth="1"/>
    <col min="5084" max="5084" width="14.85546875" bestFit="1" customWidth="1"/>
    <col min="5085" max="5085" width="14.28515625" bestFit="1" customWidth="1"/>
    <col min="5086" max="5086" width="15.28515625" customWidth="1"/>
    <col min="5087" max="5087" width="15.85546875" customWidth="1"/>
    <col min="5088" max="5088" width="14.28515625" customWidth="1"/>
    <col min="5089" max="5089" width="14.85546875" bestFit="1" customWidth="1"/>
    <col min="5090" max="5090" width="16.140625" customWidth="1"/>
    <col min="5091" max="5091" width="17.28515625" customWidth="1"/>
    <col min="5092" max="5092" width="15.85546875" bestFit="1" customWidth="1"/>
    <col min="5093" max="5093" width="18.7109375" bestFit="1" customWidth="1"/>
    <col min="5095" max="5095" width="14.28515625" bestFit="1" customWidth="1"/>
    <col min="5096" max="5096" width="18.7109375" bestFit="1" customWidth="1"/>
    <col min="5097" max="5098" width="15.85546875" bestFit="1" customWidth="1"/>
    <col min="5099" max="5099" width="14.85546875" bestFit="1" customWidth="1"/>
    <col min="5100" max="5100" width="14.28515625" bestFit="1" customWidth="1"/>
    <col min="5101" max="5101" width="15.28515625" customWidth="1"/>
    <col min="5102" max="5102" width="15.85546875" customWidth="1"/>
    <col min="5103" max="5103" width="14.28515625" customWidth="1"/>
    <col min="5104" max="5104" width="14.85546875" bestFit="1" customWidth="1"/>
    <col min="5105" max="5105" width="16.140625" customWidth="1"/>
    <col min="5106" max="5106" width="17.28515625" customWidth="1"/>
    <col min="5107" max="5107" width="15.85546875" bestFit="1" customWidth="1"/>
    <col min="5108" max="5108" width="18.7109375" bestFit="1" customWidth="1"/>
    <col min="5110" max="5110" width="14.28515625" bestFit="1" customWidth="1"/>
    <col min="5111" max="5111" width="18.7109375" bestFit="1" customWidth="1"/>
    <col min="5112" max="5113" width="15.85546875" bestFit="1" customWidth="1"/>
    <col min="5114" max="5114" width="14.85546875" bestFit="1" customWidth="1"/>
    <col min="5115" max="5115" width="14.28515625" bestFit="1" customWidth="1"/>
    <col min="5116" max="5116" width="15.28515625" customWidth="1"/>
    <col min="5117" max="5117" width="15.85546875" customWidth="1"/>
    <col min="5118" max="5118" width="14.28515625" customWidth="1"/>
    <col min="5119" max="5119" width="14.85546875" bestFit="1" customWidth="1"/>
    <col min="5120" max="5120" width="16.140625" customWidth="1"/>
    <col min="5121" max="5121" width="17.28515625" customWidth="1"/>
    <col min="5122" max="5122" width="15.85546875" bestFit="1" customWidth="1"/>
    <col min="5123" max="5123" width="18.7109375" bestFit="1" customWidth="1"/>
    <col min="5284" max="5284" width="5.7109375" customWidth="1"/>
    <col min="5285" max="5285" width="29" customWidth="1"/>
    <col min="5286" max="5286" width="17.140625" customWidth="1"/>
    <col min="5287" max="5287" width="11.140625" customWidth="1"/>
    <col min="5288" max="5288" width="15.7109375" customWidth="1"/>
    <col min="5289" max="5289" width="16.28515625" customWidth="1"/>
    <col min="5290" max="5290" width="21.140625" customWidth="1"/>
    <col min="5291" max="5291" width="13" customWidth="1"/>
    <col min="5292" max="5292" width="15.28515625" customWidth="1"/>
    <col min="5293" max="5294" width="14.28515625" customWidth="1"/>
    <col min="5295" max="5296" width="15" customWidth="1"/>
    <col min="5297" max="5297" width="17.7109375" customWidth="1"/>
    <col min="5298" max="5298" width="15.7109375" customWidth="1"/>
    <col min="5299" max="5300" width="15" customWidth="1"/>
    <col min="5301" max="5301" width="15.85546875" customWidth="1"/>
    <col min="5302" max="5302" width="17.85546875" customWidth="1"/>
    <col min="5303" max="5303" width="15.85546875" bestFit="1" customWidth="1"/>
    <col min="5304" max="5304" width="18.7109375" bestFit="1" customWidth="1"/>
    <col min="5305" max="5305" width="5.7109375" customWidth="1"/>
    <col min="5306" max="5306" width="16.5703125" customWidth="1"/>
    <col min="5307" max="5307" width="18.7109375" bestFit="1" customWidth="1"/>
    <col min="5308" max="5309" width="15.85546875" bestFit="1" customWidth="1"/>
    <col min="5310" max="5310" width="14.85546875" bestFit="1" customWidth="1"/>
    <col min="5311" max="5311" width="14.28515625" bestFit="1" customWidth="1"/>
    <col min="5312" max="5312" width="15.28515625" customWidth="1"/>
    <col min="5313" max="5313" width="15.85546875" customWidth="1"/>
    <col min="5314" max="5314" width="14.28515625" customWidth="1"/>
    <col min="5315" max="5315" width="14.85546875" bestFit="1" customWidth="1"/>
    <col min="5316" max="5316" width="16.140625" customWidth="1"/>
    <col min="5317" max="5317" width="17.28515625" customWidth="1"/>
    <col min="5318" max="5318" width="15.85546875" bestFit="1" customWidth="1"/>
    <col min="5319" max="5319" width="18.7109375" bestFit="1" customWidth="1"/>
    <col min="5321" max="5321" width="14.28515625" bestFit="1" customWidth="1"/>
    <col min="5322" max="5322" width="18.7109375" bestFit="1" customWidth="1"/>
    <col min="5323" max="5324" width="15.85546875" bestFit="1" customWidth="1"/>
    <col min="5325" max="5325" width="14.85546875" bestFit="1" customWidth="1"/>
    <col min="5326" max="5326" width="16.85546875" customWidth="1"/>
    <col min="5327" max="5327" width="15.28515625" customWidth="1"/>
    <col min="5328" max="5328" width="15.85546875" customWidth="1"/>
    <col min="5329" max="5329" width="14.28515625" customWidth="1"/>
    <col min="5330" max="5330" width="14.85546875" bestFit="1" customWidth="1"/>
    <col min="5331" max="5331" width="16.140625" customWidth="1"/>
    <col min="5332" max="5332" width="17.28515625" customWidth="1"/>
    <col min="5333" max="5333" width="15.85546875" bestFit="1" customWidth="1"/>
    <col min="5334" max="5334" width="18.7109375" bestFit="1" customWidth="1"/>
    <col min="5336" max="5336" width="14.28515625" bestFit="1" customWidth="1"/>
    <col min="5337" max="5337" width="18.7109375" bestFit="1" customWidth="1"/>
    <col min="5338" max="5339" width="15.85546875" bestFit="1" customWidth="1"/>
    <col min="5340" max="5340" width="14.85546875" bestFit="1" customWidth="1"/>
    <col min="5341" max="5341" width="14.28515625" bestFit="1" customWidth="1"/>
    <col min="5342" max="5342" width="15.28515625" customWidth="1"/>
    <col min="5343" max="5343" width="15.85546875" customWidth="1"/>
    <col min="5344" max="5344" width="14.28515625" customWidth="1"/>
    <col min="5345" max="5345" width="14.85546875" bestFit="1" customWidth="1"/>
    <col min="5346" max="5346" width="16.140625" customWidth="1"/>
    <col min="5347" max="5347" width="17.28515625" customWidth="1"/>
    <col min="5348" max="5348" width="15.85546875" bestFit="1" customWidth="1"/>
    <col min="5349" max="5349" width="18.7109375" bestFit="1" customWidth="1"/>
    <col min="5351" max="5351" width="14.28515625" bestFit="1" customWidth="1"/>
    <col min="5352" max="5352" width="18.7109375" bestFit="1" customWidth="1"/>
    <col min="5353" max="5354" width="15.85546875" bestFit="1" customWidth="1"/>
    <col min="5355" max="5355" width="14.85546875" bestFit="1" customWidth="1"/>
    <col min="5356" max="5356" width="14.28515625" bestFit="1" customWidth="1"/>
    <col min="5357" max="5357" width="15.28515625" customWidth="1"/>
    <col min="5358" max="5358" width="15.85546875" customWidth="1"/>
    <col min="5359" max="5359" width="14.28515625" customWidth="1"/>
    <col min="5360" max="5360" width="14.85546875" bestFit="1" customWidth="1"/>
    <col min="5361" max="5361" width="16.140625" customWidth="1"/>
    <col min="5362" max="5362" width="17.28515625" customWidth="1"/>
    <col min="5363" max="5363" width="15.85546875" bestFit="1" customWidth="1"/>
    <col min="5364" max="5364" width="18.7109375" bestFit="1" customWidth="1"/>
    <col min="5366" max="5366" width="14.28515625" bestFit="1" customWidth="1"/>
    <col min="5367" max="5367" width="18.7109375" bestFit="1" customWidth="1"/>
    <col min="5368" max="5369" width="15.85546875" bestFit="1" customWidth="1"/>
    <col min="5370" max="5370" width="14.85546875" bestFit="1" customWidth="1"/>
    <col min="5371" max="5371" width="14.28515625" bestFit="1" customWidth="1"/>
    <col min="5372" max="5372" width="15.28515625" customWidth="1"/>
    <col min="5373" max="5373" width="15.85546875" customWidth="1"/>
    <col min="5374" max="5374" width="14.28515625" customWidth="1"/>
    <col min="5375" max="5375" width="14.85546875" bestFit="1" customWidth="1"/>
    <col min="5376" max="5376" width="16.140625" customWidth="1"/>
    <col min="5377" max="5377" width="17.28515625" customWidth="1"/>
    <col min="5378" max="5378" width="15.85546875" bestFit="1" customWidth="1"/>
    <col min="5379" max="5379" width="18.7109375" bestFit="1" customWidth="1"/>
    <col min="5540" max="5540" width="5.7109375" customWidth="1"/>
    <col min="5541" max="5541" width="29" customWidth="1"/>
    <col min="5542" max="5542" width="17.140625" customWidth="1"/>
    <col min="5543" max="5543" width="11.140625" customWidth="1"/>
    <col min="5544" max="5544" width="15.7109375" customWidth="1"/>
    <col min="5545" max="5545" width="16.28515625" customWidth="1"/>
    <col min="5546" max="5546" width="21.140625" customWidth="1"/>
    <col min="5547" max="5547" width="13" customWidth="1"/>
    <col min="5548" max="5548" width="15.28515625" customWidth="1"/>
    <col min="5549" max="5550" width="14.28515625" customWidth="1"/>
    <col min="5551" max="5552" width="15" customWidth="1"/>
    <col min="5553" max="5553" width="17.7109375" customWidth="1"/>
    <col min="5554" max="5554" width="15.7109375" customWidth="1"/>
    <col min="5555" max="5556" width="15" customWidth="1"/>
    <col min="5557" max="5557" width="15.85546875" customWidth="1"/>
    <col min="5558" max="5558" width="17.85546875" customWidth="1"/>
    <col min="5559" max="5559" width="15.85546875" bestFit="1" customWidth="1"/>
    <col min="5560" max="5560" width="18.7109375" bestFit="1" customWidth="1"/>
    <col min="5561" max="5561" width="5.7109375" customWidth="1"/>
    <col min="5562" max="5562" width="16.5703125" customWidth="1"/>
    <col min="5563" max="5563" width="18.7109375" bestFit="1" customWidth="1"/>
    <col min="5564" max="5565" width="15.85546875" bestFit="1" customWidth="1"/>
    <col min="5566" max="5566" width="14.85546875" bestFit="1" customWidth="1"/>
    <col min="5567" max="5567" width="14.28515625" bestFit="1" customWidth="1"/>
    <col min="5568" max="5568" width="15.28515625" customWidth="1"/>
    <col min="5569" max="5569" width="15.85546875" customWidth="1"/>
    <col min="5570" max="5570" width="14.28515625" customWidth="1"/>
    <col min="5571" max="5571" width="14.85546875" bestFit="1" customWidth="1"/>
    <col min="5572" max="5572" width="16.140625" customWidth="1"/>
    <col min="5573" max="5573" width="17.28515625" customWidth="1"/>
    <col min="5574" max="5574" width="15.85546875" bestFit="1" customWidth="1"/>
    <col min="5575" max="5575" width="18.7109375" bestFit="1" customWidth="1"/>
    <col min="5577" max="5577" width="14.28515625" bestFit="1" customWidth="1"/>
    <col min="5578" max="5578" width="18.7109375" bestFit="1" customWidth="1"/>
    <col min="5579" max="5580" width="15.85546875" bestFit="1" customWidth="1"/>
    <col min="5581" max="5581" width="14.85546875" bestFit="1" customWidth="1"/>
    <col min="5582" max="5582" width="16.85546875" customWidth="1"/>
    <col min="5583" max="5583" width="15.28515625" customWidth="1"/>
    <col min="5584" max="5584" width="15.85546875" customWidth="1"/>
    <col min="5585" max="5585" width="14.28515625" customWidth="1"/>
    <col min="5586" max="5586" width="14.85546875" bestFit="1" customWidth="1"/>
    <col min="5587" max="5587" width="16.140625" customWidth="1"/>
    <col min="5588" max="5588" width="17.28515625" customWidth="1"/>
    <col min="5589" max="5589" width="15.85546875" bestFit="1" customWidth="1"/>
    <col min="5590" max="5590" width="18.7109375" bestFit="1" customWidth="1"/>
    <col min="5592" max="5592" width="14.28515625" bestFit="1" customWidth="1"/>
    <col min="5593" max="5593" width="18.7109375" bestFit="1" customWidth="1"/>
    <col min="5594" max="5595" width="15.85546875" bestFit="1" customWidth="1"/>
    <col min="5596" max="5596" width="14.85546875" bestFit="1" customWidth="1"/>
    <col min="5597" max="5597" width="14.28515625" bestFit="1" customWidth="1"/>
    <col min="5598" max="5598" width="15.28515625" customWidth="1"/>
    <col min="5599" max="5599" width="15.85546875" customWidth="1"/>
    <col min="5600" max="5600" width="14.28515625" customWidth="1"/>
    <col min="5601" max="5601" width="14.85546875" bestFit="1" customWidth="1"/>
    <col min="5602" max="5602" width="16.140625" customWidth="1"/>
    <col min="5603" max="5603" width="17.28515625" customWidth="1"/>
    <col min="5604" max="5604" width="15.85546875" bestFit="1" customWidth="1"/>
    <col min="5605" max="5605" width="18.7109375" bestFit="1" customWidth="1"/>
    <col min="5607" max="5607" width="14.28515625" bestFit="1" customWidth="1"/>
    <col min="5608" max="5608" width="18.7109375" bestFit="1" customWidth="1"/>
    <col min="5609" max="5610" width="15.85546875" bestFit="1" customWidth="1"/>
    <col min="5611" max="5611" width="14.85546875" bestFit="1" customWidth="1"/>
    <col min="5612" max="5612" width="14.28515625" bestFit="1" customWidth="1"/>
    <col min="5613" max="5613" width="15.28515625" customWidth="1"/>
    <col min="5614" max="5614" width="15.85546875" customWidth="1"/>
    <col min="5615" max="5615" width="14.28515625" customWidth="1"/>
    <col min="5616" max="5616" width="14.85546875" bestFit="1" customWidth="1"/>
    <col min="5617" max="5617" width="16.140625" customWidth="1"/>
    <col min="5618" max="5618" width="17.28515625" customWidth="1"/>
    <col min="5619" max="5619" width="15.85546875" bestFit="1" customWidth="1"/>
    <col min="5620" max="5620" width="18.7109375" bestFit="1" customWidth="1"/>
    <col min="5622" max="5622" width="14.28515625" bestFit="1" customWidth="1"/>
    <col min="5623" max="5623" width="18.7109375" bestFit="1" customWidth="1"/>
    <col min="5624" max="5625" width="15.85546875" bestFit="1" customWidth="1"/>
    <col min="5626" max="5626" width="14.85546875" bestFit="1" customWidth="1"/>
    <col min="5627" max="5627" width="14.28515625" bestFit="1" customWidth="1"/>
    <col min="5628" max="5628" width="15.28515625" customWidth="1"/>
    <col min="5629" max="5629" width="15.85546875" customWidth="1"/>
    <col min="5630" max="5630" width="14.28515625" customWidth="1"/>
    <col min="5631" max="5631" width="14.85546875" bestFit="1" customWidth="1"/>
    <col min="5632" max="5632" width="16.140625" customWidth="1"/>
    <col min="5633" max="5633" width="17.28515625" customWidth="1"/>
    <col min="5634" max="5634" width="15.85546875" bestFit="1" customWidth="1"/>
    <col min="5635" max="5635" width="18.7109375" bestFit="1" customWidth="1"/>
    <col min="5796" max="5796" width="5.7109375" customWidth="1"/>
    <col min="5797" max="5797" width="29" customWidth="1"/>
    <col min="5798" max="5798" width="17.140625" customWidth="1"/>
    <col min="5799" max="5799" width="11.140625" customWidth="1"/>
    <col min="5800" max="5800" width="15.7109375" customWidth="1"/>
    <col min="5801" max="5801" width="16.28515625" customWidth="1"/>
    <col min="5802" max="5802" width="21.140625" customWidth="1"/>
    <col min="5803" max="5803" width="13" customWidth="1"/>
    <col min="5804" max="5804" width="15.28515625" customWidth="1"/>
    <col min="5805" max="5806" width="14.28515625" customWidth="1"/>
    <col min="5807" max="5808" width="15" customWidth="1"/>
    <col min="5809" max="5809" width="17.7109375" customWidth="1"/>
    <col min="5810" max="5810" width="15.7109375" customWidth="1"/>
    <col min="5811" max="5812" width="15" customWidth="1"/>
    <col min="5813" max="5813" width="15.85546875" customWidth="1"/>
    <col min="5814" max="5814" width="17.85546875" customWidth="1"/>
    <col min="5815" max="5815" width="15.85546875" bestFit="1" customWidth="1"/>
    <col min="5816" max="5816" width="18.7109375" bestFit="1" customWidth="1"/>
    <col min="5817" max="5817" width="5.7109375" customWidth="1"/>
    <col min="5818" max="5818" width="16.5703125" customWidth="1"/>
    <col min="5819" max="5819" width="18.7109375" bestFit="1" customWidth="1"/>
    <col min="5820" max="5821" width="15.85546875" bestFit="1" customWidth="1"/>
    <col min="5822" max="5822" width="14.85546875" bestFit="1" customWidth="1"/>
    <col min="5823" max="5823" width="14.28515625" bestFit="1" customWidth="1"/>
    <col min="5824" max="5824" width="15.28515625" customWidth="1"/>
    <col min="5825" max="5825" width="15.85546875" customWidth="1"/>
    <col min="5826" max="5826" width="14.28515625" customWidth="1"/>
    <col min="5827" max="5827" width="14.85546875" bestFit="1" customWidth="1"/>
    <col min="5828" max="5828" width="16.140625" customWidth="1"/>
    <col min="5829" max="5829" width="17.28515625" customWidth="1"/>
    <col min="5830" max="5830" width="15.85546875" bestFit="1" customWidth="1"/>
    <col min="5831" max="5831" width="18.7109375" bestFit="1" customWidth="1"/>
    <col min="5833" max="5833" width="14.28515625" bestFit="1" customWidth="1"/>
    <col min="5834" max="5834" width="18.7109375" bestFit="1" customWidth="1"/>
    <col min="5835" max="5836" width="15.85546875" bestFit="1" customWidth="1"/>
    <col min="5837" max="5837" width="14.85546875" bestFit="1" customWidth="1"/>
    <col min="5838" max="5838" width="16.85546875" customWidth="1"/>
    <col min="5839" max="5839" width="15.28515625" customWidth="1"/>
    <col min="5840" max="5840" width="15.85546875" customWidth="1"/>
    <col min="5841" max="5841" width="14.28515625" customWidth="1"/>
    <col min="5842" max="5842" width="14.85546875" bestFit="1" customWidth="1"/>
    <col min="5843" max="5843" width="16.140625" customWidth="1"/>
    <col min="5844" max="5844" width="17.28515625" customWidth="1"/>
    <col min="5845" max="5845" width="15.85546875" bestFit="1" customWidth="1"/>
    <col min="5846" max="5846" width="18.7109375" bestFit="1" customWidth="1"/>
    <col min="5848" max="5848" width="14.28515625" bestFit="1" customWidth="1"/>
    <col min="5849" max="5849" width="18.7109375" bestFit="1" customWidth="1"/>
    <col min="5850" max="5851" width="15.85546875" bestFit="1" customWidth="1"/>
    <col min="5852" max="5852" width="14.85546875" bestFit="1" customWidth="1"/>
    <col min="5853" max="5853" width="14.28515625" bestFit="1" customWidth="1"/>
    <col min="5854" max="5854" width="15.28515625" customWidth="1"/>
    <col min="5855" max="5855" width="15.85546875" customWidth="1"/>
    <col min="5856" max="5856" width="14.28515625" customWidth="1"/>
    <col min="5857" max="5857" width="14.85546875" bestFit="1" customWidth="1"/>
    <col min="5858" max="5858" width="16.140625" customWidth="1"/>
    <col min="5859" max="5859" width="17.28515625" customWidth="1"/>
    <col min="5860" max="5860" width="15.85546875" bestFit="1" customWidth="1"/>
    <col min="5861" max="5861" width="18.7109375" bestFit="1" customWidth="1"/>
    <col min="5863" max="5863" width="14.28515625" bestFit="1" customWidth="1"/>
    <col min="5864" max="5864" width="18.7109375" bestFit="1" customWidth="1"/>
    <col min="5865" max="5866" width="15.85546875" bestFit="1" customWidth="1"/>
    <col min="5867" max="5867" width="14.85546875" bestFit="1" customWidth="1"/>
    <col min="5868" max="5868" width="14.28515625" bestFit="1" customWidth="1"/>
    <col min="5869" max="5869" width="15.28515625" customWidth="1"/>
    <col min="5870" max="5870" width="15.85546875" customWidth="1"/>
    <col min="5871" max="5871" width="14.28515625" customWidth="1"/>
    <col min="5872" max="5872" width="14.85546875" bestFit="1" customWidth="1"/>
    <col min="5873" max="5873" width="16.140625" customWidth="1"/>
    <col min="5874" max="5874" width="17.28515625" customWidth="1"/>
    <col min="5875" max="5875" width="15.85546875" bestFit="1" customWidth="1"/>
    <col min="5876" max="5876" width="18.7109375" bestFit="1" customWidth="1"/>
    <col min="5878" max="5878" width="14.28515625" bestFit="1" customWidth="1"/>
    <col min="5879" max="5879" width="18.7109375" bestFit="1" customWidth="1"/>
    <col min="5880" max="5881" width="15.85546875" bestFit="1" customWidth="1"/>
    <col min="5882" max="5882" width="14.85546875" bestFit="1" customWidth="1"/>
    <col min="5883" max="5883" width="14.28515625" bestFit="1" customWidth="1"/>
    <col min="5884" max="5884" width="15.28515625" customWidth="1"/>
    <col min="5885" max="5885" width="15.85546875" customWidth="1"/>
    <col min="5886" max="5886" width="14.28515625" customWidth="1"/>
    <col min="5887" max="5887" width="14.85546875" bestFit="1" customWidth="1"/>
    <col min="5888" max="5888" width="16.140625" customWidth="1"/>
    <col min="5889" max="5889" width="17.28515625" customWidth="1"/>
    <col min="5890" max="5890" width="15.85546875" bestFit="1" customWidth="1"/>
    <col min="5891" max="5891" width="18.7109375" bestFit="1" customWidth="1"/>
    <col min="6052" max="6052" width="5.7109375" customWidth="1"/>
    <col min="6053" max="6053" width="29" customWidth="1"/>
    <col min="6054" max="6054" width="17.140625" customWidth="1"/>
    <col min="6055" max="6055" width="11.140625" customWidth="1"/>
    <col min="6056" max="6056" width="15.7109375" customWidth="1"/>
    <col min="6057" max="6057" width="16.28515625" customWidth="1"/>
    <col min="6058" max="6058" width="21.140625" customWidth="1"/>
    <col min="6059" max="6059" width="13" customWidth="1"/>
    <col min="6060" max="6060" width="15.28515625" customWidth="1"/>
    <col min="6061" max="6062" width="14.28515625" customWidth="1"/>
    <col min="6063" max="6064" width="15" customWidth="1"/>
    <col min="6065" max="6065" width="17.7109375" customWidth="1"/>
    <col min="6066" max="6066" width="15.7109375" customWidth="1"/>
    <col min="6067" max="6068" width="15" customWidth="1"/>
    <col min="6069" max="6069" width="15.85546875" customWidth="1"/>
    <col min="6070" max="6070" width="17.85546875" customWidth="1"/>
    <col min="6071" max="6071" width="15.85546875" bestFit="1" customWidth="1"/>
    <col min="6072" max="6072" width="18.7109375" bestFit="1" customWidth="1"/>
    <col min="6073" max="6073" width="5.7109375" customWidth="1"/>
    <col min="6074" max="6074" width="16.5703125" customWidth="1"/>
    <col min="6075" max="6075" width="18.7109375" bestFit="1" customWidth="1"/>
    <col min="6076" max="6077" width="15.85546875" bestFit="1" customWidth="1"/>
    <col min="6078" max="6078" width="14.85546875" bestFit="1" customWidth="1"/>
    <col min="6079" max="6079" width="14.28515625" bestFit="1" customWidth="1"/>
    <col min="6080" max="6080" width="15.28515625" customWidth="1"/>
    <col min="6081" max="6081" width="15.85546875" customWidth="1"/>
    <col min="6082" max="6082" width="14.28515625" customWidth="1"/>
    <col min="6083" max="6083" width="14.85546875" bestFit="1" customWidth="1"/>
    <col min="6084" max="6084" width="16.140625" customWidth="1"/>
    <col min="6085" max="6085" width="17.28515625" customWidth="1"/>
    <col min="6086" max="6086" width="15.85546875" bestFit="1" customWidth="1"/>
    <col min="6087" max="6087" width="18.7109375" bestFit="1" customWidth="1"/>
    <col min="6089" max="6089" width="14.28515625" bestFit="1" customWidth="1"/>
    <col min="6090" max="6090" width="18.7109375" bestFit="1" customWidth="1"/>
    <col min="6091" max="6092" width="15.85546875" bestFit="1" customWidth="1"/>
    <col min="6093" max="6093" width="14.85546875" bestFit="1" customWidth="1"/>
    <col min="6094" max="6094" width="16.85546875" customWidth="1"/>
    <col min="6095" max="6095" width="15.28515625" customWidth="1"/>
    <col min="6096" max="6096" width="15.85546875" customWidth="1"/>
    <col min="6097" max="6097" width="14.28515625" customWidth="1"/>
    <col min="6098" max="6098" width="14.85546875" bestFit="1" customWidth="1"/>
    <col min="6099" max="6099" width="16.140625" customWidth="1"/>
    <col min="6100" max="6100" width="17.28515625" customWidth="1"/>
    <col min="6101" max="6101" width="15.85546875" bestFit="1" customWidth="1"/>
    <col min="6102" max="6102" width="18.7109375" bestFit="1" customWidth="1"/>
    <col min="6104" max="6104" width="14.28515625" bestFit="1" customWidth="1"/>
    <col min="6105" max="6105" width="18.7109375" bestFit="1" customWidth="1"/>
    <col min="6106" max="6107" width="15.85546875" bestFit="1" customWidth="1"/>
    <col min="6108" max="6108" width="14.85546875" bestFit="1" customWidth="1"/>
    <col min="6109" max="6109" width="14.28515625" bestFit="1" customWidth="1"/>
    <col min="6110" max="6110" width="15.28515625" customWidth="1"/>
    <col min="6111" max="6111" width="15.85546875" customWidth="1"/>
    <col min="6112" max="6112" width="14.28515625" customWidth="1"/>
    <col min="6113" max="6113" width="14.85546875" bestFit="1" customWidth="1"/>
    <col min="6114" max="6114" width="16.140625" customWidth="1"/>
    <col min="6115" max="6115" width="17.28515625" customWidth="1"/>
    <col min="6116" max="6116" width="15.85546875" bestFit="1" customWidth="1"/>
    <col min="6117" max="6117" width="18.7109375" bestFit="1" customWidth="1"/>
    <col min="6119" max="6119" width="14.28515625" bestFit="1" customWidth="1"/>
    <col min="6120" max="6120" width="18.7109375" bestFit="1" customWidth="1"/>
    <col min="6121" max="6122" width="15.85546875" bestFit="1" customWidth="1"/>
    <col min="6123" max="6123" width="14.85546875" bestFit="1" customWidth="1"/>
    <col min="6124" max="6124" width="14.28515625" bestFit="1" customWidth="1"/>
    <col min="6125" max="6125" width="15.28515625" customWidth="1"/>
    <col min="6126" max="6126" width="15.85546875" customWidth="1"/>
    <col min="6127" max="6127" width="14.28515625" customWidth="1"/>
    <col min="6128" max="6128" width="14.85546875" bestFit="1" customWidth="1"/>
    <col min="6129" max="6129" width="16.140625" customWidth="1"/>
    <col min="6130" max="6130" width="17.28515625" customWidth="1"/>
    <col min="6131" max="6131" width="15.85546875" bestFit="1" customWidth="1"/>
    <col min="6132" max="6132" width="18.7109375" bestFit="1" customWidth="1"/>
    <col min="6134" max="6134" width="14.28515625" bestFit="1" customWidth="1"/>
    <col min="6135" max="6135" width="18.7109375" bestFit="1" customWidth="1"/>
    <col min="6136" max="6137" width="15.85546875" bestFit="1" customWidth="1"/>
    <col min="6138" max="6138" width="14.85546875" bestFit="1" customWidth="1"/>
    <col min="6139" max="6139" width="14.28515625" bestFit="1" customWidth="1"/>
    <col min="6140" max="6140" width="15.28515625" customWidth="1"/>
    <col min="6141" max="6141" width="15.85546875" customWidth="1"/>
    <col min="6142" max="6142" width="14.28515625" customWidth="1"/>
    <col min="6143" max="6143" width="14.85546875" bestFit="1" customWidth="1"/>
    <col min="6144" max="6144" width="16.140625" customWidth="1"/>
    <col min="6145" max="6145" width="17.28515625" customWidth="1"/>
    <col min="6146" max="6146" width="15.85546875" bestFit="1" customWidth="1"/>
    <col min="6147" max="6147" width="18.7109375" bestFit="1" customWidth="1"/>
    <col min="6308" max="6308" width="5.7109375" customWidth="1"/>
    <col min="6309" max="6309" width="29" customWidth="1"/>
    <col min="6310" max="6310" width="17.140625" customWidth="1"/>
    <col min="6311" max="6311" width="11.140625" customWidth="1"/>
    <col min="6312" max="6312" width="15.7109375" customWidth="1"/>
    <col min="6313" max="6313" width="16.28515625" customWidth="1"/>
    <col min="6314" max="6314" width="21.140625" customWidth="1"/>
    <col min="6315" max="6315" width="13" customWidth="1"/>
    <col min="6316" max="6316" width="15.28515625" customWidth="1"/>
    <col min="6317" max="6318" width="14.28515625" customWidth="1"/>
    <col min="6319" max="6320" width="15" customWidth="1"/>
    <col min="6321" max="6321" width="17.7109375" customWidth="1"/>
    <col min="6322" max="6322" width="15.7109375" customWidth="1"/>
    <col min="6323" max="6324" width="15" customWidth="1"/>
    <col min="6325" max="6325" width="15.85546875" customWidth="1"/>
    <col min="6326" max="6326" width="17.85546875" customWidth="1"/>
    <col min="6327" max="6327" width="15.85546875" bestFit="1" customWidth="1"/>
    <col min="6328" max="6328" width="18.7109375" bestFit="1" customWidth="1"/>
    <col min="6329" max="6329" width="5.7109375" customWidth="1"/>
    <col min="6330" max="6330" width="16.5703125" customWidth="1"/>
    <col min="6331" max="6331" width="18.7109375" bestFit="1" customWidth="1"/>
    <col min="6332" max="6333" width="15.85546875" bestFit="1" customWidth="1"/>
    <col min="6334" max="6334" width="14.85546875" bestFit="1" customWidth="1"/>
    <col min="6335" max="6335" width="14.28515625" bestFit="1" customWidth="1"/>
    <col min="6336" max="6336" width="15.28515625" customWidth="1"/>
    <col min="6337" max="6337" width="15.85546875" customWidth="1"/>
    <col min="6338" max="6338" width="14.28515625" customWidth="1"/>
    <col min="6339" max="6339" width="14.85546875" bestFit="1" customWidth="1"/>
    <col min="6340" max="6340" width="16.140625" customWidth="1"/>
    <col min="6341" max="6341" width="17.28515625" customWidth="1"/>
    <col min="6342" max="6342" width="15.85546875" bestFit="1" customWidth="1"/>
    <col min="6343" max="6343" width="18.7109375" bestFit="1" customWidth="1"/>
    <col min="6345" max="6345" width="14.28515625" bestFit="1" customWidth="1"/>
    <col min="6346" max="6346" width="18.7109375" bestFit="1" customWidth="1"/>
    <col min="6347" max="6348" width="15.85546875" bestFit="1" customWidth="1"/>
    <col min="6349" max="6349" width="14.85546875" bestFit="1" customWidth="1"/>
    <col min="6350" max="6350" width="16.85546875" customWidth="1"/>
    <col min="6351" max="6351" width="15.28515625" customWidth="1"/>
    <col min="6352" max="6352" width="15.85546875" customWidth="1"/>
    <col min="6353" max="6353" width="14.28515625" customWidth="1"/>
    <col min="6354" max="6354" width="14.85546875" bestFit="1" customWidth="1"/>
    <col min="6355" max="6355" width="16.140625" customWidth="1"/>
    <col min="6356" max="6356" width="17.28515625" customWidth="1"/>
    <col min="6357" max="6357" width="15.85546875" bestFit="1" customWidth="1"/>
    <col min="6358" max="6358" width="18.7109375" bestFit="1" customWidth="1"/>
    <col min="6360" max="6360" width="14.28515625" bestFit="1" customWidth="1"/>
    <col min="6361" max="6361" width="18.7109375" bestFit="1" customWidth="1"/>
    <col min="6362" max="6363" width="15.85546875" bestFit="1" customWidth="1"/>
    <col min="6364" max="6364" width="14.85546875" bestFit="1" customWidth="1"/>
    <col min="6365" max="6365" width="14.28515625" bestFit="1" customWidth="1"/>
    <col min="6366" max="6366" width="15.28515625" customWidth="1"/>
    <col min="6367" max="6367" width="15.85546875" customWidth="1"/>
    <col min="6368" max="6368" width="14.28515625" customWidth="1"/>
    <col min="6369" max="6369" width="14.85546875" bestFit="1" customWidth="1"/>
    <col min="6370" max="6370" width="16.140625" customWidth="1"/>
    <col min="6371" max="6371" width="17.28515625" customWidth="1"/>
    <col min="6372" max="6372" width="15.85546875" bestFit="1" customWidth="1"/>
    <col min="6373" max="6373" width="18.7109375" bestFit="1" customWidth="1"/>
    <col min="6375" max="6375" width="14.28515625" bestFit="1" customWidth="1"/>
    <col min="6376" max="6376" width="18.7109375" bestFit="1" customWidth="1"/>
    <col min="6377" max="6378" width="15.85546875" bestFit="1" customWidth="1"/>
    <col min="6379" max="6379" width="14.85546875" bestFit="1" customWidth="1"/>
    <col min="6380" max="6380" width="14.28515625" bestFit="1" customWidth="1"/>
    <col min="6381" max="6381" width="15.28515625" customWidth="1"/>
    <col min="6382" max="6382" width="15.85546875" customWidth="1"/>
    <col min="6383" max="6383" width="14.28515625" customWidth="1"/>
    <col min="6384" max="6384" width="14.85546875" bestFit="1" customWidth="1"/>
    <col min="6385" max="6385" width="16.140625" customWidth="1"/>
    <col min="6386" max="6386" width="17.28515625" customWidth="1"/>
    <col min="6387" max="6387" width="15.85546875" bestFit="1" customWidth="1"/>
    <col min="6388" max="6388" width="18.7109375" bestFit="1" customWidth="1"/>
    <col min="6390" max="6390" width="14.28515625" bestFit="1" customWidth="1"/>
    <col min="6391" max="6391" width="18.7109375" bestFit="1" customWidth="1"/>
    <col min="6392" max="6393" width="15.85546875" bestFit="1" customWidth="1"/>
    <col min="6394" max="6394" width="14.85546875" bestFit="1" customWidth="1"/>
    <col min="6395" max="6395" width="14.28515625" bestFit="1" customWidth="1"/>
    <col min="6396" max="6396" width="15.28515625" customWidth="1"/>
    <col min="6397" max="6397" width="15.85546875" customWidth="1"/>
    <col min="6398" max="6398" width="14.28515625" customWidth="1"/>
    <col min="6399" max="6399" width="14.85546875" bestFit="1" customWidth="1"/>
    <col min="6400" max="6400" width="16.140625" customWidth="1"/>
    <col min="6401" max="6401" width="17.28515625" customWidth="1"/>
    <col min="6402" max="6402" width="15.85546875" bestFit="1" customWidth="1"/>
    <col min="6403" max="6403" width="18.7109375" bestFit="1" customWidth="1"/>
    <col min="6564" max="6564" width="5.7109375" customWidth="1"/>
    <col min="6565" max="6565" width="29" customWidth="1"/>
    <col min="6566" max="6566" width="17.140625" customWidth="1"/>
    <col min="6567" max="6567" width="11.140625" customWidth="1"/>
    <col min="6568" max="6568" width="15.7109375" customWidth="1"/>
    <col min="6569" max="6569" width="16.28515625" customWidth="1"/>
    <col min="6570" max="6570" width="21.140625" customWidth="1"/>
    <col min="6571" max="6571" width="13" customWidth="1"/>
    <col min="6572" max="6572" width="15.28515625" customWidth="1"/>
    <col min="6573" max="6574" width="14.28515625" customWidth="1"/>
    <col min="6575" max="6576" width="15" customWidth="1"/>
    <col min="6577" max="6577" width="17.7109375" customWidth="1"/>
    <col min="6578" max="6578" width="15.7109375" customWidth="1"/>
    <col min="6579" max="6580" width="15" customWidth="1"/>
    <col min="6581" max="6581" width="15.85546875" customWidth="1"/>
    <col min="6582" max="6582" width="17.85546875" customWidth="1"/>
    <col min="6583" max="6583" width="15.85546875" bestFit="1" customWidth="1"/>
    <col min="6584" max="6584" width="18.7109375" bestFit="1" customWidth="1"/>
    <col min="6585" max="6585" width="5.7109375" customWidth="1"/>
    <col min="6586" max="6586" width="16.5703125" customWidth="1"/>
    <col min="6587" max="6587" width="18.7109375" bestFit="1" customWidth="1"/>
    <col min="6588" max="6589" width="15.85546875" bestFit="1" customWidth="1"/>
    <col min="6590" max="6590" width="14.85546875" bestFit="1" customWidth="1"/>
    <col min="6591" max="6591" width="14.28515625" bestFit="1" customWidth="1"/>
    <col min="6592" max="6592" width="15.28515625" customWidth="1"/>
    <col min="6593" max="6593" width="15.85546875" customWidth="1"/>
    <col min="6594" max="6594" width="14.28515625" customWidth="1"/>
    <col min="6595" max="6595" width="14.85546875" bestFit="1" customWidth="1"/>
    <col min="6596" max="6596" width="16.140625" customWidth="1"/>
    <col min="6597" max="6597" width="17.28515625" customWidth="1"/>
    <col min="6598" max="6598" width="15.85546875" bestFit="1" customWidth="1"/>
    <col min="6599" max="6599" width="18.7109375" bestFit="1" customWidth="1"/>
    <col min="6601" max="6601" width="14.28515625" bestFit="1" customWidth="1"/>
    <col min="6602" max="6602" width="18.7109375" bestFit="1" customWidth="1"/>
    <col min="6603" max="6604" width="15.85546875" bestFit="1" customWidth="1"/>
    <col min="6605" max="6605" width="14.85546875" bestFit="1" customWidth="1"/>
    <col min="6606" max="6606" width="16.85546875" customWidth="1"/>
    <col min="6607" max="6607" width="15.28515625" customWidth="1"/>
    <col min="6608" max="6608" width="15.85546875" customWidth="1"/>
    <col min="6609" max="6609" width="14.28515625" customWidth="1"/>
    <col min="6610" max="6610" width="14.85546875" bestFit="1" customWidth="1"/>
    <col min="6611" max="6611" width="16.140625" customWidth="1"/>
    <col min="6612" max="6612" width="17.28515625" customWidth="1"/>
    <col min="6613" max="6613" width="15.85546875" bestFit="1" customWidth="1"/>
    <col min="6614" max="6614" width="18.7109375" bestFit="1" customWidth="1"/>
    <col min="6616" max="6616" width="14.28515625" bestFit="1" customWidth="1"/>
    <col min="6617" max="6617" width="18.7109375" bestFit="1" customWidth="1"/>
    <col min="6618" max="6619" width="15.85546875" bestFit="1" customWidth="1"/>
    <col min="6620" max="6620" width="14.85546875" bestFit="1" customWidth="1"/>
    <col min="6621" max="6621" width="14.28515625" bestFit="1" customWidth="1"/>
    <col min="6622" max="6622" width="15.28515625" customWidth="1"/>
    <col min="6623" max="6623" width="15.85546875" customWidth="1"/>
    <col min="6624" max="6624" width="14.28515625" customWidth="1"/>
    <col min="6625" max="6625" width="14.85546875" bestFit="1" customWidth="1"/>
    <col min="6626" max="6626" width="16.140625" customWidth="1"/>
    <col min="6627" max="6627" width="17.28515625" customWidth="1"/>
    <col min="6628" max="6628" width="15.85546875" bestFit="1" customWidth="1"/>
    <col min="6629" max="6629" width="18.7109375" bestFit="1" customWidth="1"/>
    <col min="6631" max="6631" width="14.28515625" bestFit="1" customWidth="1"/>
    <col min="6632" max="6632" width="18.7109375" bestFit="1" customWidth="1"/>
    <col min="6633" max="6634" width="15.85546875" bestFit="1" customWidth="1"/>
    <col min="6635" max="6635" width="14.85546875" bestFit="1" customWidth="1"/>
    <col min="6636" max="6636" width="14.28515625" bestFit="1" customWidth="1"/>
    <col min="6637" max="6637" width="15.28515625" customWidth="1"/>
    <col min="6638" max="6638" width="15.85546875" customWidth="1"/>
    <col min="6639" max="6639" width="14.28515625" customWidth="1"/>
    <col min="6640" max="6640" width="14.85546875" bestFit="1" customWidth="1"/>
    <col min="6641" max="6641" width="16.140625" customWidth="1"/>
    <col min="6642" max="6642" width="17.28515625" customWidth="1"/>
    <col min="6643" max="6643" width="15.85546875" bestFit="1" customWidth="1"/>
    <col min="6644" max="6644" width="18.7109375" bestFit="1" customWidth="1"/>
    <col min="6646" max="6646" width="14.28515625" bestFit="1" customWidth="1"/>
    <col min="6647" max="6647" width="18.7109375" bestFit="1" customWidth="1"/>
    <col min="6648" max="6649" width="15.85546875" bestFit="1" customWidth="1"/>
    <col min="6650" max="6650" width="14.85546875" bestFit="1" customWidth="1"/>
    <col min="6651" max="6651" width="14.28515625" bestFit="1" customWidth="1"/>
    <col min="6652" max="6652" width="15.28515625" customWidth="1"/>
    <col min="6653" max="6653" width="15.85546875" customWidth="1"/>
    <col min="6654" max="6654" width="14.28515625" customWidth="1"/>
    <col min="6655" max="6655" width="14.85546875" bestFit="1" customWidth="1"/>
    <col min="6656" max="6656" width="16.140625" customWidth="1"/>
    <col min="6657" max="6657" width="17.28515625" customWidth="1"/>
    <col min="6658" max="6658" width="15.85546875" bestFit="1" customWidth="1"/>
    <col min="6659" max="6659" width="18.7109375" bestFit="1" customWidth="1"/>
    <col min="6820" max="6820" width="5.7109375" customWidth="1"/>
    <col min="6821" max="6821" width="29" customWidth="1"/>
    <col min="6822" max="6822" width="17.140625" customWidth="1"/>
    <col min="6823" max="6823" width="11.140625" customWidth="1"/>
    <col min="6824" max="6824" width="15.7109375" customWidth="1"/>
    <col min="6825" max="6825" width="16.28515625" customWidth="1"/>
    <col min="6826" max="6826" width="21.140625" customWidth="1"/>
    <col min="6827" max="6827" width="13" customWidth="1"/>
    <col min="6828" max="6828" width="15.28515625" customWidth="1"/>
    <col min="6829" max="6830" width="14.28515625" customWidth="1"/>
    <col min="6831" max="6832" width="15" customWidth="1"/>
    <col min="6833" max="6833" width="17.7109375" customWidth="1"/>
    <col min="6834" max="6834" width="15.7109375" customWidth="1"/>
    <col min="6835" max="6836" width="15" customWidth="1"/>
    <col min="6837" max="6837" width="15.85546875" customWidth="1"/>
    <col min="6838" max="6838" width="17.85546875" customWidth="1"/>
    <col min="6839" max="6839" width="15.85546875" bestFit="1" customWidth="1"/>
    <col min="6840" max="6840" width="18.7109375" bestFit="1" customWidth="1"/>
    <col min="6841" max="6841" width="5.7109375" customWidth="1"/>
    <col min="6842" max="6842" width="16.5703125" customWidth="1"/>
    <col min="6843" max="6843" width="18.7109375" bestFit="1" customWidth="1"/>
    <col min="6844" max="6845" width="15.85546875" bestFit="1" customWidth="1"/>
    <col min="6846" max="6846" width="14.85546875" bestFit="1" customWidth="1"/>
    <col min="6847" max="6847" width="14.28515625" bestFit="1" customWidth="1"/>
    <col min="6848" max="6848" width="15.28515625" customWidth="1"/>
    <col min="6849" max="6849" width="15.85546875" customWidth="1"/>
    <col min="6850" max="6850" width="14.28515625" customWidth="1"/>
    <col min="6851" max="6851" width="14.85546875" bestFit="1" customWidth="1"/>
    <col min="6852" max="6852" width="16.140625" customWidth="1"/>
    <col min="6853" max="6853" width="17.28515625" customWidth="1"/>
    <col min="6854" max="6854" width="15.85546875" bestFit="1" customWidth="1"/>
    <col min="6855" max="6855" width="18.7109375" bestFit="1" customWidth="1"/>
    <col min="6857" max="6857" width="14.28515625" bestFit="1" customWidth="1"/>
    <col min="6858" max="6858" width="18.7109375" bestFit="1" customWidth="1"/>
    <col min="6859" max="6860" width="15.85546875" bestFit="1" customWidth="1"/>
    <col min="6861" max="6861" width="14.85546875" bestFit="1" customWidth="1"/>
    <col min="6862" max="6862" width="16.85546875" customWidth="1"/>
    <col min="6863" max="6863" width="15.28515625" customWidth="1"/>
    <col min="6864" max="6864" width="15.85546875" customWidth="1"/>
    <col min="6865" max="6865" width="14.28515625" customWidth="1"/>
    <col min="6866" max="6866" width="14.85546875" bestFit="1" customWidth="1"/>
    <col min="6867" max="6867" width="16.140625" customWidth="1"/>
    <col min="6868" max="6868" width="17.28515625" customWidth="1"/>
    <col min="6869" max="6869" width="15.85546875" bestFit="1" customWidth="1"/>
    <col min="6870" max="6870" width="18.7109375" bestFit="1" customWidth="1"/>
    <col min="6872" max="6872" width="14.28515625" bestFit="1" customWidth="1"/>
    <col min="6873" max="6873" width="18.7109375" bestFit="1" customWidth="1"/>
    <col min="6874" max="6875" width="15.85546875" bestFit="1" customWidth="1"/>
    <col min="6876" max="6876" width="14.85546875" bestFit="1" customWidth="1"/>
    <col min="6877" max="6877" width="14.28515625" bestFit="1" customWidth="1"/>
    <col min="6878" max="6878" width="15.28515625" customWidth="1"/>
    <col min="6879" max="6879" width="15.85546875" customWidth="1"/>
    <col min="6880" max="6880" width="14.28515625" customWidth="1"/>
    <col min="6881" max="6881" width="14.85546875" bestFit="1" customWidth="1"/>
    <col min="6882" max="6882" width="16.140625" customWidth="1"/>
    <col min="6883" max="6883" width="17.28515625" customWidth="1"/>
    <col min="6884" max="6884" width="15.85546875" bestFit="1" customWidth="1"/>
    <col min="6885" max="6885" width="18.7109375" bestFit="1" customWidth="1"/>
    <col min="6887" max="6887" width="14.28515625" bestFit="1" customWidth="1"/>
    <col min="6888" max="6888" width="18.7109375" bestFit="1" customWidth="1"/>
    <col min="6889" max="6890" width="15.85546875" bestFit="1" customWidth="1"/>
    <col min="6891" max="6891" width="14.85546875" bestFit="1" customWidth="1"/>
    <col min="6892" max="6892" width="14.28515625" bestFit="1" customWidth="1"/>
    <col min="6893" max="6893" width="15.28515625" customWidth="1"/>
    <col min="6894" max="6894" width="15.85546875" customWidth="1"/>
    <col min="6895" max="6895" width="14.28515625" customWidth="1"/>
    <col min="6896" max="6896" width="14.85546875" bestFit="1" customWidth="1"/>
    <col min="6897" max="6897" width="16.140625" customWidth="1"/>
    <col min="6898" max="6898" width="17.28515625" customWidth="1"/>
    <col min="6899" max="6899" width="15.85546875" bestFit="1" customWidth="1"/>
    <col min="6900" max="6900" width="18.7109375" bestFit="1" customWidth="1"/>
    <col min="6902" max="6902" width="14.28515625" bestFit="1" customWidth="1"/>
    <col min="6903" max="6903" width="18.7109375" bestFit="1" customWidth="1"/>
    <col min="6904" max="6905" width="15.85546875" bestFit="1" customWidth="1"/>
    <col min="6906" max="6906" width="14.85546875" bestFit="1" customWidth="1"/>
    <col min="6907" max="6907" width="14.28515625" bestFit="1" customWidth="1"/>
    <col min="6908" max="6908" width="15.28515625" customWidth="1"/>
    <col min="6909" max="6909" width="15.85546875" customWidth="1"/>
    <col min="6910" max="6910" width="14.28515625" customWidth="1"/>
    <col min="6911" max="6911" width="14.85546875" bestFit="1" customWidth="1"/>
    <col min="6912" max="6912" width="16.140625" customWidth="1"/>
    <col min="6913" max="6913" width="17.28515625" customWidth="1"/>
    <col min="6914" max="6914" width="15.85546875" bestFit="1" customWidth="1"/>
    <col min="6915" max="6915" width="18.7109375" bestFit="1" customWidth="1"/>
    <col min="7076" max="7076" width="5.7109375" customWidth="1"/>
    <col min="7077" max="7077" width="29" customWidth="1"/>
    <col min="7078" max="7078" width="17.140625" customWidth="1"/>
    <col min="7079" max="7079" width="11.140625" customWidth="1"/>
    <col min="7080" max="7080" width="15.7109375" customWidth="1"/>
    <col min="7081" max="7081" width="16.28515625" customWidth="1"/>
    <col min="7082" max="7082" width="21.140625" customWidth="1"/>
    <col min="7083" max="7083" width="13" customWidth="1"/>
    <col min="7084" max="7084" width="15.28515625" customWidth="1"/>
    <col min="7085" max="7086" width="14.28515625" customWidth="1"/>
    <col min="7087" max="7088" width="15" customWidth="1"/>
    <col min="7089" max="7089" width="17.7109375" customWidth="1"/>
    <col min="7090" max="7090" width="15.7109375" customWidth="1"/>
    <col min="7091" max="7092" width="15" customWidth="1"/>
    <col min="7093" max="7093" width="15.85546875" customWidth="1"/>
    <col min="7094" max="7094" width="17.85546875" customWidth="1"/>
    <col min="7095" max="7095" width="15.85546875" bestFit="1" customWidth="1"/>
    <col min="7096" max="7096" width="18.7109375" bestFit="1" customWidth="1"/>
    <col min="7097" max="7097" width="5.7109375" customWidth="1"/>
    <col min="7098" max="7098" width="16.5703125" customWidth="1"/>
    <col min="7099" max="7099" width="18.7109375" bestFit="1" customWidth="1"/>
    <col min="7100" max="7101" width="15.85546875" bestFit="1" customWidth="1"/>
    <col min="7102" max="7102" width="14.85546875" bestFit="1" customWidth="1"/>
    <col min="7103" max="7103" width="14.28515625" bestFit="1" customWidth="1"/>
    <col min="7104" max="7104" width="15.28515625" customWidth="1"/>
    <col min="7105" max="7105" width="15.85546875" customWidth="1"/>
    <col min="7106" max="7106" width="14.28515625" customWidth="1"/>
    <col min="7107" max="7107" width="14.85546875" bestFit="1" customWidth="1"/>
    <col min="7108" max="7108" width="16.140625" customWidth="1"/>
    <col min="7109" max="7109" width="17.28515625" customWidth="1"/>
    <col min="7110" max="7110" width="15.85546875" bestFit="1" customWidth="1"/>
    <col min="7111" max="7111" width="18.7109375" bestFit="1" customWidth="1"/>
    <col min="7113" max="7113" width="14.28515625" bestFit="1" customWidth="1"/>
    <col min="7114" max="7114" width="18.7109375" bestFit="1" customWidth="1"/>
    <col min="7115" max="7116" width="15.85546875" bestFit="1" customWidth="1"/>
    <col min="7117" max="7117" width="14.85546875" bestFit="1" customWidth="1"/>
    <col min="7118" max="7118" width="16.85546875" customWidth="1"/>
    <col min="7119" max="7119" width="15.28515625" customWidth="1"/>
    <col min="7120" max="7120" width="15.85546875" customWidth="1"/>
    <col min="7121" max="7121" width="14.28515625" customWidth="1"/>
    <col min="7122" max="7122" width="14.85546875" bestFit="1" customWidth="1"/>
    <col min="7123" max="7123" width="16.140625" customWidth="1"/>
    <col min="7124" max="7124" width="17.28515625" customWidth="1"/>
    <col min="7125" max="7125" width="15.85546875" bestFit="1" customWidth="1"/>
    <col min="7126" max="7126" width="18.7109375" bestFit="1" customWidth="1"/>
    <col min="7128" max="7128" width="14.28515625" bestFit="1" customWidth="1"/>
    <col min="7129" max="7129" width="18.7109375" bestFit="1" customWidth="1"/>
    <col min="7130" max="7131" width="15.85546875" bestFit="1" customWidth="1"/>
    <col min="7132" max="7132" width="14.85546875" bestFit="1" customWidth="1"/>
    <col min="7133" max="7133" width="14.28515625" bestFit="1" customWidth="1"/>
    <col min="7134" max="7134" width="15.28515625" customWidth="1"/>
    <col min="7135" max="7135" width="15.85546875" customWidth="1"/>
    <col min="7136" max="7136" width="14.28515625" customWidth="1"/>
    <col min="7137" max="7137" width="14.85546875" bestFit="1" customWidth="1"/>
    <col min="7138" max="7138" width="16.140625" customWidth="1"/>
    <col min="7139" max="7139" width="17.28515625" customWidth="1"/>
    <col min="7140" max="7140" width="15.85546875" bestFit="1" customWidth="1"/>
    <col min="7141" max="7141" width="18.7109375" bestFit="1" customWidth="1"/>
    <col min="7143" max="7143" width="14.28515625" bestFit="1" customWidth="1"/>
    <col min="7144" max="7144" width="18.7109375" bestFit="1" customWidth="1"/>
    <col min="7145" max="7146" width="15.85546875" bestFit="1" customWidth="1"/>
    <col min="7147" max="7147" width="14.85546875" bestFit="1" customWidth="1"/>
    <col min="7148" max="7148" width="14.28515625" bestFit="1" customWidth="1"/>
    <col min="7149" max="7149" width="15.28515625" customWidth="1"/>
    <col min="7150" max="7150" width="15.85546875" customWidth="1"/>
    <col min="7151" max="7151" width="14.28515625" customWidth="1"/>
    <col min="7152" max="7152" width="14.85546875" bestFit="1" customWidth="1"/>
    <col min="7153" max="7153" width="16.140625" customWidth="1"/>
    <col min="7154" max="7154" width="17.28515625" customWidth="1"/>
    <col min="7155" max="7155" width="15.85546875" bestFit="1" customWidth="1"/>
    <col min="7156" max="7156" width="18.7109375" bestFit="1" customWidth="1"/>
    <col min="7158" max="7158" width="14.28515625" bestFit="1" customWidth="1"/>
    <col min="7159" max="7159" width="18.7109375" bestFit="1" customWidth="1"/>
    <col min="7160" max="7161" width="15.85546875" bestFit="1" customWidth="1"/>
    <col min="7162" max="7162" width="14.85546875" bestFit="1" customWidth="1"/>
    <col min="7163" max="7163" width="14.28515625" bestFit="1" customWidth="1"/>
    <col min="7164" max="7164" width="15.28515625" customWidth="1"/>
    <col min="7165" max="7165" width="15.85546875" customWidth="1"/>
    <col min="7166" max="7166" width="14.28515625" customWidth="1"/>
    <col min="7167" max="7167" width="14.85546875" bestFit="1" customWidth="1"/>
    <col min="7168" max="7168" width="16.140625" customWidth="1"/>
    <col min="7169" max="7169" width="17.28515625" customWidth="1"/>
    <col min="7170" max="7170" width="15.85546875" bestFit="1" customWidth="1"/>
    <col min="7171" max="7171" width="18.7109375" bestFit="1" customWidth="1"/>
    <col min="7332" max="7332" width="5.7109375" customWidth="1"/>
    <col min="7333" max="7333" width="29" customWidth="1"/>
    <col min="7334" max="7334" width="17.140625" customWidth="1"/>
    <col min="7335" max="7335" width="11.140625" customWidth="1"/>
    <col min="7336" max="7336" width="15.7109375" customWidth="1"/>
    <col min="7337" max="7337" width="16.28515625" customWidth="1"/>
    <col min="7338" max="7338" width="21.140625" customWidth="1"/>
    <col min="7339" max="7339" width="13" customWidth="1"/>
    <col min="7340" max="7340" width="15.28515625" customWidth="1"/>
    <col min="7341" max="7342" width="14.28515625" customWidth="1"/>
    <col min="7343" max="7344" width="15" customWidth="1"/>
    <col min="7345" max="7345" width="17.7109375" customWidth="1"/>
    <col min="7346" max="7346" width="15.7109375" customWidth="1"/>
    <col min="7347" max="7348" width="15" customWidth="1"/>
    <col min="7349" max="7349" width="15.85546875" customWidth="1"/>
    <col min="7350" max="7350" width="17.85546875" customWidth="1"/>
    <col min="7351" max="7351" width="15.85546875" bestFit="1" customWidth="1"/>
    <col min="7352" max="7352" width="18.7109375" bestFit="1" customWidth="1"/>
    <col min="7353" max="7353" width="5.7109375" customWidth="1"/>
    <col min="7354" max="7354" width="16.5703125" customWidth="1"/>
    <col min="7355" max="7355" width="18.7109375" bestFit="1" customWidth="1"/>
    <col min="7356" max="7357" width="15.85546875" bestFit="1" customWidth="1"/>
    <col min="7358" max="7358" width="14.85546875" bestFit="1" customWidth="1"/>
    <col min="7359" max="7359" width="14.28515625" bestFit="1" customWidth="1"/>
    <col min="7360" max="7360" width="15.28515625" customWidth="1"/>
    <col min="7361" max="7361" width="15.85546875" customWidth="1"/>
    <col min="7362" max="7362" width="14.28515625" customWidth="1"/>
    <col min="7363" max="7363" width="14.85546875" bestFit="1" customWidth="1"/>
    <col min="7364" max="7364" width="16.140625" customWidth="1"/>
    <col min="7365" max="7365" width="17.28515625" customWidth="1"/>
    <col min="7366" max="7366" width="15.85546875" bestFit="1" customWidth="1"/>
    <col min="7367" max="7367" width="18.7109375" bestFit="1" customWidth="1"/>
    <col min="7369" max="7369" width="14.28515625" bestFit="1" customWidth="1"/>
    <col min="7370" max="7370" width="18.7109375" bestFit="1" customWidth="1"/>
    <col min="7371" max="7372" width="15.85546875" bestFit="1" customWidth="1"/>
    <col min="7373" max="7373" width="14.85546875" bestFit="1" customWidth="1"/>
    <col min="7374" max="7374" width="16.85546875" customWidth="1"/>
    <col min="7375" max="7375" width="15.28515625" customWidth="1"/>
    <col min="7376" max="7376" width="15.85546875" customWidth="1"/>
    <col min="7377" max="7377" width="14.28515625" customWidth="1"/>
    <col min="7378" max="7378" width="14.85546875" bestFit="1" customWidth="1"/>
    <col min="7379" max="7379" width="16.140625" customWidth="1"/>
    <col min="7380" max="7380" width="17.28515625" customWidth="1"/>
    <col min="7381" max="7381" width="15.85546875" bestFit="1" customWidth="1"/>
    <col min="7382" max="7382" width="18.7109375" bestFit="1" customWidth="1"/>
    <col min="7384" max="7384" width="14.28515625" bestFit="1" customWidth="1"/>
    <col min="7385" max="7385" width="18.7109375" bestFit="1" customWidth="1"/>
    <col min="7386" max="7387" width="15.85546875" bestFit="1" customWidth="1"/>
    <col min="7388" max="7388" width="14.85546875" bestFit="1" customWidth="1"/>
    <col min="7389" max="7389" width="14.28515625" bestFit="1" customWidth="1"/>
    <col min="7390" max="7390" width="15.28515625" customWidth="1"/>
    <col min="7391" max="7391" width="15.85546875" customWidth="1"/>
    <col min="7392" max="7392" width="14.28515625" customWidth="1"/>
    <col min="7393" max="7393" width="14.85546875" bestFit="1" customWidth="1"/>
    <col min="7394" max="7394" width="16.140625" customWidth="1"/>
    <col min="7395" max="7395" width="17.28515625" customWidth="1"/>
    <col min="7396" max="7396" width="15.85546875" bestFit="1" customWidth="1"/>
    <col min="7397" max="7397" width="18.7109375" bestFit="1" customWidth="1"/>
    <col min="7399" max="7399" width="14.28515625" bestFit="1" customWidth="1"/>
    <col min="7400" max="7400" width="18.7109375" bestFit="1" customWidth="1"/>
    <col min="7401" max="7402" width="15.85546875" bestFit="1" customWidth="1"/>
    <col min="7403" max="7403" width="14.85546875" bestFit="1" customWidth="1"/>
    <col min="7404" max="7404" width="14.28515625" bestFit="1" customWidth="1"/>
    <col min="7405" max="7405" width="15.28515625" customWidth="1"/>
    <col min="7406" max="7406" width="15.85546875" customWidth="1"/>
    <col min="7407" max="7407" width="14.28515625" customWidth="1"/>
    <col min="7408" max="7408" width="14.85546875" bestFit="1" customWidth="1"/>
    <col min="7409" max="7409" width="16.140625" customWidth="1"/>
    <col min="7410" max="7410" width="17.28515625" customWidth="1"/>
    <col min="7411" max="7411" width="15.85546875" bestFit="1" customWidth="1"/>
    <col min="7412" max="7412" width="18.7109375" bestFit="1" customWidth="1"/>
    <col min="7414" max="7414" width="14.28515625" bestFit="1" customWidth="1"/>
    <col min="7415" max="7415" width="18.7109375" bestFit="1" customWidth="1"/>
    <col min="7416" max="7417" width="15.85546875" bestFit="1" customWidth="1"/>
    <col min="7418" max="7418" width="14.85546875" bestFit="1" customWidth="1"/>
    <col min="7419" max="7419" width="14.28515625" bestFit="1" customWidth="1"/>
    <col min="7420" max="7420" width="15.28515625" customWidth="1"/>
    <col min="7421" max="7421" width="15.85546875" customWidth="1"/>
    <col min="7422" max="7422" width="14.28515625" customWidth="1"/>
    <col min="7423" max="7423" width="14.85546875" bestFit="1" customWidth="1"/>
    <col min="7424" max="7424" width="16.140625" customWidth="1"/>
    <col min="7425" max="7425" width="17.28515625" customWidth="1"/>
    <col min="7426" max="7426" width="15.85546875" bestFit="1" customWidth="1"/>
    <col min="7427" max="7427" width="18.7109375" bestFit="1" customWidth="1"/>
    <col min="7588" max="7588" width="5.7109375" customWidth="1"/>
    <col min="7589" max="7589" width="29" customWidth="1"/>
    <col min="7590" max="7590" width="17.140625" customWidth="1"/>
    <col min="7591" max="7591" width="11.140625" customWidth="1"/>
    <col min="7592" max="7592" width="15.7109375" customWidth="1"/>
    <col min="7593" max="7593" width="16.28515625" customWidth="1"/>
    <col min="7594" max="7594" width="21.140625" customWidth="1"/>
    <col min="7595" max="7595" width="13" customWidth="1"/>
    <col min="7596" max="7596" width="15.28515625" customWidth="1"/>
    <col min="7597" max="7598" width="14.28515625" customWidth="1"/>
    <col min="7599" max="7600" width="15" customWidth="1"/>
    <col min="7601" max="7601" width="17.7109375" customWidth="1"/>
    <col min="7602" max="7602" width="15.7109375" customWidth="1"/>
    <col min="7603" max="7604" width="15" customWidth="1"/>
    <col min="7605" max="7605" width="15.85546875" customWidth="1"/>
    <col min="7606" max="7606" width="17.85546875" customWidth="1"/>
    <col min="7607" max="7607" width="15.85546875" bestFit="1" customWidth="1"/>
    <col min="7608" max="7608" width="18.7109375" bestFit="1" customWidth="1"/>
    <col min="7609" max="7609" width="5.7109375" customWidth="1"/>
    <col min="7610" max="7610" width="16.5703125" customWidth="1"/>
    <col min="7611" max="7611" width="18.7109375" bestFit="1" customWidth="1"/>
    <col min="7612" max="7613" width="15.85546875" bestFit="1" customWidth="1"/>
    <col min="7614" max="7614" width="14.85546875" bestFit="1" customWidth="1"/>
    <col min="7615" max="7615" width="14.28515625" bestFit="1" customWidth="1"/>
    <col min="7616" max="7616" width="15.28515625" customWidth="1"/>
    <col min="7617" max="7617" width="15.85546875" customWidth="1"/>
    <col min="7618" max="7618" width="14.28515625" customWidth="1"/>
    <col min="7619" max="7619" width="14.85546875" bestFit="1" customWidth="1"/>
    <col min="7620" max="7620" width="16.140625" customWidth="1"/>
    <col min="7621" max="7621" width="17.28515625" customWidth="1"/>
    <col min="7622" max="7622" width="15.85546875" bestFit="1" customWidth="1"/>
    <col min="7623" max="7623" width="18.7109375" bestFit="1" customWidth="1"/>
    <col min="7625" max="7625" width="14.28515625" bestFit="1" customWidth="1"/>
    <col min="7626" max="7626" width="18.7109375" bestFit="1" customWidth="1"/>
    <col min="7627" max="7628" width="15.85546875" bestFit="1" customWidth="1"/>
    <col min="7629" max="7629" width="14.85546875" bestFit="1" customWidth="1"/>
    <col min="7630" max="7630" width="16.85546875" customWidth="1"/>
    <col min="7631" max="7631" width="15.28515625" customWidth="1"/>
    <col min="7632" max="7632" width="15.85546875" customWidth="1"/>
    <col min="7633" max="7633" width="14.28515625" customWidth="1"/>
    <col min="7634" max="7634" width="14.85546875" bestFit="1" customWidth="1"/>
    <col min="7635" max="7635" width="16.140625" customWidth="1"/>
    <col min="7636" max="7636" width="17.28515625" customWidth="1"/>
    <col min="7637" max="7637" width="15.85546875" bestFit="1" customWidth="1"/>
    <col min="7638" max="7638" width="18.7109375" bestFit="1" customWidth="1"/>
    <col min="7640" max="7640" width="14.28515625" bestFit="1" customWidth="1"/>
    <col min="7641" max="7641" width="18.7109375" bestFit="1" customWidth="1"/>
    <col min="7642" max="7643" width="15.85546875" bestFit="1" customWidth="1"/>
    <col min="7644" max="7644" width="14.85546875" bestFit="1" customWidth="1"/>
    <col min="7645" max="7645" width="14.28515625" bestFit="1" customWidth="1"/>
    <col min="7646" max="7646" width="15.28515625" customWidth="1"/>
    <col min="7647" max="7647" width="15.85546875" customWidth="1"/>
    <col min="7648" max="7648" width="14.28515625" customWidth="1"/>
    <col min="7649" max="7649" width="14.85546875" bestFit="1" customWidth="1"/>
    <col min="7650" max="7650" width="16.140625" customWidth="1"/>
    <col min="7651" max="7651" width="17.28515625" customWidth="1"/>
    <col min="7652" max="7652" width="15.85546875" bestFit="1" customWidth="1"/>
    <col min="7653" max="7653" width="18.7109375" bestFit="1" customWidth="1"/>
    <col min="7655" max="7655" width="14.28515625" bestFit="1" customWidth="1"/>
    <col min="7656" max="7656" width="18.7109375" bestFit="1" customWidth="1"/>
    <col min="7657" max="7658" width="15.85546875" bestFit="1" customWidth="1"/>
    <col min="7659" max="7659" width="14.85546875" bestFit="1" customWidth="1"/>
    <col min="7660" max="7660" width="14.28515625" bestFit="1" customWidth="1"/>
    <col min="7661" max="7661" width="15.28515625" customWidth="1"/>
    <col min="7662" max="7662" width="15.85546875" customWidth="1"/>
    <col min="7663" max="7663" width="14.28515625" customWidth="1"/>
    <col min="7664" max="7664" width="14.85546875" bestFit="1" customWidth="1"/>
    <col min="7665" max="7665" width="16.140625" customWidth="1"/>
    <col min="7666" max="7666" width="17.28515625" customWidth="1"/>
    <col min="7667" max="7667" width="15.85546875" bestFit="1" customWidth="1"/>
    <col min="7668" max="7668" width="18.7109375" bestFit="1" customWidth="1"/>
    <col min="7670" max="7670" width="14.28515625" bestFit="1" customWidth="1"/>
    <col min="7671" max="7671" width="18.7109375" bestFit="1" customWidth="1"/>
    <col min="7672" max="7673" width="15.85546875" bestFit="1" customWidth="1"/>
    <col min="7674" max="7674" width="14.85546875" bestFit="1" customWidth="1"/>
    <col min="7675" max="7675" width="14.28515625" bestFit="1" customWidth="1"/>
    <col min="7676" max="7676" width="15.28515625" customWidth="1"/>
    <col min="7677" max="7677" width="15.85546875" customWidth="1"/>
    <col min="7678" max="7678" width="14.28515625" customWidth="1"/>
    <col min="7679" max="7679" width="14.85546875" bestFit="1" customWidth="1"/>
    <col min="7680" max="7680" width="16.140625" customWidth="1"/>
    <col min="7681" max="7681" width="17.28515625" customWidth="1"/>
    <col min="7682" max="7682" width="15.85546875" bestFit="1" customWidth="1"/>
    <col min="7683" max="7683" width="18.7109375" bestFit="1" customWidth="1"/>
    <col min="7844" max="7844" width="5.7109375" customWidth="1"/>
    <col min="7845" max="7845" width="29" customWidth="1"/>
    <col min="7846" max="7846" width="17.140625" customWidth="1"/>
    <col min="7847" max="7847" width="11.140625" customWidth="1"/>
    <col min="7848" max="7848" width="15.7109375" customWidth="1"/>
    <col min="7849" max="7849" width="16.28515625" customWidth="1"/>
    <col min="7850" max="7850" width="21.140625" customWidth="1"/>
    <col min="7851" max="7851" width="13" customWidth="1"/>
    <col min="7852" max="7852" width="15.28515625" customWidth="1"/>
    <col min="7853" max="7854" width="14.28515625" customWidth="1"/>
    <col min="7855" max="7856" width="15" customWidth="1"/>
    <col min="7857" max="7857" width="17.7109375" customWidth="1"/>
    <col min="7858" max="7858" width="15.7109375" customWidth="1"/>
    <col min="7859" max="7860" width="15" customWidth="1"/>
    <col min="7861" max="7861" width="15.85546875" customWidth="1"/>
    <col min="7862" max="7862" width="17.85546875" customWidth="1"/>
    <col min="7863" max="7863" width="15.85546875" bestFit="1" customWidth="1"/>
    <col min="7864" max="7864" width="18.7109375" bestFit="1" customWidth="1"/>
    <col min="7865" max="7865" width="5.7109375" customWidth="1"/>
    <col min="7866" max="7866" width="16.5703125" customWidth="1"/>
    <col min="7867" max="7867" width="18.7109375" bestFit="1" customWidth="1"/>
    <col min="7868" max="7869" width="15.85546875" bestFit="1" customWidth="1"/>
    <col min="7870" max="7870" width="14.85546875" bestFit="1" customWidth="1"/>
    <col min="7871" max="7871" width="14.28515625" bestFit="1" customWidth="1"/>
    <col min="7872" max="7872" width="15.28515625" customWidth="1"/>
    <col min="7873" max="7873" width="15.85546875" customWidth="1"/>
    <col min="7874" max="7874" width="14.28515625" customWidth="1"/>
    <col min="7875" max="7875" width="14.85546875" bestFit="1" customWidth="1"/>
    <col min="7876" max="7876" width="16.140625" customWidth="1"/>
    <col min="7877" max="7877" width="17.28515625" customWidth="1"/>
    <col min="7878" max="7878" width="15.85546875" bestFit="1" customWidth="1"/>
    <col min="7879" max="7879" width="18.7109375" bestFit="1" customWidth="1"/>
    <col min="7881" max="7881" width="14.28515625" bestFit="1" customWidth="1"/>
    <col min="7882" max="7882" width="18.7109375" bestFit="1" customWidth="1"/>
    <col min="7883" max="7884" width="15.85546875" bestFit="1" customWidth="1"/>
    <col min="7885" max="7885" width="14.85546875" bestFit="1" customWidth="1"/>
    <col min="7886" max="7886" width="16.85546875" customWidth="1"/>
    <col min="7887" max="7887" width="15.28515625" customWidth="1"/>
    <col min="7888" max="7888" width="15.85546875" customWidth="1"/>
    <col min="7889" max="7889" width="14.28515625" customWidth="1"/>
    <col min="7890" max="7890" width="14.85546875" bestFit="1" customWidth="1"/>
    <col min="7891" max="7891" width="16.140625" customWidth="1"/>
    <col min="7892" max="7892" width="17.28515625" customWidth="1"/>
    <col min="7893" max="7893" width="15.85546875" bestFit="1" customWidth="1"/>
    <col min="7894" max="7894" width="18.7109375" bestFit="1" customWidth="1"/>
    <col min="7896" max="7896" width="14.28515625" bestFit="1" customWidth="1"/>
    <col min="7897" max="7897" width="18.7109375" bestFit="1" customWidth="1"/>
    <col min="7898" max="7899" width="15.85546875" bestFit="1" customWidth="1"/>
    <col min="7900" max="7900" width="14.85546875" bestFit="1" customWidth="1"/>
    <col min="7901" max="7901" width="14.28515625" bestFit="1" customWidth="1"/>
    <col min="7902" max="7902" width="15.28515625" customWidth="1"/>
    <col min="7903" max="7903" width="15.85546875" customWidth="1"/>
    <col min="7904" max="7904" width="14.28515625" customWidth="1"/>
    <col min="7905" max="7905" width="14.85546875" bestFit="1" customWidth="1"/>
    <col min="7906" max="7906" width="16.140625" customWidth="1"/>
    <col min="7907" max="7907" width="17.28515625" customWidth="1"/>
    <col min="7908" max="7908" width="15.85546875" bestFit="1" customWidth="1"/>
    <col min="7909" max="7909" width="18.7109375" bestFit="1" customWidth="1"/>
    <col min="7911" max="7911" width="14.28515625" bestFit="1" customWidth="1"/>
    <col min="7912" max="7912" width="18.7109375" bestFit="1" customWidth="1"/>
    <col min="7913" max="7914" width="15.85546875" bestFit="1" customWidth="1"/>
    <col min="7915" max="7915" width="14.85546875" bestFit="1" customWidth="1"/>
    <col min="7916" max="7916" width="14.28515625" bestFit="1" customWidth="1"/>
    <col min="7917" max="7917" width="15.28515625" customWidth="1"/>
    <col min="7918" max="7918" width="15.85546875" customWidth="1"/>
    <col min="7919" max="7919" width="14.28515625" customWidth="1"/>
    <col min="7920" max="7920" width="14.85546875" bestFit="1" customWidth="1"/>
    <col min="7921" max="7921" width="16.140625" customWidth="1"/>
    <col min="7922" max="7922" width="17.28515625" customWidth="1"/>
    <col min="7923" max="7923" width="15.85546875" bestFit="1" customWidth="1"/>
    <col min="7924" max="7924" width="18.7109375" bestFit="1" customWidth="1"/>
    <col min="7926" max="7926" width="14.28515625" bestFit="1" customWidth="1"/>
    <col min="7927" max="7927" width="18.7109375" bestFit="1" customWidth="1"/>
    <col min="7928" max="7929" width="15.85546875" bestFit="1" customWidth="1"/>
    <col min="7930" max="7930" width="14.85546875" bestFit="1" customWidth="1"/>
    <col min="7931" max="7931" width="14.28515625" bestFit="1" customWidth="1"/>
    <col min="7932" max="7932" width="15.28515625" customWidth="1"/>
    <col min="7933" max="7933" width="15.85546875" customWidth="1"/>
    <col min="7934" max="7934" width="14.28515625" customWidth="1"/>
    <col min="7935" max="7935" width="14.85546875" bestFit="1" customWidth="1"/>
    <col min="7936" max="7936" width="16.140625" customWidth="1"/>
    <col min="7937" max="7937" width="17.28515625" customWidth="1"/>
    <col min="7938" max="7938" width="15.85546875" bestFit="1" customWidth="1"/>
    <col min="7939" max="7939" width="18.7109375" bestFit="1" customWidth="1"/>
    <col min="8100" max="8100" width="5.7109375" customWidth="1"/>
    <col min="8101" max="8101" width="29" customWidth="1"/>
    <col min="8102" max="8102" width="17.140625" customWidth="1"/>
    <col min="8103" max="8103" width="11.140625" customWidth="1"/>
    <col min="8104" max="8104" width="15.7109375" customWidth="1"/>
    <col min="8105" max="8105" width="16.28515625" customWidth="1"/>
    <col min="8106" max="8106" width="21.140625" customWidth="1"/>
    <col min="8107" max="8107" width="13" customWidth="1"/>
    <col min="8108" max="8108" width="15.28515625" customWidth="1"/>
    <col min="8109" max="8110" width="14.28515625" customWidth="1"/>
    <col min="8111" max="8112" width="15" customWidth="1"/>
    <col min="8113" max="8113" width="17.7109375" customWidth="1"/>
    <col min="8114" max="8114" width="15.7109375" customWidth="1"/>
    <col min="8115" max="8116" width="15" customWidth="1"/>
    <col min="8117" max="8117" width="15.85546875" customWidth="1"/>
    <col min="8118" max="8118" width="17.85546875" customWidth="1"/>
    <col min="8119" max="8119" width="15.85546875" bestFit="1" customWidth="1"/>
    <col min="8120" max="8120" width="18.7109375" bestFit="1" customWidth="1"/>
    <col min="8121" max="8121" width="5.7109375" customWidth="1"/>
    <col min="8122" max="8122" width="16.5703125" customWidth="1"/>
    <col min="8123" max="8123" width="18.7109375" bestFit="1" customWidth="1"/>
    <col min="8124" max="8125" width="15.85546875" bestFit="1" customWidth="1"/>
    <col min="8126" max="8126" width="14.85546875" bestFit="1" customWidth="1"/>
    <col min="8127" max="8127" width="14.28515625" bestFit="1" customWidth="1"/>
    <col min="8128" max="8128" width="15.28515625" customWidth="1"/>
    <col min="8129" max="8129" width="15.85546875" customWidth="1"/>
    <col min="8130" max="8130" width="14.28515625" customWidth="1"/>
    <col min="8131" max="8131" width="14.85546875" bestFit="1" customWidth="1"/>
    <col min="8132" max="8132" width="16.140625" customWidth="1"/>
    <col min="8133" max="8133" width="17.28515625" customWidth="1"/>
    <col min="8134" max="8134" width="15.85546875" bestFit="1" customWidth="1"/>
    <col min="8135" max="8135" width="18.7109375" bestFit="1" customWidth="1"/>
    <col min="8137" max="8137" width="14.28515625" bestFit="1" customWidth="1"/>
    <col min="8138" max="8138" width="18.7109375" bestFit="1" customWidth="1"/>
    <col min="8139" max="8140" width="15.85546875" bestFit="1" customWidth="1"/>
    <col min="8141" max="8141" width="14.85546875" bestFit="1" customWidth="1"/>
    <col min="8142" max="8142" width="16.85546875" customWidth="1"/>
    <col min="8143" max="8143" width="15.28515625" customWidth="1"/>
    <col min="8144" max="8144" width="15.85546875" customWidth="1"/>
    <col min="8145" max="8145" width="14.28515625" customWidth="1"/>
    <col min="8146" max="8146" width="14.85546875" bestFit="1" customWidth="1"/>
    <col min="8147" max="8147" width="16.140625" customWidth="1"/>
    <col min="8148" max="8148" width="17.28515625" customWidth="1"/>
    <col min="8149" max="8149" width="15.85546875" bestFit="1" customWidth="1"/>
    <col min="8150" max="8150" width="18.7109375" bestFit="1" customWidth="1"/>
    <col min="8152" max="8152" width="14.28515625" bestFit="1" customWidth="1"/>
    <col min="8153" max="8153" width="18.7109375" bestFit="1" customWidth="1"/>
    <col min="8154" max="8155" width="15.85546875" bestFit="1" customWidth="1"/>
    <col min="8156" max="8156" width="14.85546875" bestFit="1" customWidth="1"/>
    <col min="8157" max="8157" width="14.28515625" bestFit="1" customWidth="1"/>
    <col min="8158" max="8158" width="15.28515625" customWidth="1"/>
    <col min="8159" max="8159" width="15.85546875" customWidth="1"/>
    <col min="8160" max="8160" width="14.28515625" customWidth="1"/>
    <col min="8161" max="8161" width="14.85546875" bestFit="1" customWidth="1"/>
    <col min="8162" max="8162" width="16.140625" customWidth="1"/>
    <col min="8163" max="8163" width="17.28515625" customWidth="1"/>
    <col min="8164" max="8164" width="15.85546875" bestFit="1" customWidth="1"/>
    <col min="8165" max="8165" width="18.7109375" bestFit="1" customWidth="1"/>
    <col min="8167" max="8167" width="14.28515625" bestFit="1" customWidth="1"/>
    <col min="8168" max="8168" width="18.7109375" bestFit="1" customWidth="1"/>
    <col min="8169" max="8170" width="15.85546875" bestFit="1" customWidth="1"/>
    <col min="8171" max="8171" width="14.85546875" bestFit="1" customWidth="1"/>
    <col min="8172" max="8172" width="14.28515625" bestFit="1" customWidth="1"/>
    <col min="8173" max="8173" width="15.28515625" customWidth="1"/>
    <col min="8174" max="8174" width="15.85546875" customWidth="1"/>
    <col min="8175" max="8175" width="14.28515625" customWidth="1"/>
    <col min="8176" max="8176" width="14.85546875" bestFit="1" customWidth="1"/>
    <col min="8177" max="8177" width="16.140625" customWidth="1"/>
    <col min="8178" max="8178" width="17.28515625" customWidth="1"/>
    <col min="8179" max="8179" width="15.85546875" bestFit="1" customWidth="1"/>
    <col min="8180" max="8180" width="18.7109375" bestFit="1" customWidth="1"/>
    <col min="8182" max="8182" width="14.28515625" bestFit="1" customWidth="1"/>
    <col min="8183" max="8183" width="18.7109375" bestFit="1" customWidth="1"/>
    <col min="8184" max="8185" width="15.85546875" bestFit="1" customWidth="1"/>
    <col min="8186" max="8186" width="14.85546875" bestFit="1" customWidth="1"/>
    <col min="8187" max="8187" width="14.28515625" bestFit="1" customWidth="1"/>
    <col min="8188" max="8188" width="15.28515625" customWidth="1"/>
    <col min="8189" max="8189" width="15.85546875" customWidth="1"/>
    <col min="8190" max="8190" width="14.28515625" customWidth="1"/>
    <col min="8191" max="8191" width="14.85546875" bestFit="1" customWidth="1"/>
    <col min="8192" max="8192" width="16.140625" customWidth="1"/>
    <col min="8193" max="8193" width="17.28515625" customWidth="1"/>
    <col min="8194" max="8194" width="15.85546875" bestFit="1" customWidth="1"/>
    <col min="8195" max="8195" width="18.7109375" bestFit="1" customWidth="1"/>
    <col min="8356" max="8356" width="5.7109375" customWidth="1"/>
    <col min="8357" max="8357" width="29" customWidth="1"/>
    <col min="8358" max="8358" width="17.140625" customWidth="1"/>
    <col min="8359" max="8359" width="11.140625" customWidth="1"/>
    <col min="8360" max="8360" width="15.7109375" customWidth="1"/>
    <col min="8361" max="8361" width="16.28515625" customWidth="1"/>
    <col min="8362" max="8362" width="21.140625" customWidth="1"/>
    <col min="8363" max="8363" width="13" customWidth="1"/>
    <col min="8364" max="8364" width="15.28515625" customWidth="1"/>
    <col min="8365" max="8366" width="14.28515625" customWidth="1"/>
    <col min="8367" max="8368" width="15" customWidth="1"/>
    <col min="8369" max="8369" width="17.7109375" customWidth="1"/>
    <col min="8370" max="8370" width="15.7109375" customWidth="1"/>
    <col min="8371" max="8372" width="15" customWidth="1"/>
    <col min="8373" max="8373" width="15.85546875" customWidth="1"/>
    <col min="8374" max="8374" width="17.85546875" customWidth="1"/>
    <col min="8375" max="8375" width="15.85546875" bestFit="1" customWidth="1"/>
    <col min="8376" max="8376" width="18.7109375" bestFit="1" customWidth="1"/>
    <col min="8377" max="8377" width="5.7109375" customWidth="1"/>
    <col min="8378" max="8378" width="16.5703125" customWidth="1"/>
    <col min="8379" max="8379" width="18.7109375" bestFit="1" customWidth="1"/>
    <col min="8380" max="8381" width="15.85546875" bestFit="1" customWidth="1"/>
    <col min="8382" max="8382" width="14.85546875" bestFit="1" customWidth="1"/>
    <col min="8383" max="8383" width="14.28515625" bestFit="1" customWidth="1"/>
    <col min="8384" max="8384" width="15.28515625" customWidth="1"/>
    <col min="8385" max="8385" width="15.85546875" customWidth="1"/>
    <col min="8386" max="8386" width="14.28515625" customWidth="1"/>
    <col min="8387" max="8387" width="14.85546875" bestFit="1" customWidth="1"/>
    <col min="8388" max="8388" width="16.140625" customWidth="1"/>
    <col min="8389" max="8389" width="17.28515625" customWidth="1"/>
    <col min="8390" max="8390" width="15.85546875" bestFit="1" customWidth="1"/>
    <col min="8391" max="8391" width="18.7109375" bestFit="1" customWidth="1"/>
    <col min="8393" max="8393" width="14.28515625" bestFit="1" customWidth="1"/>
    <col min="8394" max="8394" width="18.7109375" bestFit="1" customWidth="1"/>
    <col min="8395" max="8396" width="15.85546875" bestFit="1" customWidth="1"/>
    <col min="8397" max="8397" width="14.85546875" bestFit="1" customWidth="1"/>
    <col min="8398" max="8398" width="16.85546875" customWidth="1"/>
    <col min="8399" max="8399" width="15.28515625" customWidth="1"/>
    <col min="8400" max="8400" width="15.85546875" customWidth="1"/>
    <col min="8401" max="8401" width="14.28515625" customWidth="1"/>
    <col min="8402" max="8402" width="14.85546875" bestFit="1" customWidth="1"/>
    <col min="8403" max="8403" width="16.140625" customWidth="1"/>
    <col min="8404" max="8404" width="17.28515625" customWidth="1"/>
    <col min="8405" max="8405" width="15.85546875" bestFit="1" customWidth="1"/>
    <col min="8406" max="8406" width="18.7109375" bestFit="1" customWidth="1"/>
    <col min="8408" max="8408" width="14.28515625" bestFit="1" customWidth="1"/>
    <col min="8409" max="8409" width="18.7109375" bestFit="1" customWidth="1"/>
    <col min="8410" max="8411" width="15.85546875" bestFit="1" customWidth="1"/>
    <col min="8412" max="8412" width="14.85546875" bestFit="1" customWidth="1"/>
    <col min="8413" max="8413" width="14.28515625" bestFit="1" customWidth="1"/>
    <col min="8414" max="8414" width="15.28515625" customWidth="1"/>
    <col min="8415" max="8415" width="15.85546875" customWidth="1"/>
    <col min="8416" max="8416" width="14.28515625" customWidth="1"/>
    <col min="8417" max="8417" width="14.85546875" bestFit="1" customWidth="1"/>
    <col min="8418" max="8418" width="16.140625" customWidth="1"/>
    <col min="8419" max="8419" width="17.28515625" customWidth="1"/>
    <col min="8420" max="8420" width="15.85546875" bestFit="1" customWidth="1"/>
    <col min="8421" max="8421" width="18.7109375" bestFit="1" customWidth="1"/>
    <col min="8423" max="8423" width="14.28515625" bestFit="1" customWidth="1"/>
    <col min="8424" max="8424" width="18.7109375" bestFit="1" customWidth="1"/>
    <col min="8425" max="8426" width="15.85546875" bestFit="1" customWidth="1"/>
    <col min="8427" max="8427" width="14.85546875" bestFit="1" customWidth="1"/>
    <col min="8428" max="8428" width="14.28515625" bestFit="1" customWidth="1"/>
    <col min="8429" max="8429" width="15.28515625" customWidth="1"/>
    <col min="8430" max="8430" width="15.85546875" customWidth="1"/>
    <col min="8431" max="8431" width="14.28515625" customWidth="1"/>
    <col min="8432" max="8432" width="14.85546875" bestFit="1" customWidth="1"/>
    <col min="8433" max="8433" width="16.140625" customWidth="1"/>
    <col min="8434" max="8434" width="17.28515625" customWidth="1"/>
    <col min="8435" max="8435" width="15.85546875" bestFit="1" customWidth="1"/>
    <col min="8436" max="8436" width="18.7109375" bestFit="1" customWidth="1"/>
    <col min="8438" max="8438" width="14.28515625" bestFit="1" customWidth="1"/>
    <col min="8439" max="8439" width="18.7109375" bestFit="1" customWidth="1"/>
    <col min="8440" max="8441" width="15.85546875" bestFit="1" customWidth="1"/>
    <col min="8442" max="8442" width="14.85546875" bestFit="1" customWidth="1"/>
    <col min="8443" max="8443" width="14.28515625" bestFit="1" customWidth="1"/>
    <col min="8444" max="8444" width="15.28515625" customWidth="1"/>
    <col min="8445" max="8445" width="15.85546875" customWidth="1"/>
    <col min="8446" max="8446" width="14.28515625" customWidth="1"/>
    <col min="8447" max="8447" width="14.85546875" bestFit="1" customWidth="1"/>
    <col min="8448" max="8448" width="16.140625" customWidth="1"/>
    <col min="8449" max="8449" width="17.28515625" customWidth="1"/>
    <col min="8450" max="8450" width="15.85546875" bestFit="1" customWidth="1"/>
    <col min="8451" max="8451" width="18.7109375" bestFit="1" customWidth="1"/>
    <col min="8612" max="8612" width="5.7109375" customWidth="1"/>
    <col min="8613" max="8613" width="29" customWidth="1"/>
    <col min="8614" max="8614" width="17.140625" customWidth="1"/>
    <col min="8615" max="8615" width="11.140625" customWidth="1"/>
    <col min="8616" max="8616" width="15.7109375" customWidth="1"/>
    <col min="8617" max="8617" width="16.28515625" customWidth="1"/>
    <col min="8618" max="8618" width="21.140625" customWidth="1"/>
    <col min="8619" max="8619" width="13" customWidth="1"/>
    <col min="8620" max="8620" width="15.28515625" customWidth="1"/>
    <col min="8621" max="8622" width="14.28515625" customWidth="1"/>
    <col min="8623" max="8624" width="15" customWidth="1"/>
    <col min="8625" max="8625" width="17.7109375" customWidth="1"/>
    <col min="8626" max="8626" width="15.7109375" customWidth="1"/>
    <col min="8627" max="8628" width="15" customWidth="1"/>
    <col min="8629" max="8629" width="15.85546875" customWidth="1"/>
    <col min="8630" max="8630" width="17.85546875" customWidth="1"/>
    <col min="8631" max="8631" width="15.85546875" bestFit="1" customWidth="1"/>
    <col min="8632" max="8632" width="18.7109375" bestFit="1" customWidth="1"/>
    <col min="8633" max="8633" width="5.7109375" customWidth="1"/>
    <col min="8634" max="8634" width="16.5703125" customWidth="1"/>
    <col min="8635" max="8635" width="18.7109375" bestFit="1" customWidth="1"/>
    <col min="8636" max="8637" width="15.85546875" bestFit="1" customWidth="1"/>
    <col min="8638" max="8638" width="14.85546875" bestFit="1" customWidth="1"/>
    <col min="8639" max="8639" width="14.28515625" bestFit="1" customWidth="1"/>
    <col min="8640" max="8640" width="15.28515625" customWidth="1"/>
    <col min="8641" max="8641" width="15.85546875" customWidth="1"/>
    <col min="8642" max="8642" width="14.28515625" customWidth="1"/>
    <col min="8643" max="8643" width="14.85546875" bestFit="1" customWidth="1"/>
    <col min="8644" max="8644" width="16.140625" customWidth="1"/>
    <col min="8645" max="8645" width="17.28515625" customWidth="1"/>
    <col min="8646" max="8646" width="15.85546875" bestFit="1" customWidth="1"/>
    <col min="8647" max="8647" width="18.7109375" bestFit="1" customWidth="1"/>
    <col min="8649" max="8649" width="14.28515625" bestFit="1" customWidth="1"/>
    <col min="8650" max="8650" width="18.7109375" bestFit="1" customWidth="1"/>
    <col min="8651" max="8652" width="15.85546875" bestFit="1" customWidth="1"/>
    <col min="8653" max="8653" width="14.85546875" bestFit="1" customWidth="1"/>
    <col min="8654" max="8654" width="16.85546875" customWidth="1"/>
    <col min="8655" max="8655" width="15.28515625" customWidth="1"/>
    <col min="8656" max="8656" width="15.85546875" customWidth="1"/>
    <col min="8657" max="8657" width="14.28515625" customWidth="1"/>
    <col min="8658" max="8658" width="14.85546875" bestFit="1" customWidth="1"/>
    <col min="8659" max="8659" width="16.140625" customWidth="1"/>
    <col min="8660" max="8660" width="17.28515625" customWidth="1"/>
    <col min="8661" max="8661" width="15.85546875" bestFit="1" customWidth="1"/>
    <col min="8662" max="8662" width="18.7109375" bestFit="1" customWidth="1"/>
    <col min="8664" max="8664" width="14.28515625" bestFit="1" customWidth="1"/>
    <col min="8665" max="8665" width="18.7109375" bestFit="1" customWidth="1"/>
    <col min="8666" max="8667" width="15.85546875" bestFit="1" customWidth="1"/>
    <col min="8668" max="8668" width="14.85546875" bestFit="1" customWidth="1"/>
    <col min="8669" max="8669" width="14.28515625" bestFit="1" customWidth="1"/>
    <col min="8670" max="8670" width="15.28515625" customWidth="1"/>
    <col min="8671" max="8671" width="15.85546875" customWidth="1"/>
    <col min="8672" max="8672" width="14.28515625" customWidth="1"/>
    <col min="8673" max="8673" width="14.85546875" bestFit="1" customWidth="1"/>
    <col min="8674" max="8674" width="16.140625" customWidth="1"/>
    <col min="8675" max="8675" width="17.28515625" customWidth="1"/>
    <col min="8676" max="8676" width="15.85546875" bestFit="1" customWidth="1"/>
    <col min="8677" max="8677" width="18.7109375" bestFit="1" customWidth="1"/>
    <col min="8679" max="8679" width="14.28515625" bestFit="1" customWidth="1"/>
    <col min="8680" max="8680" width="18.7109375" bestFit="1" customWidth="1"/>
    <col min="8681" max="8682" width="15.85546875" bestFit="1" customWidth="1"/>
    <col min="8683" max="8683" width="14.85546875" bestFit="1" customWidth="1"/>
    <col min="8684" max="8684" width="14.28515625" bestFit="1" customWidth="1"/>
    <col min="8685" max="8685" width="15.28515625" customWidth="1"/>
    <col min="8686" max="8686" width="15.85546875" customWidth="1"/>
    <col min="8687" max="8687" width="14.28515625" customWidth="1"/>
    <col min="8688" max="8688" width="14.85546875" bestFit="1" customWidth="1"/>
    <col min="8689" max="8689" width="16.140625" customWidth="1"/>
    <col min="8690" max="8690" width="17.28515625" customWidth="1"/>
    <col min="8691" max="8691" width="15.85546875" bestFit="1" customWidth="1"/>
    <col min="8692" max="8692" width="18.7109375" bestFit="1" customWidth="1"/>
    <col min="8694" max="8694" width="14.28515625" bestFit="1" customWidth="1"/>
    <col min="8695" max="8695" width="18.7109375" bestFit="1" customWidth="1"/>
    <col min="8696" max="8697" width="15.85546875" bestFit="1" customWidth="1"/>
    <col min="8698" max="8698" width="14.85546875" bestFit="1" customWidth="1"/>
    <col min="8699" max="8699" width="14.28515625" bestFit="1" customWidth="1"/>
    <col min="8700" max="8700" width="15.28515625" customWidth="1"/>
    <col min="8701" max="8701" width="15.85546875" customWidth="1"/>
    <col min="8702" max="8702" width="14.28515625" customWidth="1"/>
    <col min="8703" max="8703" width="14.85546875" bestFit="1" customWidth="1"/>
    <col min="8704" max="8704" width="16.140625" customWidth="1"/>
    <col min="8705" max="8705" width="17.28515625" customWidth="1"/>
    <col min="8706" max="8706" width="15.85546875" bestFit="1" customWidth="1"/>
    <col min="8707" max="8707" width="18.7109375" bestFit="1" customWidth="1"/>
    <col min="8868" max="8868" width="5.7109375" customWidth="1"/>
    <col min="8869" max="8869" width="29" customWidth="1"/>
    <col min="8870" max="8870" width="17.140625" customWidth="1"/>
    <col min="8871" max="8871" width="11.140625" customWidth="1"/>
    <col min="8872" max="8872" width="15.7109375" customWidth="1"/>
    <col min="8873" max="8873" width="16.28515625" customWidth="1"/>
    <col min="8874" max="8874" width="21.140625" customWidth="1"/>
    <col min="8875" max="8875" width="13" customWidth="1"/>
    <col min="8876" max="8876" width="15.28515625" customWidth="1"/>
    <col min="8877" max="8878" width="14.28515625" customWidth="1"/>
    <col min="8879" max="8880" width="15" customWidth="1"/>
    <col min="8881" max="8881" width="17.7109375" customWidth="1"/>
    <col min="8882" max="8882" width="15.7109375" customWidth="1"/>
    <col min="8883" max="8884" width="15" customWidth="1"/>
    <col min="8885" max="8885" width="15.85546875" customWidth="1"/>
    <col min="8886" max="8886" width="17.85546875" customWidth="1"/>
    <col min="8887" max="8887" width="15.85546875" bestFit="1" customWidth="1"/>
    <col min="8888" max="8888" width="18.7109375" bestFit="1" customWidth="1"/>
    <col min="8889" max="8889" width="5.7109375" customWidth="1"/>
    <col min="8890" max="8890" width="16.5703125" customWidth="1"/>
    <col min="8891" max="8891" width="18.7109375" bestFit="1" customWidth="1"/>
    <col min="8892" max="8893" width="15.85546875" bestFit="1" customWidth="1"/>
    <col min="8894" max="8894" width="14.85546875" bestFit="1" customWidth="1"/>
    <col min="8895" max="8895" width="14.28515625" bestFit="1" customWidth="1"/>
    <col min="8896" max="8896" width="15.28515625" customWidth="1"/>
    <col min="8897" max="8897" width="15.85546875" customWidth="1"/>
    <col min="8898" max="8898" width="14.28515625" customWidth="1"/>
    <col min="8899" max="8899" width="14.85546875" bestFit="1" customWidth="1"/>
    <col min="8900" max="8900" width="16.140625" customWidth="1"/>
    <col min="8901" max="8901" width="17.28515625" customWidth="1"/>
    <col min="8902" max="8902" width="15.85546875" bestFit="1" customWidth="1"/>
    <col min="8903" max="8903" width="18.7109375" bestFit="1" customWidth="1"/>
    <col min="8905" max="8905" width="14.28515625" bestFit="1" customWidth="1"/>
    <col min="8906" max="8906" width="18.7109375" bestFit="1" customWidth="1"/>
    <col min="8907" max="8908" width="15.85546875" bestFit="1" customWidth="1"/>
    <col min="8909" max="8909" width="14.85546875" bestFit="1" customWidth="1"/>
    <col min="8910" max="8910" width="16.85546875" customWidth="1"/>
    <col min="8911" max="8911" width="15.28515625" customWidth="1"/>
    <col min="8912" max="8912" width="15.85546875" customWidth="1"/>
    <col min="8913" max="8913" width="14.28515625" customWidth="1"/>
    <col min="8914" max="8914" width="14.85546875" bestFit="1" customWidth="1"/>
    <col min="8915" max="8915" width="16.140625" customWidth="1"/>
    <col min="8916" max="8916" width="17.28515625" customWidth="1"/>
    <col min="8917" max="8917" width="15.85546875" bestFit="1" customWidth="1"/>
    <col min="8918" max="8918" width="18.7109375" bestFit="1" customWidth="1"/>
    <col min="8920" max="8920" width="14.28515625" bestFit="1" customWidth="1"/>
    <col min="8921" max="8921" width="18.7109375" bestFit="1" customWidth="1"/>
    <col min="8922" max="8923" width="15.85546875" bestFit="1" customWidth="1"/>
    <col min="8924" max="8924" width="14.85546875" bestFit="1" customWidth="1"/>
    <col min="8925" max="8925" width="14.28515625" bestFit="1" customWidth="1"/>
    <col min="8926" max="8926" width="15.28515625" customWidth="1"/>
    <col min="8927" max="8927" width="15.85546875" customWidth="1"/>
    <col min="8928" max="8928" width="14.28515625" customWidth="1"/>
    <col min="8929" max="8929" width="14.85546875" bestFit="1" customWidth="1"/>
    <col min="8930" max="8930" width="16.140625" customWidth="1"/>
    <col min="8931" max="8931" width="17.28515625" customWidth="1"/>
    <col min="8932" max="8932" width="15.85546875" bestFit="1" customWidth="1"/>
    <col min="8933" max="8933" width="18.7109375" bestFit="1" customWidth="1"/>
    <col min="8935" max="8935" width="14.28515625" bestFit="1" customWidth="1"/>
    <col min="8936" max="8936" width="18.7109375" bestFit="1" customWidth="1"/>
    <col min="8937" max="8938" width="15.85546875" bestFit="1" customWidth="1"/>
    <col min="8939" max="8939" width="14.85546875" bestFit="1" customWidth="1"/>
    <col min="8940" max="8940" width="14.28515625" bestFit="1" customWidth="1"/>
    <col min="8941" max="8941" width="15.28515625" customWidth="1"/>
    <col min="8942" max="8942" width="15.85546875" customWidth="1"/>
    <col min="8943" max="8943" width="14.28515625" customWidth="1"/>
    <col min="8944" max="8944" width="14.85546875" bestFit="1" customWidth="1"/>
    <col min="8945" max="8945" width="16.140625" customWidth="1"/>
    <col min="8946" max="8946" width="17.28515625" customWidth="1"/>
    <col min="8947" max="8947" width="15.85546875" bestFit="1" customWidth="1"/>
    <col min="8948" max="8948" width="18.7109375" bestFit="1" customWidth="1"/>
    <col min="8950" max="8950" width="14.28515625" bestFit="1" customWidth="1"/>
    <col min="8951" max="8951" width="18.7109375" bestFit="1" customWidth="1"/>
    <col min="8952" max="8953" width="15.85546875" bestFit="1" customWidth="1"/>
    <col min="8954" max="8954" width="14.85546875" bestFit="1" customWidth="1"/>
    <col min="8955" max="8955" width="14.28515625" bestFit="1" customWidth="1"/>
    <col min="8956" max="8956" width="15.28515625" customWidth="1"/>
    <col min="8957" max="8957" width="15.85546875" customWidth="1"/>
    <col min="8958" max="8958" width="14.28515625" customWidth="1"/>
    <col min="8959" max="8959" width="14.85546875" bestFit="1" customWidth="1"/>
    <col min="8960" max="8960" width="16.140625" customWidth="1"/>
    <col min="8961" max="8961" width="17.28515625" customWidth="1"/>
    <col min="8962" max="8962" width="15.85546875" bestFit="1" customWidth="1"/>
    <col min="8963" max="8963" width="18.7109375" bestFit="1" customWidth="1"/>
    <col min="9124" max="9124" width="5.7109375" customWidth="1"/>
    <col min="9125" max="9125" width="29" customWidth="1"/>
    <col min="9126" max="9126" width="17.140625" customWidth="1"/>
    <col min="9127" max="9127" width="11.140625" customWidth="1"/>
    <col min="9128" max="9128" width="15.7109375" customWidth="1"/>
    <col min="9129" max="9129" width="16.28515625" customWidth="1"/>
    <col min="9130" max="9130" width="21.140625" customWidth="1"/>
    <col min="9131" max="9131" width="13" customWidth="1"/>
    <col min="9132" max="9132" width="15.28515625" customWidth="1"/>
    <col min="9133" max="9134" width="14.28515625" customWidth="1"/>
    <col min="9135" max="9136" width="15" customWidth="1"/>
    <col min="9137" max="9137" width="17.7109375" customWidth="1"/>
    <col min="9138" max="9138" width="15.7109375" customWidth="1"/>
    <col min="9139" max="9140" width="15" customWidth="1"/>
    <col min="9141" max="9141" width="15.85546875" customWidth="1"/>
    <col min="9142" max="9142" width="17.85546875" customWidth="1"/>
    <col min="9143" max="9143" width="15.85546875" bestFit="1" customWidth="1"/>
    <col min="9144" max="9144" width="18.7109375" bestFit="1" customWidth="1"/>
    <col min="9145" max="9145" width="5.7109375" customWidth="1"/>
    <col min="9146" max="9146" width="16.5703125" customWidth="1"/>
    <col min="9147" max="9147" width="18.7109375" bestFit="1" customWidth="1"/>
    <col min="9148" max="9149" width="15.85546875" bestFit="1" customWidth="1"/>
    <col min="9150" max="9150" width="14.85546875" bestFit="1" customWidth="1"/>
    <col min="9151" max="9151" width="14.28515625" bestFit="1" customWidth="1"/>
    <col min="9152" max="9152" width="15.28515625" customWidth="1"/>
    <col min="9153" max="9153" width="15.85546875" customWidth="1"/>
    <col min="9154" max="9154" width="14.28515625" customWidth="1"/>
    <col min="9155" max="9155" width="14.85546875" bestFit="1" customWidth="1"/>
    <col min="9156" max="9156" width="16.140625" customWidth="1"/>
    <col min="9157" max="9157" width="17.28515625" customWidth="1"/>
    <col min="9158" max="9158" width="15.85546875" bestFit="1" customWidth="1"/>
    <col min="9159" max="9159" width="18.7109375" bestFit="1" customWidth="1"/>
    <col min="9161" max="9161" width="14.28515625" bestFit="1" customWidth="1"/>
    <col min="9162" max="9162" width="18.7109375" bestFit="1" customWidth="1"/>
    <col min="9163" max="9164" width="15.85546875" bestFit="1" customWidth="1"/>
    <col min="9165" max="9165" width="14.85546875" bestFit="1" customWidth="1"/>
    <col min="9166" max="9166" width="16.85546875" customWidth="1"/>
    <col min="9167" max="9167" width="15.28515625" customWidth="1"/>
    <col min="9168" max="9168" width="15.85546875" customWidth="1"/>
    <col min="9169" max="9169" width="14.28515625" customWidth="1"/>
    <col min="9170" max="9170" width="14.85546875" bestFit="1" customWidth="1"/>
    <col min="9171" max="9171" width="16.140625" customWidth="1"/>
    <col min="9172" max="9172" width="17.28515625" customWidth="1"/>
    <col min="9173" max="9173" width="15.85546875" bestFit="1" customWidth="1"/>
    <col min="9174" max="9174" width="18.7109375" bestFit="1" customWidth="1"/>
    <col min="9176" max="9176" width="14.28515625" bestFit="1" customWidth="1"/>
    <col min="9177" max="9177" width="18.7109375" bestFit="1" customWidth="1"/>
    <col min="9178" max="9179" width="15.85546875" bestFit="1" customWidth="1"/>
    <col min="9180" max="9180" width="14.85546875" bestFit="1" customWidth="1"/>
    <col min="9181" max="9181" width="14.28515625" bestFit="1" customWidth="1"/>
    <col min="9182" max="9182" width="15.28515625" customWidth="1"/>
    <col min="9183" max="9183" width="15.85546875" customWidth="1"/>
    <col min="9184" max="9184" width="14.28515625" customWidth="1"/>
    <col min="9185" max="9185" width="14.85546875" bestFit="1" customWidth="1"/>
    <col min="9186" max="9186" width="16.140625" customWidth="1"/>
    <col min="9187" max="9187" width="17.28515625" customWidth="1"/>
    <col min="9188" max="9188" width="15.85546875" bestFit="1" customWidth="1"/>
    <col min="9189" max="9189" width="18.7109375" bestFit="1" customWidth="1"/>
    <col min="9191" max="9191" width="14.28515625" bestFit="1" customWidth="1"/>
    <col min="9192" max="9192" width="18.7109375" bestFit="1" customWidth="1"/>
    <col min="9193" max="9194" width="15.85546875" bestFit="1" customWidth="1"/>
    <col min="9195" max="9195" width="14.85546875" bestFit="1" customWidth="1"/>
    <col min="9196" max="9196" width="14.28515625" bestFit="1" customWidth="1"/>
    <col min="9197" max="9197" width="15.28515625" customWidth="1"/>
    <col min="9198" max="9198" width="15.85546875" customWidth="1"/>
    <col min="9199" max="9199" width="14.28515625" customWidth="1"/>
    <col min="9200" max="9200" width="14.85546875" bestFit="1" customWidth="1"/>
    <col min="9201" max="9201" width="16.140625" customWidth="1"/>
    <col min="9202" max="9202" width="17.28515625" customWidth="1"/>
    <col min="9203" max="9203" width="15.85546875" bestFit="1" customWidth="1"/>
    <col min="9204" max="9204" width="18.7109375" bestFit="1" customWidth="1"/>
    <col min="9206" max="9206" width="14.28515625" bestFit="1" customWidth="1"/>
    <col min="9207" max="9207" width="18.7109375" bestFit="1" customWidth="1"/>
    <col min="9208" max="9209" width="15.85546875" bestFit="1" customWidth="1"/>
    <col min="9210" max="9210" width="14.85546875" bestFit="1" customWidth="1"/>
    <col min="9211" max="9211" width="14.28515625" bestFit="1" customWidth="1"/>
    <col min="9212" max="9212" width="15.28515625" customWidth="1"/>
    <col min="9213" max="9213" width="15.85546875" customWidth="1"/>
    <col min="9214" max="9214" width="14.28515625" customWidth="1"/>
    <col min="9215" max="9215" width="14.85546875" bestFit="1" customWidth="1"/>
    <col min="9216" max="9216" width="16.140625" customWidth="1"/>
    <col min="9217" max="9217" width="17.28515625" customWidth="1"/>
    <col min="9218" max="9218" width="15.85546875" bestFit="1" customWidth="1"/>
    <col min="9219" max="9219" width="18.7109375" bestFit="1" customWidth="1"/>
    <col min="9380" max="9380" width="5.7109375" customWidth="1"/>
    <col min="9381" max="9381" width="29" customWidth="1"/>
    <col min="9382" max="9382" width="17.140625" customWidth="1"/>
    <col min="9383" max="9383" width="11.140625" customWidth="1"/>
    <col min="9384" max="9384" width="15.7109375" customWidth="1"/>
    <col min="9385" max="9385" width="16.28515625" customWidth="1"/>
    <col min="9386" max="9386" width="21.140625" customWidth="1"/>
    <col min="9387" max="9387" width="13" customWidth="1"/>
    <col min="9388" max="9388" width="15.28515625" customWidth="1"/>
    <col min="9389" max="9390" width="14.28515625" customWidth="1"/>
    <col min="9391" max="9392" width="15" customWidth="1"/>
    <col min="9393" max="9393" width="17.7109375" customWidth="1"/>
    <col min="9394" max="9394" width="15.7109375" customWidth="1"/>
    <col min="9395" max="9396" width="15" customWidth="1"/>
    <col min="9397" max="9397" width="15.85546875" customWidth="1"/>
    <col min="9398" max="9398" width="17.85546875" customWidth="1"/>
    <col min="9399" max="9399" width="15.85546875" bestFit="1" customWidth="1"/>
    <col min="9400" max="9400" width="18.7109375" bestFit="1" customWidth="1"/>
    <col min="9401" max="9401" width="5.7109375" customWidth="1"/>
    <col min="9402" max="9402" width="16.5703125" customWidth="1"/>
    <col min="9403" max="9403" width="18.7109375" bestFit="1" customWidth="1"/>
    <col min="9404" max="9405" width="15.85546875" bestFit="1" customWidth="1"/>
    <col min="9406" max="9406" width="14.85546875" bestFit="1" customWidth="1"/>
    <col min="9407" max="9407" width="14.28515625" bestFit="1" customWidth="1"/>
    <col min="9408" max="9408" width="15.28515625" customWidth="1"/>
    <col min="9409" max="9409" width="15.85546875" customWidth="1"/>
    <col min="9410" max="9410" width="14.28515625" customWidth="1"/>
    <col min="9411" max="9411" width="14.85546875" bestFit="1" customWidth="1"/>
    <col min="9412" max="9412" width="16.140625" customWidth="1"/>
    <col min="9413" max="9413" width="17.28515625" customWidth="1"/>
    <col min="9414" max="9414" width="15.85546875" bestFit="1" customWidth="1"/>
    <col min="9415" max="9415" width="18.7109375" bestFit="1" customWidth="1"/>
    <col min="9417" max="9417" width="14.28515625" bestFit="1" customWidth="1"/>
    <col min="9418" max="9418" width="18.7109375" bestFit="1" customWidth="1"/>
    <col min="9419" max="9420" width="15.85546875" bestFit="1" customWidth="1"/>
    <col min="9421" max="9421" width="14.85546875" bestFit="1" customWidth="1"/>
    <col min="9422" max="9422" width="16.85546875" customWidth="1"/>
    <col min="9423" max="9423" width="15.28515625" customWidth="1"/>
    <col min="9424" max="9424" width="15.85546875" customWidth="1"/>
    <col min="9425" max="9425" width="14.28515625" customWidth="1"/>
    <col min="9426" max="9426" width="14.85546875" bestFit="1" customWidth="1"/>
    <col min="9427" max="9427" width="16.140625" customWidth="1"/>
    <col min="9428" max="9428" width="17.28515625" customWidth="1"/>
    <col min="9429" max="9429" width="15.85546875" bestFit="1" customWidth="1"/>
    <col min="9430" max="9430" width="18.7109375" bestFit="1" customWidth="1"/>
    <col min="9432" max="9432" width="14.28515625" bestFit="1" customWidth="1"/>
    <col min="9433" max="9433" width="18.7109375" bestFit="1" customWidth="1"/>
    <col min="9434" max="9435" width="15.85546875" bestFit="1" customWidth="1"/>
    <col min="9436" max="9436" width="14.85546875" bestFit="1" customWidth="1"/>
    <col min="9437" max="9437" width="14.28515625" bestFit="1" customWidth="1"/>
    <col min="9438" max="9438" width="15.28515625" customWidth="1"/>
    <col min="9439" max="9439" width="15.85546875" customWidth="1"/>
    <col min="9440" max="9440" width="14.28515625" customWidth="1"/>
    <col min="9441" max="9441" width="14.85546875" bestFit="1" customWidth="1"/>
    <col min="9442" max="9442" width="16.140625" customWidth="1"/>
    <col min="9443" max="9443" width="17.28515625" customWidth="1"/>
    <col min="9444" max="9444" width="15.85546875" bestFit="1" customWidth="1"/>
    <col min="9445" max="9445" width="18.7109375" bestFit="1" customWidth="1"/>
    <col min="9447" max="9447" width="14.28515625" bestFit="1" customWidth="1"/>
    <col min="9448" max="9448" width="18.7109375" bestFit="1" customWidth="1"/>
    <col min="9449" max="9450" width="15.85546875" bestFit="1" customWidth="1"/>
    <col min="9451" max="9451" width="14.85546875" bestFit="1" customWidth="1"/>
    <col min="9452" max="9452" width="14.28515625" bestFit="1" customWidth="1"/>
    <col min="9453" max="9453" width="15.28515625" customWidth="1"/>
    <col min="9454" max="9454" width="15.85546875" customWidth="1"/>
    <col min="9455" max="9455" width="14.28515625" customWidth="1"/>
    <col min="9456" max="9456" width="14.85546875" bestFit="1" customWidth="1"/>
    <col min="9457" max="9457" width="16.140625" customWidth="1"/>
    <col min="9458" max="9458" width="17.28515625" customWidth="1"/>
    <col min="9459" max="9459" width="15.85546875" bestFit="1" customWidth="1"/>
    <col min="9460" max="9460" width="18.7109375" bestFit="1" customWidth="1"/>
    <col min="9462" max="9462" width="14.28515625" bestFit="1" customWidth="1"/>
    <col min="9463" max="9463" width="18.7109375" bestFit="1" customWidth="1"/>
    <col min="9464" max="9465" width="15.85546875" bestFit="1" customWidth="1"/>
    <col min="9466" max="9466" width="14.85546875" bestFit="1" customWidth="1"/>
    <col min="9467" max="9467" width="14.28515625" bestFit="1" customWidth="1"/>
    <col min="9468" max="9468" width="15.28515625" customWidth="1"/>
    <col min="9469" max="9469" width="15.85546875" customWidth="1"/>
    <col min="9470" max="9470" width="14.28515625" customWidth="1"/>
    <col min="9471" max="9471" width="14.85546875" bestFit="1" customWidth="1"/>
    <col min="9472" max="9472" width="16.140625" customWidth="1"/>
    <col min="9473" max="9473" width="17.28515625" customWidth="1"/>
    <col min="9474" max="9474" width="15.85546875" bestFit="1" customWidth="1"/>
    <col min="9475" max="9475" width="18.7109375" bestFit="1" customWidth="1"/>
    <col min="9636" max="9636" width="5.7109375" customWidth="1"/>
    <col min="9637" max="9637" width="29" customWidth="1"/>
    <col min="9638" max="9638" width="17.140625" customWidth="1"/>
    <col min="9639" max="9639" width="11.140625" customWidth="1"/>
    <col min="9640" max="9640" width="15.7109375" customWidth="1"/>
    <col min="9641" max="9641" width="16.28515625" customWidth="1"/>
    <col min="9642" max="9642" width="21.140625" customWidth="1"/>
    <col min="9643" max="9643" width="13" customWidth="1"/>
    <col min="9644" max="9644" width="15.28515625" customWidth="1"/>
    <col min="9645" max="9646" width="14.28515625" customWidth="1"/>
    <col min="9647" max="9648" width="15" customWidth="1"/>
    <col min="9649" max="9649" width="17.7109375" customWidth="1"/>
    <col min="9650" max="9650" width="15.7109375" customWidth="1"/>
    <col min="9651" max="9652" width="15" customWidth="1"/>
    <col min="9653" max="9653" width="15.85546875" customWidth="1"/>
    <col min="9654" max="9654" width="17.85546875" customWidth="1"/>
    <col min="9655" max="9655" width="15.85546875" bestFit="1" customWidth="1"/>
    <col min="9656" max="9656" width="18.7109375" bestFit="1" customWidth="1"/>
    <col min="9657" max="9657" width="5.7109375" customWidth="1"/>
    <col min="9658" max="9658" width="16.5703125" customWidth="1"/>
    <col min="9659" max="9659" width="18.7109375" bestFit="1" customWidth="1"/>
    <col min="9660" max="9661" width="15.85546875" bestFit="1" customWidth="1"/>
    <col min="9662" max="9662" width="14.85546875" bestFit="1" customWidth="1"/>
    <col min="9663" max="9663" width="14.28515625" bestFit="1" customWidth="1"/>
    <col min="9664" max="9664" width="15.28515625" customWidth="1"/>
    <col min="9665" max="9665" width="15.85546875" customWidth="1"/>
    <col min="9666" max="9666" width="14.28515625" customWidth="1"/>
    <col min="9667" max="9667" width="14.85546875" bestFit="1" customWidth="1"/>
    <col min="9668" max="9668" width="16.140625" customWidth="1"/>
    <col min="9669" max="9669" width="17.28515625" customWidth="1"/>
    <col min="9670" max="9670" width="15.85546875" bestFit="1" customWidth="1"/>
    <col min="9671" max="9671" width="18.7109375" bestFit="1" customWidth="1"/>
    <col min="9673" max="9673" width="14.28515625" bestFit="1" customWidth="1"/>
    <col min="9674" max="9674" width="18.7109375" bestFit="1" customWidth="1"/>
    <col min="9675" max="9676" width="15.85546875" bestFit="1" customWidth="1"/>
    <col min="9677" max="9677" width="14.85546875" bestFit="1" customWidth="1"/>
    <col min="9678" max="9678" width="16.85546875" customWidth="1"/>
    <col min="9679" max="9679" width="15.28515625" customWidth="1"/>
    <col min="9680" max="9680" width="15.85546875" customWidth="1"/>
    <col min="9681" max="9681" width="14.28515625" customWidth="1"/>
    <col min="9682" max="9682" width="14.85546875" bestFit="1" customWidth="1"/>
    <col min="9683" max="9683" width="16.140625" customWidth="1"/>
    <col min="9684" max="9684" width="17.28515625" customWidth="1"/>
    <col min="9685" max="9685" width="15.85546875" bestFit="1" customWidth="1"/>
    <col min="9686" max="9686" width="18.7109375" bestFit="1" customWidth="1"/>
    <col min="9688" max="9688" width="14.28515625" bestFit="1" customWidth="1"/>
    <col min="9689" max="9689" width="18.7109375" bestFit="1" customWidth="1"/>
    <col min="9690" max="9691" width="15.85546875" bestFit="1" customWidth="1"/>
    <col min="9692" max="9692" width="14.85546875" bestFit="1" customWidth="1"/>
    <col min="9693" max="9693" width="14.28515625" bestFit="1" customWidth="1"/>
    <col min="9694" max="9694" width="15.28515625" customWidth="1"/>
    <col min="9695" max="9695" width="15.85546875" customWidth="1"/>
    <col min="9696" max="9696" width="14.28515625" customWidth="1"/>
    <col min="9697" max="9697" width="14.85546875" bestFit="1" customWidth="1"/>
    <col min="9698" max="9698" width="16.140625" customWidth="1"/>
    <col min="9699" max="9699" width="17.28515625" customWidth="1"/>
    <col min="9700" max="9700" width="15.85546875" bestFit="1" customWidth="1"/>
    <col min="9701" max="9701" width="18.7109375" bestFit="1" customWidth="1"/>
    <col min="9703" max="9703" width="14.28515625" bestFit="1" customWidth="1"/>
    <col min="9704" max="9704" width="18.7109375" bestFit="1" customWidth="1"/>
    <col min="9705" max="9706" width="15.85546875" bestFit="1" customWidth="1"/>
    <col min="9707" max="9707" width="14.85546875" bestFit="1" customWidth="1"/>
    <col min="9708" max="9708" width="14.28515625" bestFit="1" customWidth="1"/>
    <col min="9709" max="9709" width="15.28515625" customWidth="1"/>
    <col min="9710" max="9710" width="15.85546875" customWidth="1"/>
    <col min="9711" max="9711" width="14.28515625" customWidth="1"/>
    <col min="9712" max="9712" width="14.85546875" bestFit="1" customWidth="1"/>
    <col min="9713" max="9713" width="16.140625" customWidth="1"/>
    <col min="9714" max="9714" width="17.28515625" customWidth="1"/>
    <col min="9715" max="9715" width="15.85546875" bestFit="1" customWidth="1"/>
    <col min="9716" max="9716" width="18.7109375" bestFit="1" customWidth="1"/>
    <col min="9718" max="9718" width="14.28515625" bestFit="1" customWidth="1"/>
    <col min="9719" max="9719" width="18.7109375" bestFit="1" customWidth="1"/>
    <col min="9720" max="9721" width="15.85546875" bestFit="1" customWidth="1"/>
    <col min="9722" max="9722" width="14.85546875" bestFit="1" customWidth="1"/>
    <col min="9723" max="9723" width="14.28515625" bestFit="1" customWidth="1"/>
    <col min="9724" max="9724" width="15.28515625" customWidth="1"/>
    <col min="9725" max="9725" width="15.85546875" customWidth="1"/>
    <col min="9726" max="9726" width="14.28515625" customWidth="1"/>
    <col min="9727" max="9727" width="14.85546875" bestFit="1" customWidth="1"/>
    <col min="9728" max="9728" width="16.140625" customWidth="1"/>
    <col min="9729" max="9729" width="17.28515625" customWidth="1"/>
    <col min="9730" max="9730" width="15.85546875" bestFit="1" customWidth="1"/>
    <col min="9731" max="9731" width="18.7109375" bestFit="1" customWidth="1"/>
    <col min="9892" max="9892" width="5.7109375" customWidth="1"/>
    <col min="9893" max="9893" width="29" customWidth="1"/>
    <col min="9894" max="9894" width="17.140625" customWidth="1"/>
    <col min="9895" max="9895" width="11.140625" customWidth="1"/>
    <col min="9896" max="9896" width="15.7109375" customWidth="1"/>
    <col min="9897" max="9897" width="16.28515625" customWidth="1"/>
    <col min="9898" max="9898" width="21.140625" customWidth="1"/>
    <col min="9899" max="9899" width="13" customWidth="1"/>
    <col min="9900" max="9900" width="15.28515625" customWidth="1"/>
    <col min="9901" max="9902" width="14.28515625" customWidth="1"/>
    <col min="9903" max="9904" width="15" customWidth="1"/>
    <col min="9905" max="9905" width="17.7109375" customWidth="1"/>
    <col min="9906" max="9906" width="15.7109375" customWidth="1"/>
    <col min="9907" max="9908" width="15" customWidth="1"/>
    <col min="9909" max="9909" width="15.85546875" customWidth="1"/>
    <col min="9910" max="9910" width="17.85546875" customWidth="1"/>
    <col min="9911" max="9911" width="15.85546875" bestFit="1" customWidth="1"/>
    <col min="9912" max="9912" width="18.7109375" bestFit="1" customWidth="1"/>
    <col min="9913" max="9913" width="5.7109375" customWidth="1"/>
    <col min="9914" max="9914" width="16.5703125" customWidth="1"/>
    <col min="9915" max="9915" width="18.7109375" bestFit="1" customWidth="1"/>
    <col min="9916" max="9917" width="15.85546875" bestFit="1" customWidth="1"/>
    <col min="9918" max="9918" width="14.85546875" bestFit="1" customWidth="1"/>
    <col min="9919" max="9919" width="14.28515625" bestFit="1" customWidth="1"/>
    <col min="9920" max="9920" width="15.28515625" customWidth="1"/>
    <col min="9921" max="9921" width="15.85546875" customWidth="1"/>
    <col min="9922" max="9922" width="14.28515625" customWidth="1"/>
    <col min="9923" max="9923" width="14.85546875" bestFit="1" customWidth="1"/>
    <col min="9924" max="9924" width="16.140625" customWidth="1"/>
    <col min="9925" max="9925" width="17.28515625" customWidth="1"/>
    <col min="9926" max="9926" width="15.85546875" bestFit="1" customWidth="1"/>
    <col min="9927" max="9927" width="18.7109375" bestFit="1" customWidth="1"/>
    <col min="9929" max="9929" width="14.28515625" bestFit="1" customWidth="1"/>
    <col min="9930" max="9930" width="18.7109375" bestFit="1" customWidth="1"/>
    <col min="9931" max="9932" width="15.85546875" bestFit="1" customWidth="1"/>
    <col min="9933" max="9933" width="14.85546875" bestFit="1" customWidth="1"/>
    <col min="9934" max="9934" width="16.85546875" customWidth="1"/>
    <col min="9935" max="9935" width="15.28515625" customWidth="1"/>
    <col min="9936" max="9936" width="15.85546875" customWidth="1"/>
    <col min="9937" max="9937" width="14.28515625" customWidth="1"/>
    <col min="9938" max="9938" width="14.85546875" bestFit="1" customWidth="1"/>
    <col min="9939" max="9939" width="16.140625" customWidth="1"/>
    <col min="9940" max="9940" width="17.28515625" customWidth="1"/>
    <col min="9941" max="9941" width="15.85546875" bestFit="1" customWidth="1"/>
    <col min="9942" max="9942" width="18.7109375" bestFit="1" customWidth="1"/>
    <col min="9944" max="9944" width="14.28515625" bestFit="1" customWidth="1"/>
    <col min="9945" max="9945" width="18.7109375" bestFit="1" customWidth="1"/>
    <col min="9946" max="9947" width="15.85546875" bestFit="1" customWidth="1"/>
    <col min="9948" max="9948" width="14.85546875" bestFit="1" customWidth="1"/>
    <col min="9949" max="9949" width="14.28515625" bestFit="1" customWidth="1"/>
    <col min="9950" max="9950" width="15.28515625" customWidth="1"/>
    <col min="9951" max="9951" width="15.85546875" customWidth="1"/>
    <col min="9952" max="9952" width="14.28515625" customWidth="1"/>
    <col min="9953" max="9953" width="14.85546875" bestFit="1" customWidth="1"/>
    <col min="9954" max="9954" width="16.140625" customWidth="1"/>
    <col min="9955" max="9955" width="17.28515625" customWidth="1"/>
    <col min="9956" max="9956" width="15.85546875" bestFit="1" customWidth="1"/>
    <col min="9957" max="9957" width="18.7109375" bestFit="1" customWidth="1"/>
    <col min="9959" max="9959" width="14.28515625" bestFit="1" customWidth="1"/>
    <col min="9960" max="9960" width="18.7109375" bestFit="1" customWidth="1"/>
    <col min="9961" max="9962" width="15.85546875" bestFit="1" customWidth="1"/>
    <col min="9963" max="9963" width="14.85546875" bestFit="1" customWidth="1"/>
    <col min="9964" max="9964" width="14.28515625" bestFit="1" customWidth="1"/>
    <col min="9965" max="9965" width="15.28515625" customWidth="1"/>
    <col min="9966" max="9966" width="15.85546875" customWidth="1"/>
    <col min="9967" max="9967" width="14.28515625" customWidth="1"/>
    <col min="9968" max="9968" width="14.85546875" bestFit="1" customWidth="1"/>
    <col min="9969" max="9969" width="16.140625" customWidth="1"/>
    <col min="9970" max="9970" width="17.28515625" customWidth="1"/>
    <col min="9971" max="9971" width="15.85546875" bestFit="1" customWidth="1"/>
    <col min="9972" max="9972" width="18.7109375" bestFit="1" customWidth="1"/>
    <col min="9974" max="9974" width="14.28515625" bestFit="1" customWidth="1"/>
    <col min="9975" max="9975" width="18.7109375" bestFit="1" customWidth="1"/>
    <col min="9976" max="9977" width="15.85546875" bestFit="1" customWidth="1"/>
    <col min="9978" max="9978" width="14.85546875" bestFit="1" customWidth="1"/>
    <col min="9979" max="9979" width="14.28515625" bestFit="1" customWidth="1"/>
    <col min="9980" max="9980" width="15.28515625" customWidth="1"/>
    <col min="9981" max="9981" width="15.85546875" customWidth="1"/>
    <col min="9982" max="9982" width="14.28515625" customWidth="1"/>
    <col min="9983" max="9983" width="14.85546875" bestFit="1" customWidth="1"/>
    <col min="9984" max="9984" width="16.140625" customWidth="1"/>
    <col min="9985" max="9985" width="17.28515625" customWidth="1"/>
    <col min="9986" max="9986" width="15.85546875" bestFit="1" customWidth="1"/>
    <col min="9987" max="9987" width="18.7109375" bestFit="1" customWidth="1"/>
    <col min="10148" max="10148" width="5.7109375" customWidth="1"/>
    <col min="10149" max="10149" width="29" customWidth="1"/>
    <col min="10150" max="10150" width="17.140625" customWidth="1"/>
    <col min="10151" max="10151" width="11.140625" customWidth="1"/>
    <col min="10152" max="10152" width="15.7109375" customWidth="1"/>
    <col min="10153" max="10153" width="16.28515625" customWidth="1"/>
    <col min="10154" max="10154" width="21.140625" customWidth="1"/>
    <col min="10155" max="10155" width="13" customWidth="1"/>
    <col min="10156" max="10156" width="15.28515625" customWidth="1"/>
    <col min="10157" max="10158" width="14.28515625" customWidth="1"/>
    <col min="10159" max="10160" width="15" customWidth="1"/>
    <col min="10161" max="10161" width="17.7109375" customWidth="1"/>
    <col min="10162" max="10162" width="15.7109375" customWidth="1"/>
    <col min="10163" max="10164" width="15" customWidth="1"/>
    <col min="10165" max="10165" width="15.85546875" customWidth="1"/>
    <col min="10166" max="10166" width="17.85546875" customWidth="1"/>
    <col min="10167" max="10167" width="15.85546875" bestFit="1" customWidth="1"/>
    <col min="10168" max="10168" width="18.7109375" bestFit="1" customWidth="1"/>
    <col min="10169" max="10169" width="5.7109375" customWidth="1"/>
    <col min="10170" max="10170" width="16.5703125" customWidth="1"/>
    <col min="10171" max="10171" width="18.7109375" bestFit="1" customWidth="1"/>
    <col min="10172" max="10173" width="15.85546875" bestFit="1" customWidth="1"/>
    <col min="10174" max="10174" width="14.85546875" bestFit="1" customWidth="1"/>
    <col min="10175" max="10175" width="14.28515625" bestFit="1" customWidth="1"/>
    <col min="10176" max="10176" width="15.28515625" customWidth="1"/>
    <col min="10177" max="10177" width="15.85546875" customWidth="1"/>
    <col min="10178" max="10178" width="14.28515625" customWidth="1"/>
    <col min="10179" max="10179" width="14.85546875" bestFit="1" customWidth="1"/>
    <col min="10180" max="10180" width="16.140625" customWidth="1"/>
    <col min="10181" max="10181" width="17.28515625" customWidth="1"/>
    <col min="10182" max="10182" width="15.85546875" bestFit="1" customWidth="1"/>
    <col min="10183" max="10183" width="18.7109375" bestFit="1" customWidth="1"/>
    <col min="10185" max="10185" width="14.28515625" bestFit="1" customWidth="1"/>
    <col min="10186" max="10186" width="18.7109375" bestFit="1" customWidth="1"/>
    <col min="10187" max="10188" width="15.85546875" bestFit="1" customWidth="1"/>
    <col min="10189" max="10189" width="14.85546875" bestFit="1" customWidth="1"/>
    <col min="10190" max="10190" width="16.85546875" customWidth="1"/>
    <col min="10191" max="10191" width="15.28515625" customWidth="1"/>
    <col min="10192" max="10192" width="15.85546875" customWidth="1"/>
    <col min="10193" max="10193" width="14.28515625" customWidth="1"/>
    <col min="10194" max="10194" width="14.85546875" bestFit="1" customWidth="1"/>
    <col min="10195" max="10195" width="16.140625" customWidth="1"/>
    <col min="10196" max="10196" width="17.28515625" customWidth="1"/>
    <col min="10197" max="10197" width="15.85546875" bestFit="1" customWidth="1"/>
    <col min="10198" max="10198" width="18.7109375" bestFit="1" customWidth="1"/>
    <col min="10200" max="10200" width="14.28515625" bestFit="1" customWidth="1"/>
    <col min="10201" max="10201" width="18.7109375" bestFit="1" customWidth="1"/>
    <col min="10202" max="10203" width="15.85546875" bestFit="1" customWidth="1"/>
    <col min="10204" max="10204" width="14.85546875" bestFit="1" customWidth="1"/>
    <col min="10205" max="10205" width="14.28515625" bestFit="1" customWidth="1"/>
    <col min="10206" max="10206" width="15.28515625" customWidth="1"/>
    <col min="10207" max="10207" width="15.85546875" customWidth="1"/>
    <col min="10208" max="10208" width="14.28515625" customWidth="1"/>
    <col min="10209" max="10209" width="14.85546875" bestFit="1" customWidth="1"/>
    <col min="10210" max="10210" width="16.140625" customWidth="1"/>
    <col min="10211" max="10211" width="17.28515625" customWidth="1"/>
    <col min="10212" max="10212" width="15.85546875" bestFit="1" customWidth="1"/>
    <col min="10213" max="10213" width="18.7109375" bestFit="1" customWidth="1"/>
    <col min="10215" max="10215" width="14.28515625" bestFit="1" customWidth="1"/>
    <col min="10216" max="10216" width="18.7109375" bestFit="1" customWidth="1"/>
    <col min="10217" max="10218" width="15.85546875" bestFit="1" customWidth="1"/>
    <col min="10219" max="10219" width="14.85546875" bestFit="1" customWidth="1"/>
    <col min="10220" max="10220" width="14.28515625" bestFit="1" customWidth="1"/>
    <col min="10221" max="10221" width="15.28515625" customWidth="1"/>
    <col min="10222" max="10222" width="15.85546875" customWidth="1"/>
    <col min="10223" max="10223" width="14.28515625" customWidth="1"/>
    <col min="10224" max="10224" width="14.85546875" bestFit="1" customWidth="1"/>
    <col min="10225" max="10225" width="16.140625" customWidth="1"/>
    <col min="10226" max="10226" width="17.28515625" customWidth="1"/>
    <col min="10227" max="10227" width="15.85546875" bestFit="1" customWidth="1"/>
    <col min="10228" max="10228" width="18.7109375" bestFit="1" customWidth="1"/>
    <col min="10230" max="10230" width="14.28515625" bestFit="1" customWidth="1"/>
    <col min="10231" max="10231" width="18.7109375" bestFit="1" customWidth="1"/>
    <col min="10232" max="10233" width="15.85546875" bestFit="1" customWidth="1"/>
    <col min="10234" max="10234" width="14.85546875" bestFit="1" customWidth="1"/>
    <col min="10235" max="10235" width="14.28515625" bestFit="1" customWidth="1"/>
    <col min="10236" max="10236" width="15.28515625" customWidth="1"/>
    <col min="10237" max="10237" width="15.85546875" customWidth="1"/>
    <col min="10238" max="10238" width="14.28515625" customWidth="1"/>
    <col min="10239" max="10239" width="14.85546875" bestFit="1" customWidth="1"/>
    <col min="10240" max="10240" width="16.140625" customWidth="1"/>
    <col min="10241" max="10241" width="17.28515625" customWidth="1"/>
    <col min="10242" max="10242" width="15.85546875" bestFit="1" customWidth="1"/>
    <col min="10243" max="10243" width="18.7109375" bestFit="1" customWidth="1"/>
    <col min="10404" max="10404" width="5.7109375" customWidth="1"/>
    <col min="10405" max="10405" width="29" customWidth="1"/>
    <col min="10406" max="10406" width="17.140625" customWidth="1"/>
    <col min="10407" max="10407" width="11.140625" customWidth="1"/>
    <col min="10408" max="10408" width="15.7109375" customWidth="1"/>
    <col min="10409" max="10409" width="16.28515625" customWidth="1"/>
    <col min="10410" max="10410" width="21.140625" customWidth="1"/>
    <col min="10411" max="10411" width="13" customWidth="1"/>
    <col min="10412" max="10412" width="15.28515625" customWidth="1"/>
    <col min="10413" max="10414" width="14.28515625" customWidth="1"/>
    <col min="10415" max="10416" width="15" customWidth="1"/>
    <col min="10417" max="10417" width="17.7109375" customWidth="1"/>
    <col min="10418" max="10418" width="15.7109375" customWidth="1"/>
    <col min="10419" max="10420" width="15" customWidth="1"/>
    <col min="10421" max="10421" width="15.85546875" customWidth="1"/>
    <col min="10422" max="10422" width="17.85546875" customWidth="1"/>
    <col min="10423" max="10423" width="15.85546875" bestFit="1" customWidth="1"/>
    <col min="10424" max="10424" width="18.7109375" bestFit="1" customWidth="1"/>
    <col min="10425" max="10425" width="5.7109375" customWidth="1"/>
    <col min="10426" max="10426" width="16.5703125" customWidth="1"/>
    <col min="10427" max="10427" width="18.7109375" bestFit="1" customWidth="1"/>
    <col min="10428" max="10429" width="15.85546875" bestFit="1" customWidth="1"/>
    <col min="10430" max="10430" width="14.85546875" bestFit="1" customWidth="1"/>
    <col min="10431" max="10431" width="14.28515625" bestFit="1" customWidth="1"/>
    <col min="10432" max="10432" width="15.28515625" customWidth="1"/>
    <col min="10433" max="10433" width="15.85546875" customWidth="1"/>
    <col min="10434" max="10434" width="14.28515625" customWidth="1"/>
    <col min="10435" max="10435" width="14.85546875" bestFit="1" customWidth="1"/>
    <col min="10436" max="10436" width="16.140625" customWidth="1"/>
    <col min="10437" max="10437" width="17.28515625" customWidth="1"/>
    <col min="10438" max="10438" width="15.85546875" bestFit="1" customWidth="1"/>
    <col min="10439" max="10439" width="18.7109375" bestFit="1" customWidth="1"/>
    <col min="10441" max="10441" width="14.28515625" bestFit="1" customWidth="1"/>
    <col min="10442" max="10442" width="18.7109375" bestFit="1" customWidth="1"/>
    <col min="10443" max="10444" width="15.85546875" bestFit="1" customWidth="1"/>
    <col min="10445" max="10445" width="14.85546875" bestFit="1" customWidth="1"/>
    <col min="10446" max="10446" width="16.85546875" customWidth="1"/>
    <col min="10447" max="10447" width="15.28515625" customWidth="1"/>
    <col min="10448" max="10448" width="15.85546875" customWidth="1"/>
    <col min="10449" max="10449" width="14.28515625" customWidth="1"/>
    <col min="10450" max="10450" width="14.85546875" bestFit="1" customWidth="1"/>
    <col min="10451" max="10451" width="16.140625" customWidth="1"/>
    <col min="10452" max="10452" width="17.28515625" customWidth="1"/>
    <col min="10453" max="10453" width="15.85546875" bestFit="1" customWidth="1"/>
    <col min="10454" max="10454" width="18.7109375" bestFit="1" customWidth="1"/>
    <col min="10456" max="10456" width="14.28515625" bestFit="1" customWidth="1"/>
    <col min="10457" max="10457" width="18.7109375" bestFit="1" customWidth="1"/>
    <col min="10458" max="10459" width="15.85546875" bestFit="1" customWidth="1"/>
    <col min="10460" max="10460" width="14.85546875" bestFit="1" customWidth="1"/>
    <col min="10461" max="10461" width="14.28515625" bestFit="1" customWidth="1"/>
    <col min="10462" max="10462" width="15.28515625" customWidth="1"/>
    <col min="10463" max="10463" width="15.85546875" customWidth="1"/>
    <col min="10464" max="10464" width="14.28515625" customWidth="1"/>
    <col min="10465" max="10465" width="14.85546875" bestFit="1" customWidth="1"/>
    <col min="10466" max="10466" width="16.140625" customWidth="1"/>
    <col min="10467" max="10467" width="17.28515625" customWidth="1"/>
    <col min="10468" max="10468" width="15.85546875" bestFit="1" customWidth="1"/>
    <col min="10469" max="10469" width="18.7109375" bestFit="1" customWidth="1"/>
    <col min="10471" max="10471" width="14.28515625" bestFit="1" customWidth="1"/>
    <col min="10472" max="10472" width="18.7109375" bestFit="1" customWidth="1"/>
    <col min="10473" max="10474" width="15.85546875" bestFit="1" customWidth="1"/>
    <col min="10475" max="10475" width="14.85546875" bestFit="1" customWidth="1"/>
    <col min="10476" max="10476" width="14.28515625" bestFit="1" customWidth="1"/>
    <col min="10477" max="10477" width="15.28515625" customWidth="1"/>
    <col min="10478" max="10478" width="15.85546875" customWidth="1"/>
    <col min="10479" max="10479" width="14.28515625" customWidth="1"/>
    <col min="10480" max="10480" width="14.85546875" bestFit="1" customWidth="1"/>
    <col min="10481" max="10481" width="16.140625" customWidth="1"/>
    <col min="10482" max="10482" width="17.28515625" customWidth="1"/>
    <col min="10483" max="10483" width="15.85546875" bestFit="1" customWidth="1"/>
    <col min="10484" max="10484" width="18.7109375" bestFit="1" customWidth="1"/>
    <col min="10486" max="10486" width="14.28515625" bestFit="1" customWidth="1"/>
    <col min="10487" max="10487" width="18.7109375" bestFit="1" customWidth="1"/>
    <col min="10488" max="10489" width="15.85546875" bestFit="1" customWidth="1"/>
    <col min="10490" max="10490" width="14.85546875" bestFit="1" customWidth="1"/>
    <col min="10491" max="10491" width="14.28515625" bestFit="1" customWidth="1"/>
    <col min="10492" max="10492" width="15.28515625" customWidth="1"/>
    <col min="10493" max="10493" width="15.85546875" customWidth="1"/>
    <col min="10494" max="10494" width="14.28515625" customWidth="1"/>
    <col min="10495" max="10495" width="14.85546875" bestFit="1" customWidth="1"/>
    <col min="10496" max="10496" width="16.140625" customWidth="1"/>
    <col min="10497" max="10497" width="17.28515625" customWidth="1"/>
    <col min="10498" max="10498" width="15.85546875" bestFit="1" customWidth="1"/>
    <col min="10499" max="10499" width="18.7109375" bestFit="1" customWidth="1"/>
    <col min="10660" max="10660" width="5.7109375" customWidth="1"/>
    <col min="10661" max="10661" width="29" customWidth="1"/>
    <col min="10662" max="10662" width="17.140625" customWidth="1"/>
    <col min="10663" max="10663" width="11.140625" customWidth="1"/>
    <col min="10664" max="10664" width="15.7109375" customWidth="1"/>
    <col min="10665" max="10665" width="16.28515625" customWidth="1"/>
    <col min="10666" max="10666" width="21.140625" customWidth="1"/>
    <col min="10667" max="10667" width="13" customWidth="1"/>
    <col min="10668" max="10668" width="15.28515625" customWidth="1"/>
    <col min="10669" max="10670" width="14.28515625" customWidth="1"/>
    <col min="10671" max="10672" width="15" customWidth="1"/>
    <col min="10673" max="10673" width="17.7109375" customWidth="1"/>
    <col min="10674" max="10674" width="15.7109375" customWidth="1"/>
    <col min="10675" max="10676" width="15" customWidth="1"/>
    <col min="10677" max="10677" width="15.85546875" customWidth="1"/>
    <col min="10678" max="10678" width="17.85546875" customWidth="1"/>
    <col min="10679" max="10679" width="15.85546875" bestFit="1" customWidth="1"/>
    <col min="10680" max="10680" width="18.7109375" bestFit="1" customWidth="1"/>
    <col min="10681" max="10681" width="5.7109375" customWidth="1"/>
    <col min="10682" max="10682" width="16.5703125" customWidth="1"/>
    <col min="10683" max="10683" width="18.7109375" bestFit="1" customWidth="1"/>
    <col min="10684" max="10685" width="15.85546875" bestFit="1" customWidth="1"/>
    <col min="10686" max="10686" width="14.85546875" bestFit="1" customWidth="1"/>
    <col min="10687" max="10687" width="14.28515625" bestFit="1" customWidth="1"/>
    <col min="10688" max="10688" width="15.28515625" customWidth="1"/>
    <col min="10689" max="10689" width="15.85546875" customWidth="1"/>
    <col min="10690" max="10690" width="14.28515625" customWidth="1"/>
    <col min="10691" max="10691" width="14.85546875" bestFit="1" customWidth="1"/>
    <col min="10692" max="10692" width="16.140625" customWidth="1"/>
    <col min="10693" max="10693" width="17.28515625" customWidth="1"/>
    <col min="10694" max="10694" width="15.85546875" bestFit="1" customWidth="1"/>
    <col min="10695" max="10695" width="18.7109375" bestFit="1" customWidth="1"/>
    <col min="10697" max="10697" width="14.28515625" bestFit="1" customWidth="1"/>
    <col min="10698" max="10698" width="18.7109375" bestFit="1" customWidth="1"/>
    <col min="10699" max="10700" width="15.85546875" bestFit="1" customWidth="1"/>
    <col min="10701" max="10701" width="14.85546875" bestFit="1" customWidth="1"/>
    <col min="10702" max="10702" width="16.85546875" customWidth="1"/>
    <col min="10703" max="10703" width="15.28515625" customWidth="1"/>
    <col min="10704" max="10704" width="15.85546875" customWidth="1"/>
    <col min="10705" max="10705" width="14.28515625" customWidth="1"/>
    <col min="10706" max="10706" width="14.85546875" bestFit="1" customWidth="1"/>
    <col min="10707" max="10707" width="16.140625" customWidth="1"/>
    <col min="10708" max="10708" width="17.28515625" customWidth="1"/>
    <col min="10709" max="10709" width="15.85546875" bestFit="1" customWidth="1"/>
    <col min="10710" max="10710" width="18.7109375" bestFit="1" customWidth="1"/>
    <col min="10712" max="10712" width="14.28515625" bestFit="1" customWidth="1"/>
    <col min="10713" max="10713" width="18.7109375" bestFit="1" customWidth="1"/>
    <col min="10714" max="10715" width="15.85546875" bestFit="1" customWidth="1"/>
    <col min="10716" max="10716" width="14.85546875" bestFit="1" customWidth="1"/>
    <col min="10717" max="10717" width="14.28515625" bestFit="1" customWidth="1"/>
    <col min="10718" max="10718" width="15.28515625" customWidth="1"/>
    <col min="10719" max="10719" width="15.85546875" customWidth="1"/>
    <col min="10720" max="10720" width="14.28515625" customWidth="1"/>
    <col min="10721" max="10721" width="14.85546875" bestFit="1" customWidth="1"/>
    <col min="10722" max="10722" width="16.140625" customWidth="1"/>
    <col min="10723" max="10723" width="17.28515625" customWidth="1"/>
    <col min="10724" max="10724" width="15.85546875" bestFit="1" customWidth="1"/>
    <col min="10725" max="10725" width="18.7109375" bestFit="1" customWidth="1"/>
    <col min="10727" max="10727" width="14.28515625" bestFit="1" customWidth="1"/>
    <col min="10728" max="10728" width="18.7109375" bestFit="1" customWidth="1"/>
    <col min="10729" max="10730" width="15.85546875" bestFit="1" customWidth="1"/>
    <col min="10731" max="10731" width="14.85546875" bestFit="1" customWidth="1"/>
    <col min="10732" max="10732" width="14.28515625" bestFit="1" customWidth="1"/>
    <col min="10733" max="10733" width="15.28515625" customWidth="1"/>
    <col min="10734" max="10734" width="15.85546875" customWidth="1"/>
    <col min="10735" max="10735" width="14.28515625" customWidth="1"/>
    <col min="10736" max="10736" width="14.85546875" bestFit="1" customWidth="1"/>
    <col min="10737" max="10737" width="16.140625" customWidth="1"/>
    <col min="10738" max="10738" width="17.28515625" customWidth="1"/>
    <col min="10739" max="10739" width="15.85546875" bestFit="1" customWidth="1"/>
    <col min="10740" max="10740" width="18.7109375" bestFit="1" customWidth="1"/>
    <col min="10742" max="10742" width="14.28515625" bestFit="1" customWidth="1"/>
    <col min="10743" max="10743" width="18.7109375" bestFit="1" customWidth="1"/>
    <col min="10744" max="10745" width="15.85546875" bestFit="1" customWidth="1"/>
    <col min="10746" max="10746" width="14.85546875" bestFit="1" customWidth="1"/>
    <col min="10747" max="10747" width="14.28515625" bestFit="1" customWidth="1"/>
    <col min="10748" max="10748" width="15.28515625" customWidth="1"/>
    <col min="10749" max="10749" width="15.85546875" customWidth="1"/>
    <col min="10750" max="10750" width="14.28515625" customWidth="1"/>
    <col min="10751" max="10751" width="14.85546875" bestFit="1" customWidth="1"/>
    <col min="10752" max="10752" width="16.140625" customWidth="1"/>
    <col min="10753" max="10753" width="17.28515625" customWidth="1"/>
    <col min="10754" max="10754" width="15.85546875" bestFit="1" customWidth="1"/>
    <col min="10755" max="10755" width="18.7109375" bestFit="1" customWidth="1"/>
    <col min="10916" max="10916" width="5.7109375" customWidth="1"/>
    <col min="10917" max="10917" width="29" customWidth="1"/>
    <col min="10918" max="10918" width="17.140625" customWidth="1"/>
    <col min="10919" max="10919" width="11.140625" customWidth="1"/>
    <col min="10920" max="10920" width="15.7109375" customWidth="1"/>
    <col min="10921" max="10921" width="16.28515625" customWidth="1"/>
    <col min="10922" max="10922" width="21.140625" customWidth="1"/>
    <col min="10923" max="10923" width="13" customWidth="1"/>
    <col min="10924" max="10924" width="15.28515625" customWidth="1"/>
    <col min="10925" max="10926" width="14.28515625" customWidth="1"/>
    <col min="10927" max="10928" width="15" customWidth="1"/>
    <col min="10929" max="10929" width="17.7109375" customWidth="1"/>
    <col min="10930" max="10930" width="15.7109375" customWidth="1"/>
    <col min="10931" max="10932" width="15" customWidth="1"/>
    <col min="10933" max="10933" width="15.85546875" customWidth="1"/>
    <col min="10934" max="10934" width="17.85546875" customWidth="1"/>
    <col min="10935" max="10935" width="15.85546875" bestFit="1" customWidth="1"/>
    <col min="10936" max="10936" width="18.7109375" bestFit="1" customWidth="1"/>
    <col min="10937" max="10937" width="5.7109375" customWidth="1"/>
    <col min="10938" max="10938" width="16.5703125" customWidth="1"/>
    <col min="10939" max="10939" width="18.7109375" bestFit="1" customWidth="1"/>
    <col min="10940" max="10941" width="15.85546875" bestFit="1" customWidth="1"/>
    <col min="10942" max="10942" width="14.85546875" bestFit="1" customWidth="1"/>
    <col min="10943" max="10943" width="14.28515625" bestFit="1" customWidth="1"/>
    <col min="10944" max="10944" width="15.28515625" customWidth="1"/>
    <col min="10945" max="10945" width="15.85546875" customWidth="1"/>
    <col min="10946" max="10946" width="14.28515625" customWidth="1"/>
    <col min="10947" max="10947" width="14.85546875" bestFit="1" customWidth="1"/>
    <col min="10948" max="10948" width="16.140625" customWidth="1"/>
    <col min="10949" max="10949" width="17.28515625" customWidth="1"/>
    <col min="10950" max="10950" width="15.85546875" bestFit="1" customWidth="1"/>
    <col min="10951" max="10951" width="18.7109375" bestFit="1" customWidth="1"/>
    <col min="10953" max="10953" width="14.28515625" bestFit="1" customWidth="1"/>
    <col min="10954" max="10954" width="18.7109375" bestFit="1" customWidth="1"/>
    <col min="10955" max="10956" width="15.85546875" bestFit="1" customWidth="1"/>
    <col min="10957" max="10957" width="14.85546875" bestFit="1" customWidth="1"/>
    <col min="10958" max="10958" width="16.85546875" customWidth="1"/>
    <col min="10959" max="10959" width="15.28515625" customWidth="1"/>
    <col min="10960" max="10960" width="15.85546875" customWidth="1"/>
    <col min="10961" max="10961" width="14.28515625" customWidth="1"/>
    <col min="10962" max="10962" width="14.85546875" bestFit="1" customWidth="1"/>
    <col min="10963" max="10963" width="16.140625" customWidth="1"/>
    <col min="10964" max="10964" width="17.28515625" customWidth="1"/>
    <col min="10965" max="10965" width="15.85546875" bestFit="1" customWidth="1"/>
    <col min="10966" max="10966" width="18.7109375" bestFit="1" customWidth="1"/>
    <col min="10968" max="10968" width="14.28515625" bestFit="1" customWidth="1"/>
    <col min="10969" max="10969" width="18.7109375" bestFit="1" customWidth="1"/>
    <col min="10970" max="10971" width="15.85546875" bestFit="1" customWidth="1"/>
    <col min="10972" max="10972" width="14.85546875" bestFit="1" customWidth="1"/>
    <col min="10973" max="10973" width="14.28515625" bestFit="1" customWidth="1"/>
    <col min="10974" max="10974" width="15.28515625" customWidth="1"/>
    <col min="10975" max="10975" width="15.85546875" customWidth="1"/>
    <col min="10976" max="10976" width="14.28515625" customWidth="1"/>
    <col min="10977" max="10977" width="14.85546875" bestFit="1" customWidth="1"/>
    <col min="10978" max="10978" width="16.140625" customWidth="1"/>
    <col min="10979" max="10979" width="17.28515625" customWidth="1"/>
    <col min="10980" max="10980" width="15.85546875" bestFit="1" customWidth="1"/>
    <col min="10981" max="10981" width="18.7109375" bestFit="1" customWidth="1"/>
    <col min="10983" max="10983" width="14.28515625" bestFit="1" customWidth="1"/>
    <col min="10984" max="10984" width="18.7109375" bestFit="1" customWidth="1"/>
    <col min="10985" max="10986" width="15.85546875" bestFit="1" customWidth="1"/>
    <col min="10987" max="10987" width="14.85546875" bestFit="1" customWidth="1"/>
    <col min="10988" max="10988" width="14.28515625" bestFit="1" customWidth="1"/>
    <col min="10989" max="10989" width="15.28515625" customWidth="1"/>
    <col min="10990" max="10990" width="15.85546875" customWidth="1"/>
    <col min="10991" max="10991" width="14.28515625" customWidth="1"/>
    <col min="10992" max="10992" width="14.85546875" bestFit="1" customWidth="1"/>
    <col min="10993" max="10993" width="16.140625" customWidth="1"/>
    <col min="10994" max="10994" width="17.28515625" customWidth="1"/>
    <col min="10995" max="10995" width="15.85546875" bestFit="1" customWidth="1"/>
    <col min="10996" max="10996" width="18.7109375" bestFit="1" customWidth="1"/>
    <col min="10998" max="10998" width="14.28515625" bestFit="1" customWidth="1"/>
    <col min="10999" max="10999" width="18.7109375" bestFit="1" customWidth="1"/>
    <col min="11000" max="11001" width="15.85546875" bestFit="1" customWidth="1"/>
    <col min="11002" max="11002" width="14.85546875" bestFit="1" customWidth="1"/>
    <col min="11003" max="11003" width="14.28515625" bestFit="1" customWidth="1"/>
    <col min="11004" max="11004" width="15.28515625" customWidth="1"/>
    <col min="11005" max="11005" width="15.85546875" customWidth="1"/>
    <col min="11006" max="11006" width="14.28515625" customWidth="1"/>
    <col min="11007" max="11007" width="14.85546875" bestFit="1" customWidth="1"/>
    <col min="11008" max="11008" width="16.140625" customWidth="1"/>
    <col min="11009" max="11009" width="17.28515625" customWidth="1"/>
    <col min="11010" max="11010" width="15.85546875" bestFit="1" customWidth="1"/>
    <col min="11011" max="11011" width="18.7109375" bestFit="1" customWidth="1"/>
    <col min="11172" max="11172" width="5.7109375" customWidth="1"/>
    <col min="11173" max="11173" width="29" customWidth="1"/>
    <col min="11174" max="11174" width="17.140625" customWidth="1"/>
    <col min="11175" max="11175" width="11.140625" customWidth="1"/>
    <col min="11176" max="11176" width="15.7109375" customWidth="1"/>
    <col min="11177" max="11177" width="16.28515625" customWidth="1"/>
    <col min="11178" max="11178" width="21.140625" customWidth="1"/>
    <col min="11179" max="11179" width="13" customWidth="1"/>
    <col min="11180" max="11180" width="15.28515625" customWidth="1"/>
    <col min="11181" max="11182" width="14.28515625" customWidth="1"/>
    <col min="11183" max="11184" width="15" customWidth="1"/>
    <col min="11185" max="11185" width="17.7109375" customWidth="1"/>
    <col min="11186" max="11186" width="15.7109375" customWidth="1"/>
    <col min="11187" max="11188" width="15" customWidth="1"/>
    <col min="11189" max="11189" width="15.85546875" customWidth="1"/>
    <col min="11190" max="11190" width="17.85546875" customWidth="1"/>
    <col min="11191" max="11191" width="15.85546875" bestFit="1" customWidth="1"/>
    <col min="11192" max="11192" width="18.7109375" bestFit="1" customWidth="1"/>
    <col min="11193" max="11193" width="5.7109375" customWidth="1"/>
    <col min="11194" max="11194" width="16.5703125" customWidth="1"/>
    <col min="11195" max="11195" width="18.7109375" bestFit="1" customWidth="1"/>
    <col min="11196" max="11197" width="15.85546875" bestFit="1" customWidth="1"/>
    <col min="11198" max="11198" width="14.85546875" bestFit="1" customWidth="1"/>
    <col min="11199" max="11199" width="14.28515625" bestFit="1" customWidth="1"/>
    <col min="11200" max="11200" width="15.28515625" customWidth="1"/>
    <col min="11201" max="11201" width="15.85546875" customWidth="1"/>
    <col min="11202" max="11202" width="14.28515625" customWidth="1"/>
    <col min="11203" max="11203" width="14.85546875" bestFit="1" customWidth="1"/>
    <col min="11204" max="11204" width="16.140625" customWidth="1"/>
    <col min="11205" max="11205" width="17.28515625" customWidth="1"/>
    <col min="11206" max="11206" width="15.85546875" bestFit="1" customWidth="1"/>
    <col min="11207" max="11207" width="18.7109375" bestFit="1" customWidth="1"/>
    <col min="11209" max="11209" width="14.28515625" bestFit="1" customWidth="1"/>
    <col min="11210" max="11210" width="18.7109375" bestFit="1" customWidth="1"/>
    <col min="11211" max="11212" width="15.85546875" bestFit="1" customWidth="1"/>
    <col min="11213" max="11213" width="14.85546875" bestFit="1" customWidth="1"/>
    <col min="11214" max="11214" width="16.85546875" customWidth="1"/>
    <col min="11215" max="11215" width="15.28515625" customWidth="1"/>
    <col min="11216" max="11216" width="15.85546875" customWidth="1"/>
    <col min="11217" max="11217" width="14.28515625" customWidth="1"/>
    <col min="11218" max="11218" width="14.85546875" bestFit="1" customWidth="1"/>
    <col min="11219" max="11219" width="16.140625" customWidth="1"/>
    <col min="11220" max="11220" width="17.28515625" customWidth="1"/>
    <col min="11221" max="11221" width="15.85546875" bestFit="1" customWidth="1"/>
    <col min="11222" max="11222" width="18.7109375" bestFit="1" customWidth="1"/>
    <col min="11224" max="11224" width="14.28515625" bestFit="1" customWidth="1"/>
    <col min="11225" max="11225" width="18.7109375" bestFit="1" customWidth="1"/>
    <col min="11226" max="11227" width="15.85546875" bestFit="1" customWidth="1"/>
    <col min="11228" max="11228" width="14.85546875" bestFit="1" customWidth="1"/>
    <col min="11229" max="11229" width="14.28515625" bestFit="1" customWidth="1"/>
    <col min="11230" max="11230" width="15.28515625" customWidth="1"/>
    <col min="11231" max="11231" width="15.85546875" customWidth="1"/>
    <col min="11232" max="11232" width="14.28515625" customWidth="1"/>
    <col min="11233" max="11233" width="14.85546875" bestFit="1" customWidth="1"/>
    <col min="11234" max="11234" width="16.140625" customWidth="1"/>
    <col min="11235" max="11235" width="17.28515625" customWidth="1"/>
    <col min="11236" max="11236" width="15.85546875" bestFit="1" customWidth="1"/>
    <col min="11237" max="11237" width="18.7109375" bestFit="1" customWidth="1"/>
    <col min="11239" max="11239" width="14.28515625" bestFit="1" customWidth="1"/>
    <col min="11240" max="11240" width="18.7109375" bestFit="1" customWidth="1"/>
    <col min="11241" max="11242" width="15.85546875" bestFit="1" customWidth="1"/>
    <col min="11243" max="11243" width="14.85546875" bestFit="1" customWidth="1"/>
    <col min="11244" max="11244" width="14.28515625" bestFit="1" customWidth="1"/>
    <col min="11245" max="11245" width="15.28515625" customWidth="1"/>
    <col min="11246" max="11246" width="15.85546875" customWidth="1"/>
    <col min="11247" max="11247" width="14.28515625" customWidth="1"/>
    <col min="11248" max="11248" width="14.85546875" bestFit="1" customWidth="1"/>
    <col min="11249" max="11249" width="16.140625" customWidth="1"/>
    <col min="11250" max="11250" width="17.28515625" customWidth="1"/>
    <col min="11251" max="11251" width="15.85546875" bestFit="1" customWidth="1"/>
    <col min="11252" max="11252" width="18.7109375" bestFit="1" customWidth="1"/>
    <col min="11254" max="11254" width="14.28515625" bestFit="1" customWidth="1"/>
    <col min="11255" max="11255" width="18.7109375" bestFit="1" customWidth="1"/>
    <col min="11256" max="11257" width="15.85546875" bestFit="1" customWidth="1"/>
    <col min="11258" max="11258" width="14.85546875" bestFit="1" customWidth="1"/>
    <col min="11259" max="11259" width="14.28515625" bestFit="1" customWidth="1"/>
    <col min="11260" max="11260" width="15.28515625" customWidth="1"/>
    <col min="11261" max="11261" width="15.85546875" customWidth="1"/>
    <col min="11262" max="11262" width="14.28515625" customWidth="1"/>
    <col min="11263" max="11263" width="14.85546875" bestFit="1" customWidth="1"/>
    <col min="11264" max="11264" width="16.140625" customWidth="1"/>
    <col min="11265" max="11265" width="17.28515625" customWidth="1"/>
    <col min="11266" max="11266" width="15.85546875" bestFit="1" customWidth="1"/>
    <col min="11267" max="11267" width="18.7109375" bestFit="1" customWidth="1"/>
    <col min="11428" max="11428" width="5.7109375" customWidth="1"/>
    <col min="11429" max="11429" width="29" customWidth="1"/>
    <col min="11430" max="11430" width="17.140625" customWidth="1"/>
    <col min="11431" max="11431" width="11.140625" customWidth="1"/>
    <col min="11432" max="11432" width="15.7109375" customWidth="1"/>
    <col min="11433" max="11433" width="16.28515625" customWidth="1"/>
    <col min="11434" max="11434" width="21.140625" customWidth="1"/>
    <col min="11435" max="11435" width="13" customWidth="1"/>
    <col min="11436" max="11436" width="15.28515625" customWidth="1"/>
    <col min="11437" max="11438" width="14.28515625" customWidth="1"/>
    <col min="11439" max="11440" width="15" customWidth="1"/>
    <col min="11441" max="11441" width="17.7109375" customWidth="1"/>
    <col min="11442" max="11442" width="15.7109375" customWidth="1"/>
    <col min="11443" max="11444" width="15" customWidth="1"/>
    <col min="11445" max="11445" width="15.85546875" customWidth="1"/>
    <col min="11446" max="11446" width="17.85546875" customWidth="1"/>
    <col min="11447" max="11447" width="15.85546875" bestFit="1" customWidth="1"/>
    <col min="11448" max="11448" width="18.7109375" bestFit="1" customWidth="1"/>
    <col min="11449" max="11449" width="5.7109375" customWidth="1"/>
    <col min="11450" max="11450" width="16.5703125" customWidth="1"/>
    <col min="11451" max="11451" width="18.7109375" bestFit="1" customWidth="1"/>
    <col min="11452" max="11453" width="15.85546875" bestFit="1" customWidth="1"/>
    <col min="11454" max="11454" width="14.85546875" bestFit="1" customWidth="1"/>
    <col min="11455" max="11455" width="14.28515625" bestFit="1" customWidth="1"/>
    <col min="11456" max="11456" width="15.28515625" customWidth="1"/>
    <col min="11457" max="11457" width="15.85546875" customWidth="1"/>
    <col min="11458" max="11458" width="14.28515625" customWidth="1"/>
    <col min="11459" max="11459" width="14.85546875" bestFit="1" customWidth="1"/>
    <col min="11460" max="11460" width="16.140625" customWidth="1"/>
    <col min="11461" max="11461" width="17.28515625" customWidth="1"/>
    <col min="11462" max="11462" width="15.85546875" bestFit="1" customWidth="1"/>
    <col min="11463" max="11463" width="18.7109375" bestFit="1" customWidth="1"/>
    <col min="11465" max="11465" width="14.28515625" bestFit="1" customWidth="1"/>
    <col min="11466" max="11466" width="18.7109375" bestFit="1" customWidth="1"/>
    <col min="11467" max="11468" width="15.85546875" bestFit="1" customWidth="1"/>
    <col min="11469" max="11469" width="14.85546875" bestFit="1" customWidth="1"/>
    <col min="11470" max="11470" width="16.85546875" customWidth="1"/>
    <col min="11471" max="11471" width="15.28515625" customWidth="1"/>
    <col min="11472" max="11472" width="15.85546875" customWidth="1"/>
    <col min="11473" max="11473" width="14.28515625" customWidth="1"/>
    <col min="11474" max="11474" width="14.85546875" bestFit="1" customWidth="1"/>
    <col min="11475" max="11475" width="16.140625" customWidth="1"/>
    <col min="11476" max="11476" width="17.28515625" customWidth="1"/>
    <col min="11477" max="11477" width="15.85546875" bestFit="1" customWidth="1"/>
    <col min="11478" max="11478" width="18.7109375" bestFit="1" customWidth="1"/>
    <col min="11480" max="11480" width="14.28515625" bestFit="1" customWidth="1"/>
    <col min="11481" max="11481" width="18.7109375" bestFit="1" customWidth="1"/>
    <col min="11482" max="11483" width="15.85546875" bestFit="1" customWidth="1"/>
    <col min="11484" max="11484" width="14.85546875" bestFit="1" customWidth="1"/>
    <col min="11485" max="11485" width="14.28515625" bestFit="1" customWidth="1"/>
    <col min="11486" max="11486" width="15.28515625" customWidth="1"/>
    <col min="11487" max="11487" width="15.85546875" customWidth="1"/>
    <col min="11488" max="11488" width="14.28515625" customWidth="1"/>
    <col min="11489" max="11489" width="14.85546875" bestFit="1" customWidth="1"/>
    <col min="11490" max="11490" width="16.140625" customWidth="1"/>
    <col min="11491" max="11491" width="17.28515625" customWidth="1"/>
    <col min="11492" max="11492" width="15.85546875" bestFit="1" customWidth="1"/>
    <col min="11493" max="11493" width="18.7109375" bestFit="1" customWidth="1"/>
    <col min="11495" max="11495" width="14.28515625" bestFit="1" customWidth="1"/>
    <col min="11496" max="11496" width="18.7109375" bestFit="1" customWidth="1"/>
    <col min="11497" max="11498" width="15.85546875" bestFit="1" customWidth="1"/>
    <col min="11499" max="11499" width="14.85546875" bestFit="1" customWidth="1"/>
    <col min="11500" max="11500" width="14.28515625" bestFit="1" customWidth="1"/>
    <col min="11501" max="11501" width="15.28515625" customWidth="1"/>
    <col min="11502" max="11502" width="15.85546875" customWidth="1"/>
    <col min="11503" max="11503" width="14.28515625" customWidth="1"/>
    <col min="11504" max="11504" width="14.85546875" bestFit="1" customWidth="1"/>
    <col min="11505" max="11505" width="16.140625" customWidth="1"/>
    <col min="11506" max="11506" width="17.28515625" customWidth="1"/>
    <col min="11507" max="11507" width="15.85546875" bestFit="1" customWidth="1"/>
    <col min="11508" max="11508" width="18.7109375" bestFit="1" customWidth="1"/>
    <col min="11510" max="11510" width="14.28515625" bestFit="1" customWidth="1"/>
    <col min="11511" max="11511" width="18.7109375" bestFit="1" customWidth="1"/>
    <col min="11512" max="11513" width="15.85546875" bestFit="1" customWidth="1"/>
    <col min="11514" max="11514" width="14.85546875" bestFit="1" customWidth="1"/>
    <col min="11515" max="11515" width="14.28515625" bestFit="1" customWidth="1"/>
    <col min="11516" max="11516" width="15.28515625" customWidth="1"/>
    <col min="11517" max="11517" width="15.85546875" customWidth="1"/>
    <col min="11518" max="11518" width="14.28515625" customWidth="1"/>
    <col min="11519" max="11519" width="14.85546875" bestFit="1" customWidth="1"/>
    <col min="11520" max="11520" width="16.140625" customWidth="1"/>
    <col min="11521" max="11521" width="17.28515625" customWidth="1"/>
    <col min="11522" max="11522" width="15.85546875" bestFit="1" customWidth="1"/>
    <col min="11523" max="11523" width="18.7109375" bestFit="1" customWidth="1"/>
    <col min="11684" max="11684" width="5.7109375" customWidth="1"/>
    <col min="11685" max="11685" width="29" customWidth="1"/>
    <col min="11686" max="11686" width="17.140625" customWidth="1"/>
    <col min="11687" max="11687" width="11.140625" customWidth="1"/>
    <col min="11688" max="11688" width="15.7109375" customWidth="1"/>
    <col min="11689" max="11689" width="16.28515625" customWidth="1"/>
    <col min="11690" max="11690" width="21.140625" customWidth="1"/>
    <col min="11691" max="11691" width="13" customWidth="1"/>
    <col min="11692" max="11692" width="15.28515625" customWidth="1"/>
    <col min="11693" max="11694" width="14.28515625" customWidth="1"/>
    <col min="11695" max="11696" width="15" customWidth="1"/>
    <col min="11697" max="11697" width="17.7109375" customWidth="1"/>
    <col min="11698" max="11698" width="15.7109375" customWidth="1"/>
    <col min="11699" max="11700" width="15" customWidth="1"/>
    <col min="11701" max="11701" width="15.85546875" customWidth="1"/>
    <col min="11702" max="11702" width="17.85546875" customWidth="1"/>
    <col min="11703" max="11703" width="15.85546875" bestFit="1" customWidth="1"/>
    <col min="11704" max="11704" width="18.7109375" bestFit="1" customWidth="1"/>
    <col min="11705" max="11705" width="5.7109375" customWidth="1"/>
    <col min="11706" max="11706" width="16.5703125" customWidth="1"/>
    <col min="11707" max="11707" width="18.7109375" bestFit="1" customWidth="1"/>
    <col min="11708" max="11709" width="15.85546875" bestFit="1" customWidth="1"/>
    <col min="11710" max="11710" width="14.85546875" bestFit="1" customWidth="1"/>
    <col min="11711" max="11711" width="14.28515625" bestFit="1" customWidth="1"/>
    <col min="11712" max="11712" width="15.28515625" customWidth="1"/>
    <col min="11713" max="11713" width="15.85546875" customWidth="1"/>
    <col min="11714" max="11714" width="14.28515625" customWidth="1"/>
    <col min="11715" max="11715" width="14.85546875" bestFit="1" customWidth="1"/>
    <col min="11716" max="11716" width="16.140625" customWidth="1"/>
    <col min="11717" max="11717" width="17.28515625" customWidth="1"/>
    <col min="11718" max="11718" width="15.85546875" bestFit="1" customWidth="1"/>
    <col min="11719" max="11719" width="18.7109375" bestFit="1" customWidth="1"/>
    <col min="11721" max="11721" width="14.28515625" bestFit="1" customWidth="1"/>
    <col min="11722" max="11722" width="18.7109375" bestFit="1" customWidth="1"/>
    <col min="11723" max="11724" width="15.85546875" bestFit="1" customWidth="1"/>
    <col min="11725" max="11725" width="14.85546875" bestFit="1" customWidth="1"/>
    <col min="11726" max="11726" width="16.85546875" customWidth="1"/>
    <col min="11727" max="11727" width="15.28515625" customWidth="1"/>
    <col min="11728" max="11728" width="15.85546875" customWidth="1"/>
    <col min="11729" max="11729" width="14.28515625" customWidth="1"/>
    <col min="11730" max="11730" width="14.85546875" bestFit="1" customWidth="1"/>
    <col min="11731" max="11731" width="16.140625" customWidth="1"/>
    <col min="11732" max="11732" width="17.28515625" customWidth="1"/>
    <col min="11733" max="11733" width="15.85546875" bestFit="1" customWidth="1"/>
    <col min="11734" max="11734" width="18.7109375" bestFit="1" customWidth="1"/>
    <col min="11736" max="11736" width="14.28515625" bestFit="1" customWidth="1"/>
    <col min="11737" max="11737" width="18.7109375" bestFit="1" customWidth="1"/>
    <col min="11738" max="11739" width="15.85546875" bestFit="1" customWidth="1"/>
    <col min="11740" max="11740" width="14.85546875" bestFit="1" customWidth="1"/>
    <col min="11741" max="11741" width="14.28515625" bestFit="1" customWidth="1"/>
    <col min="11742" max="11742" width="15.28515625" customWidth="1"/>
    <col min="11743" max="11743" width="15.85546875" customWidth="1"/>
    <col min="11744" max="11744" width="14.28515625" customWidth="1"/>
    <col min="11745" max="11745" width="14.85546875" bestFit="1" customWidth="1"/>
    <col min="11746" max="11746" width="16.140625" customWidth="1"/>
    <col min="11747" max="11747" width="17.28515625" customWidth="1"/>
    <col min="11748" max="11748" width="15.85546875" bestFit="1" customWidth="1"/>
    <col min="11749" max="11749" width="18.7109375" bestFit="1" customWidth="1"/>
    <col min="11751" max="11751" width="14.28515625" bestFit="1" customWidth="1"/>
    <col min="11752" max="11752" width="18.7109375" bestFit="1" customWidth="1"/>
    <col min="11753" max="11754" width="15.85546875" bestFit="1" customWidth="1"/>
    <col min="11755" max="11755" width="14.85546875" bestFit="1" customWidth="1"/>
    <col min="11756" max="11756" width="14.28515625" bestFit="1" customWidth="1"/>
    <col min="11757" max="11757" width="15.28515625" customWidth="1"/>
    <col min="11758" max="11758" width="15.85546875" customWidth="1"/>
    <col min="11759" max="11759" width="14.28515625" customWidth="1"/>
    <col min="11760" max="11760" width="14.85546875" bestFit="1" customWidth="1"/>
    <col min="11761" max="11761" width="16.140625" customWidth="1"/>
    <col min="11762" max="11762" width="17.28515625" customWidth="1"/>
    <col min="11763" max="11763" width="15.85546875" bestFit="1" customWidth="1"/>
    <col min="11764" max="11764" width="18.7109375" bestFit="1" customWidth="1"/>
    <col min="11766" max="11766" width="14.28515625" bestFit="1" customWidth="1"/>
    <col min="11767" max="11767" width="18.7109375" bestFit="1" customWidth="1"/>
    <col min="11768" max="11769" width="15.85546875" bestFit="1" customWidth="1"/>
    <col min="11770" max="11770" width="14.85546875" bestFit="1" customWidth="1"/>
    <col min="11771" max="11771" width="14.28515625" bestFit="1" customWidth="1"/>
    <col min="11772" max="11772" width="15.28515625" customWidth="1"/>
    <col min="11773" max="11773" width="15.85546875" customWidth="1"/>
    <col min="11774" max="11774" width="14.28515625" customWidth="1"/>
    <col min="11775" max="11775" width="14.85546875" bestFit="1" customWidth="1"/>
    <col min="11776" max="11776" width="16.140625" customWidth="1"/>
    <col min="11777" max="11777" width="17.28515625" customWidth="1"/>
    <col min="11778" max="11778" width="15.85546875" bestFit="1" customWidth="1"/>
    <col min="11779" max="11779" width="18.7109375" bestFit="1" customWidth="1"/>
    <col min="11940" max="11940" width="5.7109375" customWidth="1"/>
    <col min="11941" max="11941" width="29" customWidth="1"/>
    <col min="11942" max="11942" width="17.140625" customWidth="1"/>
    <col min="11943" max="11943" width="11.140625" customWidth="1"/>
    <col min="11944" max="11944" width="15.7109375" customWidth="1"/>
    <col min="11945" max="11945" width="16.28515625" customWidth="1"/>
    <col min="11946" max="11946" width="21.140625" customWidth="1"/>
    <col min="11947" max="11947" width="13" customWidth="1"/>
    <col min="11948" max="11948" width="15.28515625" customWidth="1"/>
    <col min="11949" max="11950" width="14.28515625" customWidth="1"/>
    <col min="11951" max="11952" width="15" customWidth="1"/>
    <col min="11953" max="11953" width="17.7109375" customWidth="1"/>
    <col min="11954" max="11954" width="15.7109375" customWidth="1"/>
    <col min="11955" max="11956" width="15" customWidth="1"/>
    <col min="11957" max="11957" width="15.85546875" customWidth="1"/>
    <col min="11958" max="11958" width="17.85546875" customWidth="1"/>
    <col min="11959" max="11959" width="15.85546875" bestFit="1" customWidth="1"/>
    <col min="11960" max="11960" width="18.7109375" bestFit="1" customWidth="1"/>
    <col min="11961" max="11961" width="5.7109375" customWidth="1"/>
    <col min="11962" max="11962" width="16.5703125" customWidth="1"/>
    <col min="11963" max="11963" width="18.7109375" bestFit="1" customWidth="1"/>
    <col min="11964" max="11965" width="15.85546875" bestFit="1" customWidth="1"/>
    <col min="11966" max="11966" width="14.85546875" bestFit="1" customWidth="1"/>
    <col min="11967" max="11967" width="14.28515625" bestFit="1" customWidth="1"/>
    <col min="11968" max="11968" width="15.28515625" customWidth="1"/>
    <col min="11969" max="11969" width="15.85546875" customWidth="1"/>
    <col min="11970" max="11970" width="14.28515625" customWidth="1"/>
    <col min="11971" max="11971" width="14.85546875" bestFit="1" customWidth="1"/>
    <col min="11972" max="11972" width="16.140625" customWidth="1"/>
    <col min="11973" max="11973" width="17.28515625" customWidth="1"/>
    <col min="11974" max="11974" width="15.85546875" bestFit="1" customWidth="1"/>
    <col min="11975" max="11975" width="18.7109375" bestFit="1" customWidth="1"/>
    <col min="11977" max="11977" width="14.28515625" bestFit="1" customWidth="1"/>
    <col min="11978" max="11978" width="18.7109375" bestFit="1" customWidth="1"/>
    <col min="11979" max="11980" width="15.85546875" bestFit="1" customWidth="1"/>
    <col min="11981" max="11981" width="14.85546875" bestFit="1" customWidth="1"/>
    <col min="11982" max="11982" width="16.85546875" customWidth="1"/>
    <col min="11983" max="11983" width="15.28515625" customWidth="1"/>
    <col min="11984" max="11984" width="15.85546875" customWidth="1"/>
    <col min="11985" max="11985" width="14.28515625" customWidth="1"/>
    <col min="11986" max="11986" width="14.85546875" bestFit="1" customWidth="1"/>
    <col min="11987" max="11987" width="16.140625" customWidth="1"/>
    <col min="11988" max="11988" width="17.28515625" customWidth="1"/>
    <col min="11989" max="11989" width="15.85546875" bestFit="1" customWidth="1"/>
    <col min="11990" max="11990" width="18.7109375" bestFit="1" customWidth="1"/>
    <col min="11992" max="11992" width="14.28515625" bestFit="1" customWidth="1"/>
    <col min="11993" max="11993" width="18.7109375" bestFit="1" customWidth="1"/>
    <col min="11994" max="11995" width="15.85546875" bestFit="1" customWidth="1"/>
    <col min="11996" max="11996" width="14.85546875" bestFit="1" customWidth="1"/>
    <col min="11997" max="11997" width="14.28515625" bestFit="1" customWidth="1"/>
    <col min="11998" max="11998" width="15.28515625" customWidth="1"/>
    <col min="11999" max="11999" width="15.85546875" customWidth="1"/>
    <col min="12000" max="12000" width="14.28515625" customWidth="1"/>
    <col min="12001" max="12001" width="14.85546875" bestFit="1" customWidth="1"/>
    <col min="12002" max="12002" width="16.140625" customWidth="1"/>
    <col min="12003" max="12003" width="17.28515625" customWidth="1"/>
    <col min="12004" max="12004" width="15.85546875" bestFit="1" customWidth="1"/>
    <col min="12005" max="12005" width="18.7109375" bestFit="1" customWidth="1"/>
    <col min="12007" max="12007" width="14.28515625" bestFit="1" customWidth="1"/>
    <col min="12008" max="12008" width="18.7109375" bestFit="1" customWidth="1"/>
    <col min="12009" max="12010" width="15.85546875" bestFit="1" customWidth="1"/>
    <col min="12011" max="12011" width="14.85546875" bestFit="1" customWidth="1"/>
    <col min="12012" max="12012" width="14.28515625" bestFit="1" customWidth="1"/>
    <col min="12013" max="12013" width="15.28515625" customWidth="1"/>
    <col min="12014" max="12014" width="15.85546875" customWidth="1"/>
    <col min="12015" max="12015" width="14.28515625" customWidth="1"/>
    <col min="12016" max="12016" width="14.85546875" bestFit="1" customWidth="1"/>
    <col min="12017" max="12017" width="16.140625" customWidth="1"/>
    <col min="12018" max="12018" width="17.28515625" customWidth="1"/>
    <col min="12019" max="12019" width="15.85546875" bestFit="1" customWidth="1"/>
    <col min="12020" max="12020" width="18.7109375" bestFit="1" customWidth="1"/>
    <col min="12022" max="12022" width="14.28515625" bestFit="1" customWidth="1"/>
    <col min="12023" max="12023" width="18.7109375" bestFit="1" customWidth="1"/>
    <col min="12024" max="12025" width="15.85546875" bestFit="1" customWidth="1"/>
    <col min="12026" max="12026" width="14.85546875" bestFit="1" customWidth="1"/>
    <col min="12027" max="12027" width="14.28515625" bestFit="1" customWidth="1"/>
    <col min="12028" max="12028" width="15.28515625" customWidth="1"/>
    <col min="12029" max="12029" width="15.85546875" customWidth="1"/>
    <col min="12030" max="12030" width="14.28515625" customWidth="1"/>
    <col min="12031" max="12031" width="14.85546875" bestFit="1" customWidth="1"/>
    <col min="12032" max="12032" width="16.140625" customWidth="1"/>
    <col min="12033" max="12033" width="17.28515625" customWidth="1"/>
    <col min="12034" max="12034" width="15.85546875" bestFit="1" customWidth="1"/>
    <col min="12035" max="12035" width="18.7109375" bestFit="1" customWidth="1"/>
    <col min="12196" max="12196" width="5.7109375" customWidth="1"/>
    <col min="12197" max="12197" width="29" customWidth="1"/>
    <col min="12198" max="12198" width="17.140625" customWidth="1"/>
    <col min="12199" max="12199" width="11.140625" customWidth="1"/>
    <col min="12200" max="12200" width="15.7109375" customWidth="1"/>
    <col min="12201" max="12201" width="16.28515625" customWidth="1"/>
    <col min="12202" max="12202" width="21.140625" customWidth="1"/>
    <col min="12203" max="12203" width="13" customWidth="1"/>
    <col min="12204" max="12204" width="15.28515625" customWidth="1"/>
    <col min="12205" max="12206" width="14.28515625" customWidth="1"/>
    <col min="12207" max="12208" width="15" customWidth="1"/>
    <col min="12209" max="12209" width="17.7109375" customWidth="1"/>
    <col min="12210" max="12210" width="15.7109375" customWidth="1"/>
    <col min="12211" max="12212" width="15" customWidth="1"/>
    <col min="12213" max="12213" width="15.85546875" customWidth="1"/>
    <col min="12214" max="12214" width="17.85546875" customWidth="1"/>
    <col min="12215" max="12215" width="15.85546875" bestFit="1" customWidth="1"/>
    <col min="12216" max="12216" width="18.7109375" bestFit="1" customWidth="1"/>
    <col min="12217" max="12217" width="5.7109375" customWidth="1"/>
    <col min="12218" max="12218" width="16.5703125" customWidth="1"/>
    <col min="12219" max="12219" width="18.7109375" bestFit="1" customWidth="1"/>
    <col min="12220" max="12221" width="15.85546875" bestFit="1" customWidth="1"/>
    <col min="12222" max="12222" width="14.85546875" bestFit="1" customWidth="1"/>
    <col min="12223" max="12223" width="14.28515625" bestFit="1" customWidth="1"/>
    <col min="12224" max="12224" width="15.28515625" customWidth="1"/>
    <col min="12225" max="12225" width="15.85546875" customWidth="1"/>
    <col min="12226" max="12226" width="14.28515625" customWidth="1"/>
    <col min="12227" max="12227" width="14.85546875" bestFit="1" customWidth="1"/>
    <col min="12228" max="12228" width="16.140625" customWidth="1"/>
    <col min="12229" max="12229" width="17.28515625" customWidth="1"/>
    <col min="12230" max="12230" width="15.85546875" bestFit="1" customWidth="1"/>
    <col min="12231" max="12231" width="18.7109375" bestFit="1" customWidth="1"/>
    <col min="12233" max="12233" width="14.28515625" bestFit="1" customWidth="1"/>
    <col min="12234" max="12234" width="18.7109375" bestFit="1" customWidth="1"/>
    <col min="12235" max="12236" width="15.85546875" bestFit="1" customWidth="1"/>
    <col min="12237" max="12237" width="14.85546875" bestFit="1" customWidth="1"/>
    <col min="12238" max="12238" width="16.85546875" customWidth="1"/>
    <col min="12239" max="12239" width="15.28515625" customWidth="1"/>
    <col min="12240" max="12240" width="15.85546875" customWidth="1"/>
    <col min="12241" max="12241" width="14.28515625" customWidth="1"/>
    <col min="12242" max="12242" width="14.85546875" bestFit="1" customWidth="1"/>
    <col min="12243" max="12243" width="16.140625" customWidth="1"/>
    <col min="12244" max="12244" width="17.28515625" customWidth="1"/>
    <col min="12245" max="12245" width="15.85546875" bestFit="1" customWidth="1"/>
    <col min="12246" max="12246" width="18.7109375" bestFit="1" customWidth="1"/>
    <col min="12248" max="12248" width="14.28515625" bestFit="1" customWidth="1"/>
    <col min="12249" max="12249" width="18.7109375" bestFit="1" customWidth="1"/>
    <col min="12250" max="12251" width="15.85546875" bestFit="1" customWidth="1"/>
    <col min="12252" max="12252" width="14.85546875" bestFit="1" customWidth="1"/>
    <col min="12253" max="12253" width="14.28515625" bestFit="1" customWidth="1"/>
    <col min="12254" max="12254" width="15.28515625" customWidth="1"/>
    <col min="12255" max="12255" width="15.85546875" customWidth="1"/>
    <col min="12256" max="12256" width="14.28515625" customWidth="1"/>
    <col min="12257" max="12257" width="14.85546875" bestFit="1" customWidth="1"/>
    <col min="12258" max="12258" width="16.140625" customWidth="1"/>
    <col min="12259" max="12259" width="17.28515625" customWidth="1"/>
    <col min="12260" max="12260" width="15.85546875" bestFit="1" customWidth="1"/>
    <col min="12261" max="12261" width="18.7109375" bestFit="1" customWidth="1"/>
    <col min="12263" max="12263" width="14.28515625" bestFit="1" customWidth="1"/>
    <col min="12264" max="12264" width="18.7109375" bestFit="1" customWidth="1"/>
    <col min="12265" max="12266" width="15.85546875" bestFit="1" customWidth="1"/>
    <col min="12267" max="12267" width="14.85546875" bestFit="1" customWidth="1"/>
    <col min="12268" max="12268" width="14.28515625" bestFit="1" customWidth="1"/>
    <col min="12269" max="12269" width="15.28515625" customWidth="1"/>
    <col min="12270" max="12270" width="15.85546875" customWidth="1"/>
    <col min="12271" max="12271" width="14.28515625" customWidth="1"/>
    <col min="12272" max="12272" width="14.85546875" bestFit="1" customWidth="1"/>
    <col min="12273" max="12273" width="16.140625" customWidth="1"/>
    <col min="12274" max="12274" width="17.28515625" customWidth="1"/>
    <col min="12275" max="12275" width="15.85546875" bestFit="1" customWidth="1"/>
    <col min="12276" max="12276" width="18.7109375" bestFit="1" customWidth="1"/>
    <col min="12278" max="12278" width="14.28515625" bestFit="1" customWidth="1"/>
    <col min="12279" max="12279" width="18.7109375" bestFit="1" customWidth="1"/>
    <col min="12280" max="12281" width="15.85546875" bestFit="1" customWidth="1"/>
    <col min="12282" max="12282" width="14.85546875" bestFit="1" customWidth="1"/>
    <col min="12283" max="12283" width="14.28515625" bestFit="1" customWidth="1"/>
    <col min="12284" max="12284" width="15.28515625" customWidth="1"/>
    <col min="12285" max="12285" width="15.85546875" customWidth="1"/>
    <col min="12286" max="12286" width="14.28515625" customWidth="1"/>
    <col min="12287" max="12287" width="14.85546875" bestFit="1" customWidth="1"/>
    <col min="12288" max="12288" width="16.140625" customWidth="1"/>
    <col min="12289" max="12289" width="17.28515625" customWidth="1"/>
    <col min="12290" max="12290" width="15.85546875" bestFit="1" customWidth="1"/>
    <col min="12291" max="12291" width="18.7109375" bestFit="1" customWidth="1"/>
    <col min="12452" max="12452" width="5.7109375" customWidth="1"/>
    <col min="12453" max="12453" width="29" customWidth="1"/>
    <col min="12454" max="12454" width="17.140625" customWidth="1"/>
    <col min="12455" max="12455" width="11.140625" customWidth="1"/>
    <col min="12456" max="12456" width="15.7109375" customWidth="1"/>
    <col min="12457" max="12457" width="16.28515625" customWidth="1"/>
    <col min="12458" max="12458" width="21.140625" customWidth="1"/>
    <col min="12459" max="12459" width="13" customWidth="1"/>
    <col min="12460" max="12460" width="15.28515625" customWidth="1"/>
    <col min="12461" max="12462" width="14.28515625" customWidth="1"/>
    <col min="12463" max="12464" width="15" customWidth="1"/>
    <col min="12465" max="12465" width="17.7109375" customWidth="1"/>
    <col min="12466" max="12466" width="15.7109375" customWidth="1"/>
    <col min="12467" max="12468" width="15" customWidth="1"/>
    <col min="12469" max="12469" width="15.85546875" customWidth="1"/>
    <col min="12470" max="12470" width="17.85546875" customWidth="1"/>
    <col min="12471" max="12471" width="15.85546875" bestFit="1" customWidth="1"/>
    <col min="12472" max="12472" width="18.7109375" bestFit="1" customWidth="1"/>
    <col min="12473" max="12473" width="5.7109375" customWidth="1"/>
    <col min="12474" max="12474" width="16.5703125" customWidth="1"/>
    <col min="12475" max="12475" width="18.7109375" bestFit="1" customWidth="1"/>
    <col min="12476" max="12477" width="15.85546875" bestFit="1" customWidth="1"/>
    <col min="12478" max="12478" width="14.85546875" bestFit="1" customWidth="1"/>
    <col min="12479" max="12479" width="14.28515625" bestFit="1" customWidth="1"/>
    <col min="12480" max="12480" width="15.28515625" customWidth="1"/>
    <col min="12481" max="12481" width="15.85546875" customWidth="1"/>
    <col min="12482" max="12482" width="14.28515625" customWidth="1"/>
    <col min="12483" max="12483" width="14.85546875" bestFit="1" customWidth="1"/>
    <col min="12484" max="12484" width="16.140625" customWidth="1"/>
    <col min="12485" max="12485" width="17.28515625" customWidth="1"/>
    <col min="12486" max="12486" width="15.85546875" bestFit="1" customWidth="1"/>
    <col min="12487" max="12487" width="18.7109375" bestFit="1" customWidth="1"/>
    <col min="12489" max="12489" width="14.28515625" bestFit="1" customWidth="1"/>
    <col min="12490" max="12490" width="18.7109375" bestFit="1" customWidth="1"/>
    <col min="12491" max="12492" width="15.85546875" bestFit="1" customWidth="1"/>
    <col min="12493" max="12493" width="14.85546875" bestFit="1" customWidth="1"/>
    <col min="12494" max="12494" width="16.85546875" customWidth="1"/>
    <col min="12495" max="12495" width="15.28515625" customWidth="1"/>
    <col min="12496" max="12496" width="15.85546875" customWidth="1"/>
    <col min="12497" max="12497" width="14.28515625" customWidth="1"/>
    <col min="12498" max="12498" width="14.85546875" bestFit="1" customWidth="1"/>
    <col min="12499" max="12499" width="16.140625" customWidth="1"/>
    <col min="12500" max="12500" width="17.28515625" customWidth="1"/>
    <col min="12501" max="12501" width="15.85546875" bestFit="1" customWidth="1"/>
    <col min="12502" max="12502" width="18.7109375" bestFit="1" customWidth="1"/>
    <col min="12504" max="12504" width="14.28515625" bestFit="1" customWidth="1"/>
    <col min="12505" max="12505" width="18.7109375" bestFit="1" customWidth="1"/>
    <col min="12506" max="12507" width="15.85546875" bestFit="1" customWidth="1"/>
    <col min="12508" max="12508" width="14.85546875" bestFit="1" customWidth="1"/>
    <col min="12509" max="12509" width="14.28515625" bestFit="1" customWidth="1"/>
    <col min="12510" max="12510" width="15.28515625" customWidth="1"/>
    <col min="12511" max="12511" width="15.85546875" customWidth="1"/>
    <col min="12512" max="12512" width="14.28515625" customWidth="1"/>
    <col min="12513" max="12513" width="14.85546875" bestFit="1" customWidth="1"/>
    <col min="12514" max="12514" width="16.140625" customWidth="1"/>
    <col min="12515" max="12515" width="17.28515625" customWidth="1"/>
    <col min="12516" max="12516" width="15.85546875" bestFit="1" customWidth="1"/>
    <col min="12517" max="12517" width="18.7109375" bestFit="1" customWidth="1"/>
    <col min="12519" max="12519" width="14.28515625" bestFit="1" customWidth="1"/>
    <col min="12520" max="12520" width="18.7109375" bestFit="1" customWidth="1"/>
    <col min="12521" max="12522" width="15.85546875" bestFit="1" customWidth="1"/>
    <col min="12523" max="12523" width="14.85546875" bestFit="1" customWidth="1"/>
    <col min="12524" max="12524" width="14.28515625" bestFit="1" customWidth="1"/>
    <col min="12525" max="12525" width="15.28515625" customWidth="1"/>
    <col min="12526" max="12526" width="15.85546875" customWidth="1"/>
    <col min="12527" max="12527" width="14.28515625" customWidth="1"/>
    <col min="12528" max="12528" width="14.85546875" bestFit="1" customWidth="1"/>
    <col min="12529" max="12529" width="16.140625" customWidth="1"/>
    <col min="12530" max="12530" width="17.28515625" customWidth="1"/>
    <col min="12531" max="12531" width="15.85546875" bestFit="1" customWidth="1"/>
    <col min="12532" max="12532" width="18.7109375" bestFit="1" customWidth="1"/>
    <col min="12534" max="12534" width="14.28515625" bestFit="1" customWidth="1"/>
    <col min="12535" max="12535" width="18.7109375" bestFit="1" customWidth="1"/>
    <col min="12536" max="12537" width="15.85546875" bestFit="1" customWidth="1"/>
    <col min="12538" max="12538" width="14.85546875" bestFit="1" customWidth="1"/>
    <col min="12539" max="12539" width="14.28515625" bestFit="1" customWidth="1"/>
    <col min="12540" max="12540" width="15.28515625" customWidth="1"/>
    <col min="12541" max="12541" width="15.85546875" customWidth="1"/>
    <col min="12542" max="12542" width="14.28515625" customWidth="1"/>
    <col min="12543" max="12543" width="14.85546875" bestFit="1" customWidth="1"/>
    <col min="12544" max="12544" width="16.140625" customWidth="1"/>
    <col min="12545" max="12545" width="17.28515625" customWidth="1"/>
    <col min="12546" max="12546" width="15.85546875" bestFit="1" customWidth="1"/>
    <col min="12547" max="12547" width="18.7109375" bestFit="1" customWidth="1"/>
    <col min="12708" max="12708" width="5.7109375" customWidth="1"/>
    <col min="12709" max="12709" width="29" customWidth="1"/>
    <col min="12710" max="12710" width="17.140625" customWidth="1"/>
    <col min="12711" max="12711" width="11.140625" customWidth="1"/>
    <col min="12712" max="12712" width="15.7109375" customWidth="1"/>
    <col min="12713" max="12713" width="16.28515625" customWidth="1"/>
    <col min="12714" max="12714" width="21.140625" customWidth="1"/>
    <col min="12715" max="12715" width="13" customWidth="1"/>
    <col min="12716" max="12716" width="15.28515625" customWidth="1"/>
    <col min="12717" max="12718" width="14.28515625" customWidth="1"/>
    <col min="12719" max="12720" width="15" customWidth="1"/>
    <col min="12721" max="12721" width="17.7109375" customWidth="1"/>
    <col min="12722" max="12722" width="15.7109375" customWidth="1"/>
    <col min="12723" max="12724" width="15" customWidth="1"/>
    <col min="12725" max="12725" width="15.85546875" customWidth="1"/>
    <col min="12726" max="12726" width="17.85546875" customWidth="1"/>
    <col min="12727" max="12727" width="15.85546875" bestFit="1" customWidth="1"/>
    <col min="12728" max="12728" width="18.7109375" bestFit="1" customWidth="1"/>
    <col min="12729" max="12729" width="5.7109375" customWidth="1"/>
    <col min="12730" max="12730" width="16.5703125" customWidth="1"/>
    <col min="12731" max="12731" width="18.7109375" bestFit="1" customWidth="1"/>
    <col min="12732" max="12733" width="15.85546875" bestFit="1" customWidth="1"/>
    <col min="12734" max="12734" width="14.85546875" bestFit="1" customWidth="1"/>
    <col min="12735" max="12735" width="14.28515625" bestFit="1" customWidth="1"/>
    <col min="12736" max="12736" width="15.28515625" customWidth="1"/>
    <col min="12737" max="12737" width="15.85546875" customWidth="1"/>
    <col min="12738" max="12738" width="14.28515625" customWidth="1"/>
    <col min="12739" max="12739" width="14.85546875" bestFit="1" customWidth="1"/>
    <col min="12740" max="12740" width="16.140625" customWidth="1"/>
    <col min="12741" max="12741" width="17.28515625" customWidth="1"/>
    <col min="12742" max="12742" width="15.85546875" bestFit="1" customWidth="1"/>
    <col min="12743" max="12743" width="18.7109375" bestFit="1" customWidth="1"/>
    <col min="12745" max="12745" width="14.28515625" bestFit="1" customWidth="1"/>
    <col min="12746" max="12746" width="18.7109375" bestFit="1" customWidth="1"/>
    <col min="12747" max="12748" width="15.85546875" bestFit="1" customWidth="1"/>
    <col min="12749" max="12749" width="14.85546875" bestFit="1" customWidth="1"/>
    <col min="12750" max="12750" width="16.85546875" customWidth="1"/>
    <col min="12751" max="12751" width="15.28515625" customWidth="1"/>
    <col min="12752" max="12752" width="15.85546875" customWidth="1"/>
    <col min="12753" max="12753" width="14.28515625" customWidth="1"/>
    <col min="12754" max="12754" width="14.85546875" bestFit="1" customWidth="1"/>
    <col min="12755" max="12755" width="16.140625" customWidth="1"/>
    <col min="12756" max="12756" width="17.28515625" customWidth="1"/>
    <col min="12757" max="12757" width="15.85546875" bestFit="1" customWidth="1"/>
    <col min="12758" max="12758" width="18.7109375" bestFit="1" customWidth="1"/>
    <col min="12760" max="12760" width="14.28515625" bestFit="1" customWidth="1"/>
    <col min="12761" max="12761" width="18.7109375" bestFit="1" customWidth="1"/>
    <col min="12762" max="12763" width="15.85546875" bestFit="1" customWidth="1"/>
    <col min="12764" max="12764" width="14.85546875" bestFit="1" customWidth="1"/>
    <col min="12765" max="12765" width="14.28515625" bestFit="1" customWidth="1"/>
    <col min="12766" max="12766" width="15.28515625" customWidth="1"/>
    <col min="12767" max="12767" width="15.85546875" customWidth="1"/>
    <col min="12768" max="12768" width="14.28515625" customWidth="1"/>
    <col min="12769" max="12769" width="14.85546875" bestFit="1" customWidth="1"/>
    <col min="12770" max="12770" width="16.140625" customWidth="1"/>
    <col min="12771" max="12771" width="17.28515625" customWidth="1"/>
    <col min="12772" max="12772" width="15.85546875" bestFit="1" customWidth="1"/>
    <col min="12773" max="12773" width="18.7109375" bestFit="1" customWidth="1"/>
    <col min="12775" max="12775" width="14.28515625" bestFit="1" customWidth="1"/>
    <col min="12776" max="12776" width="18.7109375" bestFit="1" customWidth="1"/>
    <col min="12777" max="12778" width="15.85546875" bestFit="1" customWidth="1"/>
    <col min="12779" max="12779" width="14.85546875" bestFit="1" customWidth="1"/>
    <col min="12780" max="12780" width="14.28515625" bestFit="1" customWidth="1"/>
    <col min="12781" max="12781" width="15.28515625" customWidth="1"/>
    <col min="12782" max="12782" width="15.85546875" customWidth="1"/>
    <col min="12783" max="12783" width="14.28515625" customWidth="1"/>
    <col min="12784" max="12784" width="14.85546875" bestFit="1" customWidth="1"/>
    <col min="12785" max="12785" width="16.140625" customWidth="1"/>
    <col min="12786" max="12786" width="17.28515625" customWidth="1"/>
    <col min="12787" max="12787" width="15.85546875" bestFit="1" customWidth="1"/>
    <col min="12788" max="12788" width="18.7109375" bestFit="1" customWidth="1"/>
    <col min="12790" max="12790" width="14.28515625" bestFit="1" customWidth="1"/>
    <col min="12791" max="12791" width="18.7109375" bestFit="1" customWidth="1"/>
    <col min="12792" max="12793" width="15.85546875" bestFit="1" customWidth="1"/>
    <col min="12794" max="12794" width="14.85546875" bestFit="1" customWidth="1"/>
    <col min="12795" max="12795" width="14.28515625" bestFit="1" customWidth="1"/>
    <col min="12796" max="12796" width="15.28515625" customWidth="1"/>
    <col min="12797" max="12797" width="15.85546875" customWidth="1"/>
    <col min="12798" max="12798" width="14.28515625" customWidth="1"/>
    <col min="12799" max="12799" width="14.85546875" bestFit="1" customWidth="1"/>
    <col min="12800" max="12800" width="16.140625" customWidth="1"/>
    <col min="12801" max="12801" width="17.28515625" customWidth="1"/>
    <col min="12802" max="12802" width="15.85546875" bestFit="1" customWidth="1"/>
    <col min="12803" max="12803" width="18.7109375" bestFit="1" customWidth="1"/>
    <col min="12964" max="12964" width="5.7109375" customWidth="1"/>
    <col min="12965" max="12965" width="29" customWidth="1"/>
    <col min="12966" max="12966" width="17.140625" customWidth="1"/>
    <col min="12967" max="12967" width="11.140625" customWidth="1"/>
    <col min="12968" max="12968" width="15.7109375" customWidth="1"/>
    <col min="12969" max="12969" width="16.28515625" customWidth="1"/>
    <col min="12970" max="12970" width="21.140625" customWidth="1"/>
    <col min="12971" max="12971" width="13" customWidth="1"/>
    <col min="12972" max="12972" width="15.28515625" customWidth="1"/>
    <col min="12973" max="12974" width="14.28515625" customWidth="1"/>
    <col min="12975" max="12976" width="15" customWidth="1"/>
    <col min="12977" max="12977" width="17.7109375" customWidth="1"/>
    <col min="12978" max="12978" width="15.7109375" customWidth="1"/>
    <col min="12979" max="12980" width="15" customWidth="1"/>
    <col min="12981" max="12981" width="15.85546875" customWidth="1"/>
    <col min="12982" max="12982" width="17.85546875" customWidth="1"/>
    <col min="12983" max="12983" width="15.85546875" bestFit="1" customWidth="1"/>
    <col min="12984" max="12984" width="18.7109375" bestFit="1" customWidth="1"/>
    <col min="12985" max="12985" width="5.7109375" customWidth="1"/>
    <col min="12986" max="12986" width="16.5703125" customWidth="1"/>
    <col min="12987" max="12987" width="18.7109375" bestFit="1" customWidth="1"/>
    <col min="12988" max="12989" width="15.85546875" bestFit="1" customWidth="1"/>
    <col min="12990" max="12990" width="14.85546875" bestFit="1" customWidth="1"/>
    <col min="12991" max="12991" width="14.28515625" bestFit="1" customWidth="1"/>
    <col min="12992" max="12992" width="15.28515625" customWidth="1"/>
    <col min="12993" max="12993" width="15.85546875" customWidth="1"/>
    <col min="12994" max="12994" width="14.28515625" customWidth="1"/>
    <col min="12995" max="12995" width="14.85546875" bestFit="1" customWidth="1"/>
    <col min="12996" max="12996" width="16.140625" customWidth="1"/>
    <col min="12997" max="12997" width="17.28515625" customWidth="1"/>
    <col min="12998" max="12998" width="15.85546875" bestFit="1" customWidth="1"/>
    <col min="12999" max="12999" width="18.7109375" bestFit="1" customWidth="1"/>
    <col min="13001" max="13001" width="14.28515625" bestFit="1" customWidth="1"/>
    <col min="13002" max="13002" width="18.7109375" bestFit="1" customWidth="1"/>
    <col min="13003" max="13004" width="15.85546875" bestFit="1" customWidth="1"/>
    <col min="13005" max="13005" width="14.85546875" bestFit="1" customWidth="1"/>
    <col min="13006" max="13006" width="16.85546875" customWidth="1"/>
    <col min="13007" max="13007" width="15.28515625" customWidth="1"/>
    <col min="13008" max="13008" width="15.85546875" customWidth="1"/>
    <col min="13009" max="13009" width="14.28515625" customWidth="1"/>
    <col min="13010" max="13010" width="14.85546875" bestFit="1" customWidth="1"/>
    <col min="13011" max="13011" width="16.140625" customWidth="1"/>
    <col min="13012" max="13012" width="17.28515625" customWidth="1"/>
    <col min="13013" max="13013" width="15.85546875" bestFit="1" customWidth="1"/>
    <col min="13014" max="13014" width="18.7109375" bestFit="1" customWidth="1"/>
    <col min="13016" max="13016" width="14.28515625" bestFit="1" customWidth="1"/>
    <col min="13017" max="13017" width="18.7109375" bestFit="1" customWidth="1"/>
    <col min="13018" max="13019" width="15.85546875" bestFit="1" customWidth="1"/>
    <col min="13020" max="13020" width="14.85546875" bestFit="1" customWidth="1"/>
    <col min="13021" max="13021" width="14.28515625" bestFit="1" customWidth="1"/>
    <col min="13022" max="13022" width="15.28515625" customWidth="1"/>
    <col min="13023" max="13023" width="15.85546875" customWidth="1"/>
    <col min="13024" max="13024" width="14.28515625" customWidth="1"/>
    <col min="13025" max="13025" width="14.85546875" bestFit="1" customWidth="1"/>
    <col min="13026" max="13026" width="16.140625" customWidth="1"/>
    <col min="13027" max="13027" width="17.28515625" customWidth="1"/>
    <col min="13028" max="13028" width="15.85546875" bestFit="1" customWidth="1"/>
    <col min="13029" max="13029" width="18.7109375" bestFit="1" customWidth="1"/>
    <col min="13031" max="13031" width="14.28515625" bestFit="1" customWidth="1"/>
    <col min="13032" max="13032" width="18.7109375" bestFit="1" customWidth="1"/>
    <col min="13033" max="13034" width="15.85546875" bestFit="1" customWidth="1"/>
    <col min="13035" max="13035" width="14.85546875" bestFit="1" customWidth="1"/>
    <col min="13036" max="13036" width="14.28515625" bestFit="1" customWidth="1"/>
    <col min="13037" max="13037" width="15.28515625" customWidth="1"/>
    <col min="13038" max="13038" width="15.85546875" customWidth="1"/>
    <col min="13039" max="13039" width="14.28515625" customWidth="1"/>
    <col min="13040" max="13040" width="14.85546875" bestFit="1" customWidth="1"/>
    <col min="13041" max="13041" width="16.140625" customWidth="1"/>
    <col min="13042" max="13042" width="17.28515625" customWidth="1"/>
    <col min="13043" max="13043" width="15.85546875" bestFit="1" customWidth="1"/>
    <col min="13044" max="13044" width="18.7109375" bestFit="1" customWidth="1"/>
    <col min="13046" max="13046" width="14.28515625" bestFit="1" customWidth="1"/>
    <col min="13047" max="13047" width="18.7109375" bestFit="1" customWidth="1"/>
    <col min="13048" max="13049" width="15.85546875" bestFit="1" customWidth="1"/>
    <col min="13050" max="13050" width="14.85546875" bestFit="1" customWidth="1"/>
    <col min="13051" max="13051" width="14.28515625" bestFit="1" customWidth="1"/>
    <col min="13052" max="13052" width="15.28515625" customWidth="1"/>
    <col min="13053" max="13053" width="15.85546875" customWidth="1"/>
    <col min="13054" max="13054" width="14.28515625" customWidth="1"/>
    <col min="13055" max="13055" width="14.85546875" bestFit="1" customWidth="1"/>
    <col min="13056" max="13056" width="16.140625" customWidth="1"/>
    <col min="13057" max="13057" width="17.28515625" customWidth="1"/>
    <col min="13058" max="13058" width="15.85546875" bestFit="1" customWidth="1"/>
    <col min="13059" max="13059" width="18.7109375" bestFit="1" customWidth="1"/>
    <col min="13220" max="13220" width="5.7109375" customWidth="1"/>
    <col min="13221" max="13221" width="29" customWidth="1"/>
    <col min="13222" max="13222" width="17.140625" customWidth="1"/>
    <col min="13223" max="13223" width="11.140625" customWidth="1"/>
    <col min="13224" max="13224" width="15.7109375" customWidth="1"/>
    <col min="13225" max="13225" width="16.28515625" customWidth="1"/>
    <col min="13226" max="13226" width="21.140625" customWidth="1"/>
    <col min="13227" max="13227" width="13" customWidth="1"/>
    <col min="13228" max="13228" width="15.28515625" customWidth="1"/>
    <col min="13229" max="13230" width="14.28515625" customWidth="1"/>
    <col min="13231" max="13232" width="15" customWidth="1"/>
    <col min="13233" max="13233" width="17.7109375" customWidth="1"/>
    <col min="13234" max="13234" width="15.7109375" customWidth="1"/>
    <col min="13235" max="13236" width="15" customWidth="1"/>
    <col min="13237" max="13237" width="15.85546875" customWidth="1"/>
    <col min="13238" max="13238" width="17.85546875" customWidth="1"/>
    <col min="13239" max="13239" width="15.85546875" bestFit="1" customWidth="1"/>
    <col min="13240" max="13240" width="18.7109375" bestFit="1" customWidth="1"/>
    <col min="13241" max="13241" width="5.7109375" customWidth="1"/>
    <col min="13242" max="13242" width="16.5703125" customWidth="1"/>
    <col min="13243" max="13243" width="18.7109375" bestFit="1" customWidth="1"/>
    <col min="13244" max="13245" width="15.85546875" bestFit="1" customWidth="1"/>
    <col min="13246" max="13246" width="14.85546875" bestFit="1" customWidth="1"/>
    <col min="13247" max="13247" width="14.28515625" bestFit="1" customWidth="1"/>
    <col min="13248" max="13248" width="15.28515625" customWidth="1"/>
    <col min="13249" max="13249" width="15.85546875" customWidth="1"/>
    <col min="13250" max="13250" width="14.28515625" customWidth="1"/>
    <col min="13251" max="13251" width="14.85546875" bestFit="1" customWidth="1"/>
    <col min="13252" max="13252" width="16.140625" customWidth="1"/>
    <col min="13253" max="13253" width="17.28515625" customWidth="1"/>
    <col min="13254" max="13254" width="15.85546875" bestFit="1" customWidth="1"/>
    <col min="13255" max="13255" width="18.7109375" bestFit="1" customWidth="1"/>
    <col min="13257" max="13257" width="14.28515625" bestFit="1" customWidth="1"/>
    <col min="13258" max="13258" width="18.7109375" bestFit="1" customWidth="1"/>
    <col min="13259" max="13260" width="15.85546875" bestFit="1" customWidth="1"/>
    <col min="13261" max="13261" width="14.85546875" bestFit="1" customWidth="1"/>
    <col min="13262" max="13262" width="16.85546875" customWidth="1"/>
    <col min="13263" max="13263" width="15.28515625" customWidth="1"/>
    <col min="13264" max="13264" width="15.85546875" customWidth="1"/>
    <col min="13265" max="13265" width="14.28515625" customWidth="1"/>
    <col min="13266" max="13266" width="14.85546875" bestFit="1" customWidth="1"/>
    <col min="13267" max="13267" width="16.140625" customWidth="1"/>
    <col min="13268" max="13268" width="17.28515625" customWidth="1"/>
    <col min="13269" max="13269" width="15.85546875" bestFit="1" customWidth="1"/>
    <col min="13270" max="13270" width="18.7109375" bestFit="1" customWidth="1"/>
    <col min="13272" max="13272" width="14.28515625" bestFit="1" customWidth="1"/>
    <col min="13273" max="13273" width="18.7109375" bestFit="1" customWidth="1"/>
    <col min="13274" max="13275" width="15.85546875" bestFit="1" customWidth="1"/>
    <col min="13276" max="13276" width="14.85546875" bestFit="1" customWidth="1"/>
    <col min="13277" max="13277" width="14.28515625" bestFit="1" customWidth="1"/>
    <col min="13278" max="13278" width="15.28515625" customWidth="1"/>
    <col min="13279" max="13279" width="15.85546875" customWidth="1"/>
    <col min="13280" max="13280" width="14.28515625" customWidth="1"/>
    <col min="13281" max="13281" width="14.85546875" bestFit="1" customWidth="1"/>
    <col min="13282" max="13282" width="16.140625" customWidth="1"/>
    <col min="13283" max="13283" width="17.28515625" customWidth="1"/>
    <col min="13284" max="13284" width="15.85546875" bestFit="1" customWidth="1"/>
    <col min="13285" max="13285" width="18.7109375" bestFit="1" customWidth="1"/>
    <col min="13287" max="13287" width="14.28515625" bestFit="1" customWidth="1"/>
    <col min="13288" max="13288" width="18.7109375" bestFit="1" customWidth="1"/>
    <col min="13289" max="13290" width="15.85546875" bestFit="1" customWidth="1"/>
    <col min="13291" max="13291" width="14.85546875" bestFit="1" customWidth="1"/>
    <col min="13292" max="13292" width="14.28515625" bestFit="1" customWidth="1"/>
    <col min="13293" max="13293" width="15.28515625" customWidth="1"/>
    <col min="13294" max="13294" width="15.85546875" customWidth="1"/>
    <col min="13295" max="13295" width="14.28515625" customWidth="1"/>
    <col min="13296" max="13296" width="14.85546875" bestFit="1" customWidth="1"/>
    <col min="13297" max="13297" width="16.140625" customWidth="1"/>
    <col min="13298" max="13298" width="17.28515625" customWidth="1"/>
    <col min="13299" max="13299" width="15.85546875" bestFit="1" customWidth="1"/>
    <col min="13300" max="13300" width="18.7109375" bestFit="1" customWidth="1"/>
    <col min="13302" max="13302" width="14.28515625" bestFit="1" customWidth="1"/>
    <col min="13303" max="13303" width="18.7109375" bestFit="1" customWidth="1"/>
    <col min="13304" max="13305" width="15.85546875" bestFit="1" customWidth="1"/>
    <col min="13306" max="13306" width="14.85546875" bestFit="1" customWidth="1"/>
    <col min="13307" max="13307" width="14.28515625" bestFit="1" customWidth="1"/>
    <col min="13308" max="13308" width="15.28515625" customWidth="1"/>
    <col min="13309" max="13309" width="15.85546875" customWidth="1"/>
    <col min="13310" max="13310" width="14.28515625" customWidth="1"/>
    <col min="13311" max="13311" width="14.85546875" bestFit="1" customWidth="1"/>
    <col min="13312" max="13312" width="16.140625" customWidth="1"/>
    <col min="13313" max="13313" width="17.28515625" customWidth="1"/>
    <col min="13314" max="13314" width="15.85546875" bestFit="1" customWidth="1"/>
    <col min="13315" max="13315" width="18.7109375" bestFit="1" customWidth="1"/>
    <col min="13476" max="13476" width="5.7109375" customWidth="1"/>
    <col min="13477" max="13477" width="29" customWidth="1"/>
    <col min="13478" max="13478" width="17.140625" customWidth="1"/>
    <col min="13479" max="13479" width="11.140625" customWidth="1"/>
    <col min="13480" max="13480" width="15.7109375" customWidth="1"/>
    <col min="13481" max="13481" width="16.28515625" customWidth="1"/>
    <col min="13482" max="13482" width="21.140625" customWidth="1"/>
    <col min="13483" max="13483" width="13" customWidth="1"/>
    <col min="13484" max="13484" width="15.28515625" customWidth="1"/>
    <col min="13485" max="13486" width="14.28515625" customWidth="1"/>
    <col min="13487" max="13488" width="15" customWidth="1"/>
    <col min="13489" max="13489" width="17.7109375" customWidth="1"/>
    <col min="13490" max="13490" width="15.7109375" customWidth="1"/>
    <col min="13491" max="13492" width="15" customWidth="1"/>
    <col min="13493" max="13493" width="15.85546875" customWidth="1"/>
    <col min="13494" max="13494" width="17.85546875" customWidth="1"/>
    <col min="13495" max="13495" width="15.85546875" bestFit="1" customWidth="1"/>
    <col min="13496" max="13496" width="18.7109375" bestFit="1" customWidth="1"/>
    <col min="13497" max="13497" width="5.7109375" customWidth="1"/>
    <col min="13498" max="13498" width="16.5703125" customWidth="1"/>
    <col min="13499" max="13499" width="18.7109375" bestFit="1" customWidth="1"/>
    <col min="13500" max="13501" width="15.85546875" bestFit="1" customWidth="1"/>
    <col min="13502" max="13502" width="14.85546875" bestFit="1" customWidth="1"/>
    <col min="13503" max="13503" width="14.28515625" bestFit="1" customWidth="1"/>
    <col min="13504" max="13504" width="15.28515625" customWidth="1"/>
    <col min="13505" max="13505" width="15.85546875" customWidth="1"/>
    <col min="13506" max="13506" width="14.28515625" customWidth="1"/>
    <col min="13507" max="13507" width="14.85546875" bestFit="1" customWidth="1"/>
    <col min="13508" max="13508" width="16.140625" customWidth="1"/>
    <col min="13509" max="13509" width="17.28515625" customWidth="1"/>
    <col min="13510" max="13510" width="15.85546875" bestFit="1" customWidth="1"/>
    <col min="13511" max="13511" width="18.7109375" bestFit="1" customWidth="1"/>
    <col min="13513" max="13513" width="14.28515625" bestFit="1" customWidth="1"/>
    <col min="13514" max="13514" width="18.7109375" bestFit="1" customWidth="1"/>
    <col min="13515" max="13516" width="15.85546875" bestFit="1" customWidth="1"/>
    <col min="13517" max="13517" width="14.85546875" bestFit="1" customWidth="1"/>
    <col min="13518" max="13518" width="16.85546875" customWidth="1"/>
    <col min="13519" max="13519" width="15.28515625" customWidth="1"/>
    <col min="13520" max="13520" width="15.85546875" customWidth="1"/>
    <col min="13521" max="13521" width="14.28515625" customWidth="1"/>
    <col min="13522" max="13522" width="14.85546875" bestFit="1" customWidth="1"/>
    <col min="13523" max="13523" width="16.140625" customWidth="1"/>
    <col min="13524" max="13524" width="17.28515625" customWidth="1"/>
    <col min="13525" max="13525" width="15.85546875" bestFit="1" customWidth="1"/>
    <col min="13526" max="13526" width="18.7109375" bestFit="1" customWidth="1"/>
    <col min="13528" max="13528" width="14.28515625" bestFit="1" customWidth="1"/>
    <col min="13529" max="13529" width="18.7109375" bestFit="1" customWidth="1"/>
    <col min="13530" max="13531" width="15.85546875" bestFit="1" customWidth="1"/>
    <col min="13532" max="13532" width="14.85546875" bestFit="1" customWidth="1"/>
    <col min="13533" max="13533" width="14.28515625" bestFit="1" customWidth="1"/>
    <col min="13534" max="13534" width="15.28515625" customWidth="1"/>
    <col min="13535" max="13535" width="15.85546875" customWidth="1"/>
    <col min="13536" max="13536" width="14.28515625" customWidth="1"/>
    <col min="13537" max="13537" width="14.85546875" bestFit="1" customWidth="1"/>
    <col min="13538" max="13538" width="16.140625" customWidth="1"/>
    <col min="13539" max="13539" width="17.28515625" customWidth="1"/>
    <col min="13540" max="13540" width="15.85546875" bestFit="1" customWidth="1"/>
    <col min="13541" max="13541" width="18.7109375" bestFit="1" customWidth="1"/>
    <col min="13543" max="13543" width="14.28515625" bestFit="1" customWidth="1"/>
    <col min="13544" max="13544" width="18.7109375" bestFit="1" customWidth="1"/>
    <col min="13545" max="13546" width="15.85546875" bestFit="1" customWidth="1"/>
    <col min="13547" max="13547" width="14.85546875" bestFit="1" customWidth="1"/>
    <col min="13548" max="13548" width="14.28515625" bestFit="1" customWidth="1"/>
    <col min="13549" max="13549" width="15.28515625" customWidth="1"/>
    <col min="13550" max="13550" width="15.85546875" customWidth="1"/>
    <col min="13551" max="13551" width="14.28515625" customWidth="1"/>
    <col min="13552" max="13552" width="14.85546875" bestFit="1" customWidth="1"/>
    <col min="13553" max="13553" width="16.140625" customWidth="1"/>
    <col min="13554" max="13554" width="17.28515625" customWidth="1"/>
    <col min="13555" max="13555" width="15.85546875" bestFit="1" customWidth="1"/>
    <col min="13556" max="13556" width="18.7109375" bestFit="1" customWidth="1"/>
    <col min="13558" max="13558" width="14.28515625" bestFit="1" customWidth="1"/>
    <col min="13559" max="13559" width="18.7109375" bestFit="1" customWidth="1"/>
    <col min="13560" max="13561" width="15.85546875" bestFit="1" customWidth="1"/>
    <col min="13562" max="13562" width="14.85546875" bestFit="1" customWidth="1"/>
    <col min="13563" max="13563" width="14.28515625" bestFit="1" customWidth="1"/>
    <col min="13564" max="13564" width="15.28515625" customWidth="1"/>
    <col min="13565" max="13565" width="15.85546875" customWidth="1"/>
    <col min="13566" max="13566" width="14.28515625" customWidth="1"/>
    <col min="13567" max="13567" width="14.85546875" bestFit="1" customWidth="1"/>
    <col min="13568" max="13568" width="16.140625" customWidth="1"/>
    <col min="13569" max="13569" width="17.28515625" customWidth="1"/>
    <col min="13570" max="13570" width="15.85546875" bestFit="1" customWidth="1"/>
    <col min="13571" max="13571" width="18.7109375" bestFit="1" customWidth="1"/>
    <col min="13732" max="13732" width="5.7109375" customWidth="1"/>
    <col min="13733" max="13733" width="29" customWidth="1"/>
    <col min="13734" max="13734" width="17.140625" customWidth="1"/>
    <col min="13735" max="13735" width="11.140625" customWidth="1"/>
    <col min="13736" max="13736" width="15.7109375" customWidth="1"/>
    <col min="13737" max="13737" width="16.28515625" customWidth="1"/>
    <col min="13738" max="13738" width="21.140625" customWidth="1"/>
    <col min="13739" max="13739" width="13" customWidth="1"/>
    <col min="13740" max="13740" width="15.28515625" customWidth="1"/>
    <col min="13741" max="13742" width="14.28515625" customWidth="1"/>
    <col min="13743" max="13744" width="15" customWidth="1"/>
    <col min="13745" max="13745" width="17.7109375" customWidth="1"/>
    <col min="13746" max="13746" width="15.7109375" customWidth="1"/>
    <col min="13747" max="13748" width="15" customWidth="1"/>
    <col min="13749" max="13749" width="15.85546875" customWidth="1"/>
    <col min="13750" max="13750" width="17.85546875" customWidth="1"/>
    <col min="13751" max="13751" width="15.85546875" bestFit="1" customWidth="1"/>
    <col min="13752" max="13752" width="18.7109375" bestFit="1" customWidth="1"/>
    <col min="13753" max="13753" width="5.7109375" customWidth="1"/>
    <col min="13754" max="13754" width="16.5703125" customWidth="1"/>
    <col min="13755" max="13755" width="18.7109375" bestFit="1" customWidth="1"/>
    <col min="13756" max="13757" width="15.85546875" bestFit="1" customWidth="1"/>
    <col min="13758" max="13758" width="14.85546875" bestFit="1" customWidth="1"/>
    <col min="13759" max="13759" width="14.28515625" bestFit="1" customWidth="1"/>
    <col min="13760" max="13760" width="15.28515625" customWidth="1"/>
    <col min="13761" max="13761" width="15.85546875" customWidth="1"/>
    <col min="13762" max="13762" width="14.28515625" customWidth="1"/>
    <col min="13763" max="13763" width="14.85546875" bestFit="1" customWidth="1"/>
    <col min="13764" max="13764" width="16.140625" customWidth="1"/>
    <col min="13765" max="13765" width="17.28515625" customWidth="1"/>
    <col min="13766" max="13766" width="15.85546875" bestFit="1" customWidth="1"/>
    <col min="13767" max="13767" width="18.7109375" bestFit="1" customWidth="1"/>
    <col min="13769" max="13769" width="14.28515625" bestFit="1" customWidth="1"/>
    <col min="13770" max="13770" width="18.7109375" bestFit="1" customWidth="1"/>
    <col min="13771" max="13772" width="15.85546875" bestFit="1" customWidth="1"/>
    <col min="13773" max="13773" width="14.85546875" bestFit="1" customWidth="1"/>
    <col min="13774" max="13774" width="16.85546875" customWidth="1"/>
    <col min="13775" max="13775" width="15.28515625" customWidth="1"/>
    <col min="13776" max="13776" width="15.85546875" customWidth="1"/>
    <col min="13777" max="13777" width="14.28515625" customWidth="1"/>
    <col min="13778" max="13778" width="14.85546875" bestFit="1" customWidth="1"/>
    <col min="13779" max="13779" width="16.140625" customWidth="1"/>
    <col min="13780" max="13780" width="17.28515625" customWidth="1"/>
    <col min="13781" max="13781" width="15.85546875" bestFit="1" customWidth="1"/>
    <col min="13782" max="13782" width="18.7109375" bestFit="1" customWidth="1"/>
    <col min="13784" max="13784" width="14.28515625" bestFit="1" customWidth="1"/>
    <col min="13785" max="13785" width="18.7109375" bestFit="1" customWidth="1"/>
    <col min="13786" max="13787" width="15.85546875" bestFit="1" customWidth="1"/>
    <col min="13788" max="13788" width="14.85546875" bestFit="1" customWidth="1"/>
    <col min="13789" max="13789" width="14.28515625" bestFit="1" customWidth="1"/>
    <col min="13790" max="13790" width="15.28515625" customWidth="1"/>
    <col min="13791" max="13791" width="15.85546875" customWidth="1"/>
    <col min="13792" max="13792" width="14.28515625" customWidth="1"/>
    <col min="13793" max="13793" width="14.85546875" bestFit="1" customWidth="1"/>
    <col min="13794" max="13794" width="16.140625" customWidth="1"/>
    <col min="13795" max="13795" width="17.28515625" customWidth="1"/>
    <col min="13796" max="13796" width="15.85546875" bestFit="1" customWidth="1"/>
    <col min="13797" max="13797" width="18.7109375" bestFit="1" customWidth="1"/>
    <col min="13799" max="13799" width="14.28515625" bestFit="1" customWidth="1"/>
    <col min="13800" max="13800" width="18.7109375" bestFit="1" customWidth="1"/>
    <col min="13801" max="13802" width="15.85546875" bestFit="1" customWidth="1"/>
    <col min="13803" max="13803" width="14.85546875" bestFit="1" customWidth="1"/>
    <col min="13804" max="13804" width="14.28515625" bestFit="1" customWidth="1"/>
    <col min="13805" max="13805" width="15.28515625" customWidth="1"/>
    <col min="13806" max="13806" width="15.85546875" customWidth="1"/>
    <col min="13807" max="13807" width="14.28515625" customWidth="1"/>
    <col min="13808" max="13808" width="14.85546875" bestFit="1" customWidth="1"/>
    <col min="13809" max="13809" width="16.140625" customWidth="1"/>
    <col min="13810" max="13810" width="17.28515625" customWidth="1"/>
    <col min="13811" max="13811" width="15.85546875" bestFit="1" customWidth="1"/>
    <col min="13812" max="13812" width="18.7109375" bestFit="1" customWidth="1"/>
    <col min="13814" max="13814" width="14.28515625" bestFit="1" customWidth="1"/>
    <col min="13815" max="13815" width="18.7109375" bestFit="1" customWidth="1"/>
    <col min="13816" max="13817" width="15.85546875" bestFit="1" customWidth="1"/>
    <col min="13818" max="13818" width="14.85546875" bestFit="1" customWidth="1"/>
    <col min="13819" max="13819" width="14.28515625" bestFit="1" customWidth="1"/>
    <col min="13820" max="13820" width="15.28515625" customWidth="1"/>
    <col min="13821" max="13821" width="15.85546875" customWidth="1"/>
    <col min="13822" max="13822" width="14.28515625" customWidth="1"/>
    <col min="13823" max="13823" width="14.85546875" bestFit="1" customWidth="1"/>
    <col min="13824" max="13824" width="16.140625" customWidth="1"/>
    <col min="13825" max="13825" width="17.28515625" customWidth="1"/>
    <col min="13826" max="13826" width="15.85546875" bestFit="1" customWidth="1"/>
    <col min="13827" max="13827" width="18.7109375" bestFit="1" customWidth="1"/>
    <col min="13988" max="13988" width="5.7109375" customWidth="1"/>
    <col min="13989" max="13989" width="29" customWidth="1"/>
    <col min="13990" max="13990" width="17.140625" customWidth="1"/>
    <col min="13991" max="13991" width="11.140625" customWidth="1"/>
    <col min="13992" max="13992" width="15.7109375" customWidth="1"/>
    <col min="13993" max="13993" width="16.28515625" customWidth="1"/>
    <col min="13994" max="13994" width="21.140625" customWidth="1"/>
    <col min="13995" max="13995" width="13" customWidth="1"/>
    <col min="13996" max="13996" width="15.28515625" customWidth="1"/>
    <col min="13997" max="13998" width="14.28515625" customWidth="1"/>
    <col min="13999" max="14000" width="15" customWidth="1"/>
    <col min="14001" max="14001" width="17.7109375" customWidth="1"/>
    <col min="14002" max="14002" width="15.7109375" customWidth="1"/>
    <col min="14003" max="14004" width="15" customWidth="1"/>
    <col min="14005" max="14005" width="15.85546875" customWidth="1"/>
    <col min="14006" max="14006" width="17.85546875" customWidth="1"/>
    <col min="14007" max="14007" width="15.85546875" bestFit="1" customWidth="1"/>
    <col min="14008" max="14008" width="18.7109375" bestFit="1" customWidth="1"/>
    <col min="14009" max="14009" width="5.7109375" customWidth="1"/>
    <col min="14010" max="14010" width="16.5703125" customWidth="1"/>
    <col min="14011" max="14011" width="18.7109375" bestFit="1" customWidth="1"/>
    <col min="14012" max="14013" width="15.85546875" bestFit="1" customWidth="1"/>
    <col min="14014" max="14014" width="14.85546875" bestFit="1" customWidth="1"/>
    <col min="14015" max="14015" width="14.28515625" bestFit="1" customWidth="1"/>
    <col min="14016" max="14016" width="15.28515625" customWidth="1"/>
    <col min="14017" max="14017" width="15.85546875" customWidth="1"/>
    <col min="14018" max="14018" width="14.28515625" customWidth="1"/>
    <col min="14019" max="14019" width="14.85546875" bestFit="1" customWidth="1"/>
    <col min="14020" max="14020" width="16.140625" customWidth="1"/>
    <col min="14021" max="14021" width="17.28515625" customWidth="1"/>
    <col min="14022" max="14022" width="15.85546875" bestFit="1" customWidth="1"/>
    <col min="14023" max="14023" width="18.7109375" bestFit="1" customWidth="1"/>
    <col min="14025" max="14025" width="14.28515625" bestFit="1" customWidth="1"/>
    <col min="14026" max="14026" width="18.7109375" bestFit="1" customWidth="1"/>
    <col min="14027" max="14028" width="15.85546875" bestFit="1" customWidth="1"/>
    <col min="14029" max="14029" width="14.85546875" bestFit="1" customWidth="1"/>
    <col min="14030" max="14030" width="16.85546875" customWidth="1"/>
    <col min="14031" max="14031" width="15.28515625" customWidth="1"/>
    <col min="14032" max="14032" width="15.85546875" customWidth="1"/>
    <col min="14033" max="14033" width="14.28515625" customWidth="1"/>
    <col min="14034" max="14034" width="14.85546875" bestFit="1" customWidth="1"/>
    <col min="14035" max="14035" width="16.140625" customWidth="1"/>
    <col min="14036" max="14036" width="17.28515625" customWidth="1"/>
    <col min="14037" max="14037" width="15.85546875" bestFit="1" customWidth="1"/>
    <col min="14038" max="14038" width="18.7109375" bestFit="1" customWidth="1"/>
    <col min="14040" max="14040" width="14.28515625" bestFit="1" customWidth="1"/>
    <col min="14041" max="14041" width="18.7109375" bestFit="1" customWidth="1"/>
    <col min="14042" max="14043" width="15.85546875" bestFit="1" customWidth="1"/>
    <col min="14044" max="14044" width="14.85546875" bestFit="1" customWidth="1"/>
    <col min="14045" max="14045" width="14.28515625" bestFit="1" customWidth="1"/>
    <col min="14046" max="14046" width="15.28515625" customWidth="1"/>
    <col min="14047" max="14047" width="15.85546875" customWidth="1"/>
    <col min="14048" max="14048" width="14.28515625" customWidth="1"/>
    <col min="14049" max="14049" width="14.85546875" bestFit="1" customWidth="1"/>
    <col min="14050" max="14050" width="16.140625" customWidth="1"/>
    <col min="14051" max="14051" width="17.28515625" customWidth="1"/>
    <col min="14052" max="14052" width="15.85546875" bestFit="1" customWidth="1"/>
    <col min="14053" max="14053" width="18.7109375" bestFit="1" customWidth="1"/>
    <col min="14055" max="14055" width="14.28515625" bestFit="1" customWidth="1"/>
    <col min="14056" max="14056" width="18.7109375" bestFit="1" customWidth="1"/>
    <col min="14057" max="14058" width="15.85546875" bestFit="1" customWidth="1"/>
    <col min="14059" max="14059" width="14.85546875" bestFit="1" customWidth="1"/>
    <col min="14060" max="14060" width="14.28515625" bestFit="1" customWidth="1"/>
    <col min="14061" max="14061" width="15.28515625" customWidth="1"/>
    <col min="14062" max="14062" width="15.85546875" customWidth="1"/>
    <col min="14063" max="14063" width="14.28515625" customWidth="1"/>
    <col min="14064" max="14064" width="14.85546875" bestFit="1" customWidth="1"/>
    <col min="14065" max="14065" width="16.140625" customWidth="1"/>
    <col min="14066" max="14066" width="17.28515625" customWidth="1"/>
    <col min="14067" max="14067" width="15.85546875" bestFit="1" customWidth="1"/>
    <col min="14068" max="14068" width="18.7109375" bestFit="1" customWidth="1"/>
    <col min="14070" max="14070" width="14.28515625" bestFit="1" customWidth="1"/>
    <col min="14071" max="14071" width="18.7109375" bestFit="1" customWidth="1"/>
    <col min="14072" max="14073" width="15.85546875" bestFit="1" customWidth="1"/>
    <col min="14074" max="14074" width="14.85546875" bestFit="1" customWidth="1"/>
    <col min="14075" max="14075" width="14.28515625" bestFit="1" customWidth="1"/>
    <col min="14076" max="14076" width="15.28515625" customWidth="1"/>
    <col min="14077" max="14077" width="15.85546875" customWidth="1"/>
    <col min="14078" max="14078" width="14.28515625" customWidth="1"/>
    <col min="14079" max="14079" width="14.85546875" bestFit="1" customWidth="1"/>
    <col min="14080" max="14080" width="16.140625" customWidth="1"/>
    <col min="14081" max="14081" width="17.28515625" customWidth="1"/>
    <col min="14082" max="14082" width="15.85546875" bestFit="1" customWidth="1"/>
    <col min="14083" max="14083" width="18.7109375" bestFit="1" customWidth="1"/>
    <col min="14244" max="14244" width="5.7109375" customWidth="1"/>
    <col min="14245" max="14245" width="29" customWidth="1"/>
    <col min="14246" max="14246" width="17.140625" customWidth="1"/>
    <col min="14247" max="14247" width="11.140625" customWidth="1"/>
    <col min="14248" max="14248" width="15.7109375" customWidth="1"/>
    <col min="14249" max="14249" width="16.28515625" customWidth="1"/>
    <col min="14250" max="14250" width="21.140625" customWidth="1"/>
    <col min="14251" max="14251" width="13" customWidth="1"/>
    <col min="14252" max="14252" width="15.28515625" customWidth="1"/>
    <col min="14253" max="14254" width="14.28515625" customWidth="1"/>
    <col min="14255" max="14256" width="15" customWidth="1"/>
    <col min="14257" max="14257" width="17.7109375" customWidth="1"/>
    <col min="14258" max="14258" width="15.7109375" customWidth="1"/>
    <col min="14259" max="14260" width="15" customWidth="1"/>
    <col min="14261" max="14261" width="15.85546875" customWidth="1"/>
    <col min="14262" max="14262" width="17.85546875" customWidth="1"/>
    <col min="14263" max="14263" width="15.85546875" bestFit="1" customWidth="1"/>
    <col min="14264" max="14264" width="18.7109375" bestFit="1" customWidth="1"/>
    <col min="14265" max="14265" width="5.7109375" customWidth="1"/>
    <col min="14266" max="14266" width="16.5703125" customWidth="1"/>
    <col min="14267" max="14267" width="18.7109375" bestFit="1" customWidth="1"/>
    <col min="14268" max="14269" width="15.85546875" bestFit="1" customWidth="1"/>
    <col min="14270" max="14270" width="14.85546875" bestFit="1" customWidth="1"/>
    <col min="14271" max="14271" width="14.28515625" bestFit="1" customWidth="1"/>
    <col min="14272" max="14272" width="15.28515625" customWidth="1"/>
    <col min="14273" max="14273" width="15.85546875" customWidth="1"/>
    <col min="14274" max="14274" width="14.28515625" customWidth="1"/>
    <col min="14275" max="14275" width="14.85546875" bestFit="1" customWidth="1"/>
    <col min="14276" max="14276" width="16.140625" customWidth="1"/>
    <col min="14277" max="14277" width="17.28515625" customWidth="1"/>
    <col min="14278" max="14278" width="15.85546875" bestFit="1" customWidth="1"/>
    <col min="14279" max="14279" width="18.7109375" bestFit="1" customWidth="1"/>
    <col min="14281" max="14281" width="14.28515625" bestFit="1" customWidth="1"/>
    <col min="14282" max="14282" width="18.7109375" bestFit="1" customWidth="1"/>
    <col min="14283" max="14284" width="15.85546875" bestFit="1" customWidth="1"/>
    <col min="14285" max="14285" width="14.85546875" bestFit="1" customWidth="1"/>
    <col min="14286" max="14286" width="16.85546875" customWidth="1"/>
    <col min="14287" max="14287" width="15.28515625" customWidth="1"/>
    <col min="14288" max="14288" width="15.85546875" customWidth="1"/>
    <col min="14289" max="14289" width="14.28515625" customWidth="1"/>
    <col min="14290" max="14290" width="14.85546875" bestFit="1" customWidth="1"/>
    <col min="14291" max="14291" width="16.140625" customWidth="1"/>
    <col min="14292" max="14292" width="17.28515625" customWidth="1"/>
    <col min="14293" max="14293" width="15.85546875" bestFit="1" customWidth="1"/>
    <col min="14294" max="14294" width="18.7109375" bestFit="1" customWidth="1"/>
    <col min="14296" max="14296" width="14.28515625" bestFit="1" customWidth="1"/>
    <col min="14297" max="14297" width="18.7109375" bestFit="1" customWidth="1"/>
    <col min="14298" max="14299" width="15.85546875" bestFit="1" customWidth="1"/>
    <col min="14300" max="14300" width="14.85546875" bestFit="1" customWidth="1"/>
    <col min="14301" max="14301" width="14.28515625" bestFit="1" customWidth="1"/>
    <col min="14302" max="14302" width="15.28515625" customWidth="1"/>
    <col min="14303" max="14303" width="15.85546875" customWidth="1"/>
    <col min="14304" max="14304" width="14.28515625" customWidth="1"/>
    <col min="14305" max="14305" width="14.85546875" bestFit="1" customWidth="1"/>
    <col min="14306" max="14306" width="16.140625" customWidth="1"/>
    <col min="14307" max="14307" width="17.28515625" customWidth="1"/>
    <col min="14308" max="14308" width="15.85546875" bestFit="1" customWidth="1"/>
    <col min="14309" max="14309" width="18.7109375" bestFit="1" customWidth="1"/>
    <col min="14311" max="14311" width="14.28515625" bestFit="1" customWidth="1"/>
    <col min="14312" max="14312" width="18.7109375" bestFit="1" customWidth="1"/>
    <col min="14313" max="14314" width="15.85546875" bestFit="1" customWidth="1"/>
    <col min="14315" max="14315" width="14.85546875" bestFit="1" customWidth="1"/>
    <col min="14316" max="14316" width="14.28515625" bestFit="1" customWidth="1"/>
    <col min="14317" max="14317" width="15.28515625" customWidth="1"/>
    <col min="14318" max="14318" width="15.85546875" customWidth="1"/>
    <col min="14319" max="14319" width="14.28515625" customWidth="1"/>
    <col min="14320" max="14320" width="14.85546875" bestFit="1" customWidth="1"/>
    <col min="14321" max="14321" width="16.140625" customWidth="1"/>
    <col min="14322" max="14322" width="17.28515625" customWidth="1"/>
    <col min="14323" max="14323" width="15.85546875" bestFit="1" customWidth="1"/>
    <col min="14324" max="14324" width="18.7109375" bestFit="1" customWidth="1"/>
    <col min="14326" max="14326" width="14.28515625" bestFit="1" customWidth="1"/>
    <col min="14327" max="14327" width="18.7109375" bestFit="1" customWidth="1"/>
    <col min="14328" max="14329" width="15.85546875" bestFit="1" customWidth="1"/>
    <col min="14330" max="14330" width="14.85546875" bestFit="1" customWidth="1"/>
    <col min="14331" max="14331" width="14.28515625" bestFit="1" customWidth="1"/>
    <col min="14332" max="14332" width="15.28515625" customWidth="1"/>
    <col min="14333" max="14333" width="15.85546875" customWidth="1"/>
    <col min="14334" max="14334" width="14.28515625" customWidth="1"/>
    <col min="14335" max="14335" width="14.85546875" bestFit="1" customWidth="1"/>
    <col min="14336" max="14336" width="16.140625" customWidth="1"/>
    <col min="14337" max="14337" width="17.28515625" customWidth="1"/>
    <col min="14338" max="14338" width="15.85546875" bestFit="1" customWidth="1"/>
    <col min="14339" max="14339" width="18.7109375" bestFit="1" customWidth="1"/>
    <col min="14500" max="14500" width="5.7109375" customWidth="1"/>
    <col min="14501" max="14501" width="29" customWidth="1"/>
    <col min="14502" max="14502" width="17.140625" customWidth="1"/>
    <col min="14503" max="14503" width="11.140625" customWidth="1"/>
    <col min="14504" max="14504" width="15.7109375" customWidth="1"/>
    <col min="14505" max="14505" width="16.28515625" customWidth="1"/>
    <col min="14506" max="14506" width="21.140625" customWidth="1"/>
    <col min="14507" max="14507" width="13" customWidth="1"/>
    <col min="14508" max="14508" width="15.28515625" customWidth="1"/>
    <col min="14509" max="14510" width="14.28515625" customWidth="1"/>
    <col min="14511" max="14512" width="15" customWidth="1"/>
    <col min="14513" max="14513" width="17.7109375" customWidth="1"/>
    <col min="14514" max="14514" width="15.7109375" customWidth="1"/>
    <col min="14515" max="14516" width="15" customWidth="1"/>
    <col min="14517" max="14517" width="15.85546875" customWidth="1"/>
    <col min="14518" max="14518" width="17.85546875" customWidth="1"/>
    <col min="14519" max="14519" width="15.85546875" bestFit="1" customWidth="1"/>
    <col min="14520" max="14520" width="18.7109375" bestFit="1" customWidth="1"/>
    <col min="14521" max="14521" width="5.7109375" customWidth="1"/>
    <col min="14522" max="14522" width="16.5703125" customWidth="1"/>
    <col min="14523" max="14523" width="18.7109375" bestFit="1" customWidth="1"/>
    <col min="14524" max="14525" width="15.85546875" bestFit="1" customWidth="1"/>
    <col min="14526" max="14526" width="14.85546875" bestFit="1" customWidth="1"/>
    <col min="14527" max="14527" width="14.28515625" bestFit="1" customWidth="1"/>
    <col min="14528" max="14528" width="15.28515625" customWidth="1"/>
    <col min="14529" max="14529" width="15.85546875" customWidth="1"/>
    <col min="14530" max="14530" width="14.28515625" customWidth="1"/>
    <col min="14531" max="14531" width="14.85546875" bestFit="1" customWidth="1"/>
    <col min="14532" max="14532" width="16.140625" customWidth="1"/>
    <col min="14533" max="14533" width="17.28515625" customWidth="1"/>
    <col min="14534" max="14534" width="15.85546875" bestFit="1" customWidth="1"/>
    <col min="14535" max="14535" width="18.7109375" bestFit="1" customWidth="1"/>
    <col min="14537" max="14537" width="14.28515625" bestFit="1" customWidth="1"/>
    <col min="14538" max="14538" width="18.7109375" bestFit="1" customWidth="1"/>
    <col min="14539" max="14540" width="15.85546875" bestFit="1" customWidth="1"/>
    <col min="14541" max="14541" width="14.85546875" bestFit="1" customWidth="1"/>
    <col min="14542" max="14542" width="16.85546875" customWidth="1"/>
    <col min="14543" max="14543" width="15.28515625" customWidth="1"/>
    <col min="14544" max="14544" width="15.85546875" customWidth="1"/>
    <col min="14545" max="14545" width="14.28515625" customWidth="1"/>
    <col min="14546" max="14546" width="14.85546875" bestFit="1" customWidth="1"/>
    <col min="14547" max="14547" width="16.140625" customWidth="1"/>
    <col min="14548" max="14548" width="17.28515625" customWidth="1"/>
    <col min="14549" max="14549" width="15.85546875" bestFit="1" customWidth="1"/>
    <col min="14550" max="14550" width="18.7109375" bestFit="1" customWidth="1"/>
    <col min="14552" max="14552" width="14.28515625" bestFit="1" customWidth="1"/>
    <col min="14553" max="14553" width="18.7109375" bestFit="1" customWidth="1"/>
    <col min="14554" max="14555" width="15.85546875" bestFit="1" customWidth="1"/>
    <col min="14556" max="14556" width="14.85546875" bestFit="1" customWidth="1"/>
    <col min="14557" max="14557" width="14.28515625" bestFit="1" customWidth="1"/>
    <col min="14558" max="14558" width="15.28515625" customWidth="1"/>
    <col min="14559" max="14559" width="15.85546875" customWidth="1"/>
    <col min="14560" max="14560" width="14.28515625" customWidth="1"/>
    <col min="14561" max="14561" width="14.85546875" bestFit="1" customWidth="1"/>
    <col min="14562" max="14562" width="16.140625" customWidth="1"/>
    <col min="14563" max="14563" width="17.28515625" customWidth="1"/>
    <col min="14564" max="14564" width="15.85546875" bestFit="1" customWidth="1"/>
    <col min="14565" max="14565" width="18.7109375" bestFit="1" customWidth="1"/>
    <col min="14567" max="14567" width="14.28515625" bestFit="1" customWidth="1"/>
    <col min="14568" max="14568" width="18.7109375" bestFit="1" customWidth="1"/>
    <col min="14569" max="14570" width="15.85546875" bestFit="1" customWidth="1"/>
    <col min="14571" max="14571" width="14.85546875" bestFit="1" customWidth="1"/>
    <col min="14572" max="14572" width="14.28515625" bestFit="1" customWidth="1"/>
    <col min="14573" max="14573" width="15.28515625" customWidth="1"/>
    <col min="14574" max="14574" width="15.85546875" customWidth="1"/>
    <col min="14575" max="14575" width="14.28515625" customWidth="1"/>
    <col min="14576" max="14576" width="14.85546875" bestFit="1" customWidth="1"/>
    <col min="14577" max="14577" width="16.140625" customWidth="1"/>
    <col min="14578" max="14578" width="17.28515625" customWidth="1"/>
    <col min="14579" max="14579" width="15.85546875" bestFit="1" customWidth="1"/>
    <col min="14580" max="14580" width="18.7109375" bestFit="1" customWidth="1"/>
    <col min="14582" max="14582" width="14.28515625" bestFit="1" customWidth="1"/>
    <col min="14583" max="14583" width="18.7109375" bestFit="1" customWidth="1"/>
    <col min="14584" max="14585" width="15.85546875" bestFit="1" customWidth="1"/>
    <col min="14586" max="14586" width="14.85546875" bestFit="1" customWidth="1"/>
    <col min="14587" max="14587" width="14.28515625" bestFit="1" customWidth="1"/>
    <col min="14588" max="14588" width="15.28515625" customWidth="1"/>
    <col min="14589" max="14589" width="15.85546875" customWidth="1"/>
    <col min="14590" max="14590" width="14.28515625" customWidth="1"/>
    <col min="14591" max="14591" width="14.85546875" bestFit="1" customWidth="1"/>
    <col min="14592" max="14592" width="16.140625" customWidth="1"/>
    <col min="14593" max="14593" width="17.28515625" customWidth="1"/>
    <col min="14594" max="14594" width="15.85546875" bestFit="1" customWidth="1"/>
    <col min="14595" max="14595" width="18.7109375" bestFit="1" customWidth="1"/>
    <col min="14756" max="14756" width="5.7109375" customWidth="1"/>
    <col min="14757" max="14757" width="29" customWidth="1"/>
    <col min="14758" max="14758" width="17.140625" customWidth="1"/>
    <col min="14759" max="14759" width="11.140625" customWidth="1"/>
    <col min="14760" max="14760" width="15.7109375" customWidth="1"/>
    <col min="14761" max="14761" width="16.28515625" customWidth="1"/>
    <col min="14762" max="14762" width="21.140625" customWidth="1"/>
    <col min="14763" max="14763" width="13" customWidth="1"/>
    <col min="14764" max="14764" width="15.28515625" customWidth="1"/>
    <col min="14765" max="14766" width="14.28515625" customWidth="1"/>
    <col min="14767" max="14768" width="15" customWidth="1"/>
    <col min="14769" max="14769" width="17.7109375" customWidth="1"/>
    <col min="14770" max="14770" width="15.7109375" customWidth="1"/>
    <col min="14771" max="14772" width="15" customWidth="1"/>
    <col min="14773" max="14773" width="15.85546875" customWidth="1"/>
    <col min="14774" max="14774" width="17.85546875" customWidth="1"/>
    <col min="14775" max="14775" width="15.85546875" bestFit="1" customWidth="1"/>
    <col min="14776" max="14776" width="18.7109375" bestFit="1" customWidth="1"/>
    <col min="14777" max="14777" width="5.7109375" customWidth="1"/>
    <col min="14778" max="14778" width="16.5703125" customWidth="1"/>
    <col min="14779" max="14779" width="18.7109375" bestFit="1" customWidth="1"/>
    <col min="14780" max="14781" width="15.85546875" bestFit="1" customWidth="1"/>
    <col min="14782" max="14782" width="14.85546875" bestFit="1" customWidth="1"/>
    <col min="14783" max="14783" width="14.28515625" bestFit="1" customWidth="1"/>
    <col min="14784" max="14784" width="15.28515625" customWidth="1"/>
    <col min="14785" max="14785" width="15.85546875" customWidth="1"/>
    <col min="14786" max="14786" width="14.28515625" customWidth="1"/>
    <col min="14787" max="14787" width="14.85546875" bestFit="1" customWidth="1"/>
    <col min="14788" max="14788" width="16.140625" customWidth="1"/>
    <col min="14789" max="14789" width="17.28515625" customWidth="1"/>
    <col min="14790" max="14790" width="15.85546875" bestFit="1" customWidth="1"/>
    <col min="14791" max="14791" width="18.7109375" bestFit="1" customWidth="1"/>
    <col min="14793" max="14793" width="14.28515625" bestFit="1" customWidth="1"/>
    <col min="14794" max="14794" width="18.7109375" bestFit="1" customWidth="1"/>
    <col min="14795" max="14796" width="15.85546875" bestFit="1" customWidth="1"/>
    <col min="14797" max="14797" width="14.85546875" bestFit="1" customWidth="1"/>
    <col min="14798" max="14798" width="16.85546875" customWidth="1"/>
    <col min="14799" max="14799" width="15.28515625" customWidth="1"/>
    <col min="14800" max="14800" width="15.85546875" customWidth="1"/>
    <col min="14801" max="14801" width="14.28515625" customWidth="1"/>
    <col min="14802" max="14802" width="14.85546875" bestFit="1" customWidth="1"/>
    <col min="14803" max="14803" width="16.140625" customWidth="1"/>
    <col min="14804" max="14804" width="17.28515625" customWidth="1"/>
    <col min="14805" max="14805" width="15.85546875" bestFit="1" customWidth="1"/>
    <col min="14806" max="14806" width="18.7109375" bestFit="1" customWidth="1"/>
    <col min="14808" max="14808" width="14.28515625" bestFit="1" customWidth="1"/>
    <col min="14809" max="14809" width="18.7109375" bestFit="1" customWidth="1"/>
    <col min="14810" max="14811" width="15.85546875" bestFit="1" customWidth="1"/>
    <col min="14812" max="14812" width="14.85546875" bestFit="1" customWidth="1"/>
    <col min="14813" max="14813" width="14.28515625" bestFit="1" customWidth="1"/>
    <col min="14814" max="14814" width="15.28515625" customWidth="1"/>
    <col min="14815" max="14815" width="15.85546875" customWidth="1"/>
    <col min="14816" max="14816" width="14.28515625" customWidth="1"/>
    <col min="14817" max="14817" width="14.85546875" bestFit="1" customWidth="1"/>
    <col min="14818" max="14818" width="16.140625" customWidth="1"/>
    <col min="14819" max="14819" width="17.28515625" customWidth="1"/>
    <col min="14820" max="14820" width="15.85546875" bestFit="1" customWidth="1"/>
    <col min="14821" max="14821" width="18.7109375" bestFit="1" customWidth="1"/>
    <col min="14823" max="14823" width="14.28515625" bestFit="1" customWidth="1"/>
    <col min="14824" max="14824" width="18.7109375" bestFit="1" customWidth="1"/>
    <col min="14825" max="14826" width="15.85546875" bestFit="1" customWidth="1"/>
    <col min="14827" max="14827" width="14.85546875" bestFit="1" customWidth="1"/>
    <col min="14828" max="14828" width="14.28515625" bestFit="1" customWidth="1"/>
    <col min="14829" max="14829" width="15.28515625" customWidth="1"/>
    <col min="14830" max="14830" width="15.85546875" customWidth="1"/>
    <col min="14831" max="14831" width="14.28515625" customWidth="1"/>
    <col min="14832" max="14832" width="14.85546875" bestFit="1" customWidth="1"/>
    <col min="14833" max="14833" width="16.140625" customWidth="1"/>
    <col min="14834" max="14834" width="17.28515625" customWidth="1"/>
    <col min="14835" max="14835" width="15.85546875" bestFit="1" customWidth="1"/>
    <col min="14836" max="14836" width="18.7109375" bestFit="1" customWidth="1"/>
    <col min="14838" max="14838" width="14.28515625" bestFit="1" customWidth="1"/>
    <col min="14839" max="14839" width="18.7109375" bestFit="1" customWidth="1"/>
    <col min="14840" max="14841" width="15.85546875" bestFit="1" customWidth="1"/>
    <col min="14842" max="14842" width="14.85546875" bestFit="1" customWidth="1"/>
    <col min="14843" max="14843" width="14.28515625" bestFit="1" customWidth="1"/>
    <col min="14844" max="14844" width="15.28515625" customWidth="1"/>
    <col min="14845" max="14845" width="15.85546875" customWidth="1"/>
    <col min="14846" max="14846" width="14.28515625" customWidth="1"/>
    <col min="14847" max="14847" width="14.85546875" bestFit="1" customWidth="1"/>
    <col min="14848" max="14848" width="16.140625" customWidth="1"/>
    <col min="14849" max="14849" width="17.28515625" customWidth="1"/>
    <col min="14850" max="14850" width="15.85546875" bestFit="1" customWidth="1"/>
    <col min="14851" max="14851" width="18.7109375" bestFit="1" customWidth="1"/>
    <col min="15012" max="15012" width="5.7109375" customWidth="1"/>
    <col min="15013" max="15013" width="29" customWidth="1"/>
    <col min="15014" max="15014" width="17.140625" customWidth="1"/>
    <col min="15015" max="15015" width="11.140625" customWidth="1"/>
    <col min="15016" max="15016" width="15.7109375" customWidth="1"/>
    <col min="15017" max="15017" width="16.28515625" customWidth="1"/>
    <col min="15018" max="15018" width="21.140625" customWidth="1"/>
    <col min="15019" max="15019" width="13" customWidth="1"/>
    <col min="15020" max="15020" width="15.28515625" customWidth="1"/>
    <col min="15021" max="15022" width="14.28515625" customWidth="1"/>
    <col min="15023" max="15024" width="15" customWidth="1"/>
    <col min="15025" max="15025" width="17.7109375" customWidth="1"/>
    <col min="15026" max="15026" width="15.7109375" customWidth="1"/>
    <col min="15027" max="15028" width="15" customWidth="1"/>
    <col min="15029" max="15029" width="15.85546875" customWidth="1"/>
    <col min="15030" max="15030" width="17.85546875" customWidth="1"/>
    <col min="15031" max="15031" width="15.85546875" bestFit="1" customWidth="1"/>
    <col min="15032" max="15032" width="18.7109375" bestFit="1" customWidth="1"/>
    <col min="15033" max="15033" width="5.7109375" customWidth="1"/>
    <col min="15034" max="15034" width="16.5703125" customWidth="1"/>
    <col min="15035" max="15035" width="18.7109375" bestFit="1" customWidth="1"/>
    <col min="15036" max="15037" width="15.85546875" bestFit="1" customWidth="1"/>
    <col min="15038" max="15038" width="14.85546875" bestFit="1" customWidth="1"/>
    <col min="15039" max="15039" width="14.28515625" bestFit="1" customWidth="1"/>
    <col min="15040" max="15040" width="15.28515625" customWidth="1"/>
    <col min="15041" max="15041" width="15.85546875" customWidth="1"/>
    <col min="15042" max="15042" width="14.28515625" customWidth="1"/>
    <col min="15043" max="15043" width="14.85546875" bestFit="1" customWidth="1"/>
    <col min="15044" max="15044" width="16.140625" customWidth="1"/>
    <col min="15045" max="15045" width="17.28515625" customWidth="1"/>
    <col min="15046" max="15046" width="15.85546875" bestFit="1" customWidth="1"/>
    <col min="15047" max="15047" width="18.7109375" bestFit="1" customWidth="1"/>
    <col min="15049" max="15049" width="14.28515625" bestFit="1" customWidth="1"/>
    <col min="15050" max="15050" width="18.7109375" bestFit="1" customWidth="1"/>
    <col min="15051" max="15052" width="15.85546875" bestFit="1" customWidth="1"/>
    <col min="15053" max="15053" width="14.85546875" bestFit="1" customWidth="1"/>
    <col min="15054" max="15054" width="16.85546875" customWidth="1"/>
    <col min="15055" max="15055" width="15.28515625" customWidth="1"/>
    <col min="15056" max="15056" width="15.85546875" customWidth="1"/>
    <col min="15057" max="15057" width="14.28515625" customWidth="1"/>
    <col min="15058" max="15058" width="14.85546875" bestFit="1" customWidth="1"/>
    <col min="15059" max="15059" width="16.140625" customWidth="1"/>
    <col min="15060" max="15060" width="17.28515625" customWidth="1"/>
    <col min="15061" max="15061" width="15.85546875" bestFit="1" customWidth="1"/>
    <col min="15062" max="15062" width="18.7109375" bestFit="1" customWidth="1"/>
    <col min="15064" max="15064" width="14.28515625" bestFit="1" customWidth="1"/>
    <col min="15065" max="15065" width="18.7109375" bestFit="1" customWidth="1"/>
    <col min="15066" max="15067" width="15.85546875" bestFit="1" customWidth="1"/>
    <col min="15068" max="15068" width="14.85546875" bestFit="1" customWidth="1"/>
    <col min="15069" max="15069" width="14.28515625" bestFit="1" customWidth="1"/>
    <col min="15070" max="15070" width="15.28515625" customWidth="1"/>
    <col min="15071" max="15071" width="15.85546875" customWidth="1"/>
    <col min="15072" max="15072" width="14.28515625" customWidth="1"/>
    <col min="15073" max="15073" width="14.85546875" bestFit="1" customWidth="1"/>
    <col min="15074" max="15074" width="16.140625" customWidth="1"/>
    <col min="15075" max="15075" width="17.28515625" customWidth="1"/>
    <col min="15076" max="15076" width="15.85546875" bestFit="1" customWidth="1"/>
    <col min="15077" max="15077" width="18.7109375" bestFit="1" customWidth="1"/>
    <col min="15079" max="15079" width="14.28515625" bestFit="1" customWidth="1"/>
    <col min="15080" max="15080" width="18.7109375" bestFit="1" customWidth="1"/>
    <col min="15081" max="15082" width="15.85546875" bestFit="1" customWidth="1"/>
    <col min="15083" max="15083" width="14.85546875" bestFit="1" customWidth="1"/>
    <col min="15084" max="15084" width="14.28515625" bestFit="1" customWidth="1"/>
    <col min="15085" max="15085" width="15.28515625" customWidth="1"/>
    <col min="15086" max="15086" width="15.85546875" customWidth="1"/>
    <col min="15087" max="15087" width="14.28515625" customWidth="1"/>
    <col min="15088" max="15088" width="14.85546875" bestFit="1" customWidth="1"/>
    <col min="15089" max="15089" width="16.140625" customWidth="1"/>
    <col min="15090" max="15090" width="17.28515625" customWidth="1"/>
    <col min="15091" max="15091" width="15.85546875" bestFit="1" customWidth="1"/>
    <col min="15092" max="15092" width="18.7109375" bestFit="1" customWidth="1"/>
    <col min="15094" max="15094" width="14.28515625" bestFit="1" customWidth="1"/>
    <col min="15095" max="15095" width="18.7109375" bestFit="1" customWidth="1"/>
    <col min="15096" max="15097" width="15.85546875" bestFit="1" customWidth="1"/>
    <col min="15098" max="15098" width="14.85546875" bestFit="1" customWidth="1"/>
    <col min="15099" max="15099" width="14.28515625" bestFit="1" customWidth="1"/>
    <col min="15100" max="15100" width="15.28515625" customWidth="1"/>
    <col min="15101" max="15101" width="15.85546875" customWidth="1"/>
    <col min="15102" max="15102" width="14.28515625" customWidth="1"/>
    <col min="15103" max="15103" width="14.85546875" bestFit="1" customWidth="1"/>
    <col min="15104" max="15104" width="16.140625" customWidth="1"/>
    <col min="15105" max="15105" width="17.28515625" customWidth="1"/>
    <col min="15106" max="15106" width="15.85546875" bestFit="1" customWidth="1"/>
    <col min="15107" max="15107" width="18.7109375" bestFit="1" customWidth="1"/>
    <col min="15268" max="15268" width="5.7109375" customWidth="1"/>
    <col min="15269" max="15269" width="29" customWidth="1"/>
    <col min="15270" max="15270" width="17.140625" customWidth="1"/>
    <col min="15271" max="15271" width="11.140625" customWidth="1"/>
    <col min="15272" max="15272" width="15.7109375" customWidth="1"/>
    <col min="15273" max="15273" width="16.28515625" customWidth="1"/>
    <col min="15274" max="15274" width="21.140625" customWidth="1"/>
    <col min="15275" max="15275" width="13" customWidth="1"/>
    <col min="15276" max="15276" width="15.28515625" customWidth="1"/>
    <col min="15277" max="15278" width="14.28515625" customWidth="1"/>
    <col min="15279" max="15280" width="15" customWidth="1"/>
    <col min="15281" max="15281" width="17.7109375" customWidth="1"/>
    <col min="15282" max="15282" width="15.7109375" customWidth="1"/>
    <col min="15283" max="15284" width="15" customWidth="1"/>
    <col min="15285" max="15285" width="15.85546875" customWidth="1"/>
    <col min="15286" max="15286" width="17.85546875" customWidth="1"/>
    <col min="15287" max="15287" width="15.85546875" bestFit="1" customWidth="1"/>
    <col min="15288" max="15288" width="18.7109375" bestFit="1" customWidth="1"/>
    <col min="15289" max="15289" width="5.7109375" customWidth="1"/>
    <col min="15290" max="15290" width="16.5703125" customWidth="1"/>
    <col min="15291" max="15291" width="18.7109375" bestFit="1" customWidth="1"/>
    <col min="15292" max="15293" width="15.85546875" bestFit="1" customWidth="1"/>
    <col min="15294" max="15294" width="14.85546875" bestFit="1" customWidth="1"/>
    <col min="15295" max="15295" width="14.28515625" bestFit="1" customWidth="1"/>
    <col min="15296" max="15296" width="15.28515625" customWidth="1"/>
    <col min="15297" max="15297" width="15.85546875" customWidth="1"/>
    <col min="15298" max="15298" width="14.28515625" customWidth="1"/>
    <col min="15299" max="15299" width="14.85546875" bestFit="1" customWidth="1"/>
    <col min="15300" max="15300" width="16.140625" customWidth="1"/>
    <col min="15301" max="15301" width="17.28515625" customWidth="1"/>
    <col min="15302" max="15302" width="15.85546875" bestFit="1" customWidth="1"/>
    <col min="15303" max="15303" width="18.7109375" bestFit="1" customWidth="1"/>
    <col min="15305" max="15305" width="14.28515625" bestFit="1" customWidth="1"/>
    <col min="15306" max="15306" width="18.7109375" bestFit="1" customWidth="1"/>
    <col min="15307" max="15308" width="15.85546875" bestFit="1" customWidth="1"/>
    <col min="15309" max="15309" width="14.85546875" bestFit="1" customWidth="1"/>
    <col min="15310" max="15310" width="16.85546875" customWidth="1"/>
    <col min="15311" max="15311" width="15.28515625" customWidth="1"/>
    <col min="15312" max="15312" width="15.85546875" customWidth="1"/>
    <col min="15313" max="15313" width="14.28515625" customWidth="1"/>
    <col min="15314" max="15314" width="14.85546875" bestFit="1" customWidth="1"/>
    <col min="15315" max="15315" width="16.140625" customWidth="1"/>
    <col min="15316" max="15316" width="17.28515625" customWidth="1"/>
    <col min="15317" max="15317" width="15.85546875" bestFit="1" customWidth="1"/>
    <col min="15318" max="15318" width="18.7109375" bestFit="1" customWidth="1"/>
    <col min="15320" max="15320" width="14.28515625" bestFit="1" customWidth="1"/>
    <col min="15321" max="15321" width="18.7109375" bestFit="1" customWidth="1"/>
    <col min="15322" max="15323" width="15.85546875" bestFit="1" customWidth="1"/>
    <col min="15324" max="15324" width="14.85546875" bestFit="1" customWidth="1"/>
    <col min="15325" max="15325" width="14.28515625" bestFit="1" customWidth="1"/>
    <col min="15326" max="15326" width="15.28515625" customWidth="1"/>
    <col min="15327" max="15327" width="15.85546875" customWidth="1"/>
    <col min="15328" max="15328" width="14.28515625" customWidth="1"/>
    <col min="15329" max="15329" width="14.85546875" bestFit="1" customWidth="1"/>
    <col min="15330" max="15330" width="16.140625" customWidth="1"/>
    <col min="15331" max="15331" width="17.28515625" customWidth="1"/>
    <col min="15332" max="15332" width="15.85546875" bestFit="1" customWidth="1"/>
    <col min="15333" max="15333" width="18.7109375" bestFit="1" customWidth="1"/>
    <col min="15335" max="15335" width="14.28515625" bestFit="1" customWidth="1"/>
    <col min="15336" max="15336" width="18.7109375" bestFit="1" customWidth="1"/>
    <col min="15337" max="15338" width="15.85546875" bestFit="1" customWidth="1"/>
    <col min="15339" max="15339" width="14.85546875" bestFit="1" customWidth="1"/>
    <col min="15340" max="15340" width="14.28515625" bestFit="1" customWidth="1"/>
    <col min="15341" max="15341" width="15.28515625" customWidth="1"/>
    <col min="15342" max="15342" width="15.85546875" customWidth="1"/>
    <col min="15343" max="15343" width="14.28515625" customWidth="1"/>
    <col min="15344" max="15344" width="14.85546875" bestFit="1" customWidth="1"/>
    <col min="15345" max="15345" width="16.140625" customWidth="1"/>
    <col min="15346" max="15346" width="17.28515625" customWidth="1"/>
    <col min="15347" max="15347" width="15.85546875" bestFit="1" customWidth="1"/>
    <col min="15348" max="15348" width="18.7109375" bestFit="1" customWidth="1"/>
    <col min="15350" max="15350" width="14.28515625" bestFit="1" customWidth="1"/>
    <col min="15351" max="15351" width="18.7109375" bestFit="1" customWidth="1"/>
    <col min="15352" max="15353" width="15.85546875" bestFit="1" customWidth="1"/>
    <col min="15354" max="15354" width="14.85546875" bestFit="1" customWidth="1"/>
    <col min="15355" max="15355" width="14.28515625" bestFit="1" customWidth="1"/>
    <col min="15356" max="15356" width="15.28515625" customWidth="1"/>
    <col min="15357" max="15357" width="15.85546875" customWidth="1"/>
    <col min="15358" max="15358" width="14.28515625" customWidth="1"/>
    <col min="15359" max="15359" width="14.85546875" bestFit="1" customWidth="1"/>
    <col min="15360" max="15360" width="16.140625" customWidth="1"/>
    <col min="15361" max="15361" width="17.28515625" customWidth="1"/>
    <col min="15362" max="15362" width="15.85546875" bestFit="1" customWidth="1"/>
    <col min="15363" max="15363" width="18.7109375" bestFit="1" customWidth="1"/>
    <col min="15524" max="15524" width="5.7109375" customWidth="1"/>
    <col min="15525" max="15525" width="29" customWidth="1"/>
    <col min="15526" max="15526" width="17.140625" customWidth="1"/>
    <col min="15527" max="15527" width="11.140625" customWidth="1"/>
    <col min="15528" max="15528" width="15.7109375" customWidth="1"/>
    <col min="15529" max="15529" width="16.28515625" customWidth="1"/>
    <col min="15530" max="15530" width="21.140625" customWidth="1"/>
    <col min="15531" max="15531" width="13" customWidth="1"/>
    <col min="15532" max="15532" width="15.28515625" customWidth="1"/>
    <col min="15533" max="15534" width="14.28515625" customWidth="1"/>
    <col min="15535" max="15536" width="15" customWidth="1"/>
    <col min="15537" max="15537" width="17.7109375" customWidth="1"/>
    <col min="15538" max="15538" width="15.7109375" customWidth="1"/>
    <col min="15539" max="15540" width="15" customWidth="1"/>
    <col min="15541" max="15541" width="15.85546875" customWidth="1"/>
    <col min="15542" max="15542" width="17.85546875" customWidth="1"/>
    <col min="15543" max="15543" width="15.85546875" bestFit="1" customWidth="1"/>
    <col min="15544" max="15544" width="18.7109375" bestFit="1" customWidth="1"/>
    <col min="15545" max="15545" width="5.7109375" customWidth="1"/>
    <col min="15546" max="15546" width="16.5703125" customWidth="1"/>
    <col min="15547" max="15547" width="18.7109375" bestFit="1" customWidth="1"/>
    <col min="15548" max="15549" width="15.85546875" bestFit="1" customWidth="1"/>
    <col min="15550" max="15550" width="14.85546875" bestFit="1" customWidth="1"/>
    <col min="15551" max="15551" width="14.28515625" bestFit="1" customWidth="1"/>
    <col min="15552" max="15552" width="15.28515625" customWidth="1"/>
    <col min="15553" max="15553" width="15.85546875" customWidth="1"/>
    <col min="15554" max="15554" width="14.28515625" customWidth="1"/>
    <col min="15555" max="15555" width="14.85546875" bestFit="1" customWidth="1"/>
    <col min="15556" max="15556" width="16.140625" customWidth="1"/>
    <col min="15557" max="15557" width="17.28515625" customWidth="1"/>
    <col min="15558" max="15558" width="15.85546875" bestFit="1" customWidth="1"/>
    <col min="15559" max="15559" width="18.7109375" bestFit="1" customWidth="1"/>
    <col min="15561" max="15561" width="14.28515625" bestFit="1" customWidth="1"/>
    <col min="15562" max="15562" width="18.7109375" bestFit="1" customWidth="1"/>
    <col min="15563" max="15564" width="15.85546875" bestFit="1" customWidth="1"/>
    <col min="15565" max="15565" width="14.85546875" bestFit="1" customWidth="1"/>
    <col min="15566" max="15566" width="16.85546875" customWidth="1"/>
    <col min="15567" max="15567" width="15.28515625" customWidth="1"/>
    <col min="15568" max="15568" width="15.85546875" customWidth="1"/>
    <col min="15569" max="15569" width="14.28515625" customWidth="1"/>
    <col min="15570" max="15570" width="14.85546875" bestFit="1" customWidth="1"/>
    <col min="15571" max="15571" width="16.140625" customWidth="1"/>
    <col min="15572" max="15572" width="17.28515625" customWidth="1"/>
    <col min="15573" max="15573" width="15.85546875" bestFit="1" customWidth="1"/>
    <col min="15574" max="15574" width="18.7109375" bestFit="1" customWidth="1"/>
    <col min="15576" max="15576" width="14.28515625" bestFit="1" customWidth="1"/>
    <col min="15577" max="15577" width="18.7109375" bestFit="1" customWidth="1"/>
    <col min="15578" max="15579" width="15.85546875" bestFit="1" customWidth="1"/>
    <col min="15580" max="15580" width="14.85546875" bestFit="1" customWidth="1"/>
    <col min="15581" max="15581" width="14.28515625" bestFit="1" customWidth="1"/>
    <col min="15582" max="15582" width="15.28515625" customWidth="1"/>
    <col min="15583" max="15583" width="15.85546875" customWidth="1"/>
    <col min="15584" max="15584" width="14.28515625" customWidth="1"/>
    <col min="15585" max="15585" width="14.85546875" bestFit="1" customWidth="1"/>
    <col min="15586" max="15586" width="16.140625" customWidth="1"/>
    <col min="15587" max="15587" width="17.28515625" customWidth="1"/>
    <col min="15588" max="15588" width="15.85546875" bestFit="1" customWidth="1"/>
    <col min="15589" max="15589" width="18.7109375" bestFit="1" customWidth="1"/>
    <col min="15591" max="15591" width="14.28515625" bestFit="1" customWidth="1"/>
    <col min="15592" max="15592" width="18.7109375" bestFit="1" customWidth="1"/>
    <col min="15593" max="15594" width="15.85546875" bestFit="1" customWidth="1"/>
    <col min="15595" max="15595" width="14.85546875" bestFit="1" customWidth="1"/>
    <col min="15596" max="15596" width="14.28515625" bestFit="1" customWidth="1"/>
    <col min="15597" max="15597" width="15.28515625" customWidth="1"/>
    <col min="15598" max="15598" width="15.85546875" customWidth="1"/>
    <col min="15599" max="15599" width="14.28515625" customWidth="1"/>
    <col min="15600" max="15600" width="14.85546875" bestFit="1" customWidth="1"/>
    <col min="15601" max="15601" width="16.140625" customWidth="1"/>
    <col min="15602" max="15602" width="17.28515625" customWidth="1"/>
    <col min="15603" max="15603" width="15.85546875" bestFit="1" customWidth="1"/>
    <col min="15604" max="15604" width="18.7109375" bestFit="1" customWidth="1"/>
    <col min="15606" max="15606" width="14.28515625" bestFit="1" customWidth="1"/>
    <col min="15607" max="15607" width="18.7109375" bestFit="1" customWidth="1"/>
    <col min="15608" max="15609" width="15.85546875" bestFit="1" customWidth="1"/>
    <col min="15610" max="15610" width="14.85546875" bestFit="1" customWidth="1"/>
    <col min="15611" max="15611" width="14.28515625" bestFit="1" customWidth="1"/>
    <col min="15612" max="15612" width="15.28515625" customWidth="1"/>
    <col min="15613" max="15613" width="15.85546875" customWidth="1"/>
    <col min="15614" max="15614" width="14.28515625" customWidth="1"/>
    <col min="15615" max="15615" width="14.85546875" bestFit="1" customWidth="1"/>
    <col min="15616" max="15616" width="16.140625" customWidth="1"/>
    <col min="15617" max="15617" width="17.28515625" customWidth="1"/>
    <col min="15618" max="15618" width="15.85546875" bestFit="1" customWidth="1"/>
    <col min="15619" max="15619" width="18.7109375" bestFit="1" customWidth="1"/>
    <col min="15780" max="15780" width="5.7109375" customWidth="1"/>
    <col min="15781" max="15781" width="29" customWidth="1"/>
    <col min="15782" max="15782" width="17.140625" customWidth="1"/>
    <col min="15783" max="15783" width="11.140625" customWidth="1"/>
    <col min="15784" max="15784" width="15.7109375" customWidth="1"/>
    <col min="15785" max="15785" width="16.28515625" customWidth="1"/>
    <col min="15786" max="15786" width="21.140625" customWidth="1"/>
    <col min="15787" max="15787" width="13" customWidth="1"/>
    <col min="15788" max="15788" width="15.28515625" customWidth="1"/>
    <col min="15789" max="15790" width="14.28515625" customWidth="1"/>
    <col min="15791" max="15792" width="15" customWidth="1"/>
    <col min="15793" max="15793" width="17.7109375" customWidth="1"/>
    <col min="15794" max="15794" width="15.7109375" customWidth="1"/>
    <col min="15795" max="15796" width="15" customWidth="1"/>
    <col min="15797" max="15797" width="15.85546875" customWidth="1"/>
    <col min="15798" max="15798" width="17.85546875" customWidth="1"/>
    <col min="15799" max="15799" width="15.85546875" bestFit="1" customWidth="1"/>
    <col min="15800" max="15800" width="18.7109375" bestFit="1" customWidth="1"/>
    <col min="15801" max="15801" width="5.7109375" customWidth="1"/>
    <col min="15802" max="15802" width="16.5703125" customWidth="1"/>
    <col min="15803" max="15803" width="18.7109375" bestFit="1" customWidth="1"/>
    <col min="15804" max="15805" width="15.85546875" bestFit="1" customWidth="1"/>
    <col min="15806" max="15806" width="14.85546875" bestFit="1" customWidth="1"/>
    <col min="15807" max="15807" width="14.28515625" bestFit="1" customWidth="1"/>
    <col min="15808" max="15808" width="15.28515625" customWidth="1"/>
    <col min="15809" max="15809" width="15.85546875" customWidth="1"/>
    <col min="15810" max="15810" width="14.28515625" customWidth="1"/>
    <col min="15811" max="15811" width="14.85546875" bestFit="1" customWidth="1"/>
    <col min="15812" max="15812" width="16.140625" customWidth="1"/>
    <col min="15813" max="15813" width="17.28515625" customWidth="1"/>
    <col min="15814" max="15814" width="15.85546875" bestFit="1" customWidth="1"/>
    <col min="15815" max="15815" width="18.7109375" bestFit="1" customWidth="1"/>
    <col min="15817" max="15817" width="14.28515625" bestFit="1" customWidth="1"/>
    <col min="15818" max="15818" width="18.7109375" bestFit="1" customWidth="1"/>
    <col min="15819" max="15820" width="15.85546875" bestFit="1" customWidth="1"/>
    <col min="15821" max="15821" width="14.85546875" bestFit="1" customWidth="1"/>
    <col min="15822" max="15822" width="16.85546875" customWidth="1"/>
    <col min="15823" max="15823" width="15.28515625" customWidth="1"/>
    <col min="15824" max="15824" width="15.85546875" customWidth="1"/>
    <col min="15825" max="15825" width="14.28515625" customWidth="1"/>
    <col min="15826" max="15826" width="14.85546875" bestFit="1" customWidth="1"/>
    <col min="15827" max="15827" width="16.140625" customWidth="1"/>
    <col min="15828" max="15828" width="17.28515625" customWidth="1"/>
    <col min="15829" max="15829" width="15.85546875" bestFit="1" customWidth="1"/>
    <col min="15830" max="15830" width="18.7109375" bestFit="1" customWidth="1"/>
    <col min="15832" max="15832" width="14.28515625" bestFit="1" customWidth="1"/>
    <col min="15833" max="15833" width="18.7109375" bestFit="1" customWidth="1"/>
    <col min="15834" max="15835" width="15.85546875" bestFit="1" customWidth="1"/>
    <col min="15836" max="15836" width="14.85546875" bestFit="1" customWidth="1"/>
    <col min="15837" max="15837" width="14.28515625" bestFit="1" customWidth="1"/>
    <col min="15838" max="15838" width="15.28515625" customWidth="1"/>
    <col min="15839" max="15839" width="15.85546875" customWidth="1"/>
    <col min="15840" max="15840" width="14.28515625" customWidth="1"/>
    <col min="15841" max="15841" width="14.85546875" bestFit="1" customWidth="1"/>
    <col min="15842" max="15842" width="16.140625" customWidth="1"/>
    <col min="15843" max="15843" width="17.28515625" customWidth="1"/>
    <col min="15844" max="15844" width="15.85546875" bestFit="1" customWidth="1"/>
    <col min="15845" max="15845" width="18.7109375" bestFit="1" customWidth="1"/>
    <col min="15847" max="15847" width="14.28515625" bestFit="1" customWidth="1"/>
    <col min="15848" max="15848" width="18.7109375" bestFit="1" customWidth="1"/>
    <col min="15849" max="15850" width="15.85546875" bestFit="1" customWidth="1"/>
    <col min="15851" max="15851" width="14.85546875" bestFit="1" customWidth="1"/>
    <col min="15852" max="15852" width="14.28515625" bestFit="1" customWidth="1"/>
    <col min="15853" max="15853" width="15.28515625" customWidth="1"/>
    <col min="15854" max="15854" width="15.85546875" customWidth="1"/>
    <col min="15855" max="15855" width="14.28515625" customWidth="1"/>
    <col min="15856" max="15856" width="14.85546875" bestFit="1" customWidth="1"/>
    <col min="15857" max="15857" width="16.140625" customWidth="1"/>
    <col min="15858" max="15858" width="17.28515625" customWidth="1"/>
    <col min="15859" max="15859" width="15.85546875" bestFit="1" customWidth="1"/>
    <col min="15860" max="15860" width="18.7109375" bestFit="1" customWidth="1"/>
    <col min="15862" max="15862" width="14.28515625" bestFit="1" customWidth="1"/>
    <col min="15863" max="15863" width="18.7109375" bestFit="1" customWidth="1"/>
    <col min="15864" max="15865" width="15.85546875" bestFit="1" customWidth="1"/>
    <col min="15866" max="15866" width="14.85546875" bestFit="1" customWidth="1"/>
    <col min="15867" max="15867" width="14.28515625" bestFit="1" customWidth="1"/>
    <col min="15868" max="15868" width="15.28515625" customWidth="1"/>
    <col min="15869" max="15869" width="15.85546875" customWidth="1"/>
    <col min="15870" max="15870" width="14.28515625" customWidth="1"/>
    <col min="15871" max="15871" width="14.85546875" bestFit="1" customWidth="1"/>
    <col min="15872" max="15872" width="16.140625" customWidth="1"/>
    <col min="15873" max="15873" width="17.28515625" customWidth="1"/>
    <col min="15874" max="15874" width="15.85546875" bestFit="1" customWidth="1"/>
    <col min="15875" max="15875" width="18.7109375" bestFit="1" customWidth="1"/>
    <col min="16036" max="16036" width="5.7109375" customWidth="1"/>
    <col min="16037" max="16037" width="29" customWidth="1"/>
    <col min="16038" max="16038" width="17.140625" customWidth="1"/>
    <col min="16039" max="16039" width="11.140625" customWidth="1"/>
    <col min="16040" max="16040" width="15.7109375" customWidth="1"/>
    <col min="16041" max="16041" width="16.28515625" customWidth="1"/>
    <col min="16042" max="16042" width="21.140625" customWidth="1"/>
    <col min="16043" max="16043" width="13" customWidth="1"/>
    <col min="16044" max="16044" width="15.28515625" customWidth="1"/>
    <col min="16045" max="16046" width="14.28515625" customWidth="1"/>
    <col min="16047" max="16048" width="15" customWidth="1"/>
    <col min="16049" max="16049" width="17.7109375" customWidth="1"/>
    <col min="16050" max="16050" width="15.7109375" customWidth="1"/>
    <col min="16051" max="16052" width="15" customWidth="1"/>
    <col min="16053" max="16053" width="15.85546875" customWidth="1"/>
    <col min="16054" max="16054" width="17.85546875" customWidth="1"/>
    <col min="16055" max="16055" width="15.85546875" bestFit="1" customWidth="1"/>
    <col min="16056" max="16056" width="18.7109375" bestFit="1" customWidth="1"/>
    <col min="16057" max="16057" width="5.7109375" customWidth="1"/>
    <col min="16058" max="16058" width="16.5703125" customWidth="1"/>
    <col min="16059" max="16059" width="18.7109375" bestFit="1" customWidth="1"/>
    <col min="16060" max="16061" width="15.85546875" bestFit="1" customWidth="1"/>
    <col min="16062" max="16062" width="14.85546875" bestFit="1" customWidth="1"/>
    <col min="16063" max="16063" width="14.28515625" bestFit="1" customWidth="1"/>
    <col min="16064" max="16064" width="15.28515625" customWidth="1"/>
    <col min="16065" max="16065" width="15.85546875" customWidth="1"/>
    <col min="16066" max="16066" width="14.28515625" customWidth="1"/>
    <col min="16067" max="16067" width="14.85546875" bestFit="1" customWidth="1"/>
    <col min="16068" max="16068" width="16.140625" customWidth="1"/>
    <col min="16069" max="16069" width="17.28515625" customWidth="1"/>
    <col min="16070" max="16070" width="15.85546875" bestFit="1" customWidth="1"/>
    <col min="16071" max="16071" width="18.7109375" bestFit="1" customWidth="1"/>
    <col min="16073" max="16073" width="14.28515625" bestFit="1" customWidth="1"/>
    <col min="16074" max="16074" width="18.7109375" bestFit="1" customWidth="1"/>
    <col min="16075" max="16076" width="15.85546875" bestFit="1" customWidth="1"/>
    <col min="16077" max="16077" width="14.85546875" bestFit="1" customWidth="1"/>
    <col min="16078" max="16078" width="16.85546875" customWidth="1"/>
    <col min="16079" max="16079" width="15.28515625" customWidth="1"/>
    <col min="16080" max="16080" width="15.85546875" customWidth="1"/>
    <col min="16081" max="16081" width="14.28515625" customWidth="1"/>
    <col min="16082" max="16082" width="14.85546875" bestFit="1" customWidth="1"/>
    <col min="16083" max="16083" width="16.140625" customWidth="1"/>
    <col min="16084" max="16084" width="17.28515625" customWidth="1"/>
    <col min="16085" max="16085" width="15.85546875" bestFit="1" customWidth="1"/>
    <col min="16086" max="16086" width="18.7109375" bestFit="1" customWidth="1"/>
    <col min="16088" max="16088" width="14.28515625" bestFit="1" customWidth="1"/>
    <col min="16089" max="16089" width="18.7109375" bestFit="1" customWidth="1"/>
    <col min="16090" max="16091" width="15.85546875" bestFit="1" customWidth="1"/>
    <col min="16092" max="16092" width="14.85546875" bestFit="1" customWidth="1"/>
    <col min="16093" max="16093" width="14.28515625" bestFit="1" customWidth="1"/>
    <col min="16094" max="16094" width="15.28515625" customWidth="1"/>
    <col min="16095" max="16095" width="15.85546875" customWidth="1"/>
    <col min="16096" max="16096" width="14.28515625" customWidth="1"/>
    <col min="16097" max="16097" width="14.85546875" bestFit="1" customWidth="1"/>
    <col min="16098" max="16098" width="16.140625" customWidth="1"/>
    <col min="16099" max="16099" width="17.28515625" customWidth="1"/>
    <col min="16100" max="16100" width="15.85546875" bestFit="1" customWidth="1"/>
    <col min="16101" max="16101" width="18.7109375" bestFit="1" customWidth="1"/>
    <col min="16103" max="16103" width="14.28515625" bestFit="1" customWidth="1"/>
    <col min="16104" max="16104" width="18.7109375" bestFit="1" customWidth="1"/>
    <col min="16105" max="16106" width="15.85546875" bestFit="1" customWidth="1"/>
    <col min="16107" max="16107" width="14.85546875" bestFit="1" customWidth="1"/>
    <col min="16108" max="16108" width="14.28515625" bestFit="1" customWidth="1"/>
    <col min="16109" max="16109" width="15.28515625" customWidth="1"/>
    <col min="16110" max="16110" width="15.85546875" customWidth="1"/>
    <col min="16111" max="16111" width="14.28515625" customWidth="1"/>
    <col min="16112" max="16112" width="14.85546875" bestFit="1" customWidth="1"/>
    <col min="16113" max="16113" width="16.140625" customWidth="1"/>
    <col min="16114" max="16114" width="17.28515625" customWidth="1"/>
    <col min="16115" max="16115" width="15.85546875" bestFit="1" customWidth="1"/>
    <col min="16116" max="16116" width="18.7109375" bestFit="1" customWidth="1"/>
    <col min="16118" max="16118" width="14.28515625" bestFit="1" customWidth="1"/>
    <col min="16119" max="16119" width="18.7109375" bestFit="1" customWidth="1"/>
    <col min="16120" max="16121" width="15.85546875" bestFit="1" customWidth="1"/>
    <col min="16122" max="16122" width="14.85546875" bestFit="1" customWidth="1"/>
    <col min="16123" max="16123" width="14.28515625" bestFit="1" customWidth="1"/>
    <col min="16124" max="16124" width="15.28515625" customWidth="1"/>
    <col min="16125" max="16125" width="15.85546875" customWidth="1"/>
    <col min="16126" max="16126" width="14.28515625" customWidth="1"/>
    <col min="16127" max="16127" width="14.85546875" bestFit="1" customWidth="1"/>
    <col min="16128" max="16128" width="16.140625" customWidth="1"/>
    <col min="16129" max="16129" width="17.28515625" customWidth="1"/>
    <col min="16130" max="16130" width="15.85546875" bestFit="1" customWidth="1"/>
    <col min="16131" max="16131" width="18.7109375" bestFit="1" customWidth="1"/>
  </cols>
  <sheetData>
    <row r="2" spans="1:6" ht="18" x14ac:dyDescent="0.25">
      <c r="A2" s="1" t="s">
        <v>253</v>
      </c>
      <c r="B2" s="2"/>
      <c r="C2" s="2"/>
      <c r="D2" s="2"/>
      <c r="E2" s="2"/>
      <c r="F2" s="2"/>
    </row>
    <row r="3" spans="1:6" ht="17.25" x14ac:dyDescent="0.3">
      <c r="A3" s="3" t="s">
        <v>0</v>
      </c>
      <c r="B3" s="2"/>
      <c r="C3" s="2"/>
      <c r="D3" s="2"/>
      <c r="E3" s="2"/>
      <c r="F3" s="2"/>
    </row>
    <row r="4" spans="1:6" x14ac:dyDescent="0.25">
      <c r="A4" s="4" t="s">
        <v>1</v>
      </c>
      <c r="B4" s="2"/>
      <c r="C4" s="2"/>
      <c r="D4" s="2"/>
      <c r="E4" s="2"/>
      <c r="F4" s="2"/>
    </row>
    <row r="5" spans="1:6" x14ac:dyDescent="0.25">
      <c r="A5" s="5">
        <v>1</v>
      </c>
      <c r="B5" s="6" t="s">
        <v>2</v>
      </c>
      <c r="C5" s="2">
        <f>SUM(C6,C8,C10,C12)</f>
        <v>63674.483999999997</v>
      </c>
      <c r="D5" s="2" t="s">
        <v>3</v>
      </c>
      <c r="E5" s="2"/>
      <c r="F5" s="2"/>
    </row>
    <row r="6" spans="1:6" x14ac:dyDescent="0.25">
      <c r="A6" s="5">
        <v>2</v>
      </c>
      <c r="B6" s="6" t="s">
        <v>4</v>
      </c>
      <c r="C6" s="2">
        <f>'Luas Lahan'!B25</f>
        <v>34091.353000000003</v>
      </c>
      <c r="D6" s="2" t="s">
        <v>3</v>
      </c>
      <c r="E6" s="7">
        <f>SUM(C6:C7)</f>
        <v>34091.353000000003</v>
      </c>
      <c r="F6" s="24">
        <f>C6/E6</f>
        <v>1</v>
      </c>
    </row>
    <row r="7" spans="1:6" x14ac:dyDescent="0.25">
      <c r="A7" s="5">
        <v>3</v>
      </c>
      <c r="B7" s="6" t="s">
        <v>34</v>
      </c>
      <c r="C7" s="2">
        <v>0</v>
      </c>
      <c r="D7" s="2" t="s">
        <v>3</v>
      </c>
      <c r="E7" s="7"/>
      <c r="F7" s="24">
        <f>C7/C6</f>
        <v>0</v>
      </c>
    </row>
    <row r="8" spans="1:6" x14ac:dyDescent="0.25">
      <c r="A8" s="5">
        <v>4</v>
      </c>
      <c r="B8" s="6" t="s">
        <v>5</v>
      </c>
      <c r="C8" s="8">
        <f>'Luas Lahan'!B29</f>
        <v>15366.584599999987</v>
      </c>
      <c r="D8" s="2" t="s">
        <v>3</v>
      </c>
      <c r="E8" s="2"/>
      <c r="F8" s="2"/>
    </row>
    <row r="9" spans="1:6" x14ac:dyDescent="0.25">
      <c r="A9" s="5"/>
      <c r="B9" s="2" t="s">
        <v>6</v>
      </c>
      <c r="C9" s="9">
        <f>C8/$C$5</f>
        <v>0.24133033571186832</v>
      </c>
      <c r="D9" s="2"/>
      <c r="E9" s="2"/>
      <c r="F9" s="2"/>
    </row>
    <row r="10" spans="1:6" x14ac:dyDescent="0.25">
      <c r="A10" s="5"/>
      <c r="B10" s="6" t="s">
        <v>7</v>
      </c>
      <c r="C10" s="8">
        <f>'Luas Lahan'!B26</f>
        <v>11918.1744</v>
      </c>
      <c r="D10" s="2" t="s">
        <v>3</v>
      </c>
      <c r="E10" s="2"/>
      <c r="F10" s="2"/>
    </row>
    <row r="11" spans="1:6" x14ac:dyDescent="0.25">
      <c r="A11" s="5"/>
      <c r="B11" s="2" t="s">
        <v>6</v>
      </c>
      <c r="C11" s="9">
        <f>C10/$C$5</f>
        <v>0.18717347438575238</v>
      </c>
      <c r="D11" s="2"/>
      <c r="E11" s="2"/>
      <c r="F11" s="7"/>
    </row>
    <row r="12" spans="1:6" x14ac:dyDescent="0.25">
      <c r="A12" s="2"/>
      <c r="B12" s="6" t="s">
        <v>8</v>
      </c>
      <c r="C12" s="2">
        <f>'Luas Lahan'!B27</f>
        <v>2298.3719999999998</v>
      </c>
      <c r="D12" s="6" t="s">
        <v>3</v>
      </c>
      <c r="E12" s="2"/>
      <c r="F12" s="2"/>
    </row>
    <row r="13" spans="1:6" x14ac:dyDescent="0.25">
      <c r="A13" s="2"/>
      <c r="B13" s="2" t="s">
        <v>6</v>
      </c>
      <c r="C13" s="9">
        <f>C12/$C$5</f>
        <v>3.6095651752749189E-2</v>
      </c>
      <c r="D13" s="6"/>
      <c r="E13" s="2"/>
      <c r="F13" s="2"/>
    </row>
    <row r="14" spans="1:6" x14ac:dyDescent="0.25">
      <c r="A14" s="2"/>
      <c r="B14" s="6" t="s">
        <v>38</v>
      </c>
      <c r="C14" s="2">
        <v>0</v>
      </c>
      <c r="D14" s="6" t="s">
        <v>3</v>
      </c>
      <c r="E14" s="2"/>
      <c r="F14" s="2"/>
    </row>
    <row r="15" spans="1:6" x14ac:dyDescent="0.25">
      <c r="A15" s="2"/>
      <c r="B15" s="2" t="s">
        <v>6</v>
      </c>
      <c r="C15" s="9">
        <f>C14/$C$5</f>
        <v>0</v>
      </c>
      <c r="D15" s="6"/>
      <c r="E15" s="2"/>
      <c r="F15" s="2"/>
    </row>
    <row r="16" spans="1:6" x14ac:dyDescent="0.25">
      <c r="A16" s="2"/>
      <c r="B16" s="6" t="s">
        <v>39</v>
      </c>
      <c r="C16" s="2">
        <f>'Jumlah Unit'!F60</f>
        <v>313</v>
      </c>
      <c r="D16" s="6" t="s">
        <v>9</v>
      </c>
      <c r="E16" s="2"/>
      <c r="F16" s="2"/>
    </row>
    <row r="17" spans="1:12" x14ac:dyDescent="0.25">
      <c r="A17" s="2"/>
      <c r="B17" s="6" t="s">
        <v>40</v>
      </c>
      <c r="C17" s="2">
        <v>0</v>
      </c>
      <c r="D17" s="6" t="s">
        <v>9</v>
      </c>
      <c r="E17" s="2"/>
      <c r="F17" s="2"/>
    </row>
    <row r="18" spans="1:12" x14ac:dyDescent="0.25">
      <c r="A18" s="2"/>
      <c r="B18" s="6"/>
      <c r="C18" s="2"/>
      <c r="D18" s="6"/>
      <c r="E18" s="2"/>
      <c r="F18" s="2"/>
    </row>
    <row r="19" spans="1:12" x14ac:dyDescent="0.25">
      <c r="A19" s="2"/>
      <c r="B19" s="6" t="s">
        <v>36</v>
      </c>
      <c r="C19" s="2"/>
      <c r="D19" s="6"/>
      <c r="E19" s="2"/>
      <c r="F19" s="2"/>
    </row>
    <row r="20" spans="1:12" x14ac:dyDescent="0.25">
      <c r="A20" s="382" t="s">
        <v>10</v>
      </c>
      <c r="B20" s="383"/>
      <c r="C20" s="386" t="s">
        <v>11</v>
      </c>
      <c r="D20" s="386" t="s">
        <v>12</v>
      </c>
      <c r="E20" s="386" t="s">
        <v>13</v>
      </c>
      <c r="F20" s="386" t="s">
        <v>14</v>
      </c>
    </row>
    <row r="21" spans="1:12" x14ac:dyDescent="0.25">
      <c r="A21" s="384"/>
      <c r="B21" s="385"/>
      <c r="C21" s="387"/>
      <c r="D21" s="387"/>
      <c r="E21" s="387"/>
      <c r="F21" s="387"/>
    </row>
    <row r="22" spans="1:12" x14ac:dyDescent="0.25">
      <c r="A22" s="18">
        <v>1</v>
      </c>
      <c r="B22" s="11" t="s">
        <v>15</v>
      </c>
      <c r="C22" s="12">
        <v>1</v>
      </c>
      <c r="D22" s="11" t="s">
        <v>49</v>
      </c>
      <c r="E22" s="10">
        <f>PBB!E22</f>
        <v>173393026.01968858</v>
      </c>
      <c r="F22" s="10">
        <f>C22*E22</f>
        <v>173393026.01968858</v>
      </c>
      <c r="I22" s="25"/>
    </row>
    <row r="23" spans="1:12" x14ac:dyDescent="0.25">
      <c r="A23" s="18">
        <v>2</v>
      </c>
      <c r="B23" s="10" t="s">
        <v>318</v>
      </c>
      <c r="C23" s="10">
        <v>700</v>
      </c>
      <c r="D23" s="10" t="s">
        <v>18</v>
      </c>
      <c r="E23" s="10">
        <v>340000</v>
      </c>
      <c r="F23" s="10">
        <f>C23*E23</f>
        <v>238000000</v>
      </c>
      <c r="I23" s="25"/>
    </row>
    <row r="24" spans="1:12" s="196" customFormat="1" x14ac:dyDescent="0.25">
      <c r="A24" s="18">
        <v>3</v>
      </c>
      <c r="B24" s="10" t="s">
        <v>42</v>
      </c>
      <c r="C24" s="10">
        <v>200</v>
      </c>
      <c r="D24" s="10" t="s">
        <v>18</v>
      </c>
      <c r="E24" s="10">
        <v>1200000</v>
      </c>
      <c r="F24" s="10">
        <f>C24*E24</f>
        <v>240000000</v>
      </c>
      <c r="I24" s="25"/>
      <c r="L24" s="25"/>
    </row>
    <row r="25" spans="1:12" x14ac:dyDescent="0.25">
      <c r="A25" s="18">
        <v>4</v>
      </c>
      <c r="B25" s="11" t="s">
        <v>20</v>
      </c>
      <c r="C25" s="10">
        <v>5</v>
      </c>
      <c r="D25" s="11" t="s">
        <v>16</v>
      </c>
      <c r="E25" s="10">
        <f>100000000/7</f>
        <v>14285714.285714285</v>
      </c>
      <c r="F25" s="10">
        <f>C25*E25</f>
        <v>71428571.428571433</v>
      </c>
      <c r="I25" s="25">
        <v>0</v>
      </c>
    </row>
    <row r="26" spans="1:12" x14ac:dyDescent="0.25">
      <c r="A26" s="19"/>
      <c r="B26" s="14" t="s">
        <v>21</v>
      </c>
      <c r="C26" s="14">
        <f>F26/C6</f>
        <v>21202.490773782432</v>
      </c>
      <c r="D26" s="14" t="s">
        <v>22</v>
      </c>
      <c r="E26" s="14"/>
      <c r="F26" s="14">
        <f>SUM(F22:F25)</f>
        <v>722821597.44826007</v>
      </c>
      <c r="I26" s="25"/>
    </row>
    <row r="27" spans="1:12" x14ac:dyDescent="0.25">
      <c r="A27" s="18">
        <v>4</v>
      </c>
      <c r="B27" s="10" t="s">
        <v>23</v>
      </c>
      <c r="C27" s="10">
        <f>C5</f>
        <v>63674.483999999997</v>
      </c>
      <c r="D27" s="10" t="s">
        <v>3</v>
      </c>
      <c r="E27" s="10">
        <v>1500</v>
      </c>
      <c r="F27" s="10">
        <f>C27*E27</f>
        <v>95511726</v>
      </c>
      <c r="I27" s="25"/>
    </row>
    <row r="28" spans="1:12" x14ac:dyDescent="0.25">
      <c r="A28" s="18">
        <v>5</v>
      </c>
      <c r="B28" s="10" t="s">
        <v>256</v>
      </c>
      <c r="C28" s="12">
        <f>Galian!F36</f>
        <v>71819.114855368083</v>
      </c>
      <c r="D28" s="10" t="s">
        <v>24</v>
      </c>
      <c r="E28" s="10">
        <v>18000</v>
      </c>
      <c r="F28" s="10">
        <f t="shared" ref="F28:F41" si="0">C28*E28</f>
        <v>1292744067.3966255</v>
      </c>
      <c r="I28" s="25"/>
    </row>
    <row r="29" spans="1:12" x14ac:dyDescent="0.25">
      <c r="A29" s="18">
        <v>6</v>
      </c>
      <c r="B29" s="10" t="s">
        <v>257</v>
      </c>
      <c r="C29" s="12">
        <f>Galian!F37</f>
        <v>18888.856245423496</v>
      </c>
      <c r="D29" s="10" t="s">
        <v>24</v>
      </c>
      <c r="E29" s="10">
        <v>120000</v>
      </c>
      <c r="F29" s="10">
        <f t="shared" si="0"/>
        <v>2266662749.4508195</v>
      </c>
      <c r="I29" s="25"/>
    </row>
    <row r="30" spans="1:12" x14ac:dyDescent="0.25">
      <c r="A30" s="18">
        <v>7</v>
      </c>
      <c r="B30" s="10" t="s">
        <v>25</v>
      </c>
      <c r="C30" s="10">
        <f>C8</f>
        <v>15366.584599999987</v>
      </c>
      <c r="D30" s="10" t="s">
        <v>3</v>
      </c>
      <c r="E30" s="10">
        <v>320000</v>
      </c>
      <c r="F30" s="10">
        <f t="shared" si="0"/>
        <v>4917307071.9999962</v>
      </c>
      <c r="I30" s="25"/>
    </row>
    <row r="31" spans="1:12" x14ac:dyDescent="0.25">
      <c r="A31" s="18">
        <v>8</v>
      </c>
      <c r="B31" s="10" t="s">
        <v>26</v>
      </c>
      <c r="C31" s="10">
        <f>C16</f>
        <v>313</v>
      </c>
      <c r="D31" s="10" t="s">
        <v>12</v>
      </c>
      <c r="E31" s="10">
        <f>'[2]Blok A CG2'!E27</f>
        <v>13000000</v>
      </c>
      <c r="F31" s="10">
        <f t="shared" si="0"/>
        <v>4069000000</v>
      </c>
      <c r="I31" s="25"/>
    </row>
    <row r="32" spans="1:12" x14ac:dyDescent="0.25">
      <c r="A32" s="18">
        <v>9</v>
      </c>
      <c r="B32" s="10" t="s">
        <v>27</v>
      </c>
      <c r="C32" s="209">
        <v>1</v>
      </c>
      <c r="D32" s="10" t="s">
        <v>12</v>
      </c>
      <c r="E32" s="10">
        <v>35000000</v>
      </c>
      <c r="F32" s="10">
        <f t="shared" si="0"/>
        <v>35000000</v>
      </c>
      <c r="I32" s="25"/>
    </row>
    <row r="33" spans="1:9" x14ac:dyDescent="0.25">
      <c r="A33" s="18">
        <v>10</v>
      </c>
      <c r="B33" s="10" t="s">
        <v>28</v>
      </c>
      <c r="C33" s="10">
        <f>ROUNDUP((C8/11)*2/60,0)</f>
        <v>47</v>
      </c>
      <c r="D33" s="10" t="s">
        <v>12</v>
      </c>
      <c r="E33" s="10">
        <v>17290006</v>
      </c>
      <c r="F33" s="10">
        <f t="shared" si="0"/>
        <v>812630282</v>
      </c>
      <c r="I33" s="25"/>
    </row>
    <row r="34" spans="1:9" x14ac:dyDescent="0.25">
      <c r="A34" s="18">
        <v>11</v>
      </c>
      <c r="B34" s="10" t="s">
        <v>29</v>
      </c>
      <c r="C34" s="10">
        <f>C31</f>
        <v>313</v>
      </c>
      <c r="D34" s="10" t="s">
        <v>12</v>
      </c>
      <c r="E34" s="10">
        <v>2300000</v>
      </c>
      <c r="F34" s="10">
        <f t="shared" si="0"/>
        <v>719900000</v>
      </c>
      <c r="I34" s="25"/>
    </row>
    <row r="35" spans="1:9" x14ac:dyDescent="0.25">
      <c r="A35" s="18">
        <v>12</v>
      </c>
      <c r="B35" s="16" t="s">
        <v>30</v>
      </c>
      <c r="C35" s="16">
        <f>C31</f>
        <v>313</v>
      </c>
      <c r="D35" s="16" t="s">
        <v>12</v>
      </c>
      <c r="E35" s="16">
        <v>0</v>
      </c>
      <c r="F35" s="10">
        <f t="shared" si="0"/>
        <v>0</v>
      </c>
      <c r="I35" s="25"/>
    </row>
    <row r="36" spans="1:9" s="196" customFormat="1" x14ac:dyDescent="0.25">
      <c r="A36" s="18">
        <v>13</v>
      </c>
      <c r="B36" s="16" t="s">
        <v>56</v>
      </c>
      <c r="C36" s="16">
        <v>1</v>
      </c>
      <c r="D36" s="16" t="s">
        <v>12</v>
      </c>
      <c r="E36" s="16">
        <f>556430144.6</f>
        <v>556430144.60000002</v>
      </c>
      <c r="F36" s="10">
        <f>C36*E36</f>
        <v>556430144.60000002</v>
      </c>
      <c r="I36" s="25"/>
    </row>
    <row r="37" spans="1:9" x14ac:dyDescent="0.25">
      <c r="A37" s="18">
        <v>14</v>
      </c>
      <c r="B37" s="16" t="s">
        <v>35</v>
      </c>
      <c r="C37" s="16">
        <f>C10</f>
        <v>11918.1744</v>
      </c>
      <c r="D37" s="16" t="s">
        <v>3</v>
      </c>
      <c r="E37" s="16">
        <v>250000</v>
      </c>
      <c r="F37" s="10">
        <f t="shared" si="0"/>
        <v>2979543600</v>
      </c>
      <c r="I37" s="25"/>
    </row>
    <row r="38" spans="1:9" x14ac:dyDescent="0.25">
      <c r="A38" s="18">
        <v>15</v>
      </c>
      <c r="B38" s="16" t="s">
        <v>48</v>
      </c>
      <c r="C38" s="16">
        <v>1</v>
      </c>
      <c r="D38" s="16" t="s">
        <v>49</v>
      </c>
      <c r="E38" s="16">
        <f>850000000/7</f>
        <v>121428571.42857143</v>
      </c>
      <c r="F38" s="10">
        <f t="shared" si="0"/>
        <v>121428571.42857143</v>
      </c>
      <c r="I38" s="25"/>
    </row>
    <row r="39" spans="1:9" x14ac:dyDescent="0.25">
      <c r="A39" s="18">
        <v>16</v>
      </c>
      <c r="B39" s="16" t="s">
        <v>55</v>
      </c>
      <c r="C39" s="16">
        <v>1</v>
      </c>
      <c r="D39" s="16" t="s">
        <v>49</v>
      </c>
      <c r="E39" s="16">
        <v>1000000000</v>
      </c>
      <c r="F39" s="10">
        <f t="shared" si="0"/>
        <v>1000000000</v>
      </c>
      <c r="I39" s="25"/>
    </row>
    <row r="40" spans="1:9" x14ac:dyDescent="0.25">
      <c r="A40" s="18">
        <v>17</v>
      </c>
      <c r="B40" s="16" t="s">
        <v>32</v>
      </c>
      <c r="C40" s="16">
        <v>1</v>
      </c>
      <c r="D40" s="16" t="s">
        <v>31</v>
      </c>
      <c r="E40" s="16">
        <v>800000000</v>
      </c>
      <c r="F40" s="10">
        <f t="shared" si="0"/>
        <v>800000000</v>
      </c>
      <c r="I40" s="25"/>
    </row>
    <row r="41" spans="1:9" x14ac:dyDescent="0.25">
      <c r="A41" s="18">
        <v>18</v>
      </c>
      <c r="B41" s="16" t="s">
        <v>33</v>
      </c>
      <c r="C41" s="16">
        <f>C6</f>
        <v>34091.353000000003</v>
      </c>
      <c r="D41" s="16" t="s">
        <v>3</v>
      </c>
      <c r="E41" s="16">
        <f>Overall!J218</f>
        <v>434476.0244259506</v>
      </c>
      <c r="F41" s="10">
        <f t="shared" si="0"/>
        <v>14811875518.741705</v>
      </c>
    </row>
    <row r="42" spans="1:9" x14ac:dyDescent="0.25">
      <c r="A42" s="13"/>
      <c r="B42" s="14" t="s">
        <v>21</v>
      </c>
      <c r="C42" s="14">
        <f>F42/C6</f>
        <v>1011342.4870998141</v>
      </c>
      <c r="D42" s="14" t="s">
        <v>22</v>
      </c>
      <c r="E42" s="14"/>
      <c r="F42" s="14">
        <f>SUM(F27:F41)</f>
        <v>34478033731.617714</v>
      </c>
    </row>
    <row r="43" spans="1:9" x14ac:dyDescent="0.25">
      <c r="A43" s="17"/>
      <c r="B43" s="17"/>
      <c r="C43" s="17">
        <f>C26+C42</f>
        <v>1032544.9778735966</v>
      </c>
      <c r="D43" s="380"/>
      <c r="E43" s="381"/>
      <c r="F43" s="17">
        <f>F26+F42</f>
        <v>35200855329.065971</v>
      </c>
    </row>
  </sheetData>
  <mergeCells count="6">
    <mergeCell ref="F20:F21"/>
    <mergeCell ref="D43:E43"/>
    <mergeCell ref="A20:B21"/>
    <mergeCell ref="C20:C21"/>
    <mergeCell ref="D20:D21"/>
    <mergeCell ref="E20:E21"/>
  </mergeCells>
  <pageMargins left="0.7" right="0.7" top="0.75" bottom="0.75" header="0.3" footer="0.3"/>
  <ignoredErrors>
    <ignoredError sqref="C10 C12 F2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5" workbookViewId="0">
      <selection activeCell="E26" sqref="E26"/>
    </sheetView>
  </sheetViews>
  <sheetFormatPr defaultRowHeight="15" x14ac:dyDescent="0.25"/>
  <cols>
    <col min="1" max="1" width="5.7109375" customWidth="1"/>
    <col min="2" max="2" width="30.140625" customWidth="1"/>
    <col min="3" max="3" width="17.140625" customWidth="1"/>
    <col min="4" max="4" width="11.140625" customWidth="1"/>
    <col min="5" max="5" width="15.7109375" customWidth="1"/>
    <col min="6" max="6" width="16.28515625" customWidth="1"/>
    <col min="9" max="9" width="35.42578125" bestFit="1" customWidth="1"/>
    <col min="12" max="12" width="17.7109375" style="25" bestFit="1" customWidth="1"/>
    <col min="164" max="164" width="5.7109375" customWidth="1"/>
    <col min="165" max="165" width="29" customWidth="1"/>
    <col min="166" max="166" width="17.140625" customWidth="1"/>
    <col min="167" max="167" width="11.140625" customWidth="1"/>
    <col min="168" max="168" width="15.7109375" customWidth="1"/>
    <col min="169" max="169" width="16.28515625" customWidth="1"/>
    <col min="170" max="170" width="21.140625" customWidth="1"/>
    <col min="171" max="171" width="13" customWidth="1"/>
    <col min="172" max="172" width="15.28515625" customWidth="1"/>
    <col min="173" max="174" width="14.28515625" customWidth="1"/>
    <col min="175" max="176" width="15" customWidth="1"/>
    <col min="177" max="177" width="17.7109375" customWidth="1"/>
    <col min="178" max="178" width="15.7109375" customWidth="1"/>
    <col min="179" max="180" width="15" customWidth="1"/>
    <col min="181" max="181" width="15.85546875" customWidth="1"/>
    <col min="182" max="182" width="17.85546875" customWidth="1"/>
    <col min="183" max="183" width="15.85546875" bestFit="1" customWidth="1"/>
    <col min="184" max="184" width="18.7109375" bestFit="1" customWidth="1"/>
    <col min="185" max="185" width="5.7109375" customWidth="1"/>
    <col min="186" max="186" width="16.5703125" customWidth="1"/>
    <col min="187" max="187" width="18.7109375" bestFit="1" customWidth="1"/>
    <col min="188" max="189" width="15.85546875" bestFit="1" customWidth="1"/>
    <col min="190" max="190" width="14.85546875" bestFit="1" customWidth="1"/>
    <col min="191" max="191" width="14.28515625" bestFit="1" customWidth="1"/>
    <col min="192" max="192" width="15.28515625" customWidth="1"/>
    <col min="193" max="193" width="15.85546875" customWidth="1"/>
    <col min="194" max="194" width="14.28515625" customWidth="1"/>
    <col min="195" max="195" width="14.85546875" bestFit="1" customWidth="1"/>
    <col min="196" max="196" width="16.140625" customWidth="1"/>
    <col min="197" max="197" width="17.28515625" customWidth="1"/>
    <col min="198" max="198" width="15.85546875" bestFit="1" customWidth="1"/>
    <col min="199" max="199" width="18.7109375" bestFit="1" customWidth="1"/>
    <col min="201" max="201" width="14.28515625" bestFit="1" customWidth="1"/>
    <col min="202" max="202" width="18.7109375" bestFit="1" customWidth="1"/>
    <col min="203" max="204" width="15.85546875" bestFit="1" customWidth="1"/>
    <col min="205" max="205" width="14.85546875" bestFit="1" customWidth="1"/>
    <col min="206" max="206" width="16.85546875" customWidth="1"/>
    <col min="207" max="207" width="15.28515625" customWidth="1"/>
    <col min="208" max="208" width="15.85546875" customWidth="1"/>
    <col min="209" max="209" width="14.28515625" customWidth="1"/>
    <col min="210" max="210" width="14.85546875" bestFit="1" customWidth="1"/>
    <col min="211" max="211" width="16.140625" customWidth="1"/>
    <col min="212" max="212" width="17.28515625" customWidth="1"/>
    <col min="213" max="213" width="15.85546875" bestFit="1" customWidth="1"/>
    <col min="214" max="214" width="18.7109375" bestFit="1" customWidth="1"/>
    <col min="216" max="216" width="14.28515625" bestFit="1" customWidth="1"/>
    <col min="217" max="217" width="18.7109375" bestFit="1" customWidth="1"/>
    <col min="218" max="219" width="15.85546875" bestFit="1" customWidth="1"/>
    <col min="220" max="220" width="14.85546875" bestFit="1" customWidth="1"/>
    <col min="221" max="221" width="14.28515625" bestFit="1" customWidth="1"/>
    <col min="222" max="222" width="15.28515625" customWidth="1"/>
    <col min="223" max="223" width="15.85546875" customWidth="1"/>
    <col min="224" max="224" width="14.28515625" customWidth="1"/>
    <col min="225" max="225" width="14.85546875" bestFit="1" customWidth="1"/>
    <col min="226" max="226" width="16.140625" customWidth="1"/>
    <col min="227" max="227" width="17.28515625" customWidth="1"/>
    <col min="228" max="228" width="15.85546875" bestFit="1" customWidth="1"/>
    <col min="229" max="229" width="18.7109375" bestFit="1" customWidth="1"/>
    <col min="231" max="231" width="14.28515625" bestFit="1" customWidth="1"/>
    <col min="232" max="232" width="18.7109375" bestFit="1" customWidth="1"/>
    <col min="233" max="234" width="15.85546875" bestFit="1" customWidth="1"/>
    <col min="235" max="235" width="14.85546875" bestFit="1" customWidth="1"/>
    <col min="236" max="236" width="14.28515625" bestFit="1" customWidth="1"/>
    <col min="237" max="237" width="15.28515625" customWidth="1"/>
    <col min="238" max="238" width="15.85546875" customWidth="1"/>
    <col min="239" max="239" width="14.28515625" customWidth="1"/>
    <col min="240" max="240" width="14.85546875" bestFit="1" customWidth="1"/>
    <col min="241" max="241" width="16.140625" customWidth="1"/>
    <col min="242" max="242" width="17.28515625" customWidth="1"/>
    <col min="243" max="243" width="15.85546875" bestFit="1" customWidth="1"/>
    <col min="244" max="244" width="18.7109375" bestFit="1" customWidth="1"/>
    <col min="246" max="246" width="14.28515625" bestFit="1" customWidth="1"/>
    <col min="247" max="247" width="18.7109375" bestFit="1" customWidth="1"/>
    <col min="248" max="249" width="15.85546875" bestFit="1" customWidth="1"/>
    <col min="250" max="250" width="14.85546875" bestFit="1" customWidth="1"/>
    <col min="251" max="251" width="14.28515625" bestFit="1" customWidth="1"/>
    <col min="252" max="252" width="15.28515625" customWidth="1"/>
    <col min="253" max="253" width="15.85546875" customWidth="1"/>
    <col min="254" max="254" width="14.28515625" customWidth="1"/>
    <col min="255" max="255" width="14.85546875" bestFit="1" customWidth="1"/>
    <col min="256" max="256" width="16.140625" customWidth="1"/>
    <col min="257" max="257" width="17.28515625" customWidth="1"/>
    <col min="258" max="258" width="15.85546875" bestFit="1" customWidth="1"/>
    <col min="259" max="259" width="18.7109375" bestFit="1" customWidth="1"/>
    <col min="420" max="420" width="5.7109375" customWidth="1"/>
    <col min="421" max="421" width="29" customWidth="1"/>
    <col min="422" max="422" width="17.140625" customWidth="1"/>
    <col min="423" max="423" width="11.140625" customWidth="1"/>
    <col min="424" max="424" width="15.7109375" customWidth="1"/>
    <col min="425" max="425" width="16.28515625" customWidth="1"/>
    <col min="426" max="426" width="21.140625" customWidth="1"/>
    <col min="427" max="427" width="13" customWidth="1"/>
    <col min="428" max="428" width="15.28515625" customWidth="1"/>
    <col min="429" max="430" width="14.28515625" customWidth="1"/>
    <col min="431" max="432" width="15" customWidth="1"/>
    <col min="433" max="433" width="17.7109375" customWidth="1"/>
    <col min="434" max="434" width="15.7109375" customWidth="1"/>
    <col min="435" max="436" width="15" customWidth="1"/>
    <col min="437" max="437" width="15.85546875" customWidth="1"/>
    <col min="438" max="438" width="17.85546875" customWidth="1"/>
    <col min="439" max="439" width="15.85546875" bestFit="1" customWidth="1"/>
    <col min="440" max="440" width="18.7109375" bestFit="1" customWidth="1"/>
    <col min="441" max="441" width="5.7109375" customWidth="1"/>
    <col min="442" max="442" width="16.5703125" customWidth="1"/>
    <col min="443" max="443" width="18.7109375" bestFit="1" customWidth="1"/>
    <col min="444" max="445" width="15.85546875" bestFit="1" customWidth="1"/>
    <col min="446" max="446" width="14.85546875" bestFit="1" customWidth="1"/>
    <col min="447" max="447" width="14.28515625" bestFit="1" customWidth="1"/>
    <col min="448" max="448" width="15.28515625" customWidth="1"/>
    <col min="449" max="449" width="15.85546875" customWidth="1"/>
    <col min="450" max="450" width="14.28515625" customWidth="1"/>
    <col min="451" max="451" width="14.85546875" bestFit="1" customWidth="1"/>
    <col min="452" max="452" width="16.140625" customWidth="1"/>
    <col min="453" max="453" width="17.28515625" customWidth="1"/>
    <col min="454" max="454" width="15.85546875" bestFit="1" customWidth="1"/>
    <col min="455" max="455" width="18.7109375" bestFit="1" customWidth="1"/>
    <col min="457" max="457" width="14.28515625" bestFit="1" customWidth="1"/>
    <col min="458" max="458" width="18.7109375" bestFit="1" customWidth="1"/>
    <col min="459" max="460" width="15.85546875" bestFit="1" customWidth="1"/>
    <col min="461" max="461" width="14.85546875" bestFit="1" customWidth="1"/>
    <col min="462" max="462" width="16.85546875" customWidth="1"/>
    <col min="463" max="463" width="15.28515625" customWidth="1"/>
    <col min="464" max="464" width="15.85546875" customWidth="1"/>
    <col min="465" max="465" width="14.28515625" customWidth="1"/>
    <col min="466" max="466" width="14.85546875" bestFit="1" customWidth="1"/>
    <col min="467" max="467" width="16.140625" customWidth="1"/>
    <col min="468" max="468" width="17.28515625" customWidth="1"/>
    <col min="469" max="469" width="15.85546875" bestFit="1" customWidth="1"/>
    <col min="470" max="470" width="18.7109375" bestFit="1" customWidth="1"/>
    <col min="472" max="472" width="14.28515625" bestFit="1" customWidth="1"/>
    <col min="473" max="473" width="18.7109375" bestFit="1" customWidth="1"/>
    <col min="474" max="475" width="15.85546875" bestFit="1" customWidth="1"/>
    <col min="476" max="476" width="14.85546875" bestFit="1" customWidth="1"/>
    <col min="477" max="477" width="14.28515625" bestFit="1" customWidth="1"/>
    <col min="478" max="478" width="15.28515625" customWidth="1"/>
    <col min="479" max="479" width="15.85546875" customWidth="1"/>
    <col min="480" max="480" width="14.28515625" customWidth="1"/>
    <col min="481" max="481" width="14.85546875" bestFit="1" customWidth="1"/>
    <col min="482" max="482" width="16.140625" customWidth="1"/>
    <col min="483" max="483" width="17.28515625" customWidth="1"/>
    <col min="484" max="484" width="15.85546875" bestFit="1" customWidth="1"/>
    <col min="485" max="485" width="18.7109375" bestFit="1" customWidth="1"/>
    <col min="487" max="487" width="14.28515625" bestFit="1" customWidth="1"/>
    <col min="488" max="488" width="18.7109375" bestFit="1" customWidth="1"/>
    <col min="489" max="490" width="15.85546875" bestFit="1" customWidth="1"/>
    <col min="491" max="491" width="14.85546875" bestFit="1" customWidth="1"/>
    <col min="492" max="492" width="14.28515625" bestFit="1" customWidth="1"/>
    <col min="493" max="493" width="15.28515625" customWidth="1"/>
    <col min="494" max="494" width="15.85546875" customWidth="1"/>
    <col min="495" max="495" width="14.28515625" customWidth="1"/>
    <col min="496" max="496" width="14.85546875" bestFit="1" customWidth="1"/>
    <col min="497" max="497" width="16.140625" customWidth="1"/>
    <col min="498" max="498" width="17.28515625" customWidth="1"/>
    <col min="499" max="499" width="15.85546875" bestFit="1" customWidth="1"/>
    <col min="500" max="500" width="18.7109375" bestFit="1" customWidth="1"/>
    <col min="502" max="502" width="14.28515625" bestFit="1" customWidth="1"/>
    <col min="503" max="503" width="18.7109375" bestFit="1" customWidth="1"/>
    <col min="504" max="505" width="15.85546875" bestFit="1" customWidth="1"/>
    <col min="506" max="506" width="14.85546875" bestFit="1" customWidth="1"/>
    <col min="507" max="507" width="14.28515625" bestFit="1" customWidth="1"/>
    <col min="508" max="508" width="15.28515625" customWidth="1"/>
    <col min="509" max="509" width="15.85546875" customWidth="1"/>
    <col min="510" max="510" width="14.28515625" customWidth="1"/>
    <col min="511" max="511" width="14.85546875" bestFit="1" customWidth="1"/>
    <col min="512" max="512" width="16.140625" customWidth="1"/>
    <col min="513" max="513" width="17.28515625" customWidth="1"/>
    <col min="514" max="514" width="15.85546875" bestFit="1" customWidth="1"/>
    <col min="515" max="515" width="18.7109375" bestFit="1" customWidth="1"/>
    <col min="676" max="676" width="5.7109375" customWidth="1"/>
    <col min="677" max="677" width="29" customWidth="1"/>
    <col min="678" max="678" width="17.140625" customWidth="1"/>
    <col min="679" max="679" width="11.140625" customWidth="1"/>
    <col min="680" max="680" width="15.7109375" customWidth="1"/>
    <col min="681" max="681" width="16.28515625" customWidth="1"/>
    <col min="682" max="682" width="21.140625" customWidth="1"/>
    <col min="683" max="683" width="13" customWidth="1"/>
    <col min="684" max="684" width="15.28515625" customWidth="1"/>
    <col min="685" max="686" width="14.28515625" customWidth="1"/>
    <col min="687" max="688" width="15" customWidth="1"/>
    <col min="689" max="689" width="17.7109375" customWidth="1"/>
    <col min="690" max="690" width="15.7109375" customWidth="1"/>
    <col min="691" max="692" width="15" customWidth="1"/>
    <col min="693" max="693" width="15.85546875" customWidth="1"/>
    <col min="694" max="694" width="17.85546875" customWidth="1"/>
    <col min="695" max="695" width="15.85546875" bestFit="1" customWidth="1"/>
    <col min="696" max="696" width="18.7109375" bestFit="1" customWidth="1"/>
    <col min="697" max="697" width="5.7109375" customWidth="1"/>
    <col min="698" max="698" width="16.5703125" customWidth="1"/>
    <col min="699" max="699" width="18.7109375" bestFit="1" customWidth="1"/>
    <col min="700" max="701" width="15.85546875" bestFit="1" customWidth="1"/>
    <col min="702" max="702" width="14.85546875" bestFit="1" customWidth="1"/>
    <col min="703" max="703" width="14.28515625" bestFit="1" customWidth="1"/>
    <col min="704" max="704" width="15.28515625" customWidth="1"/>
    <col min="705" max="705" width="15.85546875" customWidth="1"/>
    <col min="706" max="706" width="14.28515625" customWidth="1"/>
    <col min="707" max="707" width="14.85546875" bestFit="1" customWidth="1"/>
    <col min="708" max="708" width="16.140625" customWidth="1"/>
    <col min="709" max="709" width="17.28515625" customWidth="1"/>
    <col min="710" max="710" width="15.85546875" bestFit="1" customWidth="1"/>
    <col min="711" max="711" width="18.7109375" bestFit="1" customWidth="1"/>
    <col min="713" max="713" width="14.28515625" bestFit="1" customWidth="1"/>
    <col min="714" max="714" width="18.7109375" bestFit="1" customWidth="1"/>
    <col min="715" max="716" width="15.85546875" bestFit="1" customWidth="1"/>
    <col min="717" max="717" width="14.85546875" bestFit="1" customWidth="1"/>
    <col min="718" max="718" width="16.85546875" customWidth="1"/>
    <col min="719" max="719" width="15.28515625" customWidth="1"/>
    <col min="720" max="720" width="15.85546875" customWidth="1"/>
    <col min="721" max="721" width="14.28515625" customWidth="1"/>
    <col min="722" max="722" width="14.85546875" bestFit="1" customWidth="1"/>
    <col min="723" max="723" width="16.140625" customWidth="1"/>
    <col min="724" max="724" width="17.28515625" customWidth="1"/>
    <col min="725" max="725" width="15.85546875" bestFit="1" customWidth="1"/>
    <col min="726" max="726" width="18.7109375" bestFit="1" customWidth="1"/>
    <col min="728" max="728" width="14.28515625" bestFit="1" customWidth="1"/>
    <col min="729" max="729" width="18.7109375" bestFit="1" customWidth="1"/>
    <col min="730" max="731" width="15.85546875" bestFit="1" customWidth="1"/>
    <col min="732" max="732" width="14.85546875" bestFit="1" customWidth="1"/>
    <col min="733" max="733" width="14.28515625" bestFit="1" customWidth="1"/>
    <col min="734" max="734" width="15.28515625" customWidth="1"/>
    <col min="735" max="735" width="15.85546875" customWidth="1"/>
    <col min="736" max="736" width="14.28515625" customWidth="1"/>
    <col min="737" max="737" width="14.85546875" bestFit="1" customWidth="1"/>
    <col min="738" max="738" width="16.140625" customWidth="1"/>
    <col min="739" max="739" width="17.28515625" customWidth="1"/>
    <col min="740" max="740" width="15.85546875" bestFit="1" customWidth="1"/>
    <col min="741" max="741" width="18.7109375" bestFit="1" customWidth="1"/>
    <col min="743" max="743" width="14.28515625" bestFit="1" customWidth="1"/>
    <col min="744" max="744" width="18.7109375" bestFit="1" customWidth="1"/>
    <col min="745" max="746" width="15.85546875" bestFit="1" customWidth="1"/>
    <col min="747" max="747" width="14.85546875" bestFit="1" customWidth="1"/>
    <col min="748" max="748" width="14.28515625" bestFit="1" customWidth="1"/>
    <col min="749" max="749" width="15.28515625" customWidth="1"/>
    <col min="750" max="750" width="15.85546875" customWidth="1"/>
    <col min="751" max="751" width="14.28515625" customWidth="1"/>
    <col min="752" max="752" width="14.85546875" bestFit="1" customWidth="1"/>
    <col min="753" max="753" width="16.140625" customWidth="1"/>
    <col min="754" max="754" width="17.28515625" customWidth="1"/>
    <col min="755" max="755" width="15.85546875" bestFit="1" customWidth="1"/>
    <col min="756" max="756" width="18.7109375" bestFit="1" customWidth="1"/>
    <col min="758" max="758" width="14.28515625" bestFit="1" customWidth="1"/>
    <col min="759" max="759" width="18.7109375" bestFit="1" customWidth="1"/>
    <col min="760" max="761" width="15.85546875" bestFit="1" customWidth="1"/>
    <col min="762" max="762" width="14.85546875" bestFit="1" customWidth="1"/>
    <col min="763" max="763" width="14.28515625" bestFit="1" customWidth="1"/>
    <col min="764" max="764" width="15.28515625" customWidth="1"/>
    <col min="765" max="765" width="15.85546875" customWidth="1"/>
    <col min="766" max="766" width="14.28515625" customWidth="1"/>
    <col min="767" max="767" width="14.85546875" bestFit="1" customWidth="1"/>
    <col min="768" max="768" width="16.140625" customWidth="1"/>
    <col min="769" max="769" width="17.28515625" customWidth="1"/>
    <col min="770" max="770" width="15.85546875" bestFit="1" customWidth="1"/>
    <col min="771" max="771" width="18.7109375" bestFit="1" customWidth="1"/>
    <col min="932" max="932" width="5.7109375" customWidth="1"/>
    <col min="933" max="933" width="29" customWidth="1"/>
    <col min="934" max="934" width="17.140625" customWidth="1"/>
    <col min="935" max="935" width="11.140625" customWidth="1"/>
    <col min="936" max="936" width="15.7109375" customWidth="1"/>
    <col min="937" max="937" width="16.28515625" customWidth="1"/>
    <col min="938" max="938" width="21.140625" customWidth="1"/>
    <col min="939" max="939" width="13" customWidth="1"/>
    <col min="940" max="940" width="15.28515625" customWidth="1"/>
    <col min="941" max="942" width="14.28515625" customWidth="1"/>
    <col min="943" max="944" width="15" customWidth="1"/>
    <col min="945" max="945" width="17.7109375" customWidth="1"/>
    <col min="946" max="946" width="15.7109375" customWidth="1"/>
    <col min="947" max="948" width="15" customWidth="1"/>
    <col min="949" max="949" width="15.85546875" customWidth="1"/>
    <col min="950" max="950" width="17.85546875" customWidth="1"/>
    <col min="951" max="951" width="15.85546875" bestFit="1" customWidth="1"/>
    <col min="952" max="952" width="18.7109375" bestFit="1" customWidth="1"/>
    <col min="953" max="953" width="5.7109375" customWidth="1"/>
    <col min="954" max="954" width="16.5703125" customWidth="1"/>
    <col min="955" max="955" width="18.7109375" bestFit="1" customWidth="1"/>
    <col min="956" max="957" width="15.85546875" bestFit="1" customWidth="1"/>
    <col min="958" max="958" width="14.85546875" bestFit="1" customWidth="1"/>
    <col min="959" max="959" width="14.28515625" bestFit="1" customWidth="1"/>
    <col min="960" max="960" width="15.28515625" customWidth="1"/>
    <col min="961" max="961" width="15.85546875" customWidth="1"/>
    <col min="962" max="962" width="14.28515625" customWidth="1"/>
    <col min="963" max="963" width="14.85546875" bestFit="1" customWidth="1"/>
    <col min="964" max="964" width="16.140625" customWidth="1"/>
    <col min="965" max="965" width="17.28515625" customWidth="1"/>
    <col min="966" max="966" width="15.85546875" bestFit="1" customWidth="1"/>
    <col min="967" max="967" width="18.7109375" bestFit="1" customWidth="1"/>
    <col min="969" max="969" width="14.28515625" bestFit="1" customWidth="1"/>
    <col min="970" max="970" width="18.7109375" bestFit="1" customWidth="1"/>
    <col min="971" max="972" width="15.85546875" bestFit="1" customWidth="1"/>
    <col min="973" max="973" width="14.85546875" bestFit="1" customWidth="1"/>
    <col min="974" max="974" width="16.85546875" customWidth="1"/>
    <col min="975" max="975" width="15.28515625" customWidth="1"/>
    <col min="976" max="976" width="15.85546875" customWidth="1"/>
    <col min="977" max="977" width="14.28515625" customWidth="1"/>
    <col min="978" max="978" width="14.85546875" bestFit="1" customWidth="1"/>
    <col min="979" max="979" width="16.140625" customWidth="1"/>
    <col min="980" max="980" width="17.28515625" customWidth="1"/>
    <col min="981" max="981" width="15.85546875" bestFit="1" customWidth="1"/>
    <col min="982" max="982" width="18.7109375" bestFit="1" customWidth="1"/>
    <col min="984" max="984" width="14.28515625" bestFit="1" customWidth="1"/>
    <col min="985" max="985" width="18.7109375" bestFit="1" customWidth="1"/>
    <col min="986" max="987" width="15.85546875" bestFit="1" customWidth="1"/>
    <col min="988" max="988" width="14.85546875" bestFit="1" customWidth="1"/>
    <col min="989" max="989" width="14.28515625" bestFit="1" customWidth="1"/>
    <col min="990" max="990" width="15.28515625" customWidth="1"/>
    <col min="991" max="991" width="15.85546875" customWidth="1"/>
    <col min="992" max="992" width="14.28515625" customWidth="1"/>
    <col min="993" max="993" width="14.85546875" bestFit="1" customWidth="1"/>
    <col min="994" max="994" width="16.140625" customWidth="1"/>
    <col min="995" max="995" width="17.28515625" customWidth="1"/>
    <col min="996" max="996" width="15.85546875" bestFit="1" customWidth="1"/>
    <col min="997" max="997" width="18.7109375" bestFit="1" customWidth="1"/>
    <col min="999" max="999" width="14.28515625" bestFit="1" customWidth="1"/>
    <col min="1000" max="1000" width="18.7109375" bestFit="1" customWidth="1"/>
    <col min="1001" max="1002" width="15.85546875" bestFit="1" customWidth="1"/>
    <col min="1003" max="1003" width="14.85546875" bestFit="1" customWidth="1"/>
    <col min="1004" max="1004" width="14.28515625" bestFit="1" customWidth="1"/>
    <col min="1005" max="1005" width="15.28515625" customWidth="1"/>
    <col min="1006" max="1006" width="15.85546875" customWidth="1"/>
    <col min="1007" max="1007" width="14.28515625" customWidth="1"/>
    <col min="1008" max="1008" width="14.85546875" bestFit="1" customWidth="1"/>
    <col min="1009" max="1009" width="16.140625" customWidth="1"/>
    <col min="1010" max="1010" width="17.28515625" customWidth="1"/>
    <col min="1011" max="1011" width="15.85546875" bestFit="1" customWidth="1"/>
    <col min="1012" max="1012" width="18.7109375" bestFit="1" customWidth="1"/>
    <col min="1014" max="1014" width="14.28515625" bestFit="1" customWidth="1"/>
    <col min="1015" max="1015" width="18.7109375" bestFit="1" customWidth="1"/>
    <col min="1016" max="1017" width="15.85546875" bestFit="1" customWidth="1"/>
    <col min="1018" max="1018" width="14.85546875" bestFit="1" customWidth="1"/>
    <col min="1019" max="1019" width="14.28515625" bestFit="1" customWidth="1"/>
    <col min="1020" max="1020" width="15.28515625" customWidth="1"/>
    <col min="1021" max="1021" width="15.85546875" customWidth="1"/>
    <col min="1022" max="1022" width="14.28515625" customWidth="1"/>
    <col min="1023" max="1023" width="14.85546875" bestFit="1" customWidth="1"/>
    <col min="1024" max="1024" width="16.140625" customWidth="1"/>
    <col min="1025" max="1025" width="17.28515625" customWidth="1"/>
    <col min="1026" max="1026" width="15.85546875" bestFit="1" customWidth="1"/>
    <col min="1027" max="1027" width="18.7109375" bestFit="1" customWidth="1"/>
    <col min="1188" max="1188" width="5.7109375" customWidth="1"/>
    <col min="1189" max="1189" width="29" customWidth="1"/>
    <col min="1190" max="1190" width="17.140625" customWidth="1"/>
    <col min="1191" max="1191" width="11.140625" customWidth="1"/>
    <col min="1192" max="1192" width="15.7109375" customWidth="1"/>
    <col min="1193" max="1193" width="16.28515625" customWidth="1"/>
    <col min="1194" max="1194" width="21.140625" customWidth="1"/>
    <col min="1195" max="1195" width="13" customWidth="1"/>
    <col min="1196" max="1196" width="15.28515625" customWidth="1"/>
    <col min="1197" max="1198" width="14.28515625" customWidth="1"/>
    <col min="1199" max="1200" width="15" customWidth="1"/>
    <col min="1201" max="1201" width="17.7109375" customWidth="1"/>
    <col min="1202" max="1202" width="15.7109375" customWidth="1"/>
    <col min="1203" max="1204" width="15" customWidth="1"/>
    <col min="1205" max="1205" width="15.85546875" customWidth="1"/>
    <col min="1206" max="1206" width="17.85546875" customWidth="1"/>
    <col min="1207" max="1207" width="15.85546875" bestFit="1" customWidth="1"/>
    <col min="1208" max="1208" width="18.7109375" bestFit="1" customWidth="1"/>
    <col min="1209" max="1209" width="5.7109375" customWidth="1"/>
    <col min="1210" max="1210" width="16.5703125" customWidth="1"/>
    <col min="1211" max="1211" width="18.7109375" bestFit="1" customWidth="1"/>
    <col min="1212" max="1213" width="15.85546875" bestFit="1" customWidth="1"/>
    <col min="1214" max="1214" width="14.85546875" bestFit="1" customWidth="1"/>
    <col min="1215" max="1215" width="14.28515625" bestFit="1" customWidth="1"/>
    <col min="1216" max="1216" width="15.28515625" customWidth="1"/>
    <col min="1217" max="1217" width="15.85546875" customWidth="1"/>
    <col min="1218" max="1218" width="14.28515625" customWidth="1"/>
    <col min="1219" max="1219" width="14.85546875" bestFit="1" customWidth="1"/>
    <col min="1220" max="1220" width="16.140625" customWidth="1"/>
    <col min="1221" max="1221" width="17.28515625" customWidth="1"/>
    <col min="1222" max="1222" width="15.85546875" bestFit="1" customWidth="1"/>
    <col min="1223" max="1223" width="18.7109375" bestFit="1" customWidth="1"/>
    <col min="1225" max="1225" width="14.28515625" bestFit="1" customWidth="1"/>
    <col min="1226" max="1226" width="18.7109375" bestFit="1" customWidth="1"/>
    <col min="1227" max="1228" width="15.85546875" bestFit="1" customWidth="1"/>
    <col min="1229" max="1229" width="14.85546875" bestFit="1" customWidth="1"/>
    <col min="1230" max="1230" width="16.85546875" customWidth="1"/>
    <col min="1231" max="1231" width="15.28515625" customWidth="1"/>
    <col min="1232" max="1232" width="15.85546875" customWidth="1"/>
    <col min="1233" max="1233" width="14.28515625" customWidth="1"/>
    <col min="1234" max="1234" width="14.85546875" bestFit="1" customWidth="1"/>
    <col min="1235" max="1235" width="16.140625" customWidth="1"/>
    <col min="1236" max="1236" width="17.28515625" customWidth="1"/>
    <col min="1237" max="1237" width="15.85546875" bestFit="1" customWidth="1"/>
    <col min="1238" max="1238" width="18.7109375" bestFit="1" customWidth="1"/>
    <col min="1240" max="1240" width="14.28515625" bestFit="1" customWidth="1"/>
    <col min="1241" max="1241" width="18.7109375" bestFit="1" customWidth="1"/>
    <col min="1242" max="1243" width="15.85546875" bestFit="1" customWidth="1"/>
    <col min="1244" max="1244" width="14.85546875" bestFit="1" customWidth="1"/>
    <col min="1245" max="1245" width="14.28515625" bestFit="1" customWidth="1"/>
    <col min="1246" max="1246" width="15.28515625" customWidth="1"/>
    <col min="1247" max="1247" width="15.85546875" customWidth="1"/>
    <col min="1248" max="1248" width="14.28515625" customWidth="1"/>
    <col min="1249" max="1249" width="14.85546875" bestFit="1" customWidth="1"/>
    <col min="1250" max="1250" width="16.140625" customWidth="1"/>
    <col min="1251" max="1251" width="17.28515625" customWidth="1"/>
    <col min="1252" max="1252" width="15.85546875" bestFit="1" customWidth="1"/>
    <col min="1253" max="1253" width="18.7109375" bestFit="1" customWidth="1"/>
    <col min="1255" max="1255" width="14.28515625" bestFit="1" customWidth="1"/>
    <col min="1256" max="1256" width="18.7109375" bestFit="1" customWidth="1"/>
    <col min="1257" max="1258" width="15.85546875" bestFit="1" customWidth="1"/>
    <col min="1259" max="1259" width="14.85546875" bestFit="1" customWidth="1"/>
    <col min="1260" max="1260" width="14.28515625" bestFit="1" customWidth="1"/>
    <col min="1261" max="1261" width="15.28515625" customWidth="1"/>
    <col min="1262" max="1262" width="15.85546875" customWidth="1"/>
    <col min="1263" max="1263" width="14.28515625" customWidth="1"/>
    <col min="1264" max="1264" width="14.85546875" bestFit="1" customWidth="1"/>
    <col min="1265" max="1265" width="16.140625" customWidth="1"/>
    <col min="1266" max="1266" width="17.28515625" customWidth="1"/>
    <col min="1267" max="1267" width="15.85546875" bestFit="1" customWidth="1"/>
    <col min="1268" max="1268" width="18.7109375" bestFit="1" customWidth="1"/>
    <col min="1270" max="1270" width="14.28515625" bestFit="1" customWidth="1"/>
    <col min="1271" max="1271" width="18.7109375" bestFit="1" customWidth="1"/>
    <col min="1272" max="1273" width="15.85546875" bestFit="1" customWidth="1"/>
    <col min="1274" max="1274" width="14.85546875" bestFit="1" customWidth="1"/>
    <col min="1275" max="1275" width="14.28515625" bestFit="1" customWidth="1"/>
    <col min="1276" max="1276" width="15.28515625" customWidth="1"/>
    <col min="1277" max="1277" width="15.85546875" customWidth="1"/>
    <col min="1278" max="1278" width="14.28515625" customWidth="1"/>
    <col min="1279" max="1279" width="14.85546875" bestFit="1" customWidth="1"/>
    <col min="1280" max="1280" width="16.140625" customWidth="1"/>
    <col min="1281" max="1281" width="17.28515625" customWidth="1"/>
    <col min="1282" max="1282" width="15.85546875" bestFit="1" customWidth="1"/>
    <col min="1283" max="1283" width="18.7109375" bestFit="1" customWidth="1"/>
    <col min="1444" max="1444" width="5.7109375" customWidth="1"/>
    <col min="1445" max="1445" width="29" customWidth="1"/>
    <col min="1446" max="1446" width="17.140625" customWidth="1"/>
    <col min="1447" max="1447" width="11.140625" customWidth="1"/>
    <col min="1448" max="1448" width="15.7109375" customWidth="1"/>
    <col min="1449" max="1449" width="16.28515625" customWidth="1"/>
    <col min="1450" max="1450" width="21.140625" customWidth="1"/>
    <col min="1451" max="1451" width="13" customWidth="1"/>
    <col min="1452" max="1452" width="15.28515625" customWidth="1"/>
    <col min="1453" max="1454" width="14.28515625" customWidth="1"/>
    <col min="1455" max="1456" width="15" customWidth="1"/>
    <col min="1457" max="1457" width="17.7109375" customWidth="1"/>
    <col min="1458" max="1458" width="15.7109375" customWidth="1"/>
    <col min="1459" max="1460" width="15" customWidth="1"/>
    <col min="1461" max="1461" width="15.85546875" customWidth="1"/>
    <col min="1462" max="1462" width="17.85546875" customWidth="1"/>
    <col min="1463" max="1463" width="15.85546875" bestFit="1" customWidth="1"/>
    <col min="1464" max="1464" width="18.7109375" bestFit="1" customWidth="1"/>
    <col min="1465" max="1465" width="5.7109375" customWidth="1"/>
    <col min="1466" max="1466" width="16.5703125" customWidth="1"/>
    <col min="1467" max="1467" width="18.7109375" bestFit="1" customWidth="1"/>
    <col min="1468" max="1469" width="15.85546875" bestFit="1" customWidth="1"/>
    <col min="1470" max="1470" width="14.85546875" bestFit="1" customWidth="1"/>
    <col min="1471" max="1471" width="14.28515625" bestFit="1" customWidth="1"/>
    <col min="1472" max="1472" width="15.28515625" customWidth="1"/>
    <col min="1473" max="1473" width="15.85546875" customWidth="1"/>
    <col min="1474" max="1474" width="14.28515625" customWidth="1"/>
    <col min="1475" max="1475" width="14.85546875" bestFit="1" customWidth="1"/>
    <col min="1476" max="1476" width="16.140625" customWidth="1"/>
    <col min="1477" max="1477" width="17.28515625" customWidth="1"/>
    <col min="1478" max="1478" width="15.85546875" bestFit="1" customWidth="1"/>
    <col min="1479" max="1479" width="18.7109375" bestFit="1" customWidth="1"/>
    <col min="1481" max="1481" width="14.28515625" bestFit="1" customWidth="1"/>
    <col min="1482" max="1482" width="18.7109375" bestFit="1" customWidth="1"/>
    <col min="1483" max="1484" width="15.85546875" bestFit="1" customWidth="1"/>
    <col min="1485" max="1485" width="14.85546875" bestFit="1" customWidth="1"/>
    <col min="1486" max="1486" width="16.85546875" customWidth="1"/>
    <col min="1487" max="1487" width="15.28515625" customWidth="1"/>
    <col min="1488" max="1488" width="15.85546875" customWidth="1"/>
    <col min="1489" max="1489" width="14.28515625" customWidth="1"/>
    <col min="1490" max="1490" width="14.85546875" bestFit="1" customWidth="1"/>
    <col min="1491" max="1491" width="16.140625" customWidth="1"/>
    <col min="1492" max="1492" width="17.28515625" customWidth="1"/>
    <col min="1493" max="1493" width="15.85546875" bestFit="1" customWidth="1"/>
    <col min="1494" max="1494" width="18.7109375" bestFit="1" customWidth="1"/>
    <col min="1496" max="1496" width="14.28515625" bestFit="1" customWidth="1"/>
    <col min="1497" max="1497" width="18.7109375" bestFit="1" customWidth="1"/>
    <col min="1498" max="1499" width="15.85546875" bestFit="1" customWidth="1"/>
    <col min="1500" max="1500" width="14.85546875" bestFit="1" customWidth="1"/>
    <col min="1501" max="1501" width="14.28515625" bestFit="1" customWidth="1"/>
    <col min="1502" max="1502" width="15.28515625" customWidth="1"/>
    <col min="1503" max="1503" width="15.85546875" customWidth="1"/>
    <col min="1504" max="1504" width="14.28515625" customWidth="1"/>
    <col min="1505" max="1505" width="14.85546875" bestFit="1" customWidth="1"/>
    <col min="1506" max="1506" width="16.140625" customWidth="1"/>
    <col min="1507" max="1507" width="17.28515625" customWidth="1"/>
    <col min="1508" max="1508" width="15.85546875" bestFit="1" customWidth="1"/>
    <col min="1509" max="1509" width="18.7109375" bestFit="1" customWidth="1"/>
    <col min="1511" max="1511" width="14.28515625" bestFit="1" customWidth="1"/>
    <col min="1512" max="1512" width="18.7109375" bestFit="1" customWidth="1"/>
    <col min="1513" max="1514" width="15.85546875" bestFit="1" customWidth="1"/>
    <col min="1515" max="1515" width="14.85546875" bestFit="1" customWidth="1"/>
    <col min="1516" max="1516" width="14.28515625" bestFit="1" customWidth="1"/>
    <col min="1517" max="1517" width="15.28515625" customWidth="1"/>
    <col min="1518" max="1518" width="15.85546875" customWidth="1"/>
    <col min="1519" max="1519" width="14.28515625" customWidth="1"/>
    <col min="1520" max="1520" width="14.85546875" bestFit="1" customWidth="1"/>
    <col min="1521" max="1521" width="16.140625" customWidth="1"/>
    <col min="1522" max="1522" width="17.28515625" customWidth="1"/>
    <col min="1523" max="1523" width="15.85546875" bestFit="1" customWidth="1"/>
    <col min="1524" max="1524" width="18.7109375" bestFit="1" customWidth="1"/>
    <col min="1526" max="1526" width="14.28515625" bestFit="1" customWidth="1"/>
    <col min="1527" max="1527" width="18.7109375" bestFit="1" customWidth="1"/>
    <col min="1528" max="1529" width="15.85546875" bestFit="1" customWidth="1"/>
    <col min="1530" max="1530" width="14.85546875" bestFit="1" customWidth="1"/>
    <col min="1531" max="1531" width="14.28515625" bestFit="1" customWidth="1"/>
    <col min="1532" max="1532" width="15.28515625" customWidth="1"/>
    <col min="1533" max="1533" width="15.85546875" customWidth="1"/>
    <col min="1534" max="1534" width="14.28515625" customWidth="1"/>
    <col min="1535" max="1535" width="14.85546875" bestFit="1" customWidth="1"/>
    <col min="1536" max="1536" width="16.140625" customWidth="1"/>
    <col min="1537" max="1537" width="17.28515625" customWidth="1"/>
    <col min="1538" max="1538" width="15.85546875" bestFit="1" customWidth="1"/>
    <col min="1539" max="1539" width="18.7109375" bestFit="1" customWidth="1"/>
    <col min="1700" max="1700" width="5.7109375" customWidth="1"/>
    <col min="1701" max="1701" width="29" customWidth="1"/>
    <col min="1702" max="1702" width="17.140625" customWidth="1"/>
    <col min="1703" max="1703" width="11.140625" customWidth="1"/>
    <col min="1704" max="1704" width="15.7109375" customWidth="1"/>
    <col min="1705" max="1705" width="16.28515625" customWidth="1"/>
    <col min="1706" max="1706" width="21.140625" customWidth="1"/>
    <col min="1707" max="1707" width="13" customWidth="1"/>
    <col min="1708" max="1708" width="15.28515625" customWidth="1"/>
    <col min="1709" max="1710" width="14.28515625" customWidth="1"/>
    <col min="1711" max="1712" width="15" customWidth="1"/>
    <col min="1713" max="1713" width="17.7109375" customWidth="1"/>
    <col min="1714" max="1714" width="15.7109375" customWidth="1"/>
    <col min="1715" max="1716" width="15" customWidth="1"/>
    <col min="1717" max="1717" width="15.85546875" customWidth="1"/>
    <col min="1718" max="1718" width="17.85546875" customWidth="1"/>
    <col min="1719" max="1719" width="15.85546875" bestFit="1" customWidth="1"/>
    <col min="1720" max="1720" width="18.7109375" bestFit="1" customWidth="1"/>
    <col min="1721" max="1721" width="5.7109375" customWidth="1"/>
    <col min="1722" max="1722" width="16.5703125" customWidth="1"/>
    <col min="1723" max="1723" width="18.7109375" bestFit="1" customWidth="1"/>
    <col min="1724" max="1725" width="15.85546875" bestFit="1" customWidth="1"/>
    <col min="1726" max="1726" width="14.85546875" bestFit="1" customWidth="1"/>
    <col min="1727" max="1727" width="14.28515625" bestFit="1" customWidth="1"/>
    <col min="1728" max="1728" width="15.28515625" customWidth="1"/>
    <col min="1729" max="1729" width="15.85546875" customWidth="1"/>
    <col min="1730" max="1730" width="14.28515625" customWidth="1"/>
    <col min="1731" max="1731" width="14.85546875" bestFit="1" customWidth="1"/>
    <col min="1732" max="1732" width="16.140625" customWidth="1"/>
    <col min="1733" max="1733" width="17.28515625" customWidth="1"/>
    <col min="1734" max="1734" width="15.85546875" bestFit="1" customWidth="1"/>
    <col min="1735" max="1735" width="18.7109375" bestFit="1" customWidth="1"/>
    <col min="1737" max="1737" width="14.28515625" bestFit="1" customWidth="1"/>
    <col min="1738" max="1738" width="18.7109375" bestFit="1" customWidth="1"/>
    <col min="1739" max="1740" width="15.85546875" bestFit="1" customWidth="1"/>
    <col min="1741" max="1741" width="14.85546875" bestFit="1" customWidth="1"/>
    <col min="1742" max="1742" width="16.85546875" customWidth="1"/>
    <col min="1743" max="1743" width="15.28515625" customWidth="1"/>
    <col min="1744" max="1744" width="15.85546875" customWidth="1"/>
    <col min="1745" max="1745" width="14.28515625" customWidth="1"/>
    <col min="1746" max="1746" width="14.85546875" bestFit="1" customWidth="1"/>
    <col min="1747" max="1747" width="16.140625" customWidth="1"/>
    <col min="1748" max="1748" width="17.28515625" customWidth="1"/>
    <col min="1749" max="1749" width="15.85546875" bestFit="1" customWidth="1"/>
    <col min="1750" max="1750" width="18.7109375" bestFit="1" customWidth="1"/>
    <col min="1752" max="1752" width="14.28515625" bestFit="1" customWidth="1"/>
    <col min="1753" max="1753" width="18.7109375" bestFit="1" customWidth="1"/>
    <col min="1754" max="1755" width="15.85546875" bestFit="1" customWidth="1"/>
    <col min="1756" max="1756" width="14.85546875" bestFit="1" customWidth="1"/>
    <col min="1757" max="1757" width="14.28515625" bestFit="1" customWidth="1"/>
    <col min="1758" max="1758" width="15.28515625" customWidth="1"/>
    <col min="1759" max="1759" width="15.85546875" customWidth="1"/>
    <col min="1760" max="1760" width="14.28515625" customWidth="1"/>
    <col min="1761" max="1761" width="14.85546875" bestFit="1" customWidth="1"/>
    <col min="1762" max="1762" width="16.140625" customWidth="1"/>
    <col min="1763" max="1763" width="17.28515625" customWidth="1"/>
    <col min="1764" max="1764" width="15.85546875" bestFit="1" customWidth="1"/>
    <col min="1765" max="1765" width="18.7109375" bestFit="1" customWidth="1"/>
    <col min="1767" max="1767" width="14.28515625" bestFit="1" customWidth="1"/>
    <col min="1768" max="1768" width="18.7109375" bestFit="1" customWidth="1"/>
    <col min="1769" max="1770" width="15.85546875" bestFit="1" customWidth="1"/>
    <col min="1771" max="1771" width="14.85546875" bestFit="1" customWidth="1"/>
    <col min="1772" max="1772" width="14.28515625" bestFit="1" customWidth="1"/>
    <col min="1773" max="1773" width="15.28515625" customWidth="1"/>
    <col min="1774" max="1774" width="15.85546875" customWidth="1"/>
    <col min="1775" max="1775" width="14.28515625" customWidth="1"/>
    <col min="1776" max="1776" width="14.85546875" bestFit="1" customWidth="1"/>
    <col min="1777" max="1777" width="16.140625" customWidth="1"/>
    <col min="1778" max="1778" width="17.28515625" customWidth="1"/>
    <col min="1779" max="1779" width="15.85546875" bestFit="1" customWidth="1"/>
    <col min="1780" max="1780" width="18.7109375" bestFit="1" customWidth="1"/>
    <col min="1782" max="1782" width="14.28515625" bestFit="1" customWidth="1"/>
    <col min="1783" max="1783" width="18.7109375" bestFit="1" customWidth="1"/>
    <col min="1784" max="1785" width="15.85546875" bestFit="1" customWidth="1"/>
    <col min="1786" max="1786" width="14.85546875" bestFit="1" customWidth="1"/>
    <col min="1787" max="1787" width="14.28515625" bestFit="1" customWidth="1"/>
    <col min="1788" max="1788" width="15.28515625" customWidth="1"/>
    <col min="1789" max="1789" width="15.85546875" customWidth="1"/>
    <col min="1790" max="1790" width="14.28515625" customWidth="1"/>
    <col min="1791" max="1791" width="14.85546875" bestFit="1" customWidth="1"/>
    <col min="1792" max="1792" width="16.140625" customWidth="1"/>
    <col min="1793" max="1793" width="17.28515625" customWidth="1"/>
    <col min="1794" max="1794" width="15.85546875" bestFit="1" customWidth="1"/>
    <col min="1795" max="1795" width="18.7109375" bestFit="1" customWidth="1"/>
    <col min="1956" max="1956" width="5.7109375" customWidth="1"/>
    <col min="1957" max="1957" width="29" customWidth="1"/>
    <col min="1958" max="1958" width="17.140625" customWidth="1"/>
    <col min="1959" max="1959" width="11.140625" customWidth="1"/>
    <col min="1960" max="1960" width="15.7109375" customWidth="1"/>
    <col min="1961" max="1961" width="16.28515625" customWidth="1"/>
    <col min="1962" max="1962" width="21.140625" customWidth="1"/>
    <col min="1963" max="1963" width="13" customWidth="1"/>
    <col min="1964" max="1964" width="15.28515625" customWidth="1"/>
    <col min="1965" max="1966" width="14.28515625" customWidth="1"/>
    <col min="1967" max="1968" width="15" customWidth="1"/>
    <col min="1969" max="1969" width="17.7109375" customWidth="1"/>
    <col min="1970" max="1970" width="15.7109375" customWidth="1"/>
    <col min="1971" max="1972" width="15" customWidth="1"/>
    <col min="1973" max="1973" width="15.85546875" customWidth="1"/>
    <col min="1974" max="1974" width="17.85546875" customWidth="1"/>
    <col min="1975" max="1975" width="15.85546875" bestFit="1" customWidth="1"/>
    <col min="1976" max="1976" width="18.7109375" bestFit="1" customWidth="1"/>
    <col min="1977" max="1977" width="5.7109375" customWidth="1"/>
    <col min="1978" max="1978" width="16.5703125" customWidth="1"/>
    <col min="1979" max="1979" width="18.7109375" bestFit="1" customWidth="1"/>
    <col min="1980" max="1981" width="15.85546875" bestFit="1" customWidth="1"/>
    <col min="1982" max="1982" width="14.85546875" bestFit="1" customWidth="1"/>
    <col min="1983" max="1983" width="14.28515625" bestFit="1" customWidth="1"/>
    <col min="1984" max="1984" width="15.28515625" customWidth="1"/>
    <col min="1985" max="1985" width="15.85546875" customWidth="1"/>
    <col min="1986" max="1986" width="14.28515625" customWidth="1"/>
    <col min="1987" max="1987" width="14.85546875" bestFit="1" customWidth="1"/>
    <col min="1988" max="1988" width="16.140625" customWidth="1"/>
    <col min="1989" max="1989" width="17.28515625" customWidth="1"/>
    <col min="1990" max="1990" width="15.85546875" bestFit="1" customWidth="1"/>
    <col min="1991" max="1991" width="18.7109375" bestFit="1" customWidth="1"/>
    <col min="1993" max="1993" width="14.28515625" bestFit="1" customWidth="1"/>
    <col min="1994" max="1994" width="18.7109375" bestFit="1" customWidth="1"/>
    <col min="1995" max="1996" width="15.85546875" bestFit="1" customWidth="1"/>
    <col min="1997" max="1997" width="14.85546875" bestFit="1" customWidth="1"/>
    <col min="1998" max="1998" width="16.85546875" customWidth="1"/>
    <col min="1999" max="1999" width="15.28515625" customWidth="1"/>
    <col min="2000" max="2000" width="15.85546875" customWidth="1"/>
    <col min="2001" max="2001" width="14.28515625" customWidth="1"/>
    <col min="2002" max="2002" width="14.85546875" bestFit="1" customWidth="1"/>
    <col min="2003" max="2003" width="16.140625" customWidth="1"/>
    <col min="2004" max="2004" width="17.28515625" customWidth="1"/>
    <col min="2005" max="2005" width="15.85546875" bestFit="1" customWidth="1"/>
    <col min="2006" max="2006" width="18.7109375" bestFit="1" customWidth="1"/>
    <col min="2008" max="2008" width="14.28515625" bestFit="1" customWidth="1"/>
    <col min="2009" max="2009" width="18.7109375" bestFit="1" customWidth="1"/>
    <col min="2010" max="2011" width="15.85546875" bestFit="1" customWidth="1"/>
    <col min="2012" max="2012" width="14.85546875" bestFit="1" customWidth="1"/>
    <col min="2013" max="2013" width="14.28515625" bestFit="1" customWidth="1"/>
    <col min="2014" max="2014" width="15.28515625" customWidth="1"/>
    <col min="2015" max="2015" width="15.85546875" customWidth="1"/>
    <col min="2016" max="2016" width="14.28515625" customWidth="1"/>
    <col min="2017" max="2017" width="14.85546875" bestFit="1" customWidth="1"/>
    <col min="2018" max="2018" width="16.140625" customWidth="1"/>
    <col min="2019" max="2019" width="17.28515625" customWidth="1"/>
    <col min="2020" max="2020" width="15.85546875" bestFit="1" customWidth="1"/>
    <col min="2021" max="2021" width="18.7109375" bestFit="1" customWidth="1"/>
    <col min="2023" max="2023" width="14.28515625" bestFit="1" customWidth="1"/>
    <col min="2024" max="2024" width="18.7109375" bestFit="1" customWidth="1"/>
    <col min="2025" max="2026" width="15.85546875" bestFit="1" customWidth="1"/>
    <col min="2027" max="2027" width="14.85546875" bestFit="1" customWidth="1"/>
    <col min="2028" max="2028" width="14.28515625" bestFit="1" customWidth="1"/>
    <col min="2029" max="2029" width="15.28515625" customWidth="1"/>
    <col min="2030" max="2030" width="15.85546875" customWidth="1"/>
    <col min="2031" max="2031" width="14.28515625" customWidth="1"/>
    <col min="2032" max="2032" width="14.85546875" bestFit="1" customWidth="1"/>
    <col min="2033" max="2033" width="16.140625" customWidth="1"/>
    <col min="2034" max="2034" width="17.28515625" customWidth="1"/>
    <col min="2035" max="2035" width="15.85546875" bestFit="1" customWidth="1"/>
    <col min="2036" max="2036" width="18.7109375" bestFit="1" customWidth="1"/>
    <col min="2038" max="2038" width="14.28515625" bestFit="1" customWidth="1"/>
    <col min="2039" max="2039" width="18.7109375" bestFit="1" customWidth="1"/>
    <col min="2040" max="2041" width="15.85546875" bestFit="1" customWidth="1"/>
    <col min="2042" max="2042" width="14.85546875" bestFit="1" customWidth="1"/>
    <col min="2043" max="2043" width="14.28515625" bestFit="1" customWidth="1"/>
    <col min="2044" max="2044" width="15.28515625" customWidth="1"/>
    <col min="2045" max="2045" width="15.85546875" customWidth="1"/>
    <col min="2046" max="2046" width="14.28515625" customWidth="1"/>
    <col min="2047" max="2047" width="14.85546875" bestFit="1" customWidth="1"/>
    <col min="2048" max="2048" width="16.140625" customWidth="1"/>
    <col min="2049" max="2049" width="17.28515625" customWidth="1"/>
    <col min="2050" max="2050" width="15.85546875" bestFit="1" customWidth="1"/>
    <col min="2051" max="2051" width="18.7109375" bestFit="1" customWidth="1"/>
    <col min="2212" max="2212" width="5.7109375" customWidth="1"/>
    <col min="2213" max="2213" width="29" customWidth="1"/>
    <col min="2214" max="2214" width="17.140625" customWidth="1"/>
    <col min="2215" max="2215" width="11.140625" customWidth="1"/>
    <col min="2216" max="2216" width="15.7109375" customWidth="1"/>
    <col min="2217" max="2217" width="16.28515625" customWidth="1"/>
    <col min="2218" max="2218" width="21.140625" customWidth="1"/>
    <col min="2219" max="2219" width="13" customWidth="1"/>
    <col min="2220" max="2220" width="15.28515625" customWidth="1"/>
    <col min="2221" max="2222" width="14.28515625" customWidth="1"/>
    <col min="2223" max="2224" width="15" customWidth="1"/>
    <col min="2225" max="2225" width="17.7109375" customWidth="1"/>
    <col min="2226" max="2226" width="15.7109375" customWidth="1"/>
    <col min="2227" max="2228" width="15" customWidth="1"/>
    <col min="2229" max="2229" width="15.85546875" customWidth="1"/>
    <col min="2230" max="2230" width="17.85546875" customWidth="1"/>
    <col min="2231" max="2231" width="15.85546875" bestFit="1" customWidth="1"/>
    <col min="2232" max="2232" width="18.7109375" bestFit="1" customWidth="1"/>
    <col min="2233" max="2233" width="5.7109375" customWidth="1"/>
    <col min="2234" max="2234" width="16.5703125" customWidth="1"/>
    <col min="2235" max="2235" width="18.7109375" bestFit="1" customWidth="1"/>
    <col min="2236" max="2237" width="15.85546875" bestFit="1" customWidth="1"/>
    <col min="2238" max="2238" width="14.85546875" bestFit="1" customWidth="1"/>
    <col min="2239" max="2239" width="14.28515625" bestFit="1" customWidth="1"/>
    <col min="2240" max="2240" width="15.28515625" customWidth="1"/>
    <col min="2241" max="2241" width="15.85546875" customWidth="1"/>
    <col min="2242" max="2242" width="14.28515625" customWidth="1"/>
    <col min="2243" max="2243" width="14.85546875" bestFit="1" customWidth="1"/>
    <col min="2244" max="2244" width="16.140625" customWidth="1"/>
    <col min="2245" max="2245" width="17.28515625" customWidth="1"/>
    <col min="2246" max="2246" width="15.85546875" bestFit="1" customWidth="1"/>
    <col min="2247" max="2247" width="18.7109375" bestFit="1" customWidth="1"/>
    <col min="2249" max="2249" width="14.28515625" bestFit="1" customWidth="1"/>
    <col min="2250" max="2250" width="18.7109375" bestFit="1" customWidth="1"/>
    <col min="2251" max="2252" width="15.85546875" bestFit="1" customWidth="1"/>
    <col min="2253" max="2253" width="14.85546875" bestFit="1" customWidth="1"/>
    <col min="2254" max="2254" width="16.85546875" customWidth="1"/>
    <col min="2255" max="2255" width="15.28515625" customWidth="1"/>
    <col min="2256" max="2256" width="15.85546875" customWidth="1"/>
    <col min="2257" max="2257" width="14.28515625" customWidth="1"/>
    <col min="2258" max="2258" width="14.85546875" bestFit="1" customWidth="1"/>
    <col min="2259" max="2259" width="16.140625" customWidth="1"/>
    <col min="2260" max="2260" width="17.28515625" customWidth="1"/>
    <col min="2261" max="2261" width="15.85546875" bestFit="1" customWidth="1"/>
    <col min="2262" max="2262" width="18.7109375" bestFit="1" customWidth="1"/>
    <col min="2264" max="2264" width="14.28515625" bestFit="1" customWidth="1"/>
    <col min="2265" max="2265" width="18.7109375" bestFit="1" customWidth="1"/>
    <col min="2266" max="2267" width="15.85546875" bestFit="1" customWidth="1"/>
    <col min="2268" max="2268" width="14.85546875" bestFit="1" customWidth="1"/>
    <col min="2269" max="2269" width="14.28515625" bestFit="1" customWidth="1"/>
    <col min="2270" max="2270" width="15.28515625" customWidth="1"/>
    <col min="2271" max="2271" width="15.85546875" customWidth="1"/>
    <col min="2272" max="2272" width="14.28515625" customWidth="1"/>
    <col min="2273" max="2273" width="14.85546875" bestFit="1" customWidth="1"/>
    <col min="2274" max="2274" width="16.140625" customWidth="1"/>
    <col min="2275" max="2275" width="17.28515625" customWidth="1"/>
    <col min="2276" max="2276" width="15.85546875" bestFit="1" customWidth="1"/>
    <col min="2277" max="2277" width="18.7109375" bestFit="1" customWidth="1"/>
    <col min="2279" max="2279" width="14.28515625" bestFit="1" customWidth="1"/>
    <col min="2280" max="2280" width="18.7109375" bestFit="1" customWidth="1"/>
    <col min="2281" max="2282" width="15.85546875" bestFit="1" customWidth="1"/>
    <col min="2283" max="2283" width="14.85546875" bestFit="1" customWidth="1"/>
    <col min="2284" max="2284" width="14.28515625" bestFit="1" customWidth="1"/>
    <col min="2285" max="2285" width="15.28515625" customWidth="1"/>
    <col min="2286" max="2286" width="15.85546875" customWidth="1"/>
    <col min="2287" max="2287" width="14.28515625" customWidth="1"/>
    <col min="2288" max="2288" width="14.85546875" bestFit="1" customWidth="1"/>
    <col min="2289" max="2289" width="16.140625" customWidth="1"/>
    <col min="2290" max="2290" width="17.28515625" customWidth="1"/>
    <col min="2291" max="2291" width="15.85546875" bestFit="1" customWidth="1"/>
    <col min="2292" max="2292" width="18.7109375" bestFit="1" customWidth="1"/>
    <col min="2294" max="2294" width="14.28515625" bestFit="1" customWidth="1"/>
    <col min="2295" max="2295" width="18.7109375" bestFit="1" customWidth="1"/>
    <col min="2296" max="2297" width="15.85546875" bestFit="1" customWidth="1"/>
    <col min="2298" max="2298" width="14.85546875" bestFit="1" customWidth="1"/>
    <col min="2299" max="2299" width="14.28515625" bestFit="1" customWidth="1"/>
    <col min="2300" max="2300" width="15.28515625" customWidth="1"/>
    <col min="2301" max="2301" width="15.85546875" customWidth="1"/>
    <col min="2302" max="2302" width="14.28515625" customWidth="1"/>
    <col min="2303" max="2303" width="14.85546875" bestFit="1" customWidth="1"/>
    <col min="2304" max="2304" width="16.140625" customWidth="1"/>
    <col min="2305" max="2305" width="17.28515625" customWidth="1"/>
    <col min="2306" max="2306" width="15.85546875" bestFit="1" customWidth="1"/>
    <col min="2307" max="2307" width="18.7109375" bestFit="1" customWidth="1"/>
    <col min="2468" max="2468" width="5.7109375" customWidth="1"/>
    <col min="2469" max="2469" width="29" customWidth="1"/>
    <col min="2470" max="2470" width="17.140625" customWidth="1"/>
    <col min="2471" max="2471" width="11.140625" customWidth="1"/>
    <col min="2472" max="2472" width="15.7109375" customWidth="1"/>
    <col min="2473" max="2473" width="16.28515625" customWidth="1"/>
    <col min="2474" max="2474" width="21.140625" customWidth="1"/>
    <col min="2475" max="2475" width="13" customWidth="1"/>
    <col min="2476" max="2476" width="15.28515625" customWidth="1"/>
    <col min="2477" max="2478" width="14.28515625" customWidth="1"/>
    <col min="2479" max="2480" width="15" customWidth="1"/>
    <col min="2481" max="2481" width="17.7109375" customWidth="1"/>
    <col min="2482" max="2482" width="15.7109375" customWidth="1"/>
    <col min="2483" max="2484" width="15" customWidth="1"/>
    <col min="2485" max="2485" width="15.85546875" customWidth="1"/>
    <col min="2486" max="2486" width="17.85546875" customWidth="1"/>
    <col min="2487" max="2487" width="15.85546875" bestFit="1" customWidth="1"/>
    <col min="2488" max="2488" width="18.7109375" bestFit="1" customWidth="1"/>
    <col min="2489" max="2489" width="5.7109375" customWidth="1"/>
    <col min="2490" max="2490" width="16.5703125" customWidth="1"/>
    <col min="2491" max="2491" width="18.7109375" bestFit="1" customWidth="1"/>
    <col min="2492" max="2493" width="15.85546875" bestFit="1" customWidth="1"/>
    <col min="2494" max="2494" width="14.85546875" bestFit="1" customWidth="1"/>
    <col min="2495" max="2495" width="14.28515625" bestFit="1" customWidth="1"/>
    <col min="2496" max="2496" width="15.28515625" customWidth="1"/>
    <col min="2497" max="2497" width="15.85546875" customWidth="1"/>
    <col min="2498" max="2498" width="14.28515625" customWidth="1"/>
    <col min="2499" max="2499" width="14.85546875" bestFit="1" customWidth="1"/>
    <col min="2500" max="2500" width="16.140625" customWidth="1"/>
    <col min="2501" max="2501" width="17.28515625" customWidth="1"/>
    <col min="2502" max="2502" width="15.85546875" bestFit="1" customWidth="1"/>
    <col min="2503" max="2503" width="18.7109375" bestFit="1" customWidth="1"/>
    <col min="2505" max="2505" width="14.28515625" bestFit="1" customWidth="1"/>
    <col min="2506" max="2506" width="18.7109375" bestFit="1" customWidth="1"/>
    <col min="2507" max="2508" width="15.85546875" bestFit="1" customWidth="1"/>
    <col min="2509" max="2509" width="14.85546875" bestFit="1" customWidth="1"/>
    <col min="2510" max="2510" width="16.85546875" customWidth="1"/>
    <col min="2511" max="2511" width="15.28515625" customWidth="1"/>
    <col min="2512" max="2512" width="15.85546875" customWidth="1"/>
    <col min="2513" max="2513" width="14.28515625" customWidth="1"/>
    <col min="2514" max="2514" width="14.85546875" bestFit="1" customWidth="1"/>
    <col min="2515" max="2515" width="16.140625" customWidth="1"/>
    <col min="2516" max="2516" width="17.28515625" customWidth="1"/>
    <col min="2517" max="2517" width="15.85546875" bestFit="1" customWidth="1"/>
    <col min="2518" max="2518" width="18.7109375" bestFit="1" customWidth="1"/>
    <col min="2520" max="2520" width="14.28515625" bestFit="1" customWidth="1"/>
    <col min="2521" max="2521" width="18.7109375" bestFit="1" customWidth="1"/>
    <col min="2522" max="2523" width="15.85546875" bestFit="1" customWidth="1"/>
    <col min="2524" max="2524" width="14.85546875" bestFit="1" customWidth="1"/>
    <col min="2525" max="2525" width="14.28515625" bestFit="1" customWidth="1"/>
    <col min="2526" max="2526" width="15.28515625" customWidth="1"/>
    <col min="2527" max="2527" width="15.85546875" customWidth="1"/>
    <col min="2528" max="2528" width="14.28515625" customWidth="1"/>
    <col min="2529" max="2529" width="14.85546875" bestFit="1" customWidth="1"/>
    <col min="2530" max="2530" width="16.140625" customWidth="1"/>
    <col min="2531" max="2531" width="17.28515625" customWidth="1"/>
    <col min="2532" max="2532" width="15.85546875" bestFit="1" customWidth="1"/>
    <col min="2533" max="2533" width="18.7109375" bestFit="1" customWidth="1"/>
    <col min="2535" max="2535" width="14.28515625" bestFit="1" customWidth="1"/>
    <col min="2536" max="2536" width="18.7109375" bestFit="1" customWidth="1"/>
    <col min="2537" max="2538" width="15.85546875" bestFit="1" customWidth="1"/>
    <col min="2539" max="2539" width="14.85546875" bestFit="1" customWidth="1"/>
    <col min="2540" max="2540" width="14.28515625" bestFit="1" customWidth="1"/>
    <col min="2541" max="2541" width="15.28515625" customWidth="1"/>
    <col min="2542" max="2542" width="15.85546875" customWidth="1"/>
    <col min="2543" max="2543" width="14.28515625" customWidth="1"/>
    <col min="2544" max="2544" width="14.85546875" bestFit="1" customWidth="1"/>
    <col min="2545" max="2545" width="16.140625" customWidth="1"/>
    <col min="2546" max="2546" width="17.28515625" customWidth="1"/>
    <col min="2547" max="2547" width="15.85546875" bestFit="1" customWidth="1"/>
    <col min="2548" max="2548" width="18.7109375" bestFit="1" customWidth="1"/>
    <col min="2550" max="2550" width="14.28515625" bestFit="1" customWidth="1"/>
    <col min="2551" max="2551" width="18.7109375" bestFit="1" customWidth="1"/>
    <col min="2552" max="2553" width="15.85546875" bestFit="1" customWidth="1"/>
    <col min="2554" max="2554" width="14.85546875" bestFit="1" customWidth="1"/>
    <col min="2555" max="2555" width="14.28515625" bestFit="1" customWidth="1"/>
    <col min="2556" max="2556" width="15.28515625" customWidth="1"/>
    <col min="2557" max="2557" width="15.85546875" customWidth="1"/>
    <col min="2558" max="2558" width="14.28515625" customWidth="1"/>
    <col min="2559" max="2559" width="14.85546875" bestFit="1" customWidth="1"/>
    <col min="2560" max="2560" width="16.140625" customWidth="1"/>
    <col min="2561" max="2561" width="17.28515625" customWidth="1"/>
    <col min="2562" max="2562" width="15.85546875" bestFit="1" customWidth="1"/>
    <col min="2563" max="2563" width="18.7109375" bestFit="1" customWidth="1"/>
    <col min="2724" max="2724" width="5.7109375" customWidth="1"/>
    <col min="2725" max="2725" width="29" customWidth="1"/>
    <col min="2726" max="2726" width="17.140625" customWidth="1"/>
    <col min="2727" max="2727" width="11.140625" customWidth="1"/>
    <col min="2728" max="2728" width="15.7109375" customWidth="1"/>
    <col min="2729" max="2729" width="16.28515625" customWidth="1"/>
    <col min="2730" max="2730" width="21.140625" customWidth="1"/>
    <col min="2731" max="2731" width="13" customWidth="1"/>
    <col min="2732" max="2732" width="15.28515625" customWidth="1"/>
    <col min="2733" max="2734" width="14.28515625" customWidth="1"/>
    <col min="2735" max="2736" width="15" customWidth="1"/>
    <col min="2737" max="2737" width="17.7109375" customWidth="1"/>
    <col min="2738" max="2738" width="15.7109375" customWidth="1"/>
    <col min="2739" max="2740" width="15" customWidth="1"/>
    <col min="2741" max="2741" width="15.85546875" customWidth="1"/>
    <col min="2742" max="2742" width="17.85546875" customWidth="1"/>
    <col min="2743" max="2743" width="15.85546875" bestFit="1" customWidth="1"/>
    <col min="2744" max="2744" width="18.7109375" bestFit="1" customWidth="1"/>
    <col min="2745" max="2745" width="5.7109375" customWidth="1"/>
    <col min="2746" max="2746" width="16.5703125" customWidth="1"/>
    <col min="2747" max="2747" width="18.7109375" bestFit="1" customWidth="1"/>
    <col min="2748" max="2749" width="15.85546875" bestFit="1" customWidth="1"/>
    <col min="2750" max="2750" width="14.85546875" bestFit="1" customWidth="1"/>
    <col min="2751" max="2751" width="14.28515625" bestFit="1" customWidth="1"/>
    <col min="2752" max="2752" width="15.28515625" customWidth="1"/>
    <col min="2753" max="2753" width="15.85546875" customWidth="1"/>
    <col min="2754" max="2754" width="14.28515625" customWidth="1"/>
    <col min="2755" max="2755" width="14.85546875" bestFit="1" customWidth="1"/>
    <col min="2756" max="2756" width="16.140625" customWidth="1"/>
    <col min="2757" max="2757" width="17.28515625" customWidth="1"/>
    <col min="2758" max="2758" width="15.85546875" bestFit="1" customWidth="1"/>
    <col min="2759" max="2759" width="18.7109375" bestFit="1" customWidth="1"/>
    <col min="2761" max="2761" width="14.28515625" bestFit="1" customWidth="1"/>
    <col min="2762" max="2762" width="18.7109375" bestFit="1" customWidth="1"/>
    <col min="2763" max="2764" width="15.85546875" bestFit="1" customWidth="1"/>
    <col min="2765" max="2765" width="14.85546875" bestFit="1" customWidth="1"/>
    <col min="2766" max="2766" width="16.85546875" customWidth="1"/>
    <col min="2767" max="2767" width="15.28515625" customWidth="1"/>
    <col min="2768" max="2768" width="15.85546875" customWidth="1"/>
    <col min="2769" max="2769" width="14.28515625" customWidth="1"/>
    <col min="2770" max="2770" width="14.85546875" bestFit="1" customWidth="1"/>
    <col min="2771" max="2771" width="16.140625" customWidth="1"/>
    <col min="2772" max="2772" width="17.28515625" customWidth="1"/>
    <col min="2773" max="2773" width="15.85546875" bestFit="1" customWidth="1"/>
    <col min="2774" max="2774" width="18.7109375" bestFit="1" customWidth="1"/>
    <col min="2776" max="2776" width="14.28515625" bestFit="1" customWidth="1"/>
    <col min="2777" max="2777" width="18.7109375" bestFit="1" customWidth="1"/>
    <col min="2778" max="2779" width="15.85546875" bestFit="1" customWidth="1"/>
    <col min="2780" max="2780" width="14.85546875" bestFit="1" customWidth="1"/>
    <col min="2781" max="2781" width="14.28515625" bestFit="1" customWidth="1"/>
    <col min="2782" max="2782" width="15.28515625" customWidth="1"/>
    <col min="2783" max="2783" width="15.85546875" customWidth="1"/>
    <col min="2784" max="2784" width="14.28515625" customWidth="1"/>
    <col min="2785" max="2785" width="14.85546875" bestFit="1" customWidth="1"/>
    <col min="2786" max="2786" width="16.140625" customWidth="1"/>
    <col min="2787" max="2787" width="17.28515625" customWidth="1"/>
    <col min="2788" max="2788" width="15.85546875" bestFit="1" customWidth="1"/>
    <col min="2789" max="2789" width="18.7109375" bestFit="1" customWidth="1"/>
    <col min="2791" max="2791" width="14.28515625" bestFit="1" customWidth="1"/>
    <col min="2792" max="2792" width="18.7109375" bestFit="1" customWidth="1"/>
    <col min="2793" max="2794" width="15.85546875" bestFit="1" customWidth="1"/>
    <col min="2795" max="2795" width="14.85546875" bestFit="1" customWidth="1"/>
    <col min="2796" max="2796" width="14.28515625" bestFit="1" customWidth="1"/>
    <col min="2797" max="2797" width="15.28515625" customWidth="1"/>
    <col min="2798" max="2798" width="15.85546875" customWidth="1"/>
    <col min="2799" max="2799" width="14.28515625" customWidth="1"/>
    <col min="2800" max="2800" width="14.85546875" bestFit="1" customWidth="1"/>
    <col min="2801" max="2801" width="16.140625" customWidth="1"/>
    <col min="2802" max="2802" width="17.28515625" customWidth="1"/>
    <col min="2803" max="2803" width="15.85546875" bestFit="1" customWidth="1"/>
    <col min="2804" max="2804" width="18.7109375" bestFit="1" customWidth="1"/>
    <col min="2806" max="2806" width="14.28515625" bestFit="1" customWidth="1"/>
    <col min="2807" max="2807" width="18.7109375" bestFit="1" customWidth="1"/>
    <col min="2808" max="2809" width="15.85546875" bestFit="1" customWidth="1"/>
    <col min="2810" max="2810" width="14.85546875" bestFit="1" customWidth="1"/>
    <col min="2811" max="2811" width="14.28515625" bestFit="1" customWidth="1"/>
    <col min="2812" max="2812" width="15.28515625" customWidth="1"/>
    <col min="2813" max="2813" width="15.85546875" customWidth="1"/>
    <col min="2814" max="2814" width="14.28515625" customWidth="1"/>
    <col min="2815" max="2815" width="14.85546875" bestFit="1" customWidth="1"/>
    <col min="2816" max="2816" width="16.140625" customWidth="1"/>
    <col min="2817" max="2817" width="17.28515625" customWidth="1"/>
    <col min="2818" max="2818" width="15.85546875" bestFit="1" customWidth="1"/>
    <col min="2819" max="2819" width="18.7109375" bestFit="1" customWidth="1"/>
    <col min="2980" max="2980" width="5.7109375" customWidth="1"/>
    <col min="2981" max="2981" width="29" customWidth="1"/>
    <col min="2982" max="2982" width="17.140625" customWidth="1"/>
    <col min="2983" max="2983" width="11.140625" customWidth="1"/>
    <col min="2984" max="2984" width="15.7109375" customWidth="1"/>
    <col min="2985" max="2985" width="16.28515625" customWidth="1"/>
    <col min="2986" max="2986" width="21.140625" customWidth="1"/>
    <col min="2987" max="2987" width="13" customWidth="1"/>
    <col min="2988" max="2988" width="15.28515625" customWidth="1"/>
    <col min="2989" max="2990" width="14.28515625" customWidth="1"/>
    <col min="2991" max="2992" width="15" customWidth="1"/>
    <col min="2993" max="2993" width="17.7109375" customWidth="1"/>
    <col min="2994" max="2994" width="15.7109375" customWidth="1"/>
    <col min="2995" max="2996" width="15" customWidth="1"/>
    <col min="2997" max="2997" width="15.85546875" customWidth="1"/>
    <col min="2998" max="2998" width="17.85546875" customWidth="1"/>
    <col min="2999" max="2999" width="15.85546875" bestFit="1" customWidth="1"/>
    <col min="3000" max="3000" width="18.7109375" bestFit="1" customWidth="1"/>
    <col min="3001" max="3001" width="5.7109375" customWidth="1"/>
    <col min="3002" max="3002" width="16.5703125" customWidth="1"/>
    <col min="3003" max="3003" width="18.7109375" bestFit="1" customWidth="1"/>
    <col min="3004" max="3005" width="15.85546875" bestFit="1" customWidth="1"/>
    <col min="3006" max="3006" width="14.85546875" bestFit="1" customWidth="1"/>
    <col min="3007" max="3007" width="14.28515625" bestFit="1" customWidth="1"/>
    <col min="3008" max="3008" width="15.28515625" customWidth="1"/>
    <col min="3009" max="3009" width="15.85546875" customWidth="1"/>
    <col min="3010" max="3010" width="14.28515625" customWidth="1"/>
    <col min="3011" max="3011" width="14.85546875" bestFit="1" customWidth="1"/>
    <col min="3012" max="3012" width="16.140625" customWidth="1"/>
    <col min="3013" max="3013" width="17.28515625" customWidth="1"/>
    <col min="3014" max="3014" width="15.85546875" bestFit="1" customWidth="1"/>
    <col min="3015" max="3015" width="18.7109375" bestFit="1" customWidth="1"/>
    <col min="3017" max="3017" width="14.28515625" bestFit="1" customWidth="1"/>
    <col min="3018" max="3018" width="18.7109375" bestFit="1" customWidth="1"/>
    <col min="3019" max="3020" width="15.85546875" bestFit="1" customWidth="1"/>
    <col min="3021" max="3021" width="14.85546875" bestFit="1" customWidth="1"/>
    <col min="3022" max="3022" width="16.85546875" customWidth="1"/>
    <col min="3023" max="3023" width="15.28515625" customWidth="1"/>
    <col min="3024" max="3024" width="15.85546875" customWidth="1"/>
    <col min="3025" max="3025" width="14.28515625" customWidth="1"/>
    <col min="3026" max="3026" width="14.85546875" bestFit="1" customWidth="1"/>
    <col min="3027" max="3027" width="16.140625" customWidth="1"/>
    <col min="3028" max="3028" width="17.28515625" customWidth="1"/>
    <col min="3029" max="3029" width="15.85546875" bestFit="1" customWidth="1"/>
    <col min="3030" max="3030" width="18.7109375" bestFit="1" customWidth="1"/>
    <col min="3032" max="3032" width="14.28515625" bestFit="1" customWidth="1"/>
    <col min="3033" max="3033" width="18.7109375" bestFit="1" customWidth="1"/>
    <col min="3034" max="3035" width="15.85546875" bestFit="1" customWidth="1"/>
    <col min="3036" max="3036" width="14.85546875" bestFit="1" customWidth="1"/>
    <col min="3037" max="3037" width="14.28515625" bestFit="1" customWidth="1"/>
    <col min="3038" max="3038" width="15.28515625" customWidth="1"/>
    <col min="3039" max="3039" width="15.85546875" customWidth="1"/>
    <col min="3040" max="3040" width="14.28515625" customWidth="1"/>
    <col min="3041" max="3041" width="14.85546875" bestFit="1" customWidth="1"/>
    <col min="3042" max="3042" width="16.140625" customWidth="1"/>
    <col min="3043" max="3043" width="17.28515625" customWidth="1"/>
    <col min="3044" max="3044" width="15.85546875" bestFit="1" customWidth="1"/>
    <col min="3045" max="3045" width="18.7109375" bestFit="1" customWidth="1"/>
    <col min="3047" max="3047" width="14.28515625" bestFit="1" customWidth="1"/>
    <col min="3048" max="3048" width="18.7109375" bestFit="1" customWidth="1"/>
    <col min="3049" max="3050" width="15.85546875" bestFit="1" customWidth="1"/>
    <col min="3051" max="3051" width="14.85546875" bestFit="1" customWidth="1"/>
    <col min="3052" max="3052" width="14.28515625" bestFit="1" customWidth="1"/>
    <col min="3053" max="3053" width="15.28515625" customWidth="1"/>
    <col min="3054" max="3054" width="15.85546875" customWidth="1"/>
    <col min="3055" max="3055" width="14.28515625" customWidth="1"/>
    <col min="3056" max="3056" width="14.85546875" bestFit="1" customWidth="1"/>
    <col min="3057" max="3057" width="16.140625" customWidth="1"/>
    <col min="3058" max="3058" width="17.28515625" customWidth="1"/>
    <col min="3059" max="3059" width="15.85546875" bestFit="1" customWidth="1"/>
    <col min="3060" max="3060" width="18.7109375" bestFit="1" customWidth="1"/>
    <col min="3062" max="3062" width="14.28515625" bestFit="1" customWidth="1"/>
    <col min="3063" max="3063" width="18.7109375" bestFit="1" customWidth="1"/>
    <col min="3064" max="3065" width="15.85546875" bestFit="1" customWidth="1"/>
    <col min="3066" max="3066" width="14.85546875" bestFit="1" customWidth="1"/>
    <col min="3067" max="3067" width="14.28515625" bestFit="1" customWidth="1"/>
    <col min="3068" max="3068" width="15.28515625" customWidth="1"/>
    <col min="3069" max="3069" width="15.85546875" customWidth="1"/>
    <col min="3070" max="3070" width="14.28515625" customWidth="1"/>
    <col min="3071" max="3071" width="14.85546875" bestFit="1" customWidth="1"/>
    <col min="3072" max="3072" width="16.140625" customWidth="1"/>
    <col min="3073" max="3073" width="17.28515625" customWidth="1"/>
    <col min="3074" max="3074" width="15.85546875" bestFit="1" customWidth="1"/>
    <col min="3075" max="3075" width="18.7109375" bestFit="1" customWidth="1"/>
    <col min="3236" max="3236" width="5.7109375" customWidth="1"/>
    <col min="3237" max="3237" width="29" customWidth="1"/>
    <col min="3238" max="3238" width="17.140625" customWidth="1"/>
    <col min="3239" max="3239" width="11.140625" customWidth="1"/>
    <col min="3240" max="3240" width="15.7109375" customWidth="1"/>
    <col min="3241" max="3241" width="16.28515625" customWidth="1"/>
    <col min="3242" max="3242" width="21.140625" customWidth="1"/>
    <col min="3243" max="3243" width="13" customWidth="1"/>
    <col min="3244" max="3244" width="15.28515625" customWidth="1"/>
    <col min="3245" max="3246" width="14.28515625" customWidth="1"/>
    <col min="3247" max="3248" width="15" customWidth="1"/>
    <col min="3249" max="3249" width="17.7109375" customWidth="1"/>
    <col min="3250" max="3250" width="15.7109375" customWidth="1"/>
    <col min="3251" max="3252" width="15" customWidth="1"/>
    <col min="3253" max="3253" width="15.85546875" customWidth="1"/>
    <col min="3254" max="3254" width="17.85546875" customWidth="1"/>
    <col min="3255" max="3255" width="15.85546875" bestFit="1" customWidth="1"/>
    <col min="3256" max="3256" width="18.7109375" bestFit="1" customWidth="1"/>
    <col min="3257" max="3257" width="5.7109375" customWidth="1"/>
    <col min="3258" max="3258" width="16.5703125" customWidth="1"/>
    <col min="3259" max="3259" width="18.7109375" bestFit="1" customWidth="1"/>
    <col min="3260" max="3261" width="15.85546875" bestFit="1" customWidth="1"/>
    <col min="3262" max="3262" width="14.85546875" bestFit="1" customWidth="1"/>
    <col min="3263" max="3263" width="14.28515625" bestFit="1" customWidth="1"/>
    <col min="3264" max="3264" width="15.28515625" customWidth="1"/>
    <col min="3265" max="3265" width="15.85546875" customWidth="1"/>
    <col min="3266" max="3266" width="14.28515625" customWidth="1"/>
    <col min="3267" max="3267" width="14.85546875" bestFit="1" customWidth="1"/>
    <col min="3268" max="3268" width="16.140625" customWidth="1"/>
    <col min="3269" max="3269" width="17.28515625" customWidth="1"/>
    <col min="3270" max="3270" width="15.85546875" bestFit="1" customWidth="1"/>
    <col min="3271" max="3271" width="18.7109375" bestFit="1" customWidth="1"/>
    <col min="3273" max="3273" width="14.28515625" bestFit="1" customWidth="1"/>
    <col min="3274" max="3274" width="18.7109375" bestFit="1" customWidth="1"/>
    <col min="3275" max="3276" width="15.85546875" bestFit="1" customWidth="1"/>
    <col min="3277" max="3277" width="14.85546875" bestFit="1" customWidth="1"/>
    <col min="3278" max="3278" width="16.85546875" customWidth="1"/>
    <col min="3279" max="3279" width="15.28515625" customWidth="1"/>
    <col min="3280" max="3280" width="15.85546875" customWidth="1"/>
    <col min="3281" max="3281" width="14.28515625" customWidth="1"/>
    <col min="3282" max="3282" width="14.85546875" bestFit="1" customWidth="1"/>
    <col min="3283" max="3283" width="16.140625" customWidth="1"/>
    <col min="3284" max="3284" width="17.28515625" customWidth="1"/>
    <col min="3285" max="3285" width="15.85546875" bestFit="1" customWidth="1"/>
    <col min="3286" max="3286" width="18.7109375" bestFit="1" customWidth="1"/>
    <col min="3288" max="3288" width="14.28515625" bestFit="1" customWidth="1"/>
    <col min="3289" max="3289" width="18.7109375" bestFit="1" customWidth="1"/>
    <col min="3290" max="3291" width="15.85546875" bestFit="1" customWidth="1"/>
    <col min="3292" max="3292" width="14.85546875" bestFit="1" customWidth="1"/>
    <col min="3293" max="3293" width="14.28515625" bestFit="1" customWidth="1"/>
    <col min="3294" max="3294" width="15.28515625" customWidth="1"/>
    <col min="3295" max="3295" width="15.85546875" customWidth="1"/>
    <col min="3296" max="3296" width="14.28515625" customWidth="1"/>
    <col min="3297" max="3297" width="14.85546875" bestFit="1" customWidth="1"/>
    <col min="3298" max="3298" width="16.140625" customWidth="1"/>
    <col min="3299" max="3299" width="17.28515625" customWidth="1"/>
    <col min="3300" max="3300" width="15.85546875" bestFit="1" customWidth="1"/>
    <col min="3301" max="3301" width="18.7109375" bestFit="1" customWidth="1"/>
    <col min="3303" max="3303" width="14.28515625" bestFit="1" customWidth="1"/>
    <col min="3304" max="3304" width="18.7109375" bestFit="1" customWidth="1"/>
    <col min="3305" max="3306" width="15.85546875" bestFit="1" customWidth="1"/>
    <col min="3307" max="3307" width="14.85546875" bestFit="1" customWidth="1"/>
    <col min="3308" max="3308" width="14.28515625" bestFit="1" customWidth="1"/>
    <col min="3309" max="3309" width="15.28515625" customWidth="1"/>
    <col min="3310" max="3310" width="15.85546875" customWidth="1"/>
    <col min="3311" max="3311" width="14.28515625" customWidth="1"/>
    <col min="3312" max="3312" width="14.85546875" bestFit="1" customWidth="1"/>
    <col min="3313" max="3313" width="16.140625" customWidth="1"/>
    <col min="3314" max="3314" width="17.28515625" customWidth="1"/>
    <col min="3315" max="3315" width="15.85546875" bestFit="1" customWidth="1"/>
    <col min="3316" max="3316" width="18.7109375" bestFit="1" customWidth="1"/>
    <col min="3318" max="3318" width="14.28515625" bestFit="1" customWidth="1"/>
    <col min="3319" max="3319" width="18.7109375" bestFit="1" customWidth="1"/>
    <col min="3320" max="3321" width="15.85546875" bestFit="1" customWidth="1"/>
    <col min="3322" max="3322" width="14.85546875" bestFit="1" customWidth="1"/>
    <col min="3323" max="3323" width="14.28515625" bestFit="1" customWidth="1"/>
    <col min="3324" max="3324" width="15.28515625" customWidth="1"/>
    <col min="3325" max="3325" width="15.85546875" customWidth="1"/>
    <col min="3326" max="3326" width="14.28515625" customWidth="1"/>
    <col min="3327" max="3327" width="14.85546875" bestFit="1" customWidth="1"/>
    <col min="3328" max="3328" width="16.140625" customWidth="1"/>
    <col min="3329" max="3329" width="17.28515625" customWidth="1"/>
    <col min="3330" max="3330" width="15.85546875" bestFit="1" customWidth="1"/>
    <col min="3331" max="3331" width="18.7109375" bestFit="1" customWidth="1"/>
    <col min="3492" max="3492" width="5.7109375" customWidth="1"/>
    <col min="3493" max="3493" width="29" customWidth="1"/>
    <col min="3494" max="3494" width="17.140625" customWidth="1"/>
    <col min="3495" max="3495" width="11.140625" customWidth="1"/>
    <col min="3496" max="3496" width="15.7109375" customWidth="1"/>
    <col min="3497" max="3497" width="16.28515625" customWidth="1"/>
    <col min="3498" max="3498" width="21.140625" customWidth="1"/>
    <col min="3499" max="3499" width="13" customWidth="1"/>
    <col min="3500" max="3500" width="15.28515625" customWidth="1"/>
    <col min="3501" max="3502" width="14.28515625" customWidth="1"/>
    <col min="3503" max="3504" width="15" customWidth="1"/>
    <col min="3505" max="3505" width="17.7109375" customWidth="1"/>
    <col min="3506" max="3506" width="15.7109375" customWidth="1"/>
    <col min="3507" max="3508" width="15" customWidth="1"/>
    <col min="3509" max="3509" width="15.85546875" customWidth="1"/>
    <col min="3510" max="3510" width="17.85546875" customWidth="1"/>
    <col min="3511" max="3511" width="15.85546875" bestFit="1" customWidth="1"/>
    <col min="3512" max="3512" width="18.7109375" bestFit="1" customWidth="1"/>
    <col min="3513" max="3513" width="5.7109375" customWidth="1"/>
    <col min="3514" max="3514" width="16.5703125" customWidth="1"/>
    <col min="3515" max="3515" width="18.7109375" bestFit="1" customWidth="1"/>
    <col min="3516" max="3517" width="15.85546875" bestFit="1" customWidth="1"/>
    <col min="3518" max="3518" width="14.85546875" bestFit="1" customWidth="1"/>
    <col min="3519" max="3519" width="14.28515625" bestFit="1" customWidth="1"/>
    <col min="3520" max="3520" width="15.28515625" customWidth="1"/>
    <col min="3521" max="3521" width="15.85546875" customWidth="1"/>
    <col min="3522" max="3522" width="14.28515625" customWidth="1"/>
    <col min="3523" max="3523" width="14.85546875" bestFit="1" customWidth="1"/>
    <col min="3524" max="3524" width="16.140625" customWidth="1"/>
    <col min="3525" max="3525" width="17.28515625" customWidth="1"/>
    <col min="3526" max="3526" width="15.85546875" bestFit="1" customWidth="1"/>
    <col min="3527" max="3527" width="18.7109375" bestFit="1" customWidth="1"/>
    <col min="3529" max="3529" width="14.28515625" bestFit="1" customWidth="1"/>
    <col min="3530" max="3530" width="18.7109375" bestFit="1" customWidth="1"/>
    <col min="3531" max="3532" width="15.85546875" bestFit="1" customWidth="1"/>
    <col min="3533" max="3533" width="14.85546875" bestFit="1" customWidth="1"/>
    <col min="3534" max="3534" width="16.85546875" customWidth="1"/>
    <col min="3535" max="3535" width="15.28515625" customWidth="1"/>
    <col min="3536" max="3536" width="15.85546875" customWidth="1"/>
    <col min="3537" max="3537" width="14.28515625" customWidth="1"/>
    <col min="3538" max="3538" width="14.85546875" bestFit="1" customWidth="1"/>
    <col min="3539" max="3539" width="16.140625" customWidth="1"/>
    <col min="3540" max="3540" width="17.28515625" customWidth="1"/>
    <col min="3541" max="3541" width="15.85546875" bestFit="1" customWidth="1"/>
    <col min="3542" max="3542" width="18.7109375" bestFit="1" customWidth="1"/>
    <col min="3544" max="3544" width="14.28515625" bestFit="1" customWidth="1"/>
    <col min="3545" max="3545" width="18.7109375" bestFit="1" customWidth="1"/>
    <col min="3546" max="3547" width="15.85546875" bestFit="1" customWidth="1"/>
    <col min="3548" max="3548" width="14.85546875" bestFit="1" customWidth="1"/>
    <col min="3549" max="3549" width="14.28515625" bestFit="1" customWidth="1"/>
    <col min="3550" max="3550" width="15.28515625" customWidth="1"/>
    <col min="3551" max="3551" width="15.85546875" customWidth="1"/>
    <col min="3552" max="3552" width="14.28515625" customWidth="1"/>
    <col min="3553" max="3553" width="14.85546875" bestFit="1" customWidth="1"/>
    <col min="3554" max="3554" width="16.140625" customWidth="1"/>
    <col min="3555" max="3555" width="17.28515625" customWidth="1"/>
    <col min="3556" max="3556" width="15.85546875" bestFit="1" customWidth="1"/>
    <col min="3557" max="3557" width="18.7109375" bestFit="1" customWidth="1"/>
    <col min="3559" max="3559" width="14.28515625" bestFit="1" customWidth="1"/>
    <col min="3560" max="3560" width="18.7109375" bestFit="1" customWidth="1"/>
    <col min="3561" max="3562" width="15.85546875" bestFit="1" customWidth="1"/>
    <col min="3563" max="3563" width="14.85546875" bestFit="1" customWidth="1"/>
    <col min="3564" max="3564" width="14.28515625" bestFit="1" customWidth="1"/>
    <col min="3565" max="3565" width="15.28515625" customWidth="1"/>
    <col min="3566" max="3566" width="15.85546875" customWidth="1"/>
    <col min="3567" max="3567" width="14.28515625" customWidth="1"/>
    <col min="3568" max="3568" width="14.85546875" bestFit="1" customWidth="1"/>
    <col min="3569" max="3569" width="16.140625" customWidth="1"/>
    <col min="3570" max="3570" width="17.28515625" customWidth="1"/>
    <col min="3571" max="3571" width="15.85546875" bestFit="1" customWidth="1"/>
    <col min="3572" max="3572" width="18.7109375" bestFit="1" customWidth="1"/>
    <col min="3574" max="3574" width="14.28515625" bestFit="1" customWidth="1"/>
    <col min="3575" max="3575" width="18.7109375" bestFit="1" customWidth="1"/>
    <col min="3576" max="3577" width="15.85546875" bestFit="1" customWidth="1"/>
    <col min="3578" max="3578" width="14.85546875" bestFit="1" customWidth="1"/>
    <col min="3579" max="3579" width="14.28515625" bestFit="1" customWidth="1"/>
    <col min="3580" max="3580" width="15.28515625" customWidth="1"/>
    <col min="3581" max="3581" width="15.85546875" customWidth="1"/>
    <col min="3582" max="3582" width="14.28515625" customWidth="1"/>
    <col min="3583" max="3583" width="14.85546875" bestFit="1" customWidth="1"/>
    <col min="3584" max="3584" width="16.140625" customWidth="1"/>
    <col min="3585" max="3585" width="17.28515625" customWidth="1"/>
    <col min="3586" max="3586" width="15.85546875" bestFit="1" customWidth="1"/>
    <col min="3587" max="3587" width="18.7109375" bestFit="1" customWidth="1"/>
    <col min="3748" max="3748" width="5.7109375" customWidth="1"/>
    <col min="3749" max="3749" width="29" customWidth="1"/>
    <col min="3750" max="3750" width="17.140625" customWidth="1"/>
    <col min="3751" max="3751" width="11.140625" customWidth="1"/>
    <col min="3752" max="3752" width="15.7109375" customWidth="1"/>
    <col min="3753" max="3753" width="16.28515625" customWidth="1"/>
    <col min="3754" max="3754" width="21.140625" customWidth="1"/>
    <col min="3755" max="3755" width="13" customWidth="1"/>
    <col min="3756" max="3756" width="15.28515625" customWidth="1"/>
    <col min="3757" max="3758" width="14.28515625" customWidth="1"/>
    <col min="3759" max="3760" width="15" customWidth="1"/>
    <col min="3761" max="3761" width="17.7109375" customWidth="1"/>
    <col min="3762" max="3762" width="15.7109375" customWidth="1"/>
    <col min="3763" max="3764" width="15" customWidth="1"/>
    <col min="3765" max="3765" width="15.85546875" customWidth="1"/>
    <col min="3766" max="3766" width="17.85546875" customWidth="1"/>
    <col min="3767" max="3767" width="15.85546875" bestFit="1" customWidth="1"/>
    <col min="3768" max="3768" width="18.7109375" bestFit="1" customWidth="1"/>
    <col min="3769" max="3769" width="5.7109375" customWidth="1"/>
    <col min="3770" max="3770" width="16.5703125" customWidth="1"/>
    <col min="3771" max="3771" width="18.7109375" bestFit="1" customWidth="1"/>
    <col min="3772" max="3773" width="15.85546875" bestFit="1" customWidth="1"/>
    <col min="3774" max="3774" width="14.85546875" bestFit="1" customWidth="1"/>
    <col min="3775" max="3775" width="14.28515625" bestFit="1" customWidth="1"/>
    <col min="3776" max="3776" width="15.28515625" customWidth="1"/>
    <col min="3777" max="3777" width="15.85546875" customWidth="1"/>
    <col min="3778" max="3778" width="14.28515625" customWidth="1"/>
    <col min="3779" max="3779" width="14.85546875" bestFit="1" customWidth="1"/>
    <col min="3780" max="3780" width="16.140625" customWidth="1"/>
    <col min="3781" max="3781" width="17.28515625" customWidth="1"/>
    <col min="3782" max="3782" width="15.85546875" bestFit="1" customWidth="1"/>
    <col min="3783" max="3783" width="18.7109375" bestFit="1" customWidth="1"/>
    <col min="3785" max="3785" width="14.28515625" bestFit="1" customWidth="1"/>
    <col min="3786" max="3786" width="18.7109375" bestFit="1" customWidth="1"/>
    <col min="3787" max="3788" width="15.85546875" bestFit="1" customWidth="1"/>
    <col min="3789" max="3789" width="14.85546875" bestFit="1" customWidth="1"/>
    <col min="3790" max="3790" width="16.85546875" customWidth="1"/>
    <col min="3791" max="3791" width="15.28515625" customWidth="1"/>
    <col min="3792" max="3792" width="15.85546875" customWidth="1"/>
    <col min="3793" max="3793" width="14.28515625" customWidth="1"/>
    <col min="3794" max="3794" width="14.85546875" bestFit="1" customWidth="1"/>
    <col min="3795" max="3795" width="16.140625" customWidth="1"/>
    <col min="3796" max="3796" width="17.28515625" customWidth="1"/>
    <col min="3797" max="3797" width="15.85546875" bestFit="1" customWidth="1"/>
    <col min="3798" max="3798" width="18.7109375" bestFit="1" customWidth="1"/>
    <col min="3800" max="3800" width="14.28515625" bestFit="1" customWidth="1"/>
    <col min="3801" max="3801" width="18.7109375" bestFit="1" customWidth="1"/>
    <col min="3802" max="3803" width="15.85546875" bestFit="1" customWidth="1"/>
    <col min="3804" max="3804" width="14.85546875" bestFit="1" customWidth="1"/>
    <col min="3805" max="3805" width="14.28515625" bestFit="1" customWidth="1"/>
    <col min="3806" max="3806" width="15.28515625" customWidth="1"/>
    <col min="3807" max="3807" width="15.85546875" customWidth="1"/>
    <col min="3808" max="3808" width="14.28515625" customWidth="1"/>
    <col min="3809" max="3809" width="14.85546875" bestFit="1" customWidth="1"/>
    <col min="3810" max="3810" width="16.140625" customWidth="1"/>
    <col min="3811" max="3811" width="17.28515625" customWidth="1"/>
    <col min="3812" max="3812" width="15.85546875" bestFit="1" customWidth="1"/>
    <col min="3813" max="3813" width="18.7109375" bestFit="1" customWidth="1"/>
    <col min="3815" max="3815" width="14.28515625" bestFit="1" customWidth="1"/>
    <col min="3816" max="3816" width="18.7109375" bestFit="1" customWidth="1"/>
    <col min="3817" max="3818" width="15.85546875" bestFit="1" customWidth="1"/>
    <col min="3819" max="3819" width="14.85546875" bestFit="1" customWidth="1"/>
    <col min="3820" max="3820" width="14.28515625" bestFit="1" customWidth="1"/>
    <col min="3821" max="3821" width="15.28515625" customWidth="1"/>
    <col min="3822" max="3822" width="15.85546875" customWidth="1"/>
    <col min="3823" max="3823" width="14.28515625" customWidth="1"/>
    <col min="3824" max="3824" width="14.85546875" bestFit="1" customWidth="1"/>
    <col min="3825" max="3825" width="16.140625" customWidth="1"/>
    <col min="3826" max="3826" width="17.28515625" customWidth="1"/>
    <col min="3827" max="3827" width="15.85546875" bestFit="1" customWidth="1"/>
    <col min="3828" max="3828" width="18.7109375" bestFit="1" customWidth="1"/>
    <col min="3830" max="3830" width="14.28515625" bestFit="1" customWidth="1"/>
    <col min="3831" max="3831" width="18.7109375" bestFit="1" customWidth="1"/>
    <col min="3832" max="3833" width="15.85546875" bestFit="1" customWidth="1"/>
    <col min="3834" max="3834" width="14.85546875" bestFit="1" customWidth="1"/>
    <col min="3835" max="3835" width="14.28515625" bestFit="1" customWidth="1"/>
    <col min="3836" max="3836" width="15.28515625" customWidth="1"/>
    <col min="3837" max="3837" width="15.85546875" customWidth="1"/>
    <col min="3838" max="3838" width="14.28515625" customWidth="1"/>
    <col min="3839" max="3839" width="14.85546875" bestFit="1" customWidth="1"/>
    <col min="3840" max="3840" width="16.140625" customWidth="1"/>
    <col min="3841" max="3841" width="17.28515625" customWidth="1"/>
    <col min="3842" max="3842" width="15.85546875" bestFit="1" customWidth="1"/>
    <col min="3843" max="3843" width="18.7109375" bestFit="1" customWidth="1"/>
    <col min="4004" max="4004" width="5.7109375" customWidth="1"/>
    <col min="4005" max="4005" width="29" customWidth="1"/>
    <col min="4006" max="4006" width="17.140625" customWidth="1"/>
    <col min="4007" max="4007" width="11.140625" customWidth="1"/>
    <col min="4008" max="4008" width="15.7109375" customWidth="1"/>
    <col min="4009" max="4009" width="16.28515625" customWidth="1"/>
    <col min="4010" max="4010" width="21.140625" customWidth="1"/>
    <col min="4011" max="4011" width="13" customWidth="1"/>
    <col min="4012" max="4012" width="15.28515625" customWidth="1"/>
    <col min="4013" max="4014" width="14.28515625" customWidth="1"/>
    <col min="4015" max="4016" width="15" customWidth="1"/>
    <col min="4017" max="4017" width="17.7109375" customWidth="1"/>
    <col min="4018" max="4018" width="15.7109375" customWidth="1"/>
    <col min="4019" max="4020" width="15" customWidth="1"/>
    <col min="4021" max="4021" width="15.85546875" customWidth="1"/>
    <col min="4022" max="4022" width="17.85546875" customWidth="1"/>
    <col min="4023" max="4023" width="15.85546875" bestFit="1" customWidth="1"/>
    <col min="4024" max="4024" width="18.7109375" bestFit="1" customWidth="1"/>
    <col min="4025" max="4025" width="5.7109375" customWidth="1"/>
    <col min="4026" max="4026" width="16.5703125" customWidth="1"/>
    <col min="4027" max="4027" width="18.7109375" bestFit="1" customWidth="1"/>
    <col min="4028" max="4029" width="15.85546875" bestFit="1" customWidth="1"/>
    <col min="4030" max="4030" width="14.85546875" bestFit="1" customWidth="1"/>
    <col min="4031" max="4031" width="14.28515625" bestFit="1" customWidth="1"/>
    <col min="4032" max="4032" width="15.28515625" customWidth="1"/>
    <col min="4033" max="4033" width="15.85546875" customWidth="1"/>
    <col min="4034" max="4034" width="14.28515625" customWidth="1"/>
    <col min="4035" max="4035" width="14.85546875" bestFit="1" customWidth="1"/>
    <col min="4036" max="4036" width="16.140625" customWidth="1"/>
    <col min="4037" max="4037" width="17.28515625" customWidth="1"/>
    <col min="4038" max="4038" width="15.85546875" bestFit="1" customWidth="1"/>
    <col min="4039" max="4039" width="18.7109375" bestFit="1" customWidth="1"/>
    <col min="4041" max="4041" width="14.28515625" bestFit="1" customWidth="1"/>
    <col min="4042" max="4042" width="18.7109375" bestFit="1" customWidth="1"/>
    <col min="4043" max="4044" width="15.85546875" bestFit="1" customWidth="1"/>
    <col min="4045" max="4045" width="14.85546875" bestFit="1" customWidth="1"/>
    <col min="4046" max="4046" width="16.85546875" customWidth="1"/>
    <col min="4047" max="4047" width="15.28515625" customWidth="1"/>
    <col min="4048" max="4048" width="15.85546875" customWidth="1"/>
    <col min="4049" max="4049" width="14.28515625" customWidth="1"/>
    <col min="4050" max="4050" width="14.85546875" bestFit="1" customWidth="1"/>
    <col min="4051" max="4051" width="16.140625" customWidth="1"/>
    <col min="4052" max="4052" width="17.28515625" customWidth="1"/>
    <col min="4053" max="4053" width="15.85546875" bestFit="1" customWidth="1"/>
    <col min="4054" max="4054" width="18.7109375" bestFit="1" customWidth="1"/>
    <col min="4056" max="4056" width="14.28515625" bestFit="1" customWidth="1"/>
    <col min="4057" max="4057" width="18.7109375" bestFit="1" customWidth="1"/>
    <col min="4058" max="4059" width="15.85546875" bestFit="1" customWidth="1"/>
    <col min="4060" max="4060" width="14.85546875" bestFit="1" customWidth="1"/>
    <col min="4061" max="4061" width="14.28515625" bestFit="1" customWidth="1"/>
    <col min="4062" max="4062" width="15.28515625" customWidth="1"/>
    <col min="4063" max="4063" width="15.85546875" customWidth="1"/>
    <col min="4064" max="4064" width="14.28515625" customWidth="1"/>
    <col min="4065" max="4065" width="14.85546875" bestFit="1" customWidth="1"/>
    <col min="4066" max="4066" width="16.140625" customWidth="1"/>
    <col min="4067" max="4067" width="17.28515625" customWidth="1"/>
    <col min="4068" max="4068" width="15.85546875" bestFit="1" customWidth="1"/>
    <col min="4069" max="4069" width="18.7109375" bestFit="1" customWidth="1"/>
    <col min="4071" max="4071" width="14.28515625" bestFit="1" customWidth="1"/>
    <col min="4072" max="4072" width="18.7109375" bestFit="1" customWidth="1"/>
    <col min="4073" max="4074" width="15.85546875" bestFit="1" customWidth="1"/>
    <col min="4075" max="4075" width="14.85546875" bestFit="1" customWidth="1"/>
    <col min="4076" max="4076" width="14.28515625" bestFit="1" customWidth="1"/>
    <col min="4077" max="4077" width="15.28515625" customWidth="1"/>
    <col min="4078" max="4078" width="15.85546875" customWidth="1"/>
    <col min="4079" max="4079" width="14.28515625" customWidth="1"/>
    <col min="4080" max="4080" width="14.85546875" bestFit="1" customWidth="1"/>
    <col min="4081" max="4081" width="16.140625" customWidth="1"/>
    <col min="4082" max="4082" width="17.28515625" customWidth="1"/>
    <col min="4083" max="4083" width="15.85546875" bestFit="1" customWidth="1"/>
    <col min="4084" max="4084" width="18.7109375" bestFit="1" customWidth="1"/>
    <col min="4086" max="4086" width="14.28515625" bestFit="1" customWidth="1"/>
    <col min="4087" max="4087" width="18.7109375" bestFit="1" customWidth="1"/>
    <col min="4088" max="4089" width="15.85546875" bestFit="1" customWidth="1"/>
    <col min="4090" max="4090" width="14.85546875" bestFit="1" customWidth="1"/>
    <col min="4091" max="4091" width="14.28515625" bestFit="1" customWidth="1"/>
    <col min="4092" max="4092" width="15.28515625" customWidth="1"/>
    <col min="4093" max="4093" width="15.85546875" customWidth="1"/>
    <col min="4094" max="4094" width="14.28515625" customWidth="1"/>
    <col min="4095" max="4095" width="14.85546875" bestFit="1" customWidth="1"/>
    <col min="4096" max="4096" width="16.140625" customWidth="1"/>
    <col min="4097" max="4097" width="17.28515625" customWidth="1"/>
    <col min="4098" max="4098" width="15.85546875" bestFit="1" customWidth="1"/>
    <col min="4099" max="4099" width="18.7109375" bestFit="1" customWidth="1"/>
    <col min="4260" max="4260" width="5.7109375" customWidth="1"/>
    <col min="4261" max="4261" width="29" customWidth="1"/>
    <col min="4262" max="4262" width="17.140625" customWidth="1"/>
    <col min="4263" max="4263" width="11.140625" customWidth="1"/>
    <col min="4264" max="4264" width="15.7109375" customWidth="1"/>
    <col min="4265" max="4265" width="16.28515625" customWidth="1"/>
    <col min="4266" max="4266" width="21.140625" customWidth="1"/>
    <col min="4267" max="4267" width="13" customWidth="1"/>
    <col min="4268" max="4268" width="15.28515625" customWidth="1"/>
    <col min="4269" max="4270" width="14.28515625" customWidth="1"/>
    <col min="4271" max="4272" width="15" customWidth="1"/>
    <col min="4273" max="4273" width="17.7109375" customWidth="1"/>
    <col min="4274" max="4274" width="15.7109375" customWidth="1"/>
    <col min="4275" max="4276" width="15" customWidth="1"/>
    <col min="4277" max="4277" width="15.85546875" customWidth="1"/>
    <col min="4278" max="4278" width="17.85546875" customWidth="1"/>
    <col min="4279" max="4279" width="15.85546875" bestFit="1" customWidth="1"/>
    <col min="4280" max="4280" width="18.7109375" bestFit="1" customWidth="1"/>
    <col min="4281" max="4281" width="5.7109375" customWidth="1"/>
    <col min="4282" max="4282" width="16.5703125" customWidth="1"/>
    <col min="4283" max="4283" width="18.7109375" bestFit="1" customWidth="1"/>
    <col min="4284" max="4285" width="15.85546875" bestFit="1" customWidth="1"/>
    <col min="4286" max="4286" width="14.85546875" bestFit="1" customWidth="1"/>
    <col min="4287" max="4287" width="14.28515625" bestFit="1" customWidth="1"/>
    <col min="4288" max="4288" width="15.28515625" customWidth="1"/>
    <col min="4289" max="4289" width="15.85546875" customWidth="1"/>
    <col min="4290" max="4290" width="14.28515625" customWidth="1"/>
    <col min="4291" max="4291" width="14.85546875" bestFit="1" customWidth="1"/>
    <col min="4292" max="4292" width="16.140625" customWidth="1"/>
    <col min="4293" max="4293" width="17.28515625" customWidth="1"/>
    <col min="4294" max="4294" width="15.85546875" bestFit="1" customWidth="1"/>
    <col min="4295" max="4295" width="18.7109375" bestFit="1" customWidth="1"/>
    <col min="4297" max="4297" width="14.28515625" bestFit="1" customWidth="1"/>
    <col min="4298" max="4298" width="18.7109375" bestFit="1" customWidth="1"/>
    <col min="4299" max="4300" width="15.85546875" bestFit="1" customWidth="1"/>
    <col min="4301" max="4301" width="14.85546875" bestFit="1" customWidth="1"/>
    <col min="4302" max="4302" width="16.85546875" customWidth="1"/>
    <col min="4303" max="4303" width="15.28515625" customWidth="1"/>
    <col min="4304" max="4304" width="15.85546875" customWidth="1"/>
    <col min="4305" max="4305" width="14.28515625" customWidth="1"/>
    <col min="4306" max="4306" width="14.85546875" bestFit="1" customWidth="1"/>
    <col min="4307" max="4307" width="16.140625" customWidth="1"/>
    <col min="4308" max="4308" width="17.28515625" customWidth="1"/>
    <col min="4309" max="4309" width="15.85546875" bestFit="1" customWidth="1"/>
    <col min="4310" max="4310" width="18.7109375" bestFit="1" customWidth="1"/>
    <col min="4312" max="4312" width="14.28515625" bestFit="1" customWidth="1"/>
    <col min="4313" max="4313" width="18.7109375" bestFit="1" customWidth="1"/>
    <col min="4314" max="4315" width="15.85546875" bestFit="1" customWidth="1"/>
    <col min="4316" max="4316" width="14.85546875" bestFit="1" customWidth="1"/>
    <col min="4317" max="4317" width="14.28515625" bestFit="1" customWidth="1"/>
    <col min="4318" max="4318" width="15.28515625" customWidth="1"/>
    <col min="4319" max="4319" width="15.85546875" customWidth="1"/>
    <col min="4320" max="4320" width="14.28515625" customWidth="1"/>
    <col min="4321" max="4321" width="14.85546875" bestFit="1" customWidth="1"/>
    <col min="4322" max="4322" width="16.140625" customWidth="1"/>
    <col min="4323" max="4323" width="17.28515625" customWidth="1"/>
    <col min="4324" max="4324" width="15.85546875" bestFit="1" customWidth="1"/>
    <col min="4325" max="4325" width="18.7109375" bestFit="1" customWidth="1"/>
    <col min="4327" max="4327" width="14.28515625" bestFit="1" customWidth="1"/>
    <col min="4328" max="4328" width="18.7109375" bestFit="1" customWidth="1"/>
    <col min="4329" max="4330" width="15.85546875" bestFit="1" customWidth="1"/>
    <col min="4331" max="4331" width="14.85546875" bestFit="1" customWidth="1"/>
    <col min="4332" max="4332" width="14.28515625" bestFit="1" customWidth="1"/>
    <col min="4333" max="4333" width="15.28515625" customWidth="1"/>
    <col min="4334" max="4334" width="15.85546875" customWidth="1"/>
    <col min="4335" max="4335" width="14.28515625" customWidth="1"/>
    <col min="4336" max="4336" width="14.85546875" bestFit="1" customWidth="1"/>
    <col min="4337" max="4337" width="16.140625" customWidth="1"/>
    <col min="4338" max="4338" width="17.28515625" customWidth="1"/>
    <col min="4339" max="4339" width="15.85546875" bestFit="1" customWidth="1"/>
    <col min="4340" max="4340" width="18.7109375" bestFit="1" customWidth="1"/>
    <col min="4342" max="4342" width="14.28515625" bestFit="1" customWidth="1"/>
    <col min="4343" max="4343" width="18.7109375" bestFit="1" customWidth="1"/>
    <col min="4344" max="4345" width="15.85546875" bestFit="1" customWidth="1"/>
    <col min="4346" max="4346" width="14.85546875" bestFit="1" customWidth="1"/>
    <col min="4347" max="4347" width="14.28515625" bestFit="1" customWidth="1"/>
    <col min="4348" max="4348" width="15.28515625" customWidth="1"/>
    <col min="4349" max="4349" width="15.85546875" customWidth="1"/>
    <col min="4350" max="4350" width="14.28515625" customWidth="1"/>
    <col min="4351" max="4351" width="14.85546875" bestFit="1" customWidth="1"/>
    <col min="4352" max="4352" width="16.140625" customWidth="1"/>
    <col min="4353" max="4353" width="17.28515625" customWidth="1"/>
    <col min="4354" max="4354" width="15.85546875" bestFit="1" customWidth="1"/>
    <col min="4355" max="4355" width="18.7109375" bestFit="1" customWidth="1"/>
    <col min="4516" max="4516" width="5.7109375" customWidth="1"/>
    <col min="4517" max="4517" width="29" customWidth="1"/>
    <col min="4518" max="4518" width="17.140625" customWidth="1"/>
    <col min="4519" max="4519" width="11.140625" customWidth="1"/>
    <col min="4520" max="4520" width="15.7109375" customWidth="1"/>
    <col min="4521" max="4521" width="16.28515625" customWidth="1"/>
    <col min="4522" max="4522" width="21.140625" customWidth="1"/>
    <col min="4523" max="4523" width="13" customWidth="1"/>
    <col min="4524" max="4524" width="15.28515625" customWidth="1"/>
    <col min="4525" max="4526" width="14.28515625" customWidth="1"/>
    <col min="4527" max="4528" width="15" customWidth="1"/>
    <col min="4529" max="4529" width="17.7109375" customWidth="1"/>
    <col min="4530" max="4530" width="15.7109375" customWidth="1"/>
    <col min="4531" max="4532" width="15" customWidth="1"/>
    <col min="4533" max="4533" width="15.85546875" customWidth="1"/>
    <col min="4534" max="4534" width="17.85546875" customWidth="1"/>
    <col min="4535" max="4535" width="15.85546875" bestFit="1" customWidth="1"/>
    <col min="4536" max="4536" width="18.7109375" bestFit="1" customWidth="1"/>
    <col min="4537" max="4537" width="5.7109375" customWidth="1"/>
    <col min="4538" max="4538" width="16.5703125" customWidth="1"/>
    <col min="4539" max="4539" width="18.7109375" bestFit="1" customWidth="1"/>
    <col min="4540" max="4541" width="15.85546875" bestFit="1" customWidth="1"/>
    <col min="4542" max="4542" width="14.85546875" bestFit="1" customWidth="1"/>
    <col min="4543" max="4543" width="14.28515625" bestFit="1" customWidth="1"/>
    <col min="4544" max="4544" width="15.28515625" customWidth="1"/>
    <col min="4545" max="4545" width="15.85546875" customWidth="1"/>
    <col min="4546" max="4546" width="14.28515625" customWidth="1"/>
    <col min="4547" max="4547" width="14.85546875" bestFit="1" customWidth="1"/>
    <col min="4548" max="4548" width="16.140625" customWidth="1"/>
    <col min="4549" max="4549" width="17.28515625" customWidth="1"/>
    <col min="4550" max="4550" width="15.85546875" bestFit="1" customWidth="1"/>
    <col min="4551" max="4551" width="18.7109375" bestFit="1" customWidth="1"/>
    <col min="4553" max="4553" width="14.28515625" bestFit="1" customWidth="1"/>
    <col min="4554" max="4554" width="18.7109375" bestFit="1" customWidth="1"/>
    <col min="4555" max="4556" width="15.85546875" bestFit="1" customWidth="1"/>
    <col min="4557" max="4557" width="14.85546875" bestFit="1" customWidth="1"/>
    <col min="4558" max="4558" width="16.85546875" customWidth="1"/>
    <col min="4559" max="4559" width="15.28515625" customWidth="1"/>
    <col min="4560" max="4560" width="15.85546875" customWidth="1"/>
    <col min="4561" max="4561" width="14.28515625" customWidth="1"/>
    <col min="4562" max="4562" width="14.85546875" bestFit="1" customWidth="1"/>
    <col min="4563" max="4563" width="16.140625" customWidth="1"/>
    <col min="4564" max="4564" width="17.28515625" customWidth="1"/>
    <col min="4565" max="4565" width="15.85546875" bestFit="1" customWidth="1"/>
    <col min="4566" max="4566" width="18.7109375" bestFit="1" customWidth="1"/>
    <col min="4568" max="4568" width="14.28515625" bestFit="1" customWidth="1"/>
    <col min="4569" max="4569" width="18.7109375" bestFit="1" customWidth="1"/>
    <col min="4570" max="4571" width="15.85546875" bestFit="1" customWidth="1"/>
    <col min="4572" max="4572" width="14.85546875" bestFit="1" customWidth="1"/>
    <col min="4573" max="4573" width="14.28515625" bestFit="1" customWidth="1"/>
    <col min="4574" max="4574" width="15.28515625" customWidth="1"/>
    <col min="4575" max="4575" width="15.85546875" customWidth="1"/>
    <col min="4576" max="4576" width="14.28515625" customWidth="1"/>
    <col min="4577" max="4577" width="14.85546875" bestFit="1" customWidth="1"/>
    <col min="4578" max="4578" width="16.140625" customWidth="1"/>
    <col min="4579" max="4579" width="17.28515625" customWidth="1"/>
    <col min="4580" max="4580" width="15.85546875" bestFit="1" customWidth="1"/>
    <col min="4581" max="4581" width="18.7109375" bestFit="1" customWidth="1"/>
    <col min="4583" max="4583" width="14.28515625" bestFit="1" customWidth="1"/>
    <col min="4584" max="4584" width="18.7109375" bestFit="1" customWidth="1"/>
    <col min="4585" max="4586" width="15.85546875" bestFit="1" customWidth="1"/>
    <col min="4587" max="4587" width="14.85546875" bestFit="1" customWidth="1"/>
    <col min="4588" max="4588" width="14.28515625" bestFit="1" customWidth="1"/>
    <col min="4589" max="4589" width="15.28515625" customWidth="1"/>
    <col min="4590" max="4590" width="15.85546875" customWidth="1"/>
    <col min="4591" max="4591" width="14.28515625" customWidth="1"/>
    <col min="4592" max="4592" width="14.85546875" bestFit="1" customWidth="1"/>
    <col min="4593" max="4593" width="16.140625" customWidth="1"/>
    <col min="4594" max="4594" width="17.28515625" customWidth="1"/>
    <col min="4595" max="4595" width="15.85546875" bestFit="1" customWidth="1"/>
    <col min="4596" max="4596" width="18.7109375" bestFit="1" customWidth="1"/>
    <col min="4598" max="4598" width="14.28515625" bestFit="1" customWidth="1"/>
    <col min="4599" max="4599" width="18.7109375" bestFit="1" customWidth="1"/>
    <col min="4600" max="4601" width="15.85546875" bestFit="1" customWidth="1"/>
    <col min="4602" max="4602" width="14.85546875" bestFit="1" customWidth="1"/>
    <col min="4603" max="4603" width="14.28515625" bestFit="1" customWidth="1"/>
    <col min="4604" max="4604" width="15.28515625" customWidth="1"/>
    <col min="4605" max="4605" width="15.85546875" customWidth="1"/>
    <col min="4606" max="4606" width="14.28515625" customWidth="1"/>
    <col min="4607" max="4607" width="14.85546875" bestFit="1" customWidth="1"/>
    <col min="4608" max="4608" width="16.140625" customWidth="1"/>
    <col min="4609" max="4609" width="17.28515625" customWidth="1"/>
    <col min="4610" max="4610" width="15.85546875" bestFit="1" customWidth="1"/>
    <col min="4611" max="4611" width="18.7109375" bestFit="1" customWidth="1"/>
    <col min="4772" max="4772" width="5.7109375" customWidth="1"/>
    <col min="4773" max="4773" width="29" customWidth="1"/>
    <col min="4774" max="4774" width="17.140625" customWidth="1"/>
    <col min="4775" max="4775" width="11.140625" customWidth="1"/>
    <col min="4776" max="4776" width="15.7109375" customWidth="1"/>
    <col min="4777" max="4777" width="16.28515625" customWidth="1"/>
    <col min="4778" max="4778" width="21.140625" customWidth="1"/>
    <col min="4779" max="4779" width="13" customWidth="1"/>
    <col min="4780" max="4780" width="15.28515625" customWidth="1"/>
    <col min="4781" max="4782" width="14.28515625" customWidth="1"/>
    <col min="4783" max="4784" width="15" customWidth="1"/>
    <col min="4785" max="4785" width="17.7109375" customWidth="1"/>
    <col min="4786" max="4786" width="15.7109375" customWidth="1"/>
    <col min="4787" max="4788" width="15" customWidth="1"/>
    <col min="4789" max="4789" width="15.85546875" customWidth="1"/>
    <col min="4790" max="4790" width="17.85546875" customWidth="1"/>
    <col min="4791" max="4791" width="15.85546875" bestFit="1" customWidth="1"/>
    <col min="4792" max="4792" width="18.7109375" bestFit="1" customWidth="1"/>
    <col min="4793" max="4793" width="5.7109375" customWidth="1"/>
    <col min="4794" max="4794" width="16.5703125" customWidth="1"/>
    <col min="4795" max="4795" width="18.7109375" bestFit="1" customWidth="1"/>
    <col min="4796" max="4797" width="15.85546875" bestFit="1" customWidth="1"/>
    <col min="4798" max="4798" width="14.85546875" bestFit="1" customWidth="1"/>
    <col min="4799" max="4799" width="14.28515625" bestFit="1" customWidth="1"/>
    <col min="4800" max="4800" width="15.28515625" customWidth="1"/>
    <col min="4801" max="4801" width="15.85546875" customWidth="1"/>
    <col min="4802" max="4802" width="14.28515625" customWidth="1"/>
    <col min="4803" max="4803" width="14.85546875" bestFit="1" customWidth="1"/>
    <col min="4804" max="4804" width="16.140625" customWidth="1"/>
    <col min="4805" max="4805" width="17.28515625" customWidth="1"/>
    <col min="4806" max="4806" width="15.85546875" bestFit="1" customWidth="1"/>
    <col min="4807" max="4807" width="18.7109375" bestFit="1" customWidth="1"/>
    <col min="4809" max="4809" width="14.28515625" bestFit="1" customWidth="1"/>
    <col min="4810" max="4810" width="18.7109375" bestFit="1" customWidth="1"/>
    <col min="4811" max="4812" width="15.85546875" bestFit="1" customWidth="1"/>
    <col min="4813" max="4813" width="14.85546875" bestFit="1" customWidth="1"/>
    <col min="4814" max="4814" width="16.85546875" customWidth="1"/>
    <col min="4815" max="4815" width="15.28515625" customWidth="1"/>
    <col min="4816" max="4816" width="15.85546875" customWidth="1"/>
    <col min="4817" max="4817" width="14.28515625" customWidth="1"/>
    <col min="4818" max="4818" width="14.85546875" bestFit="1" customWidth="1"/>
    <col min="4819" max="4819" width="16.140625" customWidth="1"/>
    <col min="4820" max="4820" width="17.28515625" customWidth="1"/>
    <col min="4821" max="4821" width="15.85546875" bestFit="1" customWidth="1"/>
    <col min="4822" max="4822" width="18.7109375" bestFit="1" customWidth="1"/>
    <col min="4824" max="4824" width="14.28515625" bestFit="1" customWidth="1"/>
    <col min="4825" max="4825" width="18.7109375" bestFit="1" customWidth="1"/>
    <col min="4826" max="4827" width="15.85546875" bestFit="1" customWidth="1"/>
    <col min="4828" max="4828" width="14.85546875" bestFit="1" customWidth="1"/>
    <col min="4829" max="4829" width="14.28515625" bestFit="1" customWidth="1"/>
    <col min="4830" max="4830" width="15.28515625" customWidth="1"/>
    <col min="4831" max="4831" width="15.85546875" customWidth="1"/>
    <col min="4832" max="4832" width="14.28515625" customWidth="1"/>
    <col min="4833" max="4833" width="14.85546875" bestFit="1" customWidth="1"/>
    <col min="4834" max="4834" width="16.140625" customWidth="1"/>
    <col min="4835" max="4835" width="17.28515625" customWidth="1"/>
    <col min="4836" max="4836" width="15.85546875" bestFit="1" customWidth="1"/>
    <col min="4837" max="4837" width="18.7109375" bestFit="1" customWidth="1"/>
    <col min="4839" max="4839" width="14.28515625" bestFit="1" customWidth="1"/>
    <col min="4840" max="4840" width="18.7109375" bestFit="1" customWidth="1"/>
    <col min="4841" max="4842" width="15.85546875" bestFit="1" customWidth="1"/>
    <col min="4843" max="4843" width="14.85546875" bestFit="1" customWidth="1"/>
    <col min="4844" max="4844" width="14.28515625" bestFit="1" customWidth="1"/>
    <col min="4845" max="4845" width="15.28515625" customWidth="1"/>
    <col min="4846" max="4846" width="15.85546875" customWidth="1"/>
    <col min="4847" max="4847" width="14.28515625" customWidth="1"/>
    <col min="4848" max="4848" width="14.85546875" bestFit="1" customWidth="1"/>
    <col min="4849" max="4849" width="16.140625" customWidth="1"/>
    <col min="4850" max="4850" width="17.28515625" customWidth="1"/>
    <col min="4851" max="4851" width="15.85546875" bestFit="1" customWidth="1"/>
    <col min="4852" max="4852" width="18.7109375" bestFit="1" customWidth="1"/>
    <col min="4854" max="4854" width="14.28515625" bestFit="1" customWidth="1"/>
    <col min="4855" max="4855" width="18.7109375" bestFit="1" customWidth="1"/>
    <col min="4856" max="4857" width="15.85546875" bestFit="1" customWidth="1"/>
    <col min="4858" max="4858" width="14.85546875" bestFit="1" customWidth="1"/>
    <col min="4859" max="4859" width="14.28515625" bestFit="1" customWidth="1"/>
    <col min="4860" max="4860" width="15.28515625" customWidth="1"/>
    <col min="4861" max="4861" width="15.85546875" customWidth="1"/>
    <col min="4862" max="4862" width="14.28515625" customWidth="1"/>
    <col min="4863" max="4863" width="14.85546875" bestFit="1" customWidth="1"/>
    <col min="4864" max="4864" width="16.140625" customWidth="1"/>
    <col min="4865" max="4865" width="17.28515625" customWidth="1"/>
    <col min="4866" max="4866" width="15.85546875" bestFit="1" customWidth="1"/>
    <col min="4867" max="4867" width="18.7109375" bestFit="1" customWidth="1"/>
    <col min="5028" max="5028" width="5.7109375" customWidth="1"/>
    <col min="5029" max="5029" width="29" customWidth="1"/>
    <col min="5030" max="5030" width="17.140625" customWidth="1"/>
    <col min="5031" max="5031" width="11.140625" customWidth="1"/>
    <col min="5032" max="5032" width="15.7109375" customWidth="1"/>
    <col min="5033" max="5033" width="16.28515625" customWidth="1"/>
    <col min="5034" max="5034" width="21.140625" customWidth="1"/>
    <col min="5035" max="5035" width="13" customWidth="1"/>
    <col min="5036" max="5036" width="15.28515625" customWidth="1"/>
    <col min="5037" max="5038" width="14.28515625" customWidth="1"/>
    <col min="5039" max="5040" width="15" customWidth="1"/>
    <col min="5041" max="5041" width="17.7109375" customWidth="1"/>
    <col min="5042" max="5042" width="15.7109375" customWidth="1"/>
    <col min="5043" max="5044" width="15" customWidth="1"/>
    <col min="5045" max="5045" width="15.85546875" customWidth="1"/>
    <col min="5046" max="5046" width="17.85546875" customWidth="1"/>
    <col min="5047" max="5047" width="15.85546875" bestFit="1" customWidth="1"/>
    <col min="5048" max="5048" width="18.7109375" bestFit="1" customWidth="1"/>
    <col min="5049" max="5049" width="5.7109375" customWidth="1"/>
    <col min="5050" max="5050" width="16.5703125" customWidth="1"/>
    <col min="5051" max="5051" width="18.7109375" bestFit="1" customWidth="1"/>
    <col min="5052" max="5053" width="15.85546875" bestFit="1" customWidth="1"/>
    <col min="5054" max="5054" width="14.85546875" bestFit="1" customWidth="1"/>
    <col min="5055" max="5055" width="14.28515625" bestFit="1" customWidth="1"/>
    <col min="5056" max="5056" width="15.28515625" customWidth="1"/>
    <col min="5057" max="5057" width="15.85546875" customWidth="1"/>
    <col min="5058" max="5058" width="14.28515625" customWidth="1"/>
    <col min="5059" max="5059" width="14.85546875" bestFit="1" customWidth="1"/>
    <col min="5060" max="5060" width="16.140625" customWidth="1"/>
    <col min="5061" max="5061" width="17.28515625" customWidth="1"/>
    <col min="5062" max="5062" width="15.85546875" bestFit="1" customWidth="1"/>
    <col min="5063" max="5063" width="18.7109375" bestFit="1" customWidth="1"/>
    <col min="5065" max="5065" width="14.28515625" bestFit="1" customWidth="1"/>
    <col min="5066" max="5066" width="18.7109375" bestFit="1" customWidth="1"/>
    <col min="5067" max="5068" width="15.85546875" bestFit="1" customWidth="1"/>
    <col min="5069" max="5069" width="14.85546875" bestFit="1" customWidth="1"/>
    <col min="5070" max="5070" width="16.85546875" customWidth="1"/>
    <col min="5071" max="5071" width="15.28515625" customWidth="1"/>
    <col min="5072" max="5072" width="15.85546875" customWidth="1"/>
    <col min="5073" max="5073" width="14.28515625" customWidth="1"/>
    <col min="5074" max="5074" width="14.85546875" bestFit="1" customWidth="1"/>
    <col min="5075" max="5075" width="16.140625" customWidth="1"/>
    <col min="5076" max="5076" width="17.28515625" customWidth="1"/>
    <col min="5077" max="5077" width="15.85546875" bestFit="1" customWidth="1"/>
    <col min="5078" max="5078" width="18.7109375" bestFit="1" customWidth="1"/>
    <col min="5080" max="5080" width="14.28515625" bestFit="1" customWidth="1"/>
    <col min="5081" max="5081" width="18.7109375" bestFit="1" customWidth="1"/>
    <col min="5082" max="5083" width="15.85546875" bestFit="1" customWidth="1"/>
    <col min="5084" max="5084" width="14.85546875" bestFit="1" customWidth="1"/>
    <col min="5085" max="5085" width="14.28515625" bestFit="1" customWidth="1"/>
    <col min="5086" max="5086" width="15.28515625" customWidth="1"/>
    <col min="5087" max="5087" width="15.85546875" customWidth="1"/>
    <col min="5088" max="5088" width="14.28515625" customWidth="1"/>
    <col min="5089" max="5089" width="14.85546875" bestFit="1" customWidth="1"/>
    <col min="5090" max="5090" width="16.140625" customWidth="1"/>
    <col min="5091" max="5091" width="17.28515625" customWidth="1"/>
    <col min="5092" max="5092" width="15.85546875" bestFit="1" customWidth="1"/>
    <col min="5093" max="5093" width="18.7109375" bestFit="1" customWidth="1"/>
    <col min="5095" max="5095" width="14.28515625" bestFit="1" customWidth="1"/>
    <col min="5096" max="5096" width="18.7109375" bestFit="1" customWidth="1"/>
    <col min="5097" max="5098" width="15.85546875" bestFit="1" customWidth="1"/>
    <col min="5099" max="5099" width="14.85546875" bestFit="1" customWidth="1"/>
    <col min="5100" max="5100" width="14.28515625" bestFit="1" customWidth="1"/>
    <col min="5101" max="5101" width="15.28515625" customWidth="1"/>
    <col min="5102" max="5102" width="15.85546875" customWidth="1"/>
    <col min="5103" max="5103" width="14.28515625" customWidth="1"/>
    <col min="5104" max="5104" width="14.85546875" bestFit="1" customWidth="1"/>
    <col min="5105" max="5105" width="16.140625" customWidth="1"/>
    <col min="5106" max="5106" width="17.28515625" customWidth="1"/>
    <col min="5107" max="5107" width="15.85546875" bestFit="1" customWidth="1"/>
    <col min="5108" max="5108" width="18.7109375" bestFit="1" customWidth="1"/>
    <col min="5110" max="5110" width="14.28515625" bestFit="1" customWidth="1"/>
    <col min="5111" max="5111" width="18.7109375" bestFit="1" customWidth="1"/>
    <col min="5112" max="5113" width="15.85546875" bestFit="1" customWidth="1"/>
    <col min="5114" max="5114" width="14.85546875" bestFit="1" customWidth="1"/>
    <col min="5115" max="5115" width="14.28515625" bestFit="1" customWidth="1"/>
    <col min="5116" max="5116" width="15.28515625" customWidth="1"/>
    <col min="5117" max="5117" width="15.85546875" customWidth="1"/>
    <col min="5118" max="5118" width="14.28515625" customWidth="1"/>
    <col min="5119" max="5119" width="14.85546875" bestFit="1" customWidth="1"/>
    <col min="5120" max="5120" width="16.140625" customWidth="1"/>
    <col min="5121" max="5121" width="17.28515625" customWidth="1"/>
    <col min="5122" max="5122" width="15.85546875" bestFit="1" customWidth="1"/>
    <col min="5123" max="5123" width="18.7109375" bestFit="1" customWidth="1"/>
    <col min="5284" max="5284" width="5.7109375" customWidth="1"/>
    <col min="5285" max="5285" width="29" customWidth="1"/>
    <col min="5286" max="5286" width="17.140625" customWidth="1"/>
    <col min="5287" max="5287" width="11.140625" customWidth="1"/>
    <col min="5288" max="5288" width="15.7109375" customWidth="1"/>
    <col min="5289" max="5289" width="16.28515625" customWidth="1"/>
    <col min="5290" max="5290" width="21.140625" customWidth="1"/>
    <col min="5291" max="5291" width="13" customWidth="1"/>
    <col min="5292" max="5292" width="15.28515625" customWidth="1"/>
    <col min="5293" max="5294" width="14.28515625" customWidth="1"/>
    <col min="5295" max="5296" width="15" customWidth="1"/>
    <col min="5297" max="5297" width="17.7109375" customWidth="1"/>
    <col min="5298" max="5298" width="15.7109375" customWidth="1"/>
    <col min="5299" max="5300" width="15" customWidth="1"/>
    <col min="5301" max="5301" width="15.85546875" customWidth="1"/>
    <col min="5302" max="5302" width="17.85546875" customWidth="1"/>
    <col min="5303" max="5303" width="15.85546875" bestFit="1" customWidth="1"/>
    <col min="5304" max="5304" width="18.7109375" bestFit="1" customWidth="1"/>
    <col min="5305" max="5305" width="5.7109375" customWidth="1"/>
    <col min="5306" max="5306" width="16.5703125" customWidth="1"/>
    <col min="5307" max="5307" width="18.7109375" bestFit="1" customWidth="1"/>
    <col min="5308" max="5309" width="15.85546875" bestFit="1" customWidth="1"/>
    <col min="5310" max="5310" width="14.85546875" bestFit="1" customWidth="1"/>
    <col min="5311" max="5311" width="14.28515625" bestFit="1" customWidth="1"/>
    <col min="5312" max="5312" width="15.28515625" customWidth="1"/>
    <col min="5313" max="5313" width="15.85546875" customWidth="1"/>
    <col min="5314" max="5314" width="14.28515625" customWidth="1"/>
    <col min="5315" max="5315" width="14.85546875" bestFit="1" customWidth="1"/>
    <col min="5316" max="5316" width="16.140625" customWidth="1"/>
    <col min="5317" max="5317" width="17.28515625" customWidth="1"/>
    <col min="5318" max="5318" width="15.85546875" bestFit="1" customWidth="1"/>
    <col min="5319" max="5319" width="18.7109375" bestFit="1" customWidth="1"/>
    <col min="5321" max="5321" width="14.28515625" bestFit="1" customWidth="1"/>
    <col min="5322" max="5322" width="18.7109375" bestFit="1" customWidth="1"/>
    <col min="5323" max="5324" width="15.85546875" bestFit="1" customWidth="1"/>
    <col min="5325" max="5325" width="14.85546875" bestFit="1" customWidth="1"/>
    <col min="5326" max="5326" width="16.85546875" customWidth="1"/>
    <col min="5327" max="5327" width="15.28515625" customWidth="1"/>
    <col min="5328" max="5328" width="15.85546875" customWidth="1"/>
    <col min="5329" max="5329" width="14.28515625" customWidth="1"/>
    <col min="5330" max="5330" width="14.85546875" bestFit="1" customWidth="1"/>
    <col min="5331" max="5331" width="16.140625" customWidth="1"/>
    <col min="5332" max="5332" width="17.28515625" customWidth="1"/>
    <col min="5333" max="5333" width="15.85546875" bestFit="1" customWidth="1"/>
    <col min="5334" max="5334" width="18.7109375" bestFit="1" customWidth="1"/>
    <col min="5336" max="5336" width="14.28515625" bestFit="1" customWidth="1"/>
    <col min="5337" max="5337" width="18.7109375" bestFit="1" customWidth="1"/>
    <col min="5338" max="5339" width="15.85546875" bestFit="1" customWidth="1"/>
    <col min="5340" max="5340" width="14.85546875" bestFit="1" customWidth="1"/>
    <col min="5341" max="5341" width="14.28515625" bestFit="1" customWidth="1"/>
    <col min="5342" max="5342" width="15.28515625" customWidth="1"/>
    <col min="5343" max="5343" width="15.85546875" customWidth="1"/>
    <col min="5344" max="5344" width="14.28515625" customWidth="1"/>
    <col min="5345" max="5345" width="14.85546875" bestFit="1" customWidth="1"/>
    <col min="5346" max="5346" width="16.140625" customWidth="1"/>
    <col min="5347" max="5347" width="17.28515625" customWidth="1"/>
    <col min="5348" max="5348" width="15.85546875" bestFit="1" customWidth="1"/>
    <col min="5349" max="5349" width="18.7109375" bestFit="1" customWidth="1"/>
    <col min="5351" max="5351" width="14.28515625" bestFit="1" customWidth="1"/>
    <col min="5352" max="5352" width="18.7109375" bestFit="1" customWidth="1"/>
    <col min="5353" max="5354" width="15.85546875" bestFit="1" customWidth="1"/>
    <col min="5355" max="5355" width="14.85546875" bestFit="1" customWidth="1"/>
    <col min="5356" max="5356" width="14.28515625" bestFit="1" customWidth="1"/>
    <col min="5357" max="5357" width="15.28515625" customWidth="1"/>
    <col min="5358" max="5358" width="15.85546875" customWidth="1"/>
    <col min="5359" max="5359" width="14.28515625" customWidth="1"/>
    <col min="5360" max="5360" width="14.85546875" bestFit="1" customWidth="1"/>
    <col min="5361" max="5361" width="16.140625" customWidth="1"/>
    <col min="5362" max="5362" width="17.28515625" customWidth="1"/>
    <col min="5363" max="5363" width="15.85546875" bestFit="1" customWidth="1"/>
    <col min="5364" max="5364" width="18.7109375" bestFit="1" customWidth="1"/>
    <col min="5366" max="5366" width="14.28515625" bestFit="1" customWidth="1"/>
    <col min="5367" max="5367" width="18.7109375" bestFit="1" customWidth="1"/>
    <col min="5368" max="5369" width="15.85546875" bestFit="1" customWidth="1"/>
    <col min="5370" max="5370" width="14.85546875" bestFit="1" customWidth="1"/>
    <col min="5371" max="5371" width="14.28515625" bestFit="1" customWidth="1"/>
    <col min="5372" max="5372" width="15.28515625" customWidth="1"/>
    <col min="5373" max="5373" width="15.85546875" customWidth="1"/>
    <col min="5374" max="5374" width="14.28515625" customWidth="1"/>
    <col min="5375" max="5375" width="14.85546875" bestFit="1" customWidth="1"/>
    <col min="5376" max="5376" width="16.140625" customWidth="1"/>
    <col min="5377" max="5377" width="17.28515625" customWidth="1"/>
    <col min="5378" max="5378" width="15.85546875" bestFit="1" customWidth="1"/>
    <col min="5379" max="5379" width="18.7109375" bestFit="1" customWidth="1"/>
    <col min="5540" max="5540" width="5.7109375" customWidth="1"/>
    <col min="5541" max="5541" width="29" customWidth="1"/>
    <col min="5542" max="5542" width="17.140625" customWidth="1"/>
    <col min="5543" max="5543" width="11.140625" customWidth="1"/>
    <col min="5544" max="5544" width="15.7109375" customWidth="1"/>
    <col min="5545" max="5545" width="16.28515625" customWidth="1"/>
    <col min="5546" max="5546" width="21.140625" customWidth="1"/>
    <col min="5547" max="5547" width="13" customWidth="1"/>
    <col min="5548" max="5548" width="15.28515625" customWidth="1"/>
    <col min="5549" max="5550" width="14.28515625" customWidth="1"/>
    <col min="5551" max="5552" width="15" customWidth="1"/>
    <col min="5553" max="5553" width="17.7109375" customWidth="1"/>
    <col min="5554" max="5554" width="15.7109375" customWidth="1"/>
    <col min="5555" max="5556" width="15" customWidth="1"/>
    <col min="5557" max="5557" width="15.85546875" customWidth="1"/>
    <col min="5558" max="5558" width="17.85546875" customWidth="1"/>
    <col min="5559" max="5559" width="15.85546875" bestFit="1" customWidth="1"/>
    <col min="5560" max="5560" width="18.7109375" bestFit="1" customWidth="1"/>
    <col min="5561" max="5561" width="5.7109375" customWidth="1"/>
    <col min="5562" max="5562" width="16.5703125" customWidth="1"/>
    <col min="5563" max="5563" width="18.7109375" bestFit="1" customWidth="1"/>
    <col min="5564" max="5565" width="15.85546875" bestFit="1" customWidth="1"/>
    <col min="5566" max="5566" width="14.85546875" bestFit="1" customWidth="1"/>
    <col min="5567" max="5567" width="14.28515625" bestFit="1" customWidth="1"/>
    <col min="5568" max="5568" width="15.28515625" customWidth="1"/>
    <col min="5569" max="5569" width="15.85546875" customWidth="1"/>
    <col min="5570" max="5570" width="14.28515625" customWidth="1"/>
    <col min="5571" max="5571" width="14.85546875" bestFit="1" customWidth="1"/>
    <col min="5572" max="5572" width="16.140625" customWidth="1"/>
    <col min="5573" max="5573" width="17.28515625" customWidth="1"/>
    <col min="5574" max="5574" width="15.85546875" bestFit="1" customWidth="1"/>
    <col min="5575" max="5575" width="18.7109375" bestFit="1" customWidth="1"/>
    <col min="5577" max="5577" width="14.28515625" bestFit="1" customWidth="1"/>
    <col min="5578" max="5578" width="18.7109375" bestFit="1" customWidth="1"/>
    <col min="5579" max="5580" width="15.85546875" bestFit="1" customWidth="1"/>
    <col min="5581" max="5581" width="14.85546875" bestFit="1" customWidth="1"/>
    <col min="5582" max="5582" width="16.85546875" customWidth="1"/>
    <col min="5583" max="5583" width="15.28515625" customWidth="1"/>
    <col min="5584" max="5584" width="15.85546875" customWidth="1"/>
    <col min="5585" max="5585" width="14.28515625" customWidth="1"/>
    <col min="5586" max="5586" width="14.85546875" bestFit="1" customWidth="1"/>
    <col min="5587" max="5587" width="16.140625" customWidth="1"/>
    <col min="5588" max="5588" width="17.28515625" customWidth="1"/>
    <col min="5589" max="5589" width="15.85546875" bestFit="1" customWidth="1"/>
    <col min="5590" max="5590" width="18.7109375" bestFit="1" customWidth="1"/>
    <col min="5592" max="5592" width="14.28515625" bestFit="1" customWidth="1"/>
    <col min="5593" max="5593" width="18.7109375" bestFit="1" customWidth="1"/>
    <col min="5594" max="5595" width="15.85546875" bestFit="1" customWidth="1"/>
    <col min="5596" max="5596" width="14.85546875" bestFit="1" customWidth="1"/>
    <col min="5597" max="5597" width="14.28515625" bestFit="1" customWidth="1"/>
    <col min="5598" max="5598" width="15.28515625" customWidth="1"/>
    <col min="5599" max="5599" width="15.85546875" customWidth="1"/>
    <col min="5600" max="5600" width="14.28515625" customWidth="1"/>
    <col min="5601" max="5601" width="14.85546875" bestFit="1" customWidth="1"/>
    <col min="5602" max="5602" width="16.140625" customWidth="1"/>
    <col min="5603" max="5603" width="17.28515625" customWidth="1"/>
    <col min="5604" max="5604" width="15.85546875" bestFit="1" customWidth="1"/>
    <col min="5605" max="5605" width="18.7109375" bestFit="1" customWidth="1"/>
    <col min="5607" max="5607" width="14.28515625" bestFit="1" customWidth="1"/>
    <col min="5608" max="5608" width="18.7109375" bestFit="1" customWidth="1"/>
    <col min="5609" max="5610" width="15.85546875" bestFit="1" customWidth="1"/>
    <col min="5611" max="5611" width="14.85546875" bestFit="1" customWidth="1"/>
    <col min="5612" max="5612" width="14.28515625" bestFit="1" customWidth="1"/>
    <col min="5613" max="5613" width="15.28515625" customWidth="1"/>
    <col min="5614" max="5614" width="15.85546875" customWidth="1"/>
    <col min="5615" max="5615" width="14.28515625" customWidth="1"/>
    <col min="5616" max="5616" width="14.85546875" bestFit="1" customWidth="1"/>
    <col min="5617" max="5617" width="16.140625" customWidth="1"/>
    <col min="5618" max="5618" width="17.28515625" customWidth="1"/>
    <col min="5619" max="5619" width="15.85546875" bestFit="1" customWidth="1"/>
    <col min="5620" max="5620" width="18.7109375" bestFit="1" customWidth="1"/>
    <col min="5622" max="5622" width="14.28515625" bestFit="1" customWidth="1"/>
    <col min="5623" max="5623" width="18.7109375" bestFit="1" customWidth="1"/>
    <col min="5624" max="5625" width="15.85546875" bestFit="1" customWidth="1"/>
    <col min="5626" max="5626" width="14.85546875" bestFit="1" customWidth="1"/>
    <col min="5627" max="5627" width="14.28515625" bestFit="1" customWidth="1"/>
    <col min="5628" max="5628" width="15.28515625" customWidth="1"/>
    <col min="5629" max="5629" width="15.85546875" customWidth="1"/>
    <col min="5630" max="5630" width="14.28515625" customWidth="1"/>
    <col min="5631" max="5631" width="14.85546875" bestFit="1" customWidth="1"/>
    <col min="5632" max="5632" width="16.140625" customWidth="1"/>
    <col min="5633" max="5633" width="17.28515625" customWidth="1"/>
    <col min="5634" max="5634" width="15.85546875" bestFit="1" customWidth="1"/>
    <col min="5635" max="5635" width="18.7109375" bestFit="1" customWidth="1"/>
    <col min="5796" max="5796" width="5.7109375" customWidth="1"/>
    <col min="5797" max="5797" width="29" customWidth="1"/>
    <col min="5798" max="5798" width="17.140625" customWidth="1"/>
    <col min="5799" max="5799" width="11.140625" customWidth="1"/>
    <col min="5800" max="5800" width="15.7109375" customWidth="1"/>
    <col min="5801" max="5801" width="16.28515625" customWidth="1"/>
    <col min="5802" max="5802" width="21.140625" customWidth="1"/>
    <col min="5803" max="5803" width="13" customWidth="1"/>
    <col min="5804" max="5804" width="15.28515625" customWidth="1"/>
    <col min="5805" max="5806" width="14.28515625" customWidth="1"/>
    <col min="5807" max="5808" width="15" customWidth="1"/>
    <col min="5809" max="5809" width="17.7109375" customWidth="1"/>
    <col min="5810" max="5810" width="15.7109375" customWidth="1"/>
    <col min="5811" max="5812" width="15" customWidth="1"/>
    <col min="5813" max="5813" width="15.85546875" customWidth="1"/>
    <col min="5814" max="5814" width="17.85546875" customWidth="1"/>
    <col min="5815" max="5815" width="15.85546875" bestFit="1" customWidth="1"/>
    <col min="5816" max="5816" width="18.7109375" bestFit="1" customWidth="1"/>
    <col min="5817" max="5817" width="5.7109375" customWidth="1"/>
    <col min="5818" max="5818" width="16.5703125" customWidth="1"/>
    <col min="5819" max="5819" width="18.7109375" bestFit="1" customWidth="1"/>
    <col min="5820" max="5821" width="15.85546875" bestFit="1" customWidth="1"/>
    <col min="5822" max="5822" width="14.85546875" bestFit="1" customWidth="1"/>
    <col min="5823" max="5823" width="14.28515625" bestFit="1" customWidth="1"/>
    <col min="5824" max="5824" width="15.28515625" customWidth="1"/>
    <col min="5825" max="5825" width="15.85546875" customWidth="1"/>
    <col min="5826" max="5826" width="14.28515625" customWidth="1"/>
    <col min="5827" max="5827" width="14.85546875" bestFit="1" customWidth="1"/>
    <col min="5828" max="5828" width="16.140625" customWidth="1"/>
    <col min="5829" max="5829" width="17.28515625" customWidth="1"/>
    <col min="5830" max="5830" width="15.85546875" bestFit="1" customWidth="1"/>
    <col min="5831" max="5831" width="18.7109375" bestFit="1" customWidth="1"/>
    <col min="5833" max="5833" width="14.28515625" bestFit="1" customWidth="1"/>
    <col min="5834" max="5834" width="18.7109375" bestFit="1" customWidth="1"/>
    <col min="5835" max="5836" width="15.85546875" bestFit="1" customWidth="1"/>
    <col min="5837" max="5837" width="14.85546875" bestFit="1" customWidth="1"/>
    <col min="5838" max="5838" width="16.85546875" customWidth="1"/>
    <col min="5839" max="5839" width="15.28515625" customWidth="1"/>
    <col min="5840" max="5840" width="15.85546875" customWidth="1"/>
    <col min="5841" max="5841" width="14.28515625" customWidth="1"/>
    <col min="5842" max="5842" width="14.85546875" bestFit="1" customWidth="1"/>
    <col min="5843" max="5843" width="16.140625" customWidth="1"/>
    <col min="5844" max="5844" width="17.28515625" customWidth="1"/>
    <col min="5845" max="5845" width="15.85546875" bestFit="1" customWidth="1"/>
    <col min="5846" max="5846" width="18.7109375" bestFit="1" customWidth="1"/>
    <col min="5848" max="5848" width="14.28515625" bestFit="1" customWidth="1"/>
    <col min="5849" max="5849" width="18.7109375" bestFit="1" customWidth="1"/>
    <col min="5850" max="5851" width="15.85546875" bestFit="1" customWidth="1"/>
    <col min="5852" max="5852" width="14.85546875" bestFit="1" customWidth="1"/>
    <col min="5853" max="5853" width="14.28515625" bestFit="1" customWidth="1"/>
    <col min="5854" max="5854" width="15.28515625" customWidth="1"/>
    <col min="5855" max="5855" width="15.85546875" customWidth="1"/>
    <col min="5856" max="5856" width="14.28515625" customWidth="1"/>
    <col min="5857" max="5857" width="14.85546875" bestFit="1" customWidth="1"/>
    <col min="5858" max="5858" width="16.140625" customWidth="1"/>
    <col min="5859" max="5859" width="17.28515625" customWidth="1"/>
    <col min="5860" max="5860" width="15.85546875" bestFit="1" customWidth="1"/>
    <col min="5861" max="5861" width="18.7109375" bestFit="1" customWidth="1"/>
    <col min="5863" max="5863" width="14.28515625" bestFit="1" customWidth="1"/>
    <col min="5864" max="5864" width="18.7109375" bestFit="1" customWidth="1"/>
    <col min="5865" max="5866" width="15.85546875" bestFit="1" customWidth="1"/>
    <col min="5867" max="5867" width="14.85546875" bestFit="1" customWidth="1"/>
    <col min="5868" max="5868" width="14.28515625" bestFit="1" customWidth="1"/>
    <col min="5869" max="5869" width="15.28515625" customWidth="1"/>
    <col min="5870" max="5870" width="15.85546875" customWidth="1"/>
    <col min="5871" max="5871" width="14.28515625" customWidth="1"/>
    <col min="5872" max="5872" width="14.85546875" bestFit="1" customWidth="1"/>
    <col min="5873" max="5873" width="16.140625" customWidth="1"/>
    <col min="5874" max="5874" width="17.28515625" customWidth="1"/>
    <col min="5875" max="5875" width="15.85546875" bestFit="1" customWidth="1"/>
    <col min="5876" max="5876" width="18.7109375" bestFit="1" customWidth="1"/>
    <col min="5878" max="5878" width="14.28515625" bestFit="1" customWidth="1"/>
    <col min="5879" max="5879" width="18.7109375" bestFit="1" customWidth="1"/>
    <col min="5880" max="5881" width="15.85546875" bestFit="1" customWidth="1"/>
    <col min="5882" max="5882" width="14.85546875" bestFit="1" customWidth="1"/>
    <col min="5883" max="5883" width="14.28515625" bestFit="1" customWidth="1"/>
    <col min="5884" max="5884" width="15.28515625" customWidth="1"/>
    <col min="5885" max="5885" width="15.85546875" customWidth="1"/>
    <col min="5886" max="5886" width="14.28515625" customWidth="1"/>
    <col min="5887" max="5887" width="14.85546875" bestFit="1" customWidth="1"/>
    <col min="5888" max="5888" width="16.140625" customWidth="1"/>
    <col min="5889" max="5889" width="17.28515625" customWidth="1"/>
    <col min="5890" max="5890" width="15.85546875" bestFit="1" customWidth="1"/>
    <col min="5891" max="5891" width="18.7109375" bestFit="1" customWidth="1"/>
    <col min="6052" max="6052" width="5.7109375" customWidth="1"/>
    <col min="6053" max="6053" width="29" customWidth="1"/>
    <col min="6054" max="6054" width="17.140625" customWidth="1"/>
    <col min="6055" max="6055" width="11.140625" customWidth="1"/>
    <col min="6056" max="6056" width="15.7109375" customWidth="1"/>
    <col min="6057" max="6057" width="16.28515625" customWidth="1"/>
    <col min="6058" max="6058" width="21.140625" customWidth="1"/>
    <col min="6059" max="6059" width="13" customWidth="1"/>
    <col min="6060" max="6060" width="15.28515625" customWidth="1"/>
    <col min="6061" max="6062" width="14.28515625" customWidth="1"/>
    <col min="6063" max="6064" width="15" customWidth="1"/>
    <col min="6065" max="6065" width="17.7109375" customWidth="1"/>
    <col min="6066" max="6066" width="15.7109375" customWidth="1"/>
    <col min="6067" max="6068" width="15" customWidth="1"/>
    <col min="6069" max="6069" width="15.85546875" customWidth="1"/>
    <col min="6070" max="6070" width="17.85546875" customWidth="1"/>
    <col min="6071" max="6071" width="15.85546875" bestFit="1" customWidth="1"/>
    <col min="6072" max="6072" width="18.7109375" bestFit="1" customWidth="1"/>
    <col min="6073" max="6073" width="5.7109375" customWidth="1"/>
    <col min="6074" max="6074" width="16.5703125" customWidth="1"/>
    <col min="6075" max="6075" width="18.7109375" bestFit="1" customWidth="1"/>
    <col min="6076" max="6077" width="15.85546875" bestFit="1" customWidth="1"/>
    <col min="6078" max="6078" width="14.85546875" bestFit="1" customWidth="1"/>
    <col min="6079" max="6079" width="14.28515625" bestFit="1" customWidth="1"/>
    <col min="6080" max="6080" width="15.28515625" customWidth="1"/>
    <col min="6081" max="6081" width="15.85546875" customWidth="1"/>
    <col min="6082" max="6082" width="14.28515625" customWidth="1"/>
    <col min="6083" max="6083" width="14.85546875" bestFit="1" customWidth="1"/>
    <col min="6084" max="6084" width="16.140625" customWidth="1"/>
    <col min="6085" max="6085" width="17.28515625" customWidth="1"/>
    <col min="6086" max="6086" width="15.85546875" bestFit="1" customWidth="1"/>
    <col min="6087" max="6087" width="18.7109375" bestFit="1" customWidth="1"/>
    <col min="6089" max="6089" width="14.28515625" bestFit="1" customWidth="1"/>
    <col min="6090" max="6090" width="18.7109375" bestFit="1" customWidth="1"/>
    <col min="6091" max="6092" width="15.85546875" bestFit="1" customWidth="1"/>
    <col min="6093" max="6093" width="14.85546875" bestFit="1" customWidth="1"/>
    <col min="6094" max="6094" width="16.85546875" customWidth="1"/>
    <col min="6095" max="6095" width="15.28515625" customWidth="1"/>
    <col min="6096" max="6096" width="15.85546875" customWidth="1"/>
    <col min="6097" max="6097" width="14.28515625" customWidth="1"/>
    <col min="6098" max="6098" width="14.85546875" bestFit="1" customWidth="1"/>
    <col min="6099" max="6099" width="16.140625" customWidth="1"/>
    <col min="6100" max="6100" width="17.28515625" customWidth="1"/>
    <col min="6101" max="6101" width="15.85546875" bestFit="1" customWidth="1"/>
    <col min="6102" max="6102" width="18.7109375" bestFit="1" customWidth="1"/>
    <col min="6104" max="6104" width="14.28515625" bestFit="1" customWidth="1"/>
    <col min="6105" max="6105" width="18.7109375" bestFit="1" customWidth="1"/>
    <col min="6106" max="6107" width="15.85546875" bestFit="1" customWidth="1"/>
    <col min="6108" max="6108" width="14.85546875" bestFit="1" customWidth="1"/>
    <col min="6109" max="6109" width="14.28515625" bestFit="1" customWidth="1"/>
    <col min="6110" max="6110" width="15.28515625" customWidth="1"/>
    <col min="6111" max="6111" width="15.85546875" customWidth="1"/>
    <col min="6112" max="6112" width="14.28515625" customWidth="1"/>
    <col min="6113" max="6113" width="14.85546875" bestFit="1" customWidth="1"/>
    <col min="6114" max="6114" width="16.140625" customWidth="1"/>
    <col min="6115" max="6115" width="17.28515625" customWidth="1"/>
    <col min="6116" max="6116" width="15.85546875" bestFit="1" customWidth="1"/>
    <col min="6117" max="6117" width="18.7109375" bestFit="1" customWidth="1"/>
    <col min="6119" max="6119" width="14.28515625" bestFit="1" customWidth="1"/>
    <col min="6120" max="6120" width="18.7109375" bestFit="1" customWidth="1"/>
    <col min="6121" max="6122" width="15.85546875" bestFit="1" customWidth="1"/>
    <col min="6123" max="6123" width="14.85546875" bestFit="1" customWidth="1"/>
    <col min="6124" max="6124" width="14.28515625" bestFit="1" customWidth="1"/>
    <col min="6125" max="6125" width="15.28515625" customWidth="1"/>
    <col min="6126" max="6126" width="15.85546875" customWidth="1"/>
    <col min="6127" max="6127" width="14.28515625" customWidth="1"/>
    <col min="6128" max="6128" width="14.85546875" bestFit="1" customWidth="1"/>
    <col min="6129" max="6129" width="16.140625" customWidth="1"/>
    <col min="6130" max="6130" width="17.28515625" customWidth="1"/>
    <col min="6131" max="6131" width="15.85546875" bestFit="1" customWidth="1"/>
    <col min="6132" max="6132" width="18.7109375" bestFit="1" customWidth="1"/>
    <col min="6134" max="6134" width="14.28515625" bestFit="1" customWidth="1"/>
    <col min="6135" max="6135" width="18.7109375" bestFit="1" customWidth="1"/>
    <col min="6136" max="6137" width="15.85546875" bestFit="1" customWidth="1"/>
    <col min="6138" max="6138" width="14.85546875" bestFit="1" customWidth="1"/>
    <col min="6139" max="6139" width="14.28515625" bestFit="1" customWidth="1"/>
    <col min="6140" max="6140" width="15.28515625" customWidth="1"/>
    <col min="6141" max="6141" width="15.85546875" customWidth="1"/>
    <col min="6142" max="6142" width="14.28515625" customWidth="1"/>
    <col min="6143" max="6143" width="14.85546875" bestFit="1" customWidth="1"/>
    <col min="6144" max="6144" width="16.140625" customWidth="1"/>
    <col min="6145" max="6145" width="17.28515625" customWidth="1"/>
    <col min="6146" max="6146" width="15.85546875" bestFit="1" customWidth="1"/>
    <col min="6147" max="6147" width="18.7109375" bestFit="1" customWidth="1"/>
    <col min="6308" max="6308" width="5.7109375" customWidth="1"/>
    <col min="6309" max="6309" width="29" customWidth="1"/>
    <col min="6310" max="6310" width="17.140625" customWidth="1"/>
    <col min="6311" max="6311" width="11.140625" customWidth="1"/>
    <col min="6312" max="6312" width="15.7109375" customWidth="1"/>
    <col min="6313" max="6313" width="16.28515625" customWidth="1"/>
    <col min="6314" max="6314" width="21.140625" customWidth="1"/>
    <col min="6315" max="6315" width="13" customWidth="1"/>
    <col min="6316" max="6316" width="15.28515625" customWidth="1"/>
    <col min="6317" max="6318" width="14.28515625" customWidth="1"/>
    <col min="6319" max="6320" width="15" customWidth="1"/>
    <col min="6321" max="6321" width="17.7109375" customWidth="1"/>
    <col min="6322" max="6322" width="15.7109375" customWidth="1"/>
    <col min="6323" max="6324" width="15" customWidth="1"/>
    <col min="6325" max="6325" width="15.85546875" customWidth="1"/>
    <col min="6326" max="6326" width="17.85546875" customWidth="1"/>
    <col min="6327" max="6327" width="15.85546875" bestFit="1" customWidth="1"/>
    <col min="6328" max="6328" width="18.7109375" bestFit="1" customWidth="1"/>
    <col min="6329" max="6329" width="5.7109375" customWidth="1"/>
    <col min="6330" max="6330" width="16.5703125" customWidth="1"/>
    <col min="6331" max="6331" width="18.7109375" bestFit="1" customWidth="1"/>
    <col min="6332" max="6333" width="15.85546875" bestFit="1" customWidth="1"/>
    <col min="6334" max="6334" width="14.85546875" bestFit="1" customWidth="1"/>
    <col min="6335" max="6335" width="14.28515625" bestFit="1" customWidth="1"/>
    <col min="6336" max="6336" width="15.28515625" customWidth="1"/>
    <col min="6337" max="6337" width="15.85546875" customWidth="1"/>
    <col min="6338" max="6338" width="14.28515625" customWidth="1"/>
    <col min="6339" max="6339" width="14.85546875" bestFit="1" customWidth="1"/>
    <col min="6340" max="6340" width="16.140625" customWidth="1"/>
    <col min="6341" max="6341" width="17.28515625" customWidth="1"/>
    <col min="6342" max="6342" width="15.85546875" bestFit="1" customWidth="1"/>
    <col min="6343" max="6343" width="18.7109375" bestFit="1" customWidth="1"/>
    <col min="6345" max="6345" width="14.28515625" bestFit="1" customWidth="1"/>
    <col min="6346" max="6346" width="18.7109375" bestFit="1" customWidth="1"/>
    <col min="6347" max="6348" width="15.85546875" bestFit="1" customWidth="1"/>
    <col min="6349" max="6349" width="14.85546875" bestFit="1" customWidth="1"/>
    <col min="6350" max="6350" width="16.85546875" customWidth="1"/>
    <col min="6351" max="6351" width="15.28515625" customWidth="1"/>
    <col min="6352" max="6352" width="15.85546875" customWidth="1"/>
    <col min="6353" max="6353" width="14.28515625" customWidth="1"/>
    <col min="6354" max="6354" width="14.85546875" bestFit="1" customWidth="1"/>
    <col min="6355" max="6355" width="16.140625" customWidth="1"/>
    <col min="6356" max="6356" width="17.28515625" customWidth="1"/>
    <col min="6357" max="6357" width="15.85546875" bestFit="1" customWidth="1"/>
    <col min="6358" max="6358" width="18.7109375" bestFit="1" customWidth="1"/>
    <col min="6360" max="6360" width="14.28515625" bestFit="1" customWidth="1"/>
    <col min="6361" max="6361" width="18.7109375" bestFit="1" customWidth="1"/>
    <col min="6362" max="6363" width="15.85546875" bestFit="1" customWidth="1"/>
    <col min="6364" max="6364" width="14.85546875" bestFit="1" customWidth="1"/>
    <col min="6365" max="6365" width="14.28515625" bestFit="1" customWidth="1"/>
    <col min="6366" max="6366" width="15.28515625" customWidth="1"/>
    <col min="6367" max="6367" width="15.85546875" customWidth="1"/>
    <col min="6368" max="6368" width="14.28515625" customWidth="1"/>
    <col min="6369" max="6369" width="14.85546875" bestFit="1" customWidth="1"/>
    <col min="6370" max="6370" width="16.140625" customWidth="1"/>
    <col min="6371" max="6371" width="17.28515625" customWidth="1"/>
    <col min="6372" max="6372" width="15.85546875" bestFit="1" customWidth="1"/>
    <col min="6373" max="6373" width="18.7109375" bestFit="1" customWidth="1"/>
    <col min="6375" max="6375" width="14.28515625" bestFit="1" customWidth="1"/>
    <col min="6376" max="6376" width="18.7109375" bestFit="1" customWidth="1"/>
    <col min="6377" max="6378" width="15.85546875" bestFit="1" customWidth="1"/>
    <col min="6379" max="6379" width="14.85546875" bestFit="1" customWidth="1"/>
    <col min="6380" max="6380" width="14.28515625" bestFit="1" customWidth="1"/>
    <col min="6381" max="6381" width="15.28515625" customWidth="1"/>
    <col min="6382" max="6382" width="15.85546875" customWidth="1"/>
    <col min="6383" max="6383" width="14.28515625" customWidth="1"/>
    <col min="6384" max="6384" width="14.85546875" bestFit="1" customWidth="1"/>
    <col min="6385" max="6385" width="16.140625" customWidth="1"/>
    <col min="6386" max="6386" width="17.28515625" customWidth="1"/>
    <col min="6387" max="6387" width="15.85546875" bestFit="1" customWidth="1"/>
    <col min="6388" max="6388" width="18.7109375" bestFit="1" customWidth="1"/>
    <col min="6390" max="6390" width="14.28515625" bestFit="1" customWidth="1"/>
    <col min="6391" max="6391" width="18.7109375" bestFit="1" customWidth="1"/>
    <col min="6392" max="6393" width="15.85546875" bestFit="1" customWidth="1"/>
    <col min="6394" max="6394" width="14.85546875" bestFit="1" customWidth="1"/>
    <col min="6395" max="6395" width="14.28515625" bestFit="1" customWidth="1"/>
    <col min="6396" max="6396" width="15.28515625" customWidth="1"/>
    <col min="6397" max="6397" width="15.85546875" customWidth="1"/>
    <col min="6398" max="6398" width="14.28515625" customWidth="1"/>
    <col min="6399" max="6399" width="14.85546875" bestFit="1" customWidth="1"/>
    <col min="6400" max="6400" width="16.140625" customWidth="1"/>
    <col min="6401" max="6401" width="17.28515625" customWidth="1"/>
    <col min="6402" max="6402" width="15.85546875" bestFit="1" customWidth="1"/>
    <col min="6403" max="6403" width="18.7109375" bestFit="1" customWidth="1"/>
    <col min="6564" max="6564" width="5.7109375" customWidth="1"/>
    <col min="6565" max="6565" width="29" customWidth="1"/>
    <col min="6566" max="6566" width="17.140625" customWidth="1"/>
    <col min="6567" max="6567" width="11.140625" customWidth="1"/>
    <col min="6568" max="6568" width="15.7109375" customWidth="1"/>
    <col min="6569" max="6569" width="16.28515625" customWidth="1"/>
    <col min="6570" max="6570" width="21.140625" customWidth="1"/>
    <col min="6571" max="6571" width="13" customWidth="1"/>
    <col min="6572" max="6572" width="15.28515625" customWidth="1"/>
    <col min="6573" max="6574" width="14.28515625" customWidth="1"/>
    <col min="6575" max="6576" width="15" customWidth="1"/>
    <col min="6577" max="6577" width="17.7109375" customWidth="1"/>
    <col min="6578" max="6578" width="15.7109375" customWidth="1"/>
    <col min="6579" max="6580" width="15" customWidth="1"/>
    <col min="6581" max="6581" width="15.85546875" customWidth="1"/>
    <col min="6582" max="6582" width="17.85546875" customWidth="1"/>
    <col min="6583" max="6583" width="15.85546875" bestFit="1" customWidth="1"/>
    <col min="6584" max="6584" width="18.7109375" bestFit="1" customWidth="1"/>
    <col min="6585" max="6585" width="5.7109375" customWidth="1"/>
    <col min="6586" max="6586" width="16.5703125" customWidth="1"/>
    <col min="6587" max="6587" width="18.7109375" bestFit="1" customWidth="1"/>
    <col min="6588" max="6589" width="15.85546875" bestFit="1" customWidth="1"/>
    <col min="6590" max="6590" width="14.85546875" bestFit="1" customWidth="1"/>
    <col min="6591" max="6591" width="14.28515625" bestFit="1" customWidth="1"/>
    <col min="6592" max="6592" width="15.28515625" customWidth="1"/>
    <col min="6593" max="6593" width="15.85546875" customWidth="1"/>
    <col min="6594" max="6594" width="14.28515625" customWidth="1"/>
    <col min="6595" max="6595" width="14.85546875" bestFit="1" customWidth="1"/>
    <col min="6596" max="6596" width="16.140625" customWidth="1"/>
    <col min="6597" max="6597" width="17.28515625" customWidth="1"/>
    <col min="6598" max="6598" width="15.85546875" bestFit="1" customWidth="1"/>
    <col min="6599" max="6599" width="18.7109375" bestFit="1" customWidth="1"/>
    <col min="6601" max="6601" width="14.28515625" bestFit="1" customWidth="1"/>
    <col min="6602" max="6602" width="18.7109375" bestFit="1" customWidth="1"/>
    <col min="6603" max="6604" width="15.85546875" bestFit="1" customWidth="1"/>
    <col min="6605" max="6605" width="14.85546875" bestFit="1" customWidth="1"/>
    <col min="6606" max="6606" width="16.85546875" customWidth="1"/>
    <col min="6607" max="6607" width="15.28515625" customWidth="1"/>
    <col min="6608" max="6608" width="15.85546875" customWidth="1"/>
    <col min="6609" max="6609" width="14.28515625" customWidth="1"/>
    <col min="6610" max="6610" width="14.85546875" bestFit="1" customWidth="1"/>
    <col min="6611" max="6611" width="16.140625" customWidth="1"/>
    <col min="6612" max="6612" width="17.28515625" customWidth="1"/>
    <col min="6613" max="6613" width="15.85546875" bestFit="1" customWidth="1"/>
    <col min="6614" max="6614" width="18.7109375" bestFit="1" customWidth="1"/>
    <col min="6616" max="6616" width="14.28515625" bestFit="1" customWidth="1"/>
    <col min="6617" max="6617" width="18.7109375" bestFit="1" customWidth="1"/>
    <col min="6618" max="6619" width="15.85546875" bestFit="1" customWidth="1"/>
    <col min="6620" max="6620" width="14.85546875" bestFit="1" customWidth="1"/>
    <col min="6621" max="6621" width="14.28515625" bestFit="1" customWidth="1"/>
    <col min="6622" max="6622" width="15.28515625" customWidth="1"/>
    <col min="6623" max="6623" width="15.85546875" customWidth="1"/>
    <col min="6624" max="6624" width="14.28515625" customWidth="1"/>
    <col min="6625" max="6625" width="14.85546875" bestFit="1" customWidth="1"/>
    <col min="6626" max="6626" width="16.140625" customWidth="1"/>
    <col min="6627" max="6627" width="17.28515625" customWidth="1"/>
    <col min="6628" max="6628" width="15.85546875" bestFit="1" customWidth="1"/>
    <col min="6629" max="6629" width="18.7109375" bestFit="1" customWidth="1"/>
    <col min="6631" max="6631" width="14.28515625" bestFit="1" customWidth="1"/>
    <col min="6632" max="6632" width="18.7109375" bestFit="1" customWidth="1"/>
    <col min="6633" max="6634" width="15.85546875" bestFit="1" customWidth="1"/>
    <col min="6635" max="6635" width="14.85546875" bestFit="1" customWidth="1"/>
    <col min="6636" max="6636" width="14.28515625" bestFit="1" customWidth="1"/>
    <col min="6637" max="6637" width="15.28515625" customWidth="1"/>
    <col min="6638" max="6638" width="15.85546875" customWidth="1"/>
    <col min="6639" max="6639" width="14.28515625" customWidth="1"/>
    <col min="6640" max="6640" width="14.85546875" bestFit="1" customWidth="1"/>
    <col min="6641" max="6641" width="16.140625" customWidth="1"/>
    <col min="6642" max="6642" width="17.28515625" customWidth="1"/>
    <col min="6643" max="6643" width="15.85546875" bestFit="1" customWidth="1"/>
    <col min="6644" max="6644" width="18.7109375" bestFit="1" customWidth="1"/>
    <col min="6646" max="6646" width="14.28515625" bestFit="1" customWidth="1"/>
    <col min="6647" max="6647" width="18.7109375" bestFit="1" customWidth="1"/>
    <col min="6648" max="6649" width="15.85546875" bestFit="1" customWidth="1"/>
    <col min="6650" max="6650" width="14.85546875" bestFit="1" customWidth="1"/>
    <col min="6651" max="6651" width="14.28515625" bestFit="1" customWidth="1"/>
    <col min="6652" max="6652" width="15.28515625" customWidth="1"/>
    <col min="6653" max="6653" width="15.85546875" customWidth="1"/>
    <col min="6654" max="6654" width="14.28515625" customWidth="1"/>
    <col min="6655" max="6655" width="14.85546875" bestFit="1" customWidth="1"/>
    <col min="6656" max="6656" width="16.140625" customWidth="1"/>
    <col min="6657" max="6657" width="17.28515625" customWidth="1"/>
    <col min="6658" max="6658" width="15.85546875" bestFit="1" customWidth="1"/>
    <col min="6659" max="6659" width="18.7109375" bestFit="1" customWidth="1"/>
    <col min="6820" max="6820" width="5.7109375" customWidth="1"/>
    <col min="6821" max="6821" width="29" customWidth="1"/>
    <col min="6822" max="6822" width="17.140625" customWidth="1"/>
    <col min="6823" max="6823" width="11.140625" customWidth="1"/>
    <col min="6824" max="6824" width="15.7109375" customWidth="1"/>
    <col min="6825" max="6825" width="16.28515625" customWidth="1"/>
    <col min="6826" max="6826" width="21.140625" customWidth="1"/>
    <col min="6827" max="6827" width="13" customWidth="1"/>
    <col min="6828" max="6828" width="15.28515625" customWidth="1"/>
    <col min="6829" max="6830" width="14.28515625" customWidth="1"/>
    <col min="6831" max="6832" width="15" customWidth="1"/>
    <col min="6833" max="6833" width="17.7109375" customWidth="1"/>
    <col min="6834" max="6834" width="15.7109375" customWidth="1"/>
    <col min="6835" max="6836" width="15" customWidth="1"/>
    <col min="6837" max="6837" width="15.85546875" customWidth="1"/>
    <col min="6838" max="6838" width="17.85546875" customWidth="1"/>
    <col min="6839" max="6839" width="15.85546875" bestFit="1" customWidth="1"/>
    <col min="6840" max="6840" width="18.7109375" bestFit="1" customWidth="1"/>
    <col min="6841" max="6841" width="5.7109375" customWidth="1"/>
    <col min="6842" max="6842" width="16.5703125" customWidth="1"/>
    <col min="6843" max="6843" width="18.7109375" bestFit="1" customWidth="1"/>
    <col min="6844" max="6845" width="15.85546875" bestFit="1" customWidth="1"/>
    <col min="6846" max="6846" width="14.85546875" bestFit="1" customWidth="1"/>
    <col min="6847" max="6847" width="14.28515625" bestFit="1" customWidth="1"/>
    <col min="6848" max="6848" width="15.28515625" customWidth="1"/>
    <col min="6849" max="6849" width="15.85546875" customWidth="1"/>
    <col min="6850" max="6850" width="14.28515625" customWidth="1"/>
    <col min="6851" max="6851" width="14.85546875" bestFit="1" customWidth="1"/>
    <col min="6852" max="6852" width="16.140625" customWidth="1"/>
    <col min="6853" max="6853" width="17.28515625" customWidth="1"/>
    <col min="6854" max="6854" width="15.85546875" bestFit="1" customWidth="1"/>
    <col min="6855" max="6855" width="18.7109375" bestFit="1" customWidth="1"/>
    <col min="6857" max="6857" width="14.28515625" bestFit="1" customWidth="1"/>
    <col min="6858" max="6858" width="18.7109375" bestFit="1" customWidth="1"/>
    <col min="6859" max="6860" width="15.85546875" bestFit="1" customWidth="1"/>
    <col min="6861" max="6861" width="14.85546875" bestFit="1" customWidth="1"/>
    <col min="6862" max="6862" width="16.85546875" customWidth="1"/>
    <col min="6863" max="6863" width="15.28515625" customWidth="1"/>
    <col min="6864" max="6864" width="15.85546875" customWidth="1"/>
    <col min="6865" max="6865" width="14.28515625" customWidth="1"/>
    <col min="6866" max="6866" width="14.85546875" bestFit="1" customWidth="1"/>
    <col min="6867" max="6867" width="16.140625" customWidth="1"/>
    <col min="6868" max="6868" width="17.28515625" customWidth="1"/>
    <col min="6869" max="6869" width="15.85546875" bestFit="1" customWidth="1"/>
    <col min="6870" max="6870" width="18.7109375" bestFit="1" customWidth="1"/>
    <col min="6872" max="6872" width="14.28515625" bestFit="1" customWidth="1"/>
    <col min="6873" max="6873" width="18.7109375" bestFit="1" customWidth="1"/>
    <col min="6874" max="6875" width="15.85546875" bestFit="1" customWidth="1"/>
    <col min="6876" max="6876" width="14.85546875" bestFit="1" customWidth="1"/>
    <col min="6877" max="6877" width="14.28515625" bestFit="1" customWidth="1"/>
    <col min="6878" max="6878" width="15.28515625" customWidth="1"/>
    <col min="6879" max="6879" width="15.85546875" customWidth="1"/>
    <col min="6880" max="6880" width="14.28515625" customWidth="1"/>
    <col min="6881" max="6881" width="14.85546875" bestFit="1" customWidth="1"/>
    <col min="6882" max="6882" width="16.140625" customWidth="1"/>
    <col min="6883" max="6883" width="17.28515625" customWidth="1"/>
    <col min="6884" max="6884" width="15.85546875" bestFit="1" customWidth="1"/>
    <col min="6885" max="6885" width="18.7109375" bestFit="1" customWidth="1"/>
    <col min="6887" max="6887" width="14.28515625" bestFit="1" customWidth="1"/>
    <col min="6888" max="6888" width="18.7109375" bestFit="1" customWidth="1"/>
    <col min="6889" max="6890" width="15.85546875" bestFit="1" customWidth="1"/>
    <col min="6891" max="6891" width="14.85546875" bestFit="1" customWidth="1"/>
    <col min="6892" max="6892" width="14.28515625" bestFit="1" customWidth="1"/>
    <col min="6893" max="6893" width="15.28515625" customWidth="1"/>
    <col min="6894" max="6894" width="15.85546875" customWidth="1"/>
    <col min="6895" max="6895" width="14.28515625" customWidth="1"/>
    <col min="6896" max="6896" width="14.85546875" bestFit="1" customWidth="1"/>
    <col min="6897" max="6897" width="16.140625" customWidth="1"/>
    <col min="6898" max="6898" width="17.28515625" customWidth="1"/>
    <col min="6899" max="6899" width="15.85546875" bestFit="1" customWidth="1"/>
    <col min="6900" max="6900" width="18.7109375" bestFit="1" customWidth="1"/>
    <col min="6902" max="6902" width="14.28515625" bestFit="1" customWidth="1"/>
    <col min="6903" max="6903" width="18.7109375" bestFit="1" customWidth="1"/>
    <col min="6904" max="6905" width="15.85546875" bestFit="1" customWidth="1"/>
    <col min="6906" max="6906" width="14.85546875" bestFit="1" customWidth="1"/>
    <col min="6907" max="6907" width="14.28515625" bestFit="1" customWidth="1"/>
    <col min="6908" max="6908" width="15.28515625" customWidth="1"/>
    <col min="6909" max="6909" width="15.85546875" customWidth="1"/>
    <col min="6910" max="6910" width="14.28515625" customWidth="1"/>
    <col min="6911" max="6911" width="14.85546875" bestFit="1" customWidth="1"/>
    <col min="6912" max="6912" width="16.140625" customWidth="1"/>
    <col min="6913" max="6913" width="17.28515625" customWidth="1"/>
    <col min="6914" max="6914" width="15.85546875" bestFit="1" customWidth="1"/>
    <col min="6915" max="6915" width="18.7109375" bestFit="1" customWidth="1"/>
    <col min="7076" max="7076" width="5.7109375" customWidth="1"/>
    <col min="7077" max="7077" width="29" customWidth="1"/>
    <col min="7078" max="7078" width="17.140625" customWidth="1"/>
    <col min="7079" max="7079" width="11.140625" customWidth="1"/>
    <col min="7080" max="7080" width="15.7109375" customWidth="1"/>
    <col min="7081" max="7081" width="16.28515625" customWidth="1"/>
    <col min="7082" max="7082" width="21.140625" customWidth="1"/>
    <col min="7083" max="7083" width="13" customWidth="1"/>
    <col min="7084" max="7084" width="15.28515625" customWidth="1"/>
    <col min="7085" max="7086" width="14.28515625" customWidth="1"/>
    <col min="7087" max="7088" width="15" customWidth="1"/>
    <col min="7089" max="7089" width="17.7109375" customWidth="1"/>
    <col min="7090" max="7090" width="15.7109375" customWidth="1"/>
    <col min="7091" max="7092" width="15" customWidth="1"/>
    <col min="7093" max="7093" width="15.85546875" customWidth="1"/>
    <col min="7094" max="7094" width="17.85546875" customWidth="1"/>
    <col min="7095" max="7095" width="15.85546875" bestFit="1" customWidth="1"/>
    <col min="7096" max="7096" width="18.7109375" bestFit="1" customWidth="1"/>
    <col min="7097" max="7097" width="5.7109375" customWidth="1"/>
    <col min="7098" max="7098" width="16.5703125" customWidth="1"/>
    <col min="7099" max="7099" width="18.7109375" bestFit="1" customWidth="1"/>
    <col min="7100" max="7101" width="15.85546875" bestFit="1" customWidth="1"/>
    <col min="7102" max="7102" width="14.85546875" bestFit="1" customWidth="1"/>
    <col min="7103" max="7103" width="14.28515625" bestFit="1" customWidth="1"/>
    <col min="7104" max="7104" width="15.28515625" customWidth="1"/>
    <col min="7105" max="7105" width="15.85546875" customWidth="1"/>
    <col min="7106" max="7106" width="14.28515625" customWidth="1"/>
    <col min="7107" max="7107" width="14.85546875" bestFit="1" customWidth="1"/>
    <col min="7108" max="7108" width="16.140625" customWidth="1"/>
    <col min="7109" max="7109" width="17.28515625" customWidth="1"/>
    <col min="7110" max="7110" width="15.85546875" bestFit="1" customWidth="1"/>
    <col min="7111" max="7111" width="18.7109375" bestFit="1" customWidth="1"/>
    <col min="7113" max="7113" width="14.28515625" bestFit="1" customWidth="1"/>
    <col min="7114" max="7114" width="18.7109375" bestFit="1" customWidth="1"/>
    <col min="7115" max="7116" width="15.85546875" bestFit="1" customWidth="1"/>
    <col min="7117" max="7117" width="14.85546875" bestFit="1" customWidth="1"/>
    <col min="7118" max="7118" width="16.85546875" customWidth="1"/>
    <col min="7119" max="7119" width="15.28515625" customWidth="1"/>
    <col min="7120" max="7120" width="15.85546875" customWidth="1"/>
    <col min="7121" max="7121" width="14.28515625" customWidth="1"/>
    <col min="7122" max="7122" width="14.85546875" bestFit="1" customWidth="1"/>
    <col min="7123" max="7123" width="16.140625" customWidth="1"/>
    <col min="7124" max="7124" width="17.28515625" customWidth="1"/>
    <col min="7125" max="7125" width="15.85546875" bestFit="1" customWidth="1"/>
    <col min="7126" max="7126" width="18.7109375" bestFit="1" customWidth="1"/>
    <col min="7128" max="7128" width="14.28515625" bestFit="1" customWidth="1"/>
    <col min="7129" max="7129" width="18.7109375" bestFit="1" customWidth="1"/>
    <col min="7130" max="7131" width="15.85546875" bestFit="1" customWidth="1"/>
    <col min="7132" max="7132" width="14.85546875" bestFit="1" customWidth="1"/>
    <col min="7133" max="7133" width="14.28515625" bestFit="1" customWidth="1"/>
    <col min="7134" max="7134" width="15.28515625" customWidth="1"/>
    <col min="7135" max="7135" width="15.85546875" customWidth="1"/>
    <col min="7136" max="7136" width="14.28515625" customWidth="1"/>
    <col min="7137" max="7137" width="14.85546875" bestFit="1" customWidth="1"/>
    <col min="7138" max="7138" width="16.140625" customWidth="1"/>
    <col min="7139" max="7139" width="17.28515625" customWidth="1"/>
    <col min="7140" max="7140" width="15.85546875" bestFit="1" customWidth="1"/>
    <col min="7141" max="7141" width="18.7109375" bestFit="1" customWidth="1"/>
    <col min="7143" max="7143" width="14.28515625" bestFit="1" customWidth="1"/>
    <col min="7144" max="7144" width="18.7109375" bestFit="1" customWidth="1"/>
    <col min="7145" max="7146" width="15.85546875" bestFit="1" customWidth="1"/>
    <col min="7147" max="7147" width="14.85546875" bestFit="1" customWidth="1"/>
    <col min="7148" max="7148" width="14.28515625" bestFit="1" customWidth="1"/>
    <col min="7149" max="7149" width="15.28515625" customWidth="1"/>
    <col min="7150" max="7150" width="15.85546875" customWidth="1"/>
    <col min="7151" max="7151" width="14.28515625" customWidth="1"/>
    <col min="7152" max="7152" width="14.85546875" bestFit="1" customWidth="1"/>
    <col min="7153" max="7153" width="16.140625" customWidth="1"/>
    <col min="7154" max="7154" width="17.28515625" customWidth="1"/>
    <col min="7155" max="7155" width="15.85546875" bestFit="1" customWidth="1"/>
    <col min="7156" max="7156" width="18.7109375" bestFit="1" customWidth="1"/>
    <col min="7158" max="7158" width="14.28515625" bestFit="1" customWidth="1"/>
    <col min="7159" max="7159" width="18.7109375" bestFit="1" customWidth="1"/>
    <col min="7160" max="7161" width="15.85546875" bestFit="1" customWidth="1"/>
    <col min="7162" max="7162" width="14.85546875" bestFit="1" customWidth="1"/>
    <col min="7163" max="7163" width="14.28515625" bestFit="1" customWidth="1"/>
    <col min="7164" max="7164" width="15.28515625" customWidth="1"/>
    <col min="7165" max="7165" width="15.85546875" customWidth="1"/>
    <col min="7166" max="7166" width="14.28515625" customWidth="1"/>
    <col min="7167" max="7167" width="14.85546875" bestFit="1" customWidth="1"/>
    <col min="7168" max="7168" width="16.140625" customWidth="1"/>
    <col min="7169" max="7169" width="17.28515625" customWidth="1"/>
    <col min="7170" max="7170" width="15.85546875" bestFit="1" customWidth="1"/>
    <col min="7171" max="7171" width="18.7109375" bestFit="1" customWidth="1"/>
    <col min="7332" max="7332" width="5.7109375" customWidth="1"/>
    <col min="7333" max="7333" width="29" customWidth="1"/>
    <col min="7334" max="7334" width="17.140625" customWidth="1"/>
    <col min="7335" max="7335" width="11.140625" customWidth="1"/>
    <col min="7336" max="7336" width="15.7109375" customWidth="1"/>
    <col min="7337" max="7337" width="16.28515625" customWidth="1"/>
    <col min="7338" max="7338" width="21.140625" customWidth="1"/>
    <col min="7339" max="7339" width="13" customWidth="1"/>
    <col min="7340" max="7340" width="15.28515625" customWidth="1"/>
    <col min="7341" max="7342" width="14.28515625" customWidth="1"/>
    <col min="7343" max="7344" width="15" customWidth="1"/>
    <col min="7345" max="7345" width="17.7109375" customWidth="1"/>
    <col min="7346" max="7346" width="15.7109375" customWidth="1"/>
    <col min="7347" max="7348" width="15" customWidth="1"/>
    <col min="7349" max="7349" width="15.85546875" customWidth="1"/>
    <col min="7350" max="7350" width="17.85546875" customWidth="1"/>
    <col min="7351" max="7351" width="15.85546875" bestFit="1" customWidth="1"/>
    <col min="7352" max="7352" width="18.7109375" bestFit="1" customWidth="1"/>
    <col min="7353" max="7353" width="5.7109375" customWidth="1"/>
    <col min="7354" max="7354" width="16.5703125" customWidth="1"/>
    <col min="7355" max="7355" width="18.7109375" bestFit="1" customWidth="1"/>
    <col min="7356" max="7357" width="15.85546875" bestFit="1" customWidth="1"/>
    <col min="7358" max="7358" width="14.85546875" bestFit="1" customWidth="1"/>
    <col min="7359" max="7359" width="14.28515625" bestFit="1" customWidth="1"/>
    <col min="7360" max="7360" width="15.28515625" customWidth="1"/>
    <col min="7361" max="7361" width="15.85546875" customWidth="1"/>
    <col min="7362" max="7362" width="14.28515625" customWidth="1"/>
    <col min="7363" max="7363" width="14.85546875" bestFit="1" customWidth="1"/>
    <col min="7364" max="7364" width="16.140625" customWidth="1"/>
    <col min="7365" max="7365" width="17.28515625" customWidth="1"/>
    <col min="7366" max="7366" width="15.85546875" bestFit="1" customWidth="1"/>
    <col min="7367" max="7367" width="18.7109375" bestFit="1" customWidth="1"/>
    <col min="7369" max="7369" width="14.28515625" bestFit="1" customWidth="1"/>
    <col min="7370" max="7370" width="18.7109375" bestFit="1" customWidth="1"/>
    <col min="7371" max="7372" width="15.85546875" bestFit="1" customWidth="1"/>
    <col min="7373" max="7373" width="14.85546875" bestFit="1" customWidth="1"/>
    <col min="7374" max="7374" width="16.85546875" customWidth="1"/>
    <col min="7375" max="7375" width="15.28515625" customWidth="1"/>
    <col min="7376" max="7376" width="15.85546875" customWidth="1"/>
    <col min="7377" max="7377" width="14.28515625" customWidth="1"/>
    <col min="7378" max="7378" width="14.85546875" bestFit="1" customWidth="1"/>
    <col min="7379" max="7379" width="16.140625" customWidth="1"/>
    <col min="7380" max="7380" width="17.28515625" customWidth="1"/>
    <col min="7381" max="7381" width="15.85546875" bestFit="1" customWidth="1"/>
    <col min="7382" max="7382" width="18.7109375" bestFit="1" customWidth="1"/>
    <col min="7384" max="7384" width="14.28515625" bestFit="1" customWidth="1"/>
    <col min="7385" max="7385" width="18.7109375" bestFit="1" customWidth="1"/>
    <col min="7386" max="7387" width="15.85546875" bestFit="1" customWidth="1"/>
    <col min="7388" max="7388" width="14.85546875" bestFit="1" customWidth="1"/>
    <col min="7389" max="7389" width="14.28515625" bestFit="1" customWidth="1"/>
    <col min="7390" max="7390" width="15.28515625" customWidth="1"/>
    <col min="7391" max="7391" width="15.85546875" customWidth="1"/>
    <col min="7392" max="7392" width="14.28515625" customWidth="1"/>
    <col min="7393" max="7393" width="14.85546875" bestFit="1" customWidth="1"/>
    <col min="7394" max="7394" width="16.140625" customWidth="1"/>
    <col min="7395" max="7395" width="17.28515625" customWidth="1"/>
    <col min="7396" max="7396" width="15.85546875" bestFit="1" customWidth="1"/>
    <col min="7397" max="7397" width="18.7109375" bestFit="1" customWidth="1"/>
    <col min="7399" max="7399" width="14.28515625" bestFit="1" customWidth="1"/>
    <col min="7400" max="7400" width="18.7109375" bestFit="1" customWidth="1"/>
    <col min="7401" max="7402" width="15.85546875" bestFit="1" customWidth="1"/>
    <col min="7403" max="7403" width="14.85546875" bestFit="1" customWidth="1"/>
    <col min="7404" max="7404" width="14.28515625" bestFit="1" customWidth="1"/>
    <col min="7405" max="7405" width="15.28515625" customWidth="1"/>
    <col min="7406" max="7406" width="15.85546875" customWidth="1"/>
    <col min="7407" max="7407" width="14.28515625" customWidth="1"/>
    <col min="7408" max="7408" width="14.85546875" bestFit="1" customWidth="1"/>
    <col min="7409" max="7409" width="16.140625" customWidth="1"/>
    <col min="7410" max="7410" width="17.28515625" customWidth="1"/>
    <col min="7411" max="7411" width="15.85546875" bestFit="1" customWidth="1"/>
    <col min="7412" max="7412" width="18.7109375" bestFit="1" customWidth="1"/>
    <col min="7414" max="7414" width="14.28515625" bestFit="1" customWidth="1"/>
    <col min="7415" max="7415" width="18.7109375" bestFit="1" customWidth="1"/>
    <col min="7416" max="7417" width="15.85546875" bestFit="1" customWidth="1"/>
    <col min="7418" max="7418" width="14.85546875" bestFit="1" customWidth="1"/>
    <col min="7419" max="7419" width="14.28515625" bestFit="1" customWidth="1"/>
    <col min="7420" max="7420" width="15.28515625" customWidth="1"/>
    <col min="7421" max="7421" width="15.85546875" customWidth="1"/>
    <col min="7422" max="7422" width="14.28515625" customWidth="1"/>
    <col min="7423" max="7423" width="14.85546875" bestFit="1" customWidth="1"/>
    <col min="7424" max="7424" width="16.140625" customWidth="1"/>
    <col min="7425" max="7425" width="17.28515625" customWidth="1"/>
    <col min="7426" max="7426" width="15.85546875" bestFit="1" customWidth="1"/>
    <col min="7427" max="7427" width="18.7109375" bestFit="1" customWidth="1"/>
    <col min="7588" max="7588" width="5.7109375" customWidth="1"/>
    <col min="7589" max="7589" width="29" customWidth="1"/>
    <col min="7590" max="7590" width="17.140625" customWidth="1"/>
    <col min="7591" max="7591" width="11.140625" customWidth="1"/>
    <col min="7592" max="7592" width="15.7109375" customWidth="1"/>
    <col min="7593" max="7593" width="16.28515625" customWidth="1"/>
    <col min="7594" max="7594" width="21.140625" customWidth="1"/>
    <col min="7595" max="7595" width="13" customWidth="1"/>
    <col min="7596" max="7596" width="15.28515625" customWidth="1"/>
    <col min="7597" max="7598" width="14.28515625" customWidth="1"/>
    <col min="7599" max="7600" width="15" customWidth="1"/>
    <col min="7601" max="7601" width="17.7109375" customWidth="1"/>
    <col min="7602" max="7602" width="15.7109375" customWidth="1"/>
    <col min="7603" max="7604" width="15" customWidth="1"/>
    <col min="7605" max="7605" width="15.85546875" customWidth="1"/>
    <col min="7606" max="7606" width="17.85546875" customWidth="1"/>
    <col min="7607" max="7607" width="15.85546875" bestFit="1" customWidth="1"/>
    <col min="7608" max="7608" width="18.7109375" bestFit="1" customWidth="1"/>
    <col min="7609" max="7609" width="5.7109375" customWidth="1"/>
    <col min="7610" max="7610" width="16.5703125" customWidth="1"/>
    <col min="7611" max="7611" width="18.7109375" bestFit="1" customWidth="1"/>
    <col min="7612" max="7613" width="15.85546875" bestFit="1" customWidth="1"/>
    <col min="7614" max="7614" width="14.85546875" bestFit="1" customWidth="1"/>
    <col min="7615" max="7615" width="14.28515625" bestFit="1" customWidth="1"/>
    <col min="7616" max="7616" width="15.28515625" customWidth="1"/>
    <col min="7617" max="7617" width="15.85546875" customWidth="1"/>
    <col min="7618" max="7618" width="14.28515625" customWidth="1"/>
    <col min="7619" max="7619" width="14.85546875" bestFit="1" customWidth="1"/>
    <col min="7620" max="7620" width="16.140625" customWidth="1"/>
    <col min="7621" max="7621" width="17.28515625" customWidth="1"/>
    <col min="7622" max="7622" width="15.85546875" bestFit="1" customWidth="1"/>
    <col min="7623" max="7623" width="18.7109375" bestFit="1" customWidth="1"/>
    <col min="7625" max="7625" width="14.28515625" bestFit="1" customWidth="1"/>
    <col min="7626" max="7626" width="18.7109375" bestFit="1" customWidth="1"/>
    <col min="7627" max="7628" width="15.85546875" bestFit="1" customWidth="1"/>
    <col min="7629" max="7629" width="14.85546875" bestFit="1" customWidth="1"/>
    <col min="7630" max="7630" width="16.85546875" customWidth="1"/>
    <col min="7631" max="7631" width="15.28515625" customWidth="1"/>
    <col min="7632" max="7632" width="15.85546875" customWidth="1"/>
    <col min="7633" max="7633" width="14.28515625" customWidth="1"/>
    <col min="7634" max="7634" width="14.85546875" bestFit="1" customWidth="1"/>
    <col min="7635" max="7635" width="16.140625" customWidth="1"/>
    <col min="7636" max="7636" width="17.28515625" customWidth="1"/>
    <col min="7637" max="7637" width="15.85546875" bestFit="1" customWidth="1"/>
    <col min="7638" max="7638" width="18.7109375" bestFit="1" customWidth="1"/>
    <col min="7640" max="7640" width="14.28515625" bestFit="1" customWidth="1"/>
    <col min="7641" max="7641" width="18.7109375" bestFit="1" customWidth="1"/>
    <col min="7642" max="7643" width="15.85546875" bestFit="1" customWidth="1"/>
    <col min="7644" max="7644" width="14.85546875" bestFit="1" customWidth="1"/>
    <col min="7645" max="7645" width="14.28515625" bestFit="1" customWidth="1"/>
    <col min="7646" max="7646" width="15.28515625" customWidth="1"/>
    <col min="7647" max="7647" width="15.85546875" customWidth="1"/>
    <col min="7648" max="7648" width="14.28515625" customWidth="1"/>
    <col min="7649" max="7649" width="14.85546875" bestFit="1" customWidth="1"/>
    <col min="7650" max="7650" width="16.140625" customWidth="1"/>
    <col min="7651" max="7651" width="17.28515625" customWidth="1"/>
    <col min="7652" max="7652" width="15.85546875" bestFit="1" customWidth="1"/>
    <col min="7653" max="7653" width="18.7109375" bestFit="1" customWidth="1"/>
    <col min="7655" max="7655" width="14.28515625" bestFit="1" customWidth="1"/>
    <col min="7656" max="7656" width="18.7109375" bestFit="1" customWidth="1"/>
    <col min="7657" max="7658" width="15.85546875" bestFit="1" customWidth="1"/>
    <col min="7659" max="7659" width="14.85546875" bestFit="1" customWidth="1"/>
    <col min="7660" max="7660" width="14.28515625" bestFit="1" customWidth="1"/>
    <col min="7661" max="7661" width="15.28515625" customWidth="1"/>
    <col min="7662" max="7662" width="15.85546875" customWidth="1"/>
    <col min="7663" max="7663" width="14.28515625" customWidth="1"/>
    <col min="7664" max="7664" width="14.85546875" bestFit="1" customWidth="1"/>
    <col min="7665" max="7665" width="16.140625" customWidth="1"/>
    <col min="7666" max="7666" width="17.28515625" customWidth="1"/>
    <col min="7667" max="7667" width="15.85546875" bestFit="1" customWidth="1"/>
    <col min="7668" max="7668" width="18.7109375" bestFit="1" customWidth="1"/>
    <col min="7670" max="7670" width="14.28515625" bestFit="1" customWidth="1"/>
    <col min="7671" max="7671" width="18.7109375" bestFit="1" customWidth="1"/>
    <col min="7672" max="7673" width="15.85546875" bestFit="1" customWidth="1"/>
    <col min="7674" max="7674" width="14.85546875" bestFit="1" customWidth="1"/>
    <col min="7675" max="7675" width="14.28515625" bestFit="1" customWidth="1"/>
    <col min="7676" max="7676" width="15.28515625" customWidth="1"/>
    <col min="7677" max="7677" width="15.85546875" customWidth="1"/>
    <col min="7678" max="7678" width="14.28515625" customWidth="1"/>
    <col min="7679" max="7679" width="14.85546875" bestFit="1" customWidth="1"/>
    <col min="7680" max="7680" width="16.140625" customWidth="1"/>
    <col min="7681" max="7681" width="17.28515625" customWidth="1"/>
    <col min="7682" max="7682" width="15.85546875" bestFit="1" customWidth="1"/>
    <col min="7683" max="7683" width="18.7109375" bestFit="1" customWidth="1"/>
    <col min="7844" max="7844" width="5.7109375" customWidth="1"/>
    <col min="7845" max="7845" width="29" customWidth="1"/>
    <col min="7846" max="7846" width="17.140625" customWidth="1"/>
    <col min="7847" max="7847" width="11.140625" customWidth="1"/>
    <col min="7848" max="7848" width="15.7109375" customWidth="1"/>
    <col min="7849" max="7849" width="16.28515625" customWidth="1"/>
    <col min="7850" max="7850" width="21.140625" customWidth="1"/>
    <col min="7851" max="7851" width="13" customWidth="1"/>
    <col min="7852" max="7852" width="15.28515625" customWidth="1"/>
    <col min="7853" max="7854" width="14.28515625" customWidth="1"/>
    <col min="7855" max="7856" width="15" customWidth="1"/>
    <col min="7857" max="7857" width="17.7109375" customWidth="1"/>
    <col min="7858" max="7858" width="15.7109375" customWidth="1"/>
    <col min="7859" max="7860" width="15" customWidth="1"/>
    <col min="7861" max="7861" width="15.85546875" customWidth="1"/>
    <col min="7862" max="7862" width="17.85546875" customWidth="1"/>
    <col min="7863" max="7863" width="15.85546875" bestFit="1" customWidth="1"/>
    <col min="7864" max="7864" width="18.7109375" bestFit="1" customWidth="1"/>
    <col min="7865" max="7865" width="5.7109375" customWidth="1"/>
    <col min="7866" max="7866" width="16.5703125" customWidth="1"/>
    <col min="7867" max="7867" width="18.7109375" bestFit="1" customWidth="1"/>
    <col min="7868" max="7869" width="15.85546875" bestFit="1" customWidth="1"/>
    <col min="7870" max="7870" width="14.85546875" bestFit="1" customWidth="1"/>
    <col min="7871" max="7871" width="14.28515625" bestFit="1" customWidth="1"/>
    <col min="7872" max="7872" width="15.28515625" customWidth="1"/>
    <col min="7873" max="7873" width="15.85546875" customWidth="1"/>
    <col min="7874" max="7874" width="14.28515625" customWidth="1"/>
    <col min="7875" max="7875" width="14.85546875" bestFit="1" customWidth="1"/>
    <col min="7876" max="7876" width="16.140625" customWidth="1"/>
    <col min="7877" max="7877" width="17.28515625" customWidth="1"/>
    <col min="7878" max="7878" width="15.85546875" bestFit="1" customWidth="1"/>
    <col min="7879" max="7879" width="18.7109375" bestFit="1" customWidth="1"/>
    <col min="7881" max="7881" width="14.28515625" bestFit="1" customWidth="1"/>
    <col min="7882" max="7882" width="18.7109375" bestFit="1" customWidth="1"/>
    <col min="7883" max="7884" width="15.85546875" bestFit="1" customWidth="1"/>
    <col min="7885" max="7885" width="14.85546875" bestFit="1" customWidth="1"/>
    <col min="7886" max="7886" width="16.85546875" customWidth="1"/>
    <col min="7887" max="7887" width="15.28515625" customWidth="1"/>
    <col min="7888" max="7888" width="15.85546875" customWidth="1"/>
    <col min="7889" max="7889" width="14.28515625" customWidth="1"/>
    <col min="7890" max="7890" width="14.85546875" bestFit="1" customWidth="1"/>
    <col min="7891" max="7891" width="16.140625" customWidth="1"/>
    <col min="7892" max="7892" width="17.28515625" customWidth="1"/>
    <col min="7893" max="7893" width="15.85546875" bestFit="1" customWidth="1"/>
    <col min="7894" max="7894" width="18.7109375" bestFit="1" customWidth="1"/>
    <col min="7896" max="7896" width="14.28515625" bestFit="1" customWidth="1"/>
    <col min="7897" max="7897" width="18.7109375" bestFit="1" customWidth="1"/>
    <col min="7898" max="7899" width="15.85546875" bestFit="1" customWidth="1"/>
    <col min="7900" max="7900" width="14.85546875" bestFit="1" customWidth="1"/>
    <col min="7901" max="7901" width="14.28515625" bestFit="1" customWidth="1"/>
    <col min="7902" max="7902" width="15.28515625" customWidth="1"/>
    <col min="7903" max="7903" width="15.85546875" customWidth="1"/>
    <col min="7904" max="7904" width="14.28515625" customWidth="1"/>
    <col min="7905" max="7905" width="14.85546875" bestFit="1" customWidth="1"/>
    <col min="7906" max="7906" width="16.140625" customWidth="1"/>
    <col min="7907" max="7907" width="17.28515625" customWidth="1"/>
    <col min="7908" max="7908" width="15.85546875" bestFit="1" customWidth="1"/>
    <col min="7909" max="7909" width="18.7109375" bestFit="1" customWidth="1"/>
    <col min="7911" max="7911" width="14.28515625" bestFit="1" customWidth="1"/>
    <col min="7912" max="7912" width="18.7109375" bestFit="1" customWidth="1"/>
    <col min="7913" max="7914" width="15.85546875" bestFit="1" customWidth="1"/>
    <col min="7915" max="7915" width="14.85546875" bestFit="1" customWidth="1"/>
    <col min="7916" max="7916" width="14.28515625" bestFit="1" customWidth="1"/>
    <col min="7917" max="7917" width="15.28515625" customWidth="1"/>
    <col min="7918" max="7918" width="15.85546875" customWidth="1"/>
    <col min="7919" max="7919" width="14.28515625" customWidth="1"/>
    <col min="7920" max="7920" width="14.85546875" bestFit="1" customWidth="1"/>
    <col min="7921" max="7921" width="16.140625" customWidth="1"/>
    <col min="7922" max="7922" width="17.28515625" customWidth="1"/>
    <col min="7923" max="7923" width="15.85546875" bestFit="1" customWidth="1"/>
    <col min="7924" max="7924" width="18.7109375" bestFit="1" customWidth="1"/>
    <col min="7926" max="7926" width="14.28515625" bestFit="1" customWidth="1"/>
    <col min="7927" max="7927" width="18.7109375" bestFit="1" customWidth="1"/>
    <col min="7928" max="7929" width="15.85546875" bestFit="1" customWidth="1"/>
    <col min="7930" max="7930" width="14.85546875" bestFit="1" customWidth="1"/>
    <col min="7931" max="7931" width="14.28515625" bestFit="1" customWidth="1"/>
    <col min="7932" max="7932" width="15.28515625" customWidth="1"/>
    <col min="7933" max="7933" width="15.85546875" customWidth="1"/>
    <col min="7934" max="7934" width="14.28515625" customWidth="1"/>
    <col min="7935" max="7935" width="14.85546875" bestFit="1" customWidth="1"/>
    <col min="7936" max="7936" width="16.140625" customWidth="1"/>
    <col min="7937" max="7937" width="17.28515625" customWidth="1"/>
    <col min="7938" max="7938" width="15.85546875" bestFit="1" customWidth="1"/>
    <col min="7939" max="7939" width="18.7109375" bestFit="1" customWidth="1"/>
    <col min="8100" max="8100" width="5.7109375" customWidth="1"/>
    <col min="8101" max="8101" width="29" customWidth="1"/>
    <col min="8102" max="8102" width="17.140625" customWidth="1"/>
    <col min="8103" max="8103" width="11.140625" customWidth="1"/>
    <col min="8104" max="8104" width="15.7109375" customWidth="1"/>
    <col min="8105" max="8105" width="16.28515625" customWidth="1"/>
    <col min="8106" max="8106" width="21.140625" customWidth="1"/>
    <col min="8107" max="8107" width="13" customWidth="1"/>
    <col min="8108" max="8108" width="15.28515625" customWidth="1"/>
    <col min="8109" max="8110" width="14.28515625" customWidth="1"/>
    <col min="8111" max="8112" width="15" customWidth="1"/>
    <col min="8113" max="8113" width="17.7109375" customWidth="1"/>
    <col min="8114" max="8114" width="15.7109375" customWidth="1"/>
    <col min="8115" max="8116" width="15" customWidth="1"/>
    <col min="8117" max="8117" width="15.85546875" customWidth="1"/>
    <col min="8118" max="8118" width="17.85546875" customWidth="1"/>
    <col min="8119" max="8119" width="15.85546875" bestFit="1" customWidth="1"/>
    <col min="8120" max="8120" width="18.7109375" bestFit="1" customWidth="1"/>
    <col min="8121" max="8121" width="5.7109375" customWidth="1"/>
    <col min="8122" max="8122" width="16.5703125" customWidth="1"/>
    <col min="8123" max="8123" width="18.7109375" bestFit="1" customWidth="1"/>
    <col min="8124" max="8125" width="15.85546875" bestFit="1" customWidth="1"/>
    <col min="8126" max="8126" width="14.85546875" bestFit="1" customWidth="1"/>
    <col min="8127" max="8127" width="14.28515625" bestFit="1" customWidth="1"/>
    <col min="8128" max="8128" width="15.28515625" customWidth="1"/>
    <col min="8129" max="8129" width="15.85546875" customWidth="1"/>
    <col min="8130" max="8130" width="14.28515625" customWidth="1"/>
    <col min="8131" max="8131" width="14.85546875" bestFit="1" customWidth="1"/>
    <col min="8132" max="8132" width="16.140625" customWidth="1"/>
    <col min="8133" max="8133" width="17.28515625" customWidth="1"/>
    <col min="8134" max="8134" width="15.85546875" bestFit="1" customWidth="1"/>
    <col min="8135" max="8135" width="18.7109375" bestFit="1" customWidth="1"/>
    <col min="8137" max="8137" width="14.28515625" bestFit="1" customWidth="1"/>
    <col min="8138" max="8138" width="18.7109375" bestFit="1" customWidth="1"/>
    <col min="8139" max="8140" width="15.85546875" bestFit="1" customWidth="1"/>
    <col min="8141" max="8141" width="14.85546875" bestFit="1" customWidth="1"/>
    <col min="8142" max="8142" width="16.85546875" customWidth="1"/>
    <col min="8143" max="8143" width="15.28515625" customWidth="1"/>
    <col min="8144" max="8144" width="15.85546875" customWidth="1"/>
    <col min="8145" max="8145" width="14.28515625" customWidth="1"/>
    <col min="8146" max="8146" width="14.85546875" bestFit="1" customWidth="1"/>
    <col min="8147" max="8147" width="16.140625" customWidth="1"/>
    <col min="8148" max="8148" width="17.28515625" customWidth="1"/>
    <col min="8149" max="8149" width="15.85546875" bestFit="1" customWidth="1"/>
    <col min="8150" max="8150" width="18.7109375" bestFit="1" customWidth="1"/>
    <col min="8152" max="8152" width="14.28515625" bestFit="1" customWidth="1"/>
    <col min="8153" max="8153" width="18.7109375" bestFit="1" customWidth="1"/>
    <col min="8154" max="8155" width="15.85546875" bestFit="1" customWidth="1"/>
    <col min="8156" max="8156" width="14.85546875" bestFit="1" customWidth="1"/>
    <col min="8157" max="8157" width="14.28515625" bestFit="1" customWidth="1"/>
    <col min="8158" max="8158" width="15.28515625" customWidth="1"/>
    <col min="8159" max="8159" width="15.85546875" customWidth="1"/>
    <col min="8160" max="8160" width="14.28515625" customWidth="1"/>
    <col min="8161" max="8161" width="14.85546875" bestFit="1" customWidth="1"/>
    <col min="8162" max="8162" width="16.140625" customWidth="1"/>
    <col min="8163" max="8163" width="17.28515625" customWidth="1"/>
    <col min="8164" max="8164" width="15.85546875" bestFit="1" customWidth="1"/>
    <col min="8165" max="8165" width="18.7109375" bestFit="1" customWidth="1"/>
    <col min="8167" max="8167" width="14.28515625" bestFit="1" customWidth="1"/>
    <col min="8168" max="8168" width="18.7109375" bestFit="1" customWidth="1"/>
    <col min="8169" max="8170" width="15.85546875" bestFit="1" customWidth="1"/>
    <col min="8171" max="8171" width="14.85546875" bestFit="1" customWidth="1"/>
    <col min="8172" max="8172" width="14.28515625" bestFit="1" customWidth="1"/>
    <col min="8173" max="8173" width="15.28515625" customWidth="1"/>
    <col min="8174" max="8174" width="15.85546875" customWidth="1"/>
    <col min="8175" max="8175" width="14.28515625" customWidth="1"/>
    <col min="8176" max="8176" width="14.85546875" bestFit="1" customWidth="1"/>
    <col min="8177" max="8177" width="16.140625" customWidth="1"/>
    <col min="8178" max="8178" width="17.28515625" customWidth="1"/>
    <col min="8179" max="8179" width="15.85546875" bestFit="1" customWidth="1"/>
    <col min="8180" max="8180" width="18.7109375" bestFit="1" customWidth="1"/>
    <col min="8182" max="8182" width="14.28515625" bestFit="1" customWidth="1"/>
    <col min="8183" max="8183" width="18.7109375" bestFit="1" customWidth="1"/>
    <col min="8184" max="8185" width="15.85546875" bestFit="1" customWidth="1"/>
    <col min="8186" max="8186" width="14.85546875" bestFit="1" customWidth="1"/>
    <col min="8187" max="8187" width="14.28515625" bestFit="1" customWidth="1"/>
    <col min="8188" max="8188" width="15.28515625" customWidth="1"/>
    <col min="8189" max="8189" width="15.85546875" customWidth="1"/>
    <col min="8190" max="8190" width="14.28515625" customWidth="1"/>
    <col min="8191" max="8191" width="14.85546875" bestFit="1" customWidth="1"/>
    <col min="8192" max="8192" width="16.140625" customWidth="1"/>
    <col min="8193" max="8193" width="17.28515625" customWidth="1"/>
    <col min="8194" max="8194" width="15.85546875" bestFit="1" customWidth="1"/>
    <col min="8195" max="8195" width="18.7109375" bestFit="1" customWidth="1"/>
    <col min="8356" max="8356" width="5.7109375" customWidth="1"/>
    <col min="8357" max="8357" width="29" customWidth="1"/>
    <col min="8358" max="8358" width="17.140625" customWidth="1"/>
    <col min="8359" max="8359" width="11.140625" customWidth="1"/>
    <col min="8360" max="8360" width="15.7109375" customWidth="1"/>
    <col min="8361" max="8361" width="16.28515625" customWidth="1"/>
    <col min="8362" max="8362" width="21.140625" customWidth="1"/>
    <col min="8363" max="8363" width="13" customWidth="1"/>
    <col min="8364" max="8364" width="15.28515625" customWidth="1"/>
    <col min="8365" max="8366" width="14.28515625" customWidth="1"/>
    <col min="8367" max="8368" width="15" customWidth="1"/>
    <col min="8369" max="8369" width="17.7109375" customWidth="1"/>
    <col min="8370" max="8370" width="15.7109375" customWidth="1"/>
    <col min="8371" max="8372" width="15" customWidth="1"/>
    <col min="8373" max="8373" width="15.85546875" customWidth="1"/>
    <col min="8374" max="8374" width="17.85546875" customWidth="1"/>
    <col min="8375" max="8375" width="15.85546875" bestFit="1" customWidth="1"/>
    <col min="8376" max="8376" width="18.7109375" bestFit="1" customWidth="1"/>
    <col min="8377" max="8377" width="5.7109375" customWidth="1"/>
    <col min="8378" max="8378" width="16.5703125" customWidth="1"/>
    <col min="8379" max="8379" width="18.7109375" bestFit="1" customWidth="1"/>
    <col min="8380" max="8381" width="15.85546875" bestFit="1" customWidth="1"/>
    <col min="8382" max="8382" width="14.85546875" bestFit="1" customWidth="1"/>
    <col min="8383" max="8383" width="14.28515625" bestFit="1" customWidth="1"/>
    <col min="8384" max="8384" width="15.28515625" customWidth="1"/>
    <col min="8385" max="8385" width="15.85546875" customWidth="1"/>
    <col min="8386" max="8386" width="14.28515625" customWidth="1"/>
    <col min="8387" max="8387" width="14.85546875" bestFit="1" customWidth="1"/>
    <col min="8388" max="8388" width="16.140625" customWidth="1"/>
    <col min="8389" max="8389" width="17.28515625" customWidth="1"/>
    <col min="8390" max="8390" width="15.85546875" bestFit="1" customWidth="1"/>
    <col min="8391" max="8391" width="18.7109375" bestFit="1" customWidth="1"/>
    <col min="8393" max="8393" width="14.28515625" bestFit="1" customWidth="1"/>
    <col min="8394" max="8394" width="18.7109375" bestFit="1" customWidth="1"/>
    <col min="8395" max="8396" width="15.85546875" bestFit="1" customWidth="1"/>
    <col min="8397" max="8397" width="14.85546875" bestFit="1" customWidth="1"/>
    <col min="8398" max="8398" width="16.85546875" customWidth="1"/>
    <col min="8399" max="8399" width="15.28515625" customWidth="1"/>
    <col min="8400" max="8400" width="15.85546875" customWidth="1"/>
    <col min="8401" max="8401" width="14.28515625" customWidth="1"/>
    <col min="8402" max="8402" width="14.85546875" bestFit="1" customWidth="1"/>
    <col min="8403" max="8403" width="16.140625" customWidth="1"/>
    <col min="8404" max="8404" width="17.28515625" customWidth="1"/>
    <col min="8405" max="8405" width="15.85546875" bestFit="1" customWidth="1"/>
    <col min="8406" max="8406" width="18.7109375" bestFit="1" customWidth="1"/>
    <col min="8408" max="8408" width="14.28515625" bestFit="1" customWidth="1"/>
    <col min="8409" max="8409" width="18.7109375" bestFit="1" customWidth="1"/>
    <col min="8410" max="8411" width="15.85546875" bestFit="1" customWidth="1"/>
    <col min="8412" max="8412" width="14.85546875" bestFit="1" customWidth="1"/>
    <col min="8413" max="8413" width="14.28515625" bestFit="1" customWidth="1"/>
    <col min="8414" max="8414" width="15.28515625" customWidth="1"/>
    <col min="8415" max="8415" width="15.85546875" customWidth="1"/>
    <col min="8416" max="8416" width="14.28515625" customWidth="1"/>
    <col min="8417" max="8417" width="14.85546875" bestFit="1" customWidth="1"/>
    <col min="8418" max="8418" width="16.140625" customWidth="1"/>
    <col min="8419" max="8419" width="17.28515625" customWidth="1"/>
    <col min="8420" max="8420" width="15.85546875" bestFit="1" customWidth="1"/>
    <col min="8421" max="8421" width="18.7109375" bestFit="1" customWidth="1"/>
    <col min="8423" max="8423" width="14.28515625" bestFit="1" customWidth="1"/>
    <col min="8424" max="8424" width="18.7109375" bestFit="1" customWidth="1"/>
    <col min="8425" max="8426" width="15.85546875" bestFit="1" customWidth="1"/>
    <col min="8427" max="8427" width="14.85546875" bestFit="1" customWidth="1"/>
    <col min="8428" max="8428" width="14.28515625" bestFit="1" customWidth="1"/>
    <col min="8429" max="8429" width="15.28515625" customWidth="1"/>
    <col min="8430" max="8430" width="15.85546875" customWidth="1"/>
    <col min="8431" max="8431" width="14.28515625" customWidth="1"/>
    <col min="8432" max="8432" width="14.85546875" bestFit="1" customWidth="1"/>
    <col min="8433" max="8433" width="16.140625" customWidth="1"/>
    <col min="8434" max="8434" width="17.28515625" customWidth="1"/>
    <col min="8435" max="8435" width="15.85546875" bestFit="1" customWidth="1"/>
    <col min="8436" max="8436" width="18.7109375" bestFit="1" customWidth="1"/>
    <col min="8438" max="8438" width="14.28515625" bestFit="1" customWidth="1"/>
    <col min="8439" max="8439" width="18.7109375" bestFit="1" customWidth="1"/>
    <col min="8440" max="8441" width="15.85546875" bestFit="1" customWidth="1"/>
    <col min="8442" max="8442" width="14.85546875" bestFit="1" customWidth="1"/>
    <col min="8443" max="8443" width="14.28515625" bestFit="1" customWidth="1"/>
    <col min="8444" max="8444" width="15.28515625" customWidth="1"/>
    <col min="8445" max="8445" width="15.85546875" customWidth="1"/>
    <col min="8446" max="8446" width="14.28515625" customWidth="1"/>
    <col min="8447" max="8447" width="14.85546875" bestFit="1" customWidth="1"/>
    <col min="8448" max="8448" width="16.140625" customWidth="1"/>
    <col min="8449" max="8449" width="17.28515625" customWidth="1"/>
    <col min="8450" max="8450" width="15.85546875" bestFit="1" customWidth="1"/>
    <col min="8451" max="8451" width="18.7109375" bestFit="1" customWidth="1"/>
    <col min="8612" max="8612" width="5.7109375" customWidth="1"/>
    <col min="8613" max="8613" width="29" customWidth="1"/>
    <col min="8614" max="8614" width="17.140625" customWidth="1"/>
    <col min="8615" max="8615" width="11.140625" customWidth="1"/>
    <col min="8616" max="8616" width="15.7109375" customWidth="1"/>
    <col min="8617" max="8617" width="16.28515625" customWidth="1"/>
    <col min="8618" max="8618" width="21.140625" customWidth="1"/>
    <col min="8619" max="8619" width="13" customWidth="1"/>
    <col min="8620" max="8620" width="15.28515625" customWidth="1"/>
    <col min="8621" max="8622" width="14.28515625" customWidth="1"/>
    <col min="8623" max="8624" width="15" customWidth="1"/>
    <col min="8625" max="8625" width="17.7109375" customWidth="1"/>
    <col min="8626" max="8626" width="15.7109375" customWidth="1"/>
    <col min="8627" max="8628" width="15" customWidth="1"/>
    <col min="8629" max="8629" width="15.85546875" customWidth="1"/>
    <col min="8630" max="8630" width="17.85546875" customWidth="1"/>
    <col min="8631" max="8631" width="15.85546875" bestFit="1" customWidth="1"/>
    <col min="8632" max="8632" width="18.7109375" bestFit="1" customWidth="1"/>
    <col min="8633" max="8633" width="5.7109375" customWidth="1"/>
    <col min="8634" max="8634" width="16.5703125" customWidth="1"/>
    <col min="8635" max="8635" width="18.7109375" bestFit="1" customWidth="1"/>
    <col min="8636" max="8637" width="15.85546875" bestFit="1" customWidth="1"/>
    <col min="8638" max="8638" width="14.85546875" bestFit="1" customWidth="1"/>
    <col min="8639" max="8639" width="14.28515625" bestFit="1" customWidth="1"/>
    <col min="8640" max="8640" width="15.28515625" customWidth="1"/>
    <col min="8641" max="8641" width="15.85546875" customWidth="1"/>
    <col min="8642" max="8642" width="14.28515625" customWidth="1"/>
    <col min="8643" max="8643" width="14.85546875" bestFit="1" customWidth="1"/>
    <col min="8644" max="8644" width="16.140625" customWidth="1"/>
    <col min="8645" max="8645" width="17.28515625" customWidth="1"/>
    <col min="8646" max="8646" width="15.85546875" bestFit="1" customWidth="1"/>
    <col min="8647" max="8647" width="18.7109375" bestFit="1" customWidth="1"/>
    <col min="8649" max="8649" width="14.28515625" bestFit="1" customWidth="1"/>
    <col min="8650" max="8650" width="18.7109375" bestFit="1" customWidth="1"/>
    <col min="8651" max="8652" width="15.85546875" bestFit="1" customWidth="1"/>
    <col min="8653" max="8653" width="14.85546875" bestFit="1" customWidth="1"/>
    <col min="8654" max="8654" width="16.85546875" customWidth="1"/>
    <col min="8655" max="8655" width="15.28515625" customWidth="1"/>
    <col min="8656" max="8656" width="15.85546875" customWidth="1"/>
    <col min="8657" max="8657" width="14.28515625" customWidth="1"/>
    <col min="8658" max="8658" width="14.85546875" bestFit="1" customWidth="1"/>
    <col min="8659" max="8659" width="16.140625" customWidth="1"/>
    <col min="8660" max="8660" width="17.28515625" customWidth="1"/>
    <col min="8661" max="8661" width="15.85546875" bestFit="1" customWidth="1"/>
    <col min="8662" max="8662" width="18.7109375" bestFit="1" customWidth="1"/>
    <col min="8664" max="8664" width="14.28515625" bestFit="1" customWidth="1"/>
    <col min="8665" max="8665" width="18.7109375" bestFit="1" customWidth="1"/>
    <col min="8666" max="8667" width="15.85546875" bestFit="1" customWidth="1"/>
    <col min="8668" max="8668" width="14.85546875" bestFit="1" customWidth="1"/>
    <col min="8669" max="8669" width="14.28515625" bestFit="1" customWidth="1"/>
    <col min="8670" max="8670" width="15.28515625" customWidth="1"/>
    <col min="8671" max="8671" width="15.85546875" customWidth="1"/>
    <col min="8672" max="8672" width="14.28515625" customWidth="1"/>
    <col min="8673" max="8673" width="14.85546875" bestFit="1" customWidth="1"/>
    <col min="8674" max="8674" width="16.140625" customWidth="1"/>
    <col min="8675" max="8675" width="17.28515625" customWidth="1"/>
    <col min="8676" max="8676" width="15.85546875" bestFit="1" customWidth="1"/>
    <col min="8677" max="8677" width="18.7109375" bestFit="1" customWidth="1"/>
    <col min="8679" max="8679" width="14.28515625" bestFit="1" customWidth="1"/>
    <col min="8680" max="8680" width="18.7109375" bestFit="1" customWidth="1"/>
    <col min="8681" max="8682" width="15.85546875" bestFit="1" customWidth="1"/>
    <col min="8683" max="8683" width="14.85546875" bestFit="1" customWidth="1"/>
    <col min="8684" max="8684" width="14.28515625" bestFit="1" customWidth="1"/>
    <col min="8685" max="8685" width="15.28515625" customWidth="1"/>
    <col min="8686" max="8686" width="15.85546875" customWidth="1"/>
    <col min="8687" max="8687" width="14.28515625" customWidth="1"/>
    <col min="8688" max="8688" width="14.85546875" bestFit="1" customWidth="1"/>
    <col min="8689" max="8689" width="16.140625" customWidth="1"/>
    <col min="8690" max="8690" width="17.28515625" customWidth="1"/>
    <col min="8691" max="8691" width="15.85546875" bestFit="1" customWidth="1"/>
    <col min="8692" max="8692" width="18.7109375" bestFit="1" customWidth="1"/>
    <col min="8694" max="8694" width="14.28515625" bestFit="1" customWidth="1"/>
    <col min="8695" max="8695" width="18.7109375" bestFit="1" customWidth="1"/>
    <col min="8696" max="8697" width="15.85546875" bestFit="1" customWidth="1"/>
    <col min="8698" max="8698" width="14.85546875" bestFit="1" customWidth="1"/>
    <col min="8699" max="8699" width="14.28515625" bestFit="1" customWidth="1"/>
    <col min="8700" max="8700" width="15.28515625" customWidth="1"/>
    <col min="8701" max="8701" width="15.85546875" customWidth="1"/>
    <col min="8702" max="8702" width="14.28515625" customWidth="1"/>
    <col min="8703" max="8703" width="14.85546875" bestFit="1" customWidth="1"/>
    <col min="8704" max="8704" width="16.140625" customWidth="1"/>
    <col min="8705" max="8705" width="17.28515625" customWidth="1"/>
    <col min="8706" max="8706" width="15.85546875" bestFit="1" customWidth="1"/>
    <col min="8707" max="8707" width="18.7109375" bestFit="1" customWidth="1"/>
    <col min="8868" max="8868" width="5.7109375" customWidth="1"/>
    <col min="8869" max="8869" width="29" customWidth="1"/>
    <col min="8870" max="8870" width="17.140625" customWidth="1"/>
    <col min="8871" max="8871" width="11.140625" customWidth="1"/>
    <col min="8872" max="8872" width="15.7109375" customWidth="1"/>
    <col min="8873" max="8873" width="16.28515625" customWidth="1"/>
    <col min="8874" max="8874" width="21.140625" customWidth="1"/>
    <col min="8875" max="8875" width="13" customWidth="1"/>
    <col min="8876" max="8876" width="15.28515625" customWidth="1"/>
    <col min="8877" max="8878" width="14.28515625" customWidth="1"/>
    <col min="8879" max="8880" width="15" customWidth="1"/>
    <col min="8881" max="8881" width="17.7109375" customWidth="1"/>
    <col min="8882" max="8882" width="15.7109375" customWidth="1"/>
    <col min="8883" max="8884" width="15" customWidth="1"/>
    <col min="8885" max="8885" width="15.85546875" customWidth="1"/>
    <col min="8886" max="8886" width="17.85546875" customWidth="1"/>
    <col min="8887" max="8887" width="15.85546875" bestFit="1" customWidth="1"/>
    <col min="8888" max="8888" width="18.7109375" bestFit="1" customWidth="1"/>
    <col min="8889" max="8889" width="5.7109375" customWidth="1"/>
    <col min="8890" max="8890" width="16.5703125" customWidth="1"/>
    <col min="8891" max="8891" width="18.7109375" bestFit="1" customWidth="1"/>
    <col min="8892" max="8893" width="15.85546875" bestFit="1" customWidth="1"/>
    <col min="8894" max="8894" width="14.85546875" bestFit="1" customWidth="1"/>
    <col min="8895" max="8895" width="14.28515625" bestFit="1" customWidth="1"/>
    <col min="8896" max="8896" width="15.28515625" customWidth="1"/>
    <col min="8897" max="8897" width="15.85546875" customWidth="1"/>
    <col min="8898" max="8898" width="14.28515625" customWidth="1"/>
    <col min="8899" max="8899" width="14.85546875" bestFit="1" customWidth="1"/>
    <col min="8900" max="8900" width="16.140625" customWidth="1"/>
    <col min="8901" max="8901" width="17.28515625" customWidth="1"/>
    <col min="8902" max="8902" width="15.85546875" bestFit="1" customWidth="1"/>
    <col min="8903" max="8903" width="18.7109375" bestFit="1" customWidth="1"/>
    <col min="8905" max="8905" width="14.28515625" bestFit="1" customWidth="1"/>
    <col min="8906" max="8906" width="18.7109375" bestFit="1" customWidth="1"/>
    <col min="8907" max="8908" width="15.85546875" bestFit="1" customWidth="1"/>
    <col min="8909" max="8909" width="14.85546875" bestFit="1" customWidth="1"/>
    <col min="8910" max="8910" width="16.85546875" customWidth="1"/>
    <col min="8911" max="8911" width="15.28515625" customWidth="1"/>
    <col min="8912" max="8912" width="15.85546875" customWidth="1"/>
    <col min="8913" max="8913" width="14.28515625" customWidth="1"/>
    <col min="8914" max="8914" width="14.85546875" bestFit="1" customWidth="1"/>
    <col min="8915" max="8915" width="16.140625" customWidth="1"/>
    <col min="8916" max="8916" width="17.28515625" customWidth="1"/>
    <col min="8917" max="8917" width="15.85546875" bestFit="1" customWidth="1"/>
    <col min="8918" max="8918" width="18.7109375" bestFit="1" customWidth="1"/>
    <col min="8920" max="8920" width="14.28515625" bestFit="1" customWidth="1"/>
    <col min="8921" max="8921" width="18.7109375" bestFit="1" customWidth="1"/>
    <col min="8922" max="8923" width="15.85546875" bestFit="1" customWidth="1"/>
    <col min="8924" max="8924" width="14.85546875" bestFit="1" customWidth="1"/>
    <col min="8925" max="8925" width="14.28515625" bestFit="1" customWidth="1"/>
    <col min="8926" max="8926" width="15.28515625" customWidth="1"/>
    <col min="8927" max="8927" width="15.85546875" customWidth="1"/>
    <col min="8928" max="8928" width="14.28515625" customWidth="1"/>
    <col min="8929" max="8929" width="14.85546875" bestFit="1" customWidth="1"/>
    <col min="8930" max="8930" width="16.140625" customWidth="1"/>
    <col min="8931" max="8931" width="17.28515625" customWidth="1"/>
    <col min="8932" max="8932" width="15.85546875" bestFit="1" customWidth="1"/>
    <col min="8933" max="8933" width="18.7109375" bestFit="1" customWidth="1"/>
    <col min="8935" max="8935" width="14.28515625" bestFit="1" customWidth="1"/>
    <col min="8936" max="8936" width="18.7109375" bestFit="1" customWidth="1"/>
    <col min="8937" max="8938" width="15.85546875" bestFit="1" customWidth="1"/>
    <col min="8939" max="8939" width="14.85546875" bestFit="1" customWidth="1"/>
    <col min="8940" max="8940" width="14.28515625" bestFit="1" customWidth="1"/>
    <col min="8941" max="8941" width="15.28515625" customWidth="1"/>
    <col min="8942" max="8942" width="15.85546875" customWidth="1"/>
    <col min="8943" max="8943" width="14.28515625" customWidth="1"/>
    <col min="8944" max="8944" width="14.85546875" bestFit="1" customWidth="1"/>
    <col min="8945" max="8945" width="16.140625" customWidth="1"/>
    <col min="8946" max="8946" width="17.28515625" customWidth="1"/>
    <col min="8947" max="8947" width="15.85546875" bestFit="1" customWidth="1"/>
    <col min="8948" max="8948" width="18.7109375" bestFit="1" customWidth="1"/>
    <col min="8950" max="8950" width="14.28515625" bestFit="1" customWidth="1"/>
    <col min="8951" max="8951" width="18.7109375" bestFit="1" customWidth="1"/>
    <col min="8952" max="8953" width="15.85546875" bestFit="1" customWidth="1"/>
    <col min="8954" max="8954" width="14.85546875" bestFit="1" customWidth="1"/>
    <col min="8955" max="8955" width="14.28515625" bestFit="1" customWidth="1"/>
    <col min="8956" max="8956" width="15.28515625" customWidth="1"/>
    <col min="8957" max="8957" width="15.85546875" customWidth="1"/>
    <col min="8958" max="8958" width="14.28515625" customWidth="1"/>
    <col min="8959" max="8959" width="14.85546875" bestFit="1" customWidth="1"/>
    <col min="8960" max="8960" width="16.140625" customWidth="1"/>
    <col min="8961" max="8961" width="17.28515625" customWidth="1"/>
    <col min="8962" max="8962" width="15.85546875" bestFit="1" customWidth="1"/>
    <col min="8963" max="8963" width="18.7109375" bestFit="1" customWidth="1"/>
    <col min="9124" max="9124" width="5.7109375" customWidth="1"/>
    <col min="9125" max="9125" width="29" customWidth="1"/>
    <col min="9126" max="9126" width="17.140625" customWidth="1"/>
    <col min="9127" max="9127" width="11.140625" customWidth="1"/>
    <col min="9128" max="9128" width="15.7109375" customWidth="1"/>
    <col min="9129" max="9129" width="16.28515625" customWidth="1"/>
    <col min="9130" max="9130" width="21.140625" customWidth="1"/>
    <col min="9131" max="9131" width="13" customWidth="1"/>
    <col min="9132" max="9132" width="15.28515625" customWidth="1"/>
    <col min="9133" max="9134" width="14.28515625" customWidth="1"/>
    <col min="9135" max="9136" width="15" customWidth="1"/>
    <col min="9137" max="9137" width="17.7109375" customWidth="1"/>
    <col min="9138" max="9138" width="15.7109375" customWidth="1"/>
    <col min="9139" max="9140" width="15" customWidth="1"/>
    <col min="9141" max="9141" width="15.85546875" customWidth="1"/>
    <col min="9142" max="9142" width="17.85546875" customWidth="1"/>
    <col min="9143" max="9143" width="15.85546875" bestFit="1" customWidth="1"/>
    <col min="9144" max="9144" width="18.7109375" bestFit="1" customWidth="1"/>
    <col min="9145" max="9145" width="5.7109375" customWidth="1"/>
    <col min="9146" max="9146" width="16.5703125" customWidth="1"/>
    <col min="9147" max="9147" width="18.7109375" bestFit="1" customWidth="1"/>
    <col min="9148" max="9149" width="15.85546875" bestFit="1" customWidth="1"/>
    <col min="9150" max="9150" width="14.85546875" bestFit="1" customWidth="1"/>
    <col min="9151" max="9151" width="14.28515625" bestFit="1" customWidth="1"/>
    <col min="9152" max="9152" width="15.28515625" customWidth="1"/>
    <col min="9153" max="9153" width="15.85546875" customWidth="1"/>
    <col min="9154" max="9154" width="14.28515625" customWidth="1"/>
    <col min="9155" max="9155" width="14.85546875" bestFit="1" customWidth="1"/>
    <col min="9156" max="9156" width="16.140625" customWidth="1"/>
    <col min="9157" max="9157" width="17.28515625" customWidth="1"/>
    <col min="9158" max="9158" width="15.85546875" bestFit="1" customWidth="1"/>
    <col min="9159" max="9159" width="18.7109375" bestFit="1" customWidth="1"/>
    <col min="9161" max="9161" width="14.28515625" bestFit="1" customWidth="1"/>
    <col min="9162" max="9162" width="18.7109375" bestFit="1" customWidth="1"/>
    <col min="9163" max="9164" width="15.85546875" bestFit="1" customWidth="1"/>
    <col min="9165" max="9165" width="14.85546875" bestFit="1" customWidth="1"/>
    <col min="9166" max="9166" width="16.85546875" customWidth="1"/>
    <col min="9167" max="9167" width="15.28515625" customWidth="1"/>
    <col min="9168" max="9168" width="15.85546875" customWidth="1"/>
    <col min="9169" max="9169" width="14.28515625" customWidth="1"/>
    <col min="9170" max="9170" width="14.85546875" bestFit="1" customWidth="1"/>
    <col min="9171" max="9171" width="16.140625" customWidth="1"/>
    <col min="9172" max="9172" width="17.28515625" customWidth="1"/>
    <col min="9173" max="9173" width="15.85546875" bestFit="1" customWidth="1"/>
    <col min="9174" max="9174" width="18.7109375" bestFit="1" customWidth="1"/>
    <col min="9176" max="9176" width="14.28515625" bestFit="1" customWidth="1"/>
    <col min="9177" max="9177" width="18.7109375" bestFit="1" customWidth="1"/>
    <col min="9178" max="9179" width="15.85546875" bestFit="1" customWidth="1"/>
    <col min="9180" max="9180" width="14.85546875" bestFit="1" customWidth="1"/>
    <col min="9181" max="9181" width="14.28515625" bestFit="1" customWidth="1"/>
    <col min="9182" max="9182" width="15.28515625" customWidth="1"/>
    <col min="9183" max="9183" width="15.85546875" customWidth="1"/>
    <col min="9184" max="9184" width="14.28515625" customWidth="1"/>
    <col min="9185" max="9185" width="14.85546875" bestFit="1" customWidth="1"/>
    <col min="9186" max="9186" width="16.140625" customWidth="1"/>
    <col min="9187" max="9187" width="17.28515625" customWidth="1"/>
    <col min="9188" max="9188" width="15.85546875" bestFit="1" customWidth="1"/>
    <col min="9189" max="9189" width="18.7109375" bestFit="1" customWidth="1"/>
    <col min="9191" max="9191" width="14.28515625" bestFit="1" customWidth="1"/>
    <col min="9192" max="9192" width="18.7109375" bestFit="1" customWidth="1"/>
    <col min="9193" max="9194" width="15.85546875" bestFit="1" customWidth="1"/>
    <col min="9195" max="9195" width="14.85546875" bestFit="1" customWidth="1"/>
    <col min="9196" max="9196" width="14.28515625" bestFit="1" customWidth="1"/>
    <col min="9197" max="9197" width="15.28515625" customWidth="1"/>
    <col min="9198" max="9198" width="15.85546875" customWidth="1"/>
    <col min="9199" max="9199" width="14.28515625" customWidth="1"/>
    <col min="9200" max="9200" width="14.85546875" bestFit="1" customWidth="1"/>
    <col min="9201" max="9201" width="16.140625" customWidth="1"/>
    <col min="9202" max="9202" width="17.28515625" customWidth="1"/>
    <col min="9203" max="9203" width="15.85546875" bestFit="1" customWidth="1"/>
    <col min="9204" max="9204" width="18.7109375" bestFit="1" customWidth="1"/>
    <col min="9206" max="9206" width="14.28515625" bestFit="1" customWidth="1"/>
    <col min="9207" max="9207" width="18.7109375" bestFit="1" customWidth="1"/>
    <col min="9208" max="9209" width="15.85546875" bestFit="1" customWidth="1"/>
    <col min="9210" max="9210" width="14.85546875" bestFit="1" customWidth="1"/>
    <col min="9211" max="9211" width="14.28515625" bestFit="1" customWidth="1"/>
    <col min="9212" max="9212" width="15.28515625" customWidth="1"/>
    <col min="9213" max="9213" width="15.85546875" customWidth="1"/>
    <col min="9214" max="9214" width="14.28515625" customWidth="1"/>
    <col min="9215" max="9215" width="14.85546875" bestFit="1" customWidth="1"/>
    <col min="9216" max="9216" width="16.140625" customWidth="1"/>
    <col min="9217" max="9217" width="17.28515625" customWidth="1"/>
    <col min="9218" max="9218" width="15.85546875" bestFit="1" customWidth="1"/>
    <col min="9219" max="9219" width="18.7109375" bestFit="1" customWidth="1"/>
    <col min="9380" max="9380" width="5.7109375" customWidth="1"/>
    <col min="9381" max="9381" width="29" customWidth="1"/>
    <col min="9382" max="9382" width="17.140625" customWidth="1"/>
    <col min="9383" max="9383" width="11.140625" customWidth="1"/>
    <col min="9384" max="9384" width="15.7109375" customWidth="1"/>
    <col min="9385" max="9385" width="16.28515625" customWidth="1"/>
    <col min="9386" max="9386" width="21.140625" customWidth="1"/>
    <col min="9387" max="9387" width="13" customWidth="1"/>
    <col min="9388" max="9388" width="15.28515625" customWidth="1"/>
    <col min="9389" max="9390" width="14.28515625" customWidth="1"/>
    <col min="9391" max="9392" width="15" customWidth="1"/>
    <col min="9393" max="9393" width="17.7109375" customWidth="1"/>
    <col min="9394" max="9394" width="15.7109375" customWidth="1"/>
    <col min="9395" max="9396" width="15" customWidth="1"/>
    <col min="9397" max="9397" width="15.85546875" customWidth="1"/>
    <col min="9398" max="9398" width="17.85546875" customWidth="1"/>
    <col min="9399" max="9399" width="15.85546875" bestFit="1" customWidth="1"/>
    <col min="9400" max="9400" width="18.7109375" bestFit="1" customWidth="1"/>
    <col min="9401" max="9401" width="5.7109375" customWidth="1"/>
    <col min="9402" max="9402" width="16.5703125" customWidth="1"/>
    <col min="9403" max="9403" width="18.7109375" bestFit="1" customWidth="1"/>
    <col min="9404" max="9405" width="15.85546875" bestFit="1" customWidth="1"/>
    <col min="9406" max="9406" width="14.85546875" bestFit="1" customWidth="1"/>
    <col min="9407" max="9407" width="14.28515625" bestFit="1" customWidth="1"/>
    <col min="9408" max="9408" width="15.28515625" customWidth="1"/>
    <col min="9409" max="9409" width="15.85546875" customWidth="1"/>
    <col min="9410" max="9410" width="14.28515625" customWidth="1"/>
    <col min="9411" max="9411" width="14.85546875" bestFit="1" customWidth="1"/>
    <col min="9412" max="9412" width="16.140625" customWidth="1"/>
    <col min="9413" max="9413" width="17.28515625" customWidth="1"/>
    <col min="9414" max="9414" width="15.85546875" bestFit="1" customWidth="1"/>
    <col min="9415" max="9415" width="18.7109375" bestFit="1" customWidth="1"/>
    <col min="9417" max="9417" width="14.28515625" bestFit="1" customWidth="1"/>
    <col min="9418" max="9418" width="18.7109375" bestFit="1" customWidth="1"/>
    <col min="9419" max="9420" width="15.85546875" bestFit="1" customWidth="1"/>
    <col min="9421" max="9421" width="14.85546875" bestFit="1" customWidth="1"/>
    <col min="9422" max="9422" width="16.85546875" customWidth="1"/>
    <col min="9423" max="9423" width="15.28515625" customWidth="1"/>
    <col min="9424" max="9424" width="15.85546875" customWidth="1"/>
    <col min="9425" max="9425" width="14.28515625" customWidth="1"/>
    <col min="9426" max="9426" width="14.85546875" bestFit="1" customWidth="1"/>
    <col min="9427" max="9427" width="16.140625" customWidth="1"/>
    <col min="9428" max="9428" width="17.28515625" customWidth="1"/>
    <col min="9429" max="9429" width="15.85546875" bestFit="1" customWidth="1"/>
    <col min="9430" max="9430" width="18.7109375" bestFit="1" customWidth="1"/>
    <col min="9432" max="9432" width="14.28515625" bestFit="1" customWidth="1"/>
    <col min="9433" max="9433" width="18.7109375" bestFit="1" customWidth="1"/>
    <col min="9434" max="9435" width="15.85546875" bestFit="1" customWidth="1"/>
    <col min="9436" max="9436" width="14.85546875" bestFit="1" customWidth="1"/>
    <col min="9437" max="9437" width="14.28515625" bestFit="1" customWidth="1"/>
    <col min="9438" max="9438" width="15.28515625" customWidth="1"/>
    <col min="9439" max="9439" width="15.85546875" customWidth="1"/>
    <col min="9440" max="9440" width="14.28515625" customWidth="1"/>
    <col min="9441" max="9441" width="14.85546875" bestFit="1" customWidth="1"/>
    <col min="9442" max="9442" width="16.140625" customWidth="1"/>
    <col min="9443" max="9443" width="17.28515625" customWidth="1"/>
    <col min="9444" max="9444" width="15.85546875" bestFit="1" customWidth="1"/>
    <col min="9445" max="9445" width="18.7109375" bestFit="1" customWidth="1"/>
    <col min="9447" max="9447" width="14.28515625" bestFit="1" customWidth="1"/>
    <col min="9448" max="9448" width="18.7109375" bestFit="1" customWidth="1"/>
    <col min="9449" max="9450" width="15.85546875" bestFit="1" customWidth="1"/>
    <col min="9451" max="9451" width="14.85546875" bestFit="1" customWidth="1"/>
    <col min="9452" max="9452" width="14.28515625" bestFit="1" customWidth="1"/>
    <col min="9453" max="9453" width="15.28515625" customWidth="1"/>
    <col min="9454" max="9454" width="15.85546875" customWidth="1"/>
    <col min="9455" max="9455" width="14.28515625" customWidth="1"/>
    <col min="9456" max="9456" width="14.85546875" bestFit="1" customWidth="1"/>
    <col min="9457" max="9457" width="16.140625" customWidth="1"/>
    <col min="9458" max="9458" width="17.28515625" customWidth="1"/>
    <col min="9459" max="9459" width="15.85546875" bestFit="1" customWidth="1"/>
    <col min="9460" max="9460" width="18.7109375" bestFit="1" customWidth="1"/>
    <col min="9462" max="9462" width="14.28515625" bestFit="1" customWidth="1"/>
    <col min="9463" max="9463" width="18.7109375" bestFit="1" customWidth="1"/>
    <col min="9464" max="9465" width="15.85546875" bestFit="1" customWidth="1"/>
    <col min="9466" max="9466" width="14.85546875" bestFit="1" customWidth="1"/>
    <col min="9467" max="9467" width="14.28515625" bestFit="1" customWidth="1"/>
    <col min="9468" max="9468" width="15.28515625" customWidth="1"/>
    <col min="9469" max="9469" width="15.85546875" customWidth="1"/>
    <col min="9470" max="9470" width="14.28515625" customWidth="1"/>
    <col min="9471" max="9471" width="14.85546875" bestFit="1" customWidth="1"/>
    <col min="9472" max="9472" width="16.140625" customWidth="1"/>
    <col min="9473" max="9473" width="17.28515625" customWidth="1"/>
    <col min="9474" max="9474" width="15.85546875" bestFit="1" customWidth="1"/>
    <col min="9475" max="9475" width="18.7109375" bestFit="1" customWidth="1"/>
    <col min="9636" max="9636" width="5.7109375" customWidth="1"/>
    <col min="9637" max="9637" width="29" customWidth="1"/>
    <col min="9638" max="9638" width="17.140625" customWidth="1"/>
    <col min="9639" max="9639" width="11.140625" customWidth="1"/>
    <col min="9640" max="9640" width="15.7109375" customWidth="1"/>
    <col min="9641" max="9641" width="16.28515625" customWidth="1"/>
    <col min="9642" max="9642" width="21.140625" customWidth="1"/>
    <col min="9643" max="9643" width="13" customWidth="1"/>
    <col min="9644" max="9644" width="15.28515625" customWidth="1"/>
    <col min="9645" max="9646" width="14.28515625" customWidth="1"/>
    <col min="9647" max="9648" width="15" customWidth="1"/>
    <col min="9649" max="9649" width="17.7109375" customWidth="1"/>
    <col min="9650" max="9650" width="15.7109375" customWidth="1"/>
    <col min="9651" max="9652" width="15" customWidth="1"/>
    <col min="9653" max="9653" width="15.85546875" customWidth="1"/>
    <col min="9654" max="9654" width="17.85546875" customWidth="1"/>
    <col min="9655" max="9655" width="15.85546875" bestFit="1" customWidth="1"/>
    <col min="9656" max="9656" width="18.7109375" bestFit="1" customWidth="1"/>
    <col min="9657" max="9657" width="5.7109375" customWidth="1"/>
    <col min="9658" max="9658" width="16.5703125" customWidth="1"/>
    <col min="9659" max="9659" width="18.7109375" bestFit="1" customWidth="1"/>
    <col min="9660" max="9661" width="15.85546875" bestFit="1" customWidth="1"/>
    <col min="9662" max="9662" width="14.85546875" bestFit="1" customWidth="1"/>
    <col min="9663" max="9663" width="14.28515625" bestFit="1" customWidth="1"/>
    <col min="9664" max="9664" width="15.28515625" customWidth="1"/>
    <col min="9665" max="9665" width="15.85546875" customWidth="1"/>
    <col min="9666" max="9666" width="14.28515625" customWidth="1"/>
    <col min="9667" max="9667" width="14.85546875" bestFit="1" customWidth="1"/>
    <col min="9668" max="9668" width="16.140625" customWidth="1"/>
    <col min="9669" max="9669" width="17.28515625" customWidth="1"/>
    <col min="9670" max="9670" width="15.85546875" bestFit="1" customWidth="1"/>
    <col min="9671" max="9671" width="18.7109375" bestFit="1" customWidth="1"/>
    <col min="9673" max="9673" width="14.28515625" bestFit="1" customWidth="1"/>
    <col min="9674" max="9674" width="18.7109375" bestFit="1" customWidth="1"/>
    <col min="9675" max="9676" width="15.85546875" bestFit="1" customWidth="1"/>
    <col min="9677" max="9677" width="14.85546875" bestFit="1" customWidth="1"/>
    <col min="9678" max="9678" width="16.85546875" customWidth="1"/>
    <col min="9679" max="9679" width="15.28515625" customWidth="1"/>
    <col min="9680" max="9680" width="15.85546875" customWidth="1"/>
    <col min="9681" max="9681" width="14.28515625" customWidth="1"/>
    <col min="9682" max="9682" width="14.85546875" bestFit="1" customWidth="1"/>
    <col min="9683" max="9683" width="16.140625" customWidth="1"/>
    <col min="9684" max="9684" width="17.28515625" customWidth="1"/>
    <col min="9685" max="9685" width="15.85546875" bestFit="1" customWidth="1"/>
    <col min="9686" max="9686" width="18.7109375" bestFit="1" customWidth="1"/>
    <col min="9688" max="9688" width="14.28515625" bestFit="1" customWidth="1"/>
    <col min="9689" max="9689" width="18.7109375" bestFit="1" customWidth="1"/>
    <col min="9690" max="9691" width="15.85546875" bestFit="1" customWidth="1"/>
    <col min="9692" max="9692" width="14.85546875" bestFit="1" customWidth="1"/>
    <col min="9693" max="9693" width="14.28515625" bestFit="1" customWidth="1"/>
    <col min="9694" max="9694" width="15.28515625" customWidth="1"/>
    <col min="9695" max="9695" width="15.85546875" customWidth="1"/>
    <col min="9696" max="9696" width="14.28515625" customWidth="1"/>
    <col min="9697" max="9697" width="14.85546875" bestFit="1" customWidth="1"/>
    <col min="9698" max="9698" width="16.140625" customWidth="1"/>
    <col min="9699" max="9699" width="17.28515625" customWidth="1"/>
    <col min="9700" max="9700" width="15.85546875" bestFit="1" customWidth="1"/>
    <col min="9701" max="9701" width="18.7109375" bestFit="1" customWidth="1"/>
    <col min="9703" max="9703" width="14.28515625" bestFit="1" customWidth="1"/>
    <col min="9704" max="9704" width="18.7109375" bestFit="1" customWidth="1"/>
    <col min="9705" max="9706" width="15.85546875" bestFit="1" customWidth="1"/>
    <col min="9707" max="9707" width="14.85546875" bestFit="1" customWidth="1"/>
    <col min="9708" max="9708" width="14.28515625" bestFit="1" customWidth="1"/>
    <col min="9709" max="9709" width="15.28515625" customWidth="1"/>
    <col min="9710" max="9710" width="15.85546875" customWidth="1"/>
    <col min="9711" max="9711" width="14.28515625" customWidth="1"/>
    <col min="9712" max="9712" width="14.85546875" bestFit="1" customWidth="1"/>
    <col min="9713" max="9713" width="16.140625" customWidth="1"/>
    <col min="9714" max="9714" width="17.28515625" customWidth="1"/>
    <col min="9715" max="9715" width="15.85546875" bestFit="1" customWidth="1"/>
    <col min="9716" max="9716" width="18.7109375" bestFit="1" customWidth="1"/>
    <col min="9718" max="9718" width="14.28515625" bestFit="1" customWidth="1"/>
    <col min="9719" max="9719" width="18.7109375" bestFit="1" customWidth="1"/>
    <col min="9720" max="9721" width="15.85546875" bestFit="1" customWidth="1"/>
    <col min="9722" max="9722" width="14.85546875" bestFit="1" customWidth="1"/>
    <col min="9723" max="9723" width="14.28515625" bestFit="1" customWidth="1"/>
    <col min="9724" max="9724" width="15.28515625" customWidth="1"/>
    <col min="9725" max="9725" width="15.85546875" customWidth="1"/>
    <col min="9726" max="9726" width="14.28515625" customWidth="1"/>
    <col min="9727" max="9727" width="14.85546875" bestFit="1" customWidth="1"/>
    <col min="9728" max="9728" width="16.140625" customWidth="1"/>
    <col min="9729" max="9729" width="17.28515625" customWidth="1"/>
    <col min="9730" max="9730" width="15.85546875" bestFit="1" customWidth="1"/>
    <col min="9731" max="9731" width="18.7109375" bestFit="1" customWidth="1"/>
    <col min="9892" max="9892" width="5.7109375" customWidth="1"/>
    <col min="9893" max="9893" width="29" customWidth="1"/>
    <col min="9894" max="9894" width="17.140625" customWidth="1"/>
    <col min="9895" max="9895" width="11.140625" customWidth="1"/>
    <col min="9896" max="9896" width="15.7109375" customWidth="1"/>
    <col min="9897" max="9897" width="16.28515625" customWidth="1"/>
    <col min="9898" max="9898" width="21.140625" customWidth="1"/>
    <col min="9899" max="9899" width="13" customWidth="1"/>
    <col min="9900" max="9900" width="15.28515625" customWidth="1"/>
    <col min="9901" max="9902" width="14.28515625" customWidth="1"/>
    <col min="9903" max="9904" width="15" customWidth="1"/>
    <col min="9905" max="9905" width="17.7109375" customWidth="1"/>
    <col min="9906" max="9906" width="15.7109375" customWidth="1"/>
    <col min="9907" max="9908" width="15" customWidth="1"/>
    <col min="9909" max="9909" width="15.85546875" customWidth="1"/>
    <col min="9910" max="9910" width="17.85546875" customWidth="1"/>
    <col min="9911" max="9911" width="15.85546875" bestFit="1" customWidth="1"/>
    <col min="9912" max="9912" width="18.7109375" bestFit="1" customWidth="1"/>
    <col min="9913" max="9913" width="5.7109375" customWidth="1"/>
    <col min="9914" max="9914" width="16.5703125" customWidth="1"/>
    <col min="9915" max="9915" width="18.7109375" bestFit="1" customWidth="1"/>
    <col min="9916" max="9917" width="15.85546875" bestFit="1" customWidth="1"/>
    <col min="9918" max="9918" width="14.85546875" bestFit="1" customWidth="1"/>
    <col min="9919" max="9919" width="14.28515625" bestFit="1" customWidth="1"/>
    <col min="9920" max="9920" width="15.28515625" customWidth="1"/>
    <col min="9921" max="9921" width="15.85546875" customWidth="1"/>
    <col min="9922" max="9922" width="14.28515625" customWidth="1"/>
    <col min="9923" max="9923" width="14.85546875" bestFit="1" customWidth="1"/>
    <col min="9924" max="9924" width="16.140625" customWidth="1"/>
    <col min="9925" max="9925" width="17.28515625" customWidth="1"/>
    <col min="9926" max="9926" width="15.85546875" bestFit="1" customWidth="1"/>
    <col min="9927" max="9927" width="18.7109375" bestFit="1" customWidth="1"/>
    <col min="9929" max="9929" width="14.28515625" bestFit="1" customWidth="1"/>
    <col min="9930" max="9930" width="18.7109375" bestFit="1" customWidth="1"/>
    <col min="9931" max="9932" width="15.85546875" bestFit="1" customWidth="1"/>
    <col min="9933" max="9933" width="14.85546875" bestFit="1" customWidth="1"/>
    <col min="9934" max="9934" width="16.85546875" customWidth="1"/>
    <col min="9935" max="9935" width="15.28515625" customWidth="1"/>
    <col min="9936" max="9936" width="15.85546875" customWidth="1"/>
    <col min="9937" max="9937" width="14.28515625" customWidth="1"/>
    <col min="9938" max="9938" width="14.85546875" bestFit="1" customWidth="1"/>
    <col min="9939" max="9939" width="16.140625" customWidth="1"/>
    <col min="9940" max="9940" width="17.28515625" customWidth="1"/>
    <col min="9941" max="9941" width="15.85546875" bestFit="1" customWidth="1"/>
    <col min="9942" max="9942" width="18.7109375" bestFit="1" customWidth="1"/>
    <col min="9944" max="9944" width="14.28515625" bestFit="1" customWidth="1"/>
    <col min="9945" max="9945" width="18.7109375" bestFit="1" customWidth="1"/>
    <col min="9946" max="9947" width="15.85546875" bestFit="1" customWidth="1"/>
    <col min="9948" max="9948" width="14.85546875" bestFit="1" customWidth="1"/>
    <col min="9949" max="9949" width="14.28515625" bestFit="1" customWidth="1"/>
    <col min="9950" max="9950" width="15.28515625" customWidth="1"/>
    <col min="9951" max="9951" width="15.85546875" customWidth="1"/>
    <col min="9952" max="9952" width="14.28515625" customWidth="1"/>
    <col min="9953" max="9953" width="14.85546875" bestFit="1" customWidth="1"/>
    <col min="9954" max="9954" width="16.140625" customWidth="1"/>
    <col min="9955" max="9955" width="17.28515625" customWidth="1"/>
    <col min="9956" max="9956" width="15.85546875" bestFit="1" customWidth="1"/>
    <col min="9957" max="9957" width="18.7109375" bestFit="1" customWidth="1"/>
    <col min="9959" max="9959" width="14.28515625" bestFit="1" customWidth="1"/>
    <col min="9960" max="9960" width="18.7109375" bestFit="1" customWidth="1"/>
    <col min="9961" max="9962" width="15.85546875" bestFit="1" customWidth="1"/>
    <col min="9963" max="9963" width="14.85546875" bestFit="1" customWidth="1"/>
    <col min="9964" max="9964" width="14.28515625" bestFit="1" customWidth="1"/>
    <col min="9965" max="9965" width="15.28515625" customWidth="1"/>
    <col min="9966" max="9966" width="15.85546875" customWidth="1"/>
    <col min="9967" max="9967" width="14.28515625" customWidth="1"/>
    <col min="9968" max="9968" width="14.85546875" bestFit="1" customWidth="1"/>
    <col min="9969" max="9969" width="16.140625" customWidth="1"/>
    <col min="9970" max="9970" width="17.28515625" customWidth="1"/>
    <col min="9971" max="9971" width="15.85546875" bestFit="1" customWidth="1"/>
    <col min="9972" max="9972" width="18.7109375" bestFit="1" customWidth="1"/>
    <col min="9974" max="9974" width="14.28515625" bestFit="1" customWidth="1"/>
    <col min="9975" max="9975" width="18.7109375" bestFit="1" customWidth="1"/>
    <col min="9976" max="9977" width="15.85546875" bestFit="1" customWidth="1"/>
    <col min="9978" max="9978" width="14.85546875" bestFit="1" customWidth="1"/>
    <col min="9979" max="9979" width="14.28515625" bestFit="1" customWidth="1"/>
    <col min="9980" max="9980" width="15.28515625" customWidth="1"/>
    <col min="9981" max="9981" width="15.85546875" customWidth="1"/>
    <col min="9982" max="9982" width="14.28515625" customWidth="1"/>
    <col min="9983" max="9983" width="14.85546875" bestFit="1" customWidth="1"/>
    <col min="9984" max="9984" width="16.140625" customWidth="1"/>
    <col min="9985" max="9985" width="17.28515625" customWidth="1"/>
    <col min="9986" max="9986" width="15.85546875" bestFit="1" customWidth="1"/>
    <col min="9987" max="9987" width="18.7109375" bestFit="1" customWidth="1"/>
    <col min="10148" max="10148" width="5.7109375" customWidth="1"/>
    <col min="10149" max="10149" width="29" customWidth="1"/>
    <col min="10150" max="10150" width="17.140625" customWidth="1"/>
    <col min="10151" max="10151" width="11.140625" customWidth="1"/>
    <col min="10152" max="10152" width="15.7109375" customWidth="1"/>
    <col min="10153" max="10153" width="16.28515625" customWidth="1"/>
    <col min="10154" max="10154" width="21.140625" customWidth="1"/>
    <col min="10155" max="10155" width="13" customWidth="1"/>
    <col min="10156" max="10156" width="15.28515625" customWidth="1"/>
    <col min="10157" max="10158" width="14.28515625" customWidth="1"/>
    <col min="10159" max="10160" width="15" customWidth="1"/>
    <col min="10161" max="10161" width="17.7109375" customWidth="1"/>
    <col min="10162" max="10162" width="15.7109375" customWidth="1"/>
    <col min="10163" max="10164" width="15" customWidth="1"/>
    <col min="10165" max="10165" width="15.85546875" customWidth="1"/>
    <col min="10166" max="10166" width="17.85546875" customWidth="1"/>
    <col min="10167" max="10167" width="15.85546875" bestFit="1" customWidth="1"/>
    <col min="10168" max="10168" width="18.7109375" bestFit="1" customWidth="1"/>
    <col min="10169" max="10169" width="5.7109375" customWidth="1"/>
    <col min="10170" max="10170" width="16.5703125" customWidth="1"/>
    <col min="10171" max="10171" width="18.7109375" bestFit="1" customWidth="1"/>
    <col min="10172" max="10173" width="15.85546875" bestFit="1" customWidth="1"/>
    <col min="10174" max="10174" width="14.85546875" bestFit="1" customWidth="1"/>
    <col min="10175" max="10175" width="14.28515625" bestFit="1" customWidth="1"/>
    <col min="10176" max="10176" width="15.28515625" customWidth="1"/>
    <col min="10177" max="10177" width="15.85546875" customWidth="1"/>
    <col min="10178" max="10178" width="14.28515625" customWidth="1"/>
    <col min="10179" max="10179" width="14.85546875" bestFit="1" customWidth="1"/>
    <col min="10180" max="10180" width="16.140625" customWidth="1"/>
    <col min="10181" max="10181" width="17.28515625" customWidth="1"/>
    <col min="10182" max="10182" width="15.85546875" bestFit="1" customWidth="1"/>
    <col min="10183" max="10183" width="18.7109375" bestFit="1" customWidth="1"/>
    <col min="10185" max="10185" width="14.28515625" bestFit="1" customWidth="1"/>
    <col min="10186" max="10186" width="18.7109375" bestFit="1" customWidth="1"/>
    <col min="10187" max="10188" width="15.85546875" bestFit="1" customWidth="1"/>
    <col min="10189" max="10189" width="14.85546875" bestFit="1" customWidth="1"/>
    <col min="10190" max="10190" width="16.85546875" customWidth="1"/>
    <col min="10191" max="10191" width="15.28515625" customWidth="1"/>
    <col min="10192" max="10192" width="15.85546875" customWidth="1"/>
    <col min="10193" max="10193" width="14.28515625" customWidth="1"/>
    <col min="10194" max="10194" width="14.85546875" bestFit="1" customWidth="1"/>
    <col min="10195" max="10195" width="16.140625" customWidth="1"/>
    <col min="10196" max="10196" width="17.28515625" customWidth="1"/>
    <col min="10197" max="10197" width="15.85546875" bestFit="1" customWidth="1"/>
    <col min="10198" max="10198" width="18.7109375" bestFit="1" customWidth="1"/>
    <col min="10200" max="10200" width="14.28515625" bestFit="1" customWidth="1"/>
    <col min="10201" max="10201" width="18.7109375" bestFit="1" customWidth="1"/>
    <col min="10202" max="10203" width="15.85546875" bestFit="1" customWidth="1"/>
    <col min="10204" max="10204" width="14.85546875" bestFit="1" customWidth="1"/>
    <col min="10205" max="10205" width="14.28515625" bestFit="1" customWidth="1"/>
    <col min="10206" max="10206" width="15.28515625" customWidth="1"/>
    <col min="10207" max="10207" width="15.85546875" customWidth="1"/>
    <col min="10208" max="10208" width="14.28515625" customWidth="1"/>
    <col min="10209" max="10209" width="14.85546875" bestFit="1" customWidth="1"/>
    <col min="10210" max="10210" width="16.140625" customWidth="1"/>
    <col min="10211" max="10211" width="17.28515625" customWidth="1"/>
    <col min="10212" max="10212" width="15.85546875" bestFit="1" customWidth="1"/>
    <col min="10213" max="10213" width="18.7109375" bestFit="1" customWidth="1"/>
    <col min="10215" max="10215" width="14.28515625" bestFit="1" customWidth="1"/>
    <col min="10216" max="10216" width="18.7109375" bestFit="1" customWidth="1"/>
    <col min="10217" max="10218" width="15.85546875" bestFit="1" customWidth="1"/>
    <col min="10219" max="10219" width="14.85546875" bestFit="1" customWidth="1"/>
    <col min="10220" max="10220" width="14.28515625" bestFit="1" customWidth="1"/>
    <col min="10221" max="10221" width="15.28515625" customWidth="1"/>
    <col min="10222" max="10222" width="15.85546875" customWidth="1"/>
    <col min="10223" max="10223" width="14.28515625" customWidth="1"/>
    <col min="10224" max="10224" width="14.85546875" bestFit="1" customWidth="1"/>
    <col min="10225" max="10225" width="16.140625" customWidth="1"/>
    <col min="10226" max="10226" width="17.28515625" customWidth="1"/>
    <col min="10227" max="10227" width="15.85546875" bestFit="1" customWidth="1"/>
    <col min="10228" max="10228" width="18.7109375" bestFit="1" customWidth="1"/>
    <col min="10230" max="10230" width="14.28515625" bestFit="1" customWidth="1"/>
    <col min="10231" max="10231" width="18.7109375" bestFit="1" customWidth="1"/>
    <col min="10232" max="10233" width="15.85546875" bestFit="1" customWidth="1"/>
    <col min="10234" max="10234" width="14.85546875" bestFit="1" customWidth="1"/>
    <col min="10235" max="10235" width="14.28515625" bestFit="1" customWidth="1"/>
    <col min="10236" max="10236" width="15.28515625" customWidth="1"/>
    <col min="10237" max="10237" width="15.85546875" customWidth="1"/>
    <col min="10238" max="10238" width="14.28515625" customWidth="1"/>
    <col min="10239" max="10239" width="14.85546875" bestFit="1" customWidth="1"/>
    <col min="10240" max="10240" width="16.140625" customWidth="1"/>
    <col min="10241" max="10241" width="17.28515625" customWidth="1"/>
    <col min="10242" max="10242" width="15.85546875" bestFit="1" customWidth="1"/>
    <col min="10243" max="10243" width="18.7109375" bestFit="1" customWidth="1"/>
    <col min="10404" max="10404" width="5.7109375" customWidth="1"/>
    <col min="10405" max="10405" width="29" customWidth="1"/>
    <col min="10406" max="10406" width="17.140625" customWidth="1"/>
    <col min="10407" max="10407" width="11.140625" customWidth="1"/>
    <col min="10408" max="10408" width="15.7109375" customWidth="1"/>
    <col min="10409" max="10409" width="16.28515625" customWidth="1"/>
    <col min="10410" max="10410" width="21.140625" customWidth="1"/>
    <col min="10411" max="10411" width="13" customWidth="1"/>
    <col min="10412" max="10412" width="15.28515625" customWidth="1"/>
    <col min="10413" max="10414" width="14.28515625" customWidth="1"/>
    <col min="10415" max="10416" width="15" customWidth="1"/>
    <col min="10417" max="10417" width="17.7109375" customWidth="1"/>
    <col min="10418" max="10418" width="15.7109375" customWidth="1"/>
    <col min="10419" max="10420" width="15" customWidth="1"/>
    <col min="10421" max="10421" width="15.85546875" customWidth="1"/>
    <col min="10422" max="10422" width="17.85546875" customWidth="1"/>
    <col min="10423" max="10423" width="15.85546875" bestFit="1" customWidth="1"/>
    <col min="10424" max="10424" width="18.7109375" bestFit="1" customWidth="1"/>
    <col min="10425" max="10425" width="5.7109375" customWidth="1"/>
    <col min="10426" max="10426" width="16.5703125" customWidth="1"/>
    <col min="10427" max="10427" width="18.7109375" bestFit="1" customWidth="1"/>
    <col min="10428" max="10429" width="15.85546875" bestFit="1" customWidth="1"/>
    <col min="10430" max="10430" width="14.85546875" bestFit="1" customWidth="1"/>
    <col min="10431" max="10431" width="14.28515625" bestFit="1" customWidth="1"/>
    <col min="10432" max="10432" width="15.28515625" customWidth="1"/>
    <col min="10433" max="10433" width="15.85546875" customWidth="1"/>
    <col min="10434" max="10434" width="14.28515625" customWidth="1"/>
    <col min="10435" max="10435" width="14.85546875" bestFit="1" customWidth="1"/>
    <col min="10436" max="10436" width="16.140625" customWidth="1"/>
    <col min="10437" max="10437" width="17.28515625" customWidth="1"/>
    <col min="10438" max="10438" width="15.85546875" bestFit="1" customWidth="1"/>
    <col min="10439" max="10439" width="18.7109375" bestFit="1" customWidth="1"/>
    <col min="10441" max="10441" width="14.28515625" bestFit="1" customWidth="1"/>
    <col min="10442" max="10442" width="18.7109375" bestFit="1" customWidth="1"/>
    <col min="10443" max="10444" width="15.85546875" bestFit="1" customWidth="1"/>
    <col min="10445" max="10445" width="14.85546875" bestFit="1" customWidth="1"/>
    <col min="10446" max="10446" width="16.85546875" customWidth="1"/>
    <col min="10447" max="10447" width="15.28515625" customWidth="1"/>
    <col min="10448" max="10448" width="15.85546875" customWidth="1"/>
    <col min="10449" max="10449" width="14.28515625" customWidth="1"/>
    <col min="10450" max="10450" width="14.85546875" bestFit="1" customWidth="1"/>
    <col min="10451" max="10451" width="16.140625" customWidth="1"/>
    <col min="10452" max="10452" width="17.28515625" customWidth="1"/>
    <col min="10453" max="10453" width="15.85546875" bestFit="1" customWidth="1"/>
    <col min="10454" max="10454" width="18.7109375" bestFit="1" customWidth="1"/>
    <col min="10456" max="10456" width="14.28515625" bestFit="1" customWidth="1"/>
    <col min="10457" max="10457" width="18.7109375" bestFit="1" customWidth="1"/>
    <col min="10458" max="10459" width="15.85546875" bestFit="1" customWidth="1"/>
    <col min="10460" max="10460" width="14.85546875" bestFit="1" customWidth="1"/>
    <col min="10461" max="10461" width="14.28515625" bestFit="1" customWidth="1"/>
    <col min="10462" max="10462" width="15.28515625" customWidth="1"/>
    <col min="10463" max="10463" width="15.85546875" customWidth="1"/>
    <col min="10464" max="10464" width="14.28515625" customWidth="1"/>
    <col min="10465" max="10465" width="14.85546875" bestFit="1" customWidth="1"/>
    <col min="10466" max="10466" width="16.140625" customWidth="1"/>
    <col min="10467" max="10467" width="17.28515625" customWidth="1"/>
    <col min="10468" max="10468" width="15.85546875" bestFit="1" customWidth="1"/>
    <col min="10469" max="10469" width="18.7109375" bestFit="1" customWidth="1"/>
    <col min="10471" max="10471" width="14.28515625" bestFit="1" customWidth="1"/>
    <col min="10472" max="10472" width="18.7109375" bestFit="1" customWidth="1"/>
    <col min="10473" max="10474" width="15.85546875" bestFit="1" customWidth="1"/>
    <col min="10475" max="10475" width="14.85546875" bestFit="1" customWidth="1"/>
    <col min="10476" max="10476" width="14.28515625" bestFit="1" customWidth="1"/>
    <col min="10477" max="10477" width="15.28515625" customWidth="1"/>
    <col min="10478" max="10478" width="15.85546875" customWidth="1"/>
    <col min="10479" max="10479" width="14.28515625" customWidth="1"/>
    <col min="10480" max="10480" width="14.85546875" bestFit="1" customWidth="1"/>
    <col min="10481" max="10481" width="16.140625" customWidth="1"/>
    <col min="10482" max="10482" width="17.28515625" customWidth="1"/>
    <col min="10483" max="10483" width="15.85546875" bestFit="1" customWidth="1"/>
    <col min="10484" max="10484" width="18.7109375" bestFit="1" customWidth="1"/>
    <col min="10486" max="10486" width="14.28515625" bestFit="1" customWidth="1"/>
    <col min="10487" max="10487" width="18.7109375" bestFit="1" customWidth="1"/>
    <col min="10488" max="10489" width="15.85546875" bestFit="1" customWidth="1"/>
    <col min="10490" max="10490" width="14.85546875" bestFit="1" customWidth="1"/>
    <col min="10491" max="10491" width="14.28515625" bestFit="1" customWidth="1"/>
    <col min="10492" max="10492" width="15.28515625" customWidth="1"/>
    <col min="10493" max="10493" width="15.85546875" customWidth="1"/>
    <col min="10494" max="10494" width="14.28515625" customWidth="1"/>
    <col min="10495" max="10495" width="14.85546875" bestFit="1" customWidth="1"/>
    <col min="10496" max="10496" width="16.140625" customWidth="1"/>
    <col min="10497" max="10497" width="17.28515625" customWidth="1"/>
    <col min="10498" max="10498" width="15.85546875" bestFit="1" customWidth="1"/>
    <col min="10499" max="10499" width="18.7109375" bestFit="1" customWidth="1"/>
    <col min="10660" max="10660" width="5.7109375" customWidth="1"/>
    <col min="10661" max="10661" width="29" customWidth="1"/>
    <col min="10662" max="10662" width="17.140625" customWidth="1"/>
    <col min="10663" max="10663" width="11.140625" customWidth="1"/>
    <col min="10664" max="10664" width="15.7109375" customWidth="1"/>
    <col min="10665" max="10665" width="16.28515625" customWidth="1"/>
    <col min="10666" max="10666" width="21.140625" customWidth="1"/>
    <col min="10667" max="10667" width="13" customWidth="1"/>
    <col min="10668" max="10668" width="15.28515625" customWidth="1"/>
    <col min="10669" max="10670" width="14.28515625" customWidth="1"/>
    <col min="10671" max="10672" width="15" customWidth="1"/>
    <col min="10673" max="10673" width="17.7109375" customWidth="1"/>
    <col min="10674" max="10674" width="15.7109375" customWidth="1"/>
    <col min="10675" max="10676" width="15" customWidth="1"/>
    <col min="10677" max="10677" width="15.85546875" customWidth="1"/>
    <col min="10678" max="10678" width="17.85546875" customWidth="1"/>
    <col min="10679" max="10679" width="15.85546875" bestFit="1" customWidth="1"/>
    <col min="10680" max="10680" width="18.7109375" bestFit="1" customWidth="1"/>
    <col min="10681" max="10681" width="5.7109375" customWidth="1"/>
    <col min="10682" max="10682" width="16.5703125" customWidth="1"/>
    <col min="10683" max="10683" width="18.7109375" bestFit="1" customWidth="1"/>
    <col min="10684" max="10685" width="15.85546875" bestFit="1" customWidth="1"/>
    <col min="10686" max="10686" width="14.85546875" bestFit="1" customWidth="1"/>
    <col min="10687" max="10687" width="14.28515625" bestFit="1" customWidth="1"/>
    <col min="10688" max="10688" width="15.28515625" customWidth="1"/>
    <col min="10689" max="10689" width="15.85546875" customWidth="1"/>
    <col min="10690" max="10690" width="14.28515625" customWidth="1"/>
    <col min="10691" max="10691" width="14.85546875" bestFit="1" customWidth="1"/>
    <col min="10692" max="10692" width="16.140625" customWidth="1"/>
    <col min="10693" max="10693" width="17.28515625" customWidth="1"/>
    <col min="10694" max="10694" width="15.85546875" bestFit="1" customWidth="1"/>
    <col min="10695" max="10695" width="18.7109375" bestFit="1" customWidth="1"/>
    <col min="10697" max="10697" width="14.28515625" bestFit="1" customWidth="1"/>
    <col min="10698" max="10698" width="18.7109375" bestFit="1" customWidth="1"/>
    <col min="10699" max="10700" width="15.85546875" bestFit="1" customWidth="1"/>
    <col min="10701" max="10701" width="14.85546875" bestFit="1" customWidth="1"/>
    <col min="10702" max="10702" width="16.85546875" customWidth="1"/>
    <col min="10703" max="10703" width="15.28515625" customWidth="1"/>
    <col min="10704" max="10704" width="15.85546875" customWidth="1"/>
    <col min="10705" max="10705" width="14.28515625" customWidth="1"/>
    <col min="10706" max="10706" width="14.85546875" bestFit="1" customWidth="1"/>
    <col min="10707" max="10707" width="16.140625" customWidth="1"/>
    <col min="10708" max="10708" width="17.28515625" customWidth="1"/>
    <col min="10709" max="10709" width="15.85546875" bestFit="1" customWidth="1"/>
    <col min="10710" max="10710" width="18.7109375" bestFit="1" customWidth="1"/>
    <col min="10712" max="10712" width="14.28515625" bestFit="1" customWidth="1"/>
    <col min="10713" max="10713" width="18.7109375" bestFit="1" customWidth="1"/>
    <col min="10714" max="10715" width="15.85546875" bestFit="1" customWidth="1"/>
    <col min="10716" max="10716" width="14.85546875" bestFit="1" customWidth="1"/>
    <col min="10717" max="10717" width="14.28515625" bestFit="1" customWidth="1"/>
    <col min="10718" max="10718" width="15.28515625" customWidth="1"/>
    <col min="10719" max="10719" width="15.85546875" customWidth="1"/>
    <col min="10720" max="10720" width="14.28515625" customWidth="1"/>
    <col min="10721" max="10721" width="14.85546875" bestFit="1" customWidth="1"/>
    <col min="10722" max="10722" width="16.140625" customWidth="1"/>
    <col min="10723" max="10723" width="17.28515625" customWidth="1"/>
    <col min="10724" max="10724" width="15.85546875" bestFit="1" customWidth="1"/>
    <col min="10725" max="10725" width="18.7109375" bestFit="1" customWidth="1"/>
    <col min="10727" max="10727" width="14.28515625" bestFit="1" customWidth="1"/>
    <col min="10728" max="10728" width="18.7109375" bestFit="1" customWidth="1"/>
    <col min="10729" max="10730" width="15.85546875" bestFit="1" customWidth="1"/>
    <col min="10731" max="10731" width="14.85546875" bestFit="1" customWidth="1"/>
    <col min="10732" max="10732" width="14.28515625" bestFit="1" customWidth="1"/>
    <col min="10733" max="10733" width="15.28515625" customWidth="1"/>
    <col min="10734" max="10734" width="15.85546875" customWidth="1"/>
    <col min="10735" max="10735" width="14.28515625" customWidth="1"/>
    <col min="10736" max="10736" width="14.85546875" bestFit="1" customWidth="1"/>
    <col min="10737" max="10737" width="16.140625" customWidth="1"/>
    <col min="10738" max="10738" width="17.28515625" customWidth="1"/>
    <col min="10739" max="10739" width="15.85546875" bestFit="1" customWidth="1"/>
    <col min="10740" max="10740" width="18.7109375" bestFit="1" customWidth="1"/>
    <col min="10742" max="10742" width="14.28515625" bestFit="1" customWidth="1"/>
    <col min="10743" max="10743" width="18.7109375" bestFit="1" customWidth="1"/>
    <col min="10744" max="10745" width="15.85546875" bestFit="1" customWidth="1"/>
    <col min="10746" max="10746" width="14.85546875" bestFit="1" customWidth="1"/>
    <col min="10747" max="10747" width="14.28515625" bestFit="1" customWidth="1"/>
    <col min="10748" max="10748" width="15.28515625" customWidth="1"/>
    <col min="10749" max="10749" width="15.85546875" customWidth="1"/>
    <col min="10750" max="10750" width="14.28515625" customWidth="1"/>
    <col min="10751" max="10751" width="14.85546875" bestFit="1" customWidth="1"/>
    <col min="10752" max="10752" width="16.140625" customWidth="1"/>
    <col min="10753" max="10753" width="17.28515625" customWidth="1"/>
    <col min="10754" max="10754" width="15.85546875" bestFit="1" customWidth="1"/>
    <col min="10755" max="10755" width="18.7109375" bestFit="1" customWidth="1"/>
    <col min="10916" max="10916" width="5.7109375" customWidth="1"/>
    <col min="10917" max="10917" width="29" customWidth="1"/>
    <col min="10918" max="10918" width="17.140625" customWidth="1"/>
    <col min="10919" max="10919" width="11.140625" customWidth="1"/>
    <col min="10920" max="10920" width="15.7109375" customWidth="1"/>
    <col min="10921" max="10921" width="16.28515625" customWidth="1"/>
    <col min="10922" max="10922" width="21.140625" customWidth="1"/>
    <col min="10923" max="10923" width="13" customWidth="1"/>
    <col min="10924" max="10924" width="15.28515625" customWidth="1"/>
    <col min="10925" max="10926" width="14.28515625" customWidth="1"/>
    <col min="10927" max="10928" width="15" customWidth="1"/>
    <col min="10929" max="10929" width="17.7109375" customWidth="1"/>
    <col min="10930" max="10930" width="15.7109375" customWidth="1"/>
    <col min="10931" max="10932" width="15" customWidth="1"/>
    <col min="10933" max="10933" width="15.85546875" customWidth="1"/>
    <col min="10934" max="10934" width="17.85546875" customWidth="1"/>
    <col min="10935" max="10935" width="15.85546875" bestFit="1" customWidth="1"/>
    <col min="10936" max="10936" width="18.7109375" bestFit="1" customWidth="1"/>
    <col min="10937" max="10937" width="5.7109375" customWidth="1"/>
    <col min="10938" max="10938" width="16.5703125" customWidth="1"/>
    <col min="10939" max="10939" width="18.7109375" bestFit="1" customWidth="1"/>
    <col min="10940" max="10941" width="15.85546875" bestFit="1" customWidth="1"/>
    <col min="10942" max="10942" width="14.85546875" bestFit="1" customWidth="1"/>
    <col min="10943" max="10943" width="14.28515625" bestFit="1" customWidth="1"/>
    <col min="10944" max="10944" width="15.28515625" customWidth="1"/>
    <col min="10945" max="10945" width="15.85546875" customWidth="1"/>
    <col min="10946" max="10946" width="14.28515625" customWidth="1"/>
    <col min="10947" max="10947" width="14.85546875" bestFit="1" customWidth="1"/>
    <col min="10948" max="10948" width="16.140625" customWidth="1"/>
    <col min="10949" max="10949" width="17.28515625" customWidth="1"/>
    <col min="10950" max="10950" width="15.85546875" bestFit="1" customWidth="1"/>
    <col min="10951" max="10951" width="18.7109375" bestFit="1" customWidth="1"/>
    <col min="10953" max="10953" width="14.28515625" bestFit="1" customWidth="1"/>
    <col min="10954" max="10954" width="18.7109375" bestFit="1" customWidth="1"/>
    <col min="10955" max="10956" width="15.85546875" bestFit="1" customWidth="1"/>
    <col min="10957" max="10957" width="14.85546875" bestFit="1" customWidth="1"/>
    <col min="10958" max="10958" width="16.85546875" customWidth="1"/>
    <col min="10959" max="10959" width="15.28515625" customWidth="1"/>
    <col min="10960" max="10960" width="15.85546875" customWidth="1"/>
    <col min="10961" max="10961" width="14.28515625" customWidth="1"/>
    <col min="10962" max="10962" width="14.85546875" bestFit="1" customWidth="1"/>
    <col min="10963" max="10963" width="16.140625" customWidth="1"/>
    <col min="10964" max="10964" width="17.28515625" customWidth="1"/>
    <col min="10965" max="10965" width="15.85546875" bestFit="1" customWidth="1"/>
    <col min="10966" max="10966" width="18.7109375" bestFit="1" customWidth="1"/>
    <col min="10968" max="10968" width="14.28515625" bestFit="1" customWidth="1"/>
    <col min="10969" max="10969" width="18.7109375" bestFit="1" customWidth="1"/>
    <col min="10970" max="10971" width="15.85546875" bestFit="1" customWidth="1"/>
    <col min="10972" max="10972" width="14.85546875" bestFit="1" customWidth="1"/>
    <col min="10973" max="10973" width="14.28515625" bestFit="1" customWidth="1"/>
    <col min="10974" max="10974" width="15.28515625" customWidth="1"/>
    <col min="10975" max="10975" width="15.85546875" customWidth="1"/>
    <col min="10976" max="10976" width="14.28515625" customWidth="1"/>
    <col min="10977" max="10977" width="14.85546875" bestFit="1" customWidth="1"/>
    <col min="10978" max="10978" width="16.140625" customWidth="1"/>
    <col min="10979" max="10979" width="17.28515625" customWidth="1"/>
    <col min="10980" max="10980" width="15.85546875" bestFit="1" customWidth="1"/>
    <col min="10981" max="10981" width="18.7109375" bestFit="1" customWidth="1"/>
    <col min="10983" max="10983" width="14.28515625" bestFit="1" customWidth="1"/>
    <col min="10984" max="10984" width="18.7109375" bestFit="1" customWidth="1"/>
    <col min="10985" max="10986" width="15.85546875" bestFit="1" customWidth="1"/>
    <col min="10987" max="10987" width="14.85546875" bestFit="1" customWidth="1"/>
    <col min="10988" max="10988" width="14.28515625" bestFit="1" customWidth="1"/>
    <col min="10989" max="10989" width="15.28515625" customWidth="1"/>
    <col min="10990" max="10990" width="15.85546875" customWidth="1"/>
    <col min="10991" max="10991" width="14.28515625" customWidth="1"/>
    <col min="10992" max="10992" width="14.85546875" bestFit="1" customWidth="1"/>
    <col min="10993" max="10993" width="16.140625" customWidth="1"/>
    <col min="10994" max="10994" width="17.28515625" customWidth="1"/>
    <col min="10995" max="10995" width="15.85546875" bestFit="1" customWidth="1"/>
    <col min="10996" max="10996" width="18.7109375" bestFit="1" customWidth="1"/>
    <col min="10998" max="10998" width="14.28515625" bestFit="1" customWidth="1"/>
    <col min="10999" max="10999" width="18.7109375" bestFit="1" customWidth="1"/>
    <col min="11000" max="11001" width="15.85546875" bestFit="1" customWidth="1"/>
    <col min="11002" max="11002" width="14.85546875" bestFit="1" customWidth="1"/>
    <col min="11003" max="11003" width="14.28515625" bestFit="1" customWidth="1"/>
    <col min="11004" max="11004" width="15.28515625" customWidth="1"/>
    <col min="11005" max="11005" width="15.85546875" customWidth="1"/>
    <col min="11006" max="11006" width="14.28515625" customWidth="1"/>
    <col min="11007" max="11007" width="14.85546875" bestFit="1" customWidth="1"/>
    <col min="11008" max="11008" width="16.140625" customWidth="1"/>
    <col min="11009" max="11009" width="17.28515625" customWidth="1"/>
    <col min="11010" max="11010" width="15.85546875" bestFit="1" customWidth="1"/>
    <col min="11011" max="11011" width="18.7109375" bestFit="1" customWidth="1"/>
    <col min="11172" max="11172" width="5.7109375" customWidth="1"/>
    <col min="11173" max="11173" width="29" customWidth="1"/>
    <col min="11174" max="11174" width="17.140625" customWidth="1"/>
    <col min="11175" max="11175" width="11.140625" customWidth="1"/>
    <col min="11176" max="11176" width="15.7109375" customWidth="1"/>
    <col min="11177" max="11177" width="16.28515625" customWidth="1"/>
    <col min="11178" max="11178" width="21.140625" customWidth="1"/>
    <col min="11179" max="11179" width="13" customWidth="1"/>
    <col min="11180" max="11180" width="15.28515625" customWidth="1"/>
    <col min="11181" max="11182" width="14.28515625" customWidth="1"/>
    <col min="11183" max="11184" width="15" customWidth="1"/>
    <col min="11185" max="11185" width="17.7109375" customWidth="1"/>
    <col min="11186" max="11186" width="15.7109375" customWidth="1"/>
    <col min="11187" max="11188" width="15" customWidth="1"/>
    <col min="11189" max="11189" width="15.85546875" customWidth="1"/>
    <col min="11190" max="11190" width="17.85546875" customWidth="1"/>
    <col min="11191" max="11191" width="15.85546875" bestFit="1" customWidth="1"/>
    <col min="11192" max="11192" width="18.7109375" bestFit="1" customWidth="1"/>
    <col min="11193" max="11193" width="5.7109375" customWidth="1"/>
    <col min="11194" max="11194" width="16.5703125" customWidth="1"/>
    <col min="11195" max="11195" width="18.7109375" bestFit="1" customWidth="1"/>
    <col min="11196" max="11197" width="15.85546875" bestFit="1" customWidth="1"/>
    <col min="11198" max="11198" width="14.85546875" bestFit="1" customWidth="1"/>
    <col min="11199" max="11199" width="14.28515625" bestFit="1" customWidth="1"/>
    <col min="11200" max="11200" width="15.28515625" customWidth="1"/>
    <col min="11201" max="11201" width="15.85546875" customWidth="1"/>
    <col min="11202" max="11202" width="14.28515625" customWidth="1"/>
    <col min="11203" max="11203" width="14.85546875" bestFit="1" customWidth="1"/>
    <col min="11204" max="11204" width="16.140625" customWidth="1"/>
    <col min="11205" max="11205" width="17.28515625" customWidth="1"/>
    <col min="11206" max="11206" width="15.85546875" bestFit="1" customWidth="1"/>
    <col min="11207" max="11207" width="18.7109375" bestFit="1" customWidth="1"/>
    <col min="11209" max="11209" width="14.28515625" bestFit="1" customWidth="1"/>
    <col min="11210" max="11210" width="18.7109375" bestFit="1" customWidth="1"/>
    <col min="11211" max="11212" width="15.85546875" bestFit="1" customWidth="1"/>
    <col min="11213" max="11213" width="14.85546875" bestFit="1" customWidth="1"/>
    <col min="11214" max="11214" width="16.85546875" customWidth="1"/>
    <col min="11215" max="11215" width="15.28515625" customWidth="1"/>
    <col min="11216" max="11216" width="15.85546875" customWidth="1"/>
    <col min="11217" max="11217" width="14.28515625" customWidth="1"/>
    <col min="11218" max="11218" width="14.85546875" bestFit="1" customWidth="1"/>
    <col min="11219" max="11219" width="16.140625" customWidth="1"/>
    <col min="11220" max="11220" width="17.28515625" customWidth="1"/>
    <col min="11221" max="11221" width="15.85546875" bestFit="1" customWidth="1"/>
    <col min="11222" max="11222" width="18.7109375" bestFit="1" customWidth="1"/>
    <col min="11224" max="11224" width="14.28515625" bestFit="1" customWidth="1"/>
    <col min="11225" max="11225" width="18.7109375" bestFit="1" customWidth="1"/>
    <col min="11226" max="11227" width="15.85546875" bestFit="1" customWidth="1"/>
    <col min="11228" max="11228" width="14.85546875" bestFit="1" customWidth="1"/>
    <col min="11229" max="11229" width="14.28515625" bestFit="1" customWidth="1"/>
    <col min="11230" max="11230" width="15.28515625" customWidth="1"/>
    <col min="11231" max="11231" width="15.85546875" customWidth="1"/>
    <col min="11232" max="11232" width="14.28515625" customWidth="1"/>
    <col min="11233" max="11233" width="14.85546875" bestFit="1" customWidth="1"/>
    <col min="11234" max="11234" width="16.140625" customWidth="1"/>
    <col min="11235" max="11235" width="17.28515625" customWidth="1"/>
    <col min="11236" max="11236" width="15.85546875" bestFit="1" customWidth="1"/>
    <col min="11237" max="11237" width="18.7109375" bestFit="1" customWidth="1"/>
    <col min="11239" max="11239" width="14.28515625" bestFit="1" customWidth="1"/>
    <col min="11240" max="11240" width="18.7109375" bestFit="1" customWidth="1"/>
    <col min="11241" max="11242" width="15.85546875" bestFit="1" customWidth="1"/>
    <col min="11243" max="11243" width="14.85546875" bestFit="1" customWidth="1"/>
    <col min="11244" max="11244" width="14.28515625" bestFit="1" customWidth="1"/>
    <col min="11245" max="11245" width="15.28515625" customWidth="1"/>
    <col min="11246" max="11246" width="15.85546875" customWidth="1"/>
    <col min="11247" max="11247" width="14.28515625" customWidth="1"/>
    <col min="11248" max="11248" width="14.85546875" bestFit="1" customWidth="1"/>
    <col min="11249" max="11249" width="16.140625" customWidth="1"/>
    <col min="11250" max="11250" width="17.28515625" customWidth="1"/>
    <col min="11251" max="11251" width="15.85546875" bestFit="1" customWidth="1"/>
    <col min="11252" max="11252" width="18.7109375" bestFit="1" customWidth="1"/>
    <col min="11254" max="11254" width="14.28515625" bestFit="1" customWidth="1"/>
    <col min="11255" max="11255" width="18.7109375" bestFit="1" customWidth="1"/>
    <col min="11256" max="11257" width="15.85546875" bestFit="1" customWidth="1"/>
    <col min="11258" max="11258" width="14.85546875" bestFit="1" customWidth="1"/>
    <col min="11259" max="11259" width="14.28515625" bestFit="1" customWidth="1"/>
    <col min="11260" max="11260" width="15.28515625" customWidth="1"/>
    <col min="11261" max="11261" width="15.85546875" customWidth="1"/>
    <col min="11262" max="11262" width="14.28515625" customWidth="1"/>
    <col min="11263" max="11263" width="14.85546875" bestFit="1" customWidth="1"/>
    <col min="11264" max="11264" width="16.140625" customWidth="1"/>
    <col min="11265" max="11265" width="17.28515625" customWidth="1"/>
    <col min="11266" max="11266" width="15.85546875" bestFit="1" customWidth="1"/>
    <col min="11267" max="11267" width="18.7109375" bestFit="1" customWidth="1"/>
    <col min="11428" max="11428" width="5.7109375" customWidth="1"/>
    <col min="11429" max="11429" width="29" customWidth="1"/>
    <col min="11430" max="11430" width="17.140625" customWidth="1"/>
    <col min="11431" max="11431" width="11.140625" customWidth="1"/>
    <col min="11432" max="11432" width="15.7109375" customWidth="1"/>
    <col min="11433" max="11433" width="16.28515625" customWidth="1"/>
    <col min="11434" max="11434" width="21.140625" customWidth="1"/>
    <col min="11435" max="11435" width="13" customWidth="1"/>
    <col min="11436" max="11436" width="15.28515625" customWidth="1"/>
    <col min="11437" max="11438" width="14.28515625" customWidth="1"/>
    <col min="11439" max="11440" width="15" customWidth="1"/>
    <col min="11441" max="11441" width="17.7109375" customWidth="1"/>
    <col min="11442" max="11442" width="15.7109375" customWidth="1"/>
    <col min="11443" max="11444" width="15" customWidth="1"/>
    <col min="11445" max="11445" width="15.85546875" customWidth="1"/>
    <col min="11446" max="11446" width="17.85546875" customWidth="1"/>
    <col min="11447" max="11447" width="15.85546875" bestFit="1" customWidth="1"/>
    <col min="11448" max="11448" width="18.7109375" bestFit="1" customWidth="1"/>
    <col min="11449" max="11449" width="5.7109375" customWidth="1"/>
    <col min="11450" max="11450" width="16.5703125" customWidth="1"/>
    <col min="11451" max="11451" width="18.7109375" bestFit="1" customWidth="1"/>
    <col min="11452" max="11453" width="15.85546875" bestFit="1" customWidth="1"/>
    <col min="11454" max="11454" width="14.85546875" bestFit="1" customWidth="1"/>
    <col min="11455" max="11455" width="14.28515625" bestFit="1" customWidth="1"/>
    <col min="11456" max="11456" width="15.28515625" customWidth="1"/>
    <col min="11457" max="11457" width="15.85546875" customWidth="1"/>
    <col min="11458" max="11458" width="14.28515625" customWidth="1"/>
    <col min="11459" max="11459" width="14.85546875" bestFit="1" customWidth="1"/>
    <col min="11460" max="11460" width="16.140625" customWidth="1"/>
    <col min="11461" max="11461" width="17.28515625" customWidth="1"/>
    <col min="11462" max="11462" width="15.85546875" bestFit="1" customWidth="1"/>
    <col min="11463" max="11463" width="18.7109375" bestFit="1" customWidth="1"/>
    <col min="11465" max="11465" width="14.28515625" bestFit="1" customWidth="1"/>
    <col min="11466" max="11466" width="18.7109375" bestFit="1" customWidth="1"/>
    <col min="11467" max="11468" width="15.85546875" bestFit="1" customWidth="1"/>
    <col min="11469" max="11469" width="14.85546875" bestFit="1" customWidth="1"/>
    <col min="11470" max="11470" width="16.85546875" customWidth="1"/>
    <col min="11471" max="11471" width="15.28515625" customWidth="1"/>
    <col min="11472" max="11472" width="15.85546875" customWidth="1"/>
    <col min="11473" max="11473" width="14.28515625" customWidth="1"/>
    <col min="11474" max="11474" width="14.85546875" bestFit="1" customWidth="1"/>
    <col min="11475" max="11475" width="16.140625" customWidth="1"/>
    <col min="11476" max="11476" width="17.28515625" customWidth="1"/>
    <col min="11477" max="11477" width="15.85546875" bestFit="1" customWidth="1"/>
    <col min="11478" max="11478" width="18.7109375" bestFit="1" customWidth="1"/>
    <col min="11480" max="11480" width="14.28515625" bestFit="1" customWidth="1"/>
    <col min="11481" max="11481" width="18.7109375" bestFit="1" customWidth="1"/>
    <col min="11482" max="11483" width="15.85546875" bestFit="1" customWidth="1"/>
    <col min="11484" max="11484" width="14.85546875" bestFit="1" customWidth="1"/>
    <col min="11485" max="11485" width="14.28515625" bestFit="1" customWidth="1"/>
    <col min="11486" max="11486" width="15.28515625" customWidth="1"/>
    <col min="11487" max="11487" width="15.85546875" customWidth="1"/>
    <col min="11488" max="11488" width="14.28515625" customWidth="1"/>
    <col min="11489" max="11489" width="14.85546875" bestFit="1" customWidth="1"/>
    <col min="11490" max="11490" width="16.140625" customWidth="1"/>
    <col min="11491" max="11491" width="17.28515625" customWidth="1"/>
    <col min="11492" max="11492" width="15.85546875" bestFit="1" customWidth="1"/>
    <col min="11493" max="11493" width="18.7109375" bestFit="1" customWidth="1"/>
    <col min="11495" max="11495" width="14.28515625" bestFit="1" customWidth="1"/>
    <col min="11496" max="11496" width="18.7109375" bestFit="1" customWidth="1"/>
    <col min="11497" max="11498" width="15.85546875" bestFit="1" customWidth="1"/>
    <col min="11499" max="11499" width="14.85546875" bestFit="1" customWidth="1"/>
    <col min="11500" max="11500" width="14.28515625" bestFit="1" customWidth="1"/>
    <col min="11501" max="11501" width="15.28515625" customWidth="1"/>
    <col min="11502" max="11502" width="15.85546875" customWidth="1"/>
    <col min="11503" max="11503" width="14.28515625" customWidth="1"/>
    <col min="11504" max="11504" width="14.85546875" bestFit="1" customWidth="1"/>
    <col min="11505" max="11505" width="16.140625" customWidth="1"/>
    <col min="11506" max="11506" width="17.28515625" customWidth="1"/>
    <col min="11507" max="11507" width="15.85546875" bestFit="1" customWidth="1"/>
    <col min="11508" max="11508" width="18.7109375" bestFit="1" customWidth="1"/>
    <col min="11510" max="11510" width="14.28515625" bestFit="1" customWidth="1"/>
    <col min="11511" max="11511" width="18.7109375" bestFit="1" customWidth="1"/>
    <col min="11512" max="11513" width="15.85546875" bestFit="1" customWidth="1"/>
    <col min="11514" max="11514" width="14.85546875" bestFit="1" customWidth="1"/>
    <col min="11515" max="11515" width="14.28515625" bestFit="1" customWidth="1"/>
    <col min="11516" max="11516" width="15.28515625" customWidth="1"/>
    <col min="11517" max="11517" width="15.85546875" customWidth="1"/>
    <col min="11518" max="11518" width="14.28515625" customWidth="1"/>
    <col min="11519" max="11519" width="14.85546875" bestFit="1" customWidth="1"/>
    <col min="11520" max="11520" width="16.140625" customWidth="1"/>
    <col min="11521" max="11521" width="17.28515625" customWidth="1"/>
    <col min="11522" max="11522" width="15.85546875" bestFit="1" customWidth="1"/>
    <col min="11523" max="11523" width="18.7109375" bestFit="1" customWidth="1"/>
    <col min="11684" max="11684" width="5.7109375" customWidth="1"/>
    <col min="11685" max="11685" width="29" customWidth="1"/>
    <col min="11686" max="11686" width="17.140625" customWidth="1"/>
    <col min="11687" max="11687" width="11.140625" customWidth="1"/>
    <col min="11688" max="11688" width="15.7109375" customWidth="1"/>
    <col min="11689" max="11689" width="16.28515625" customWidth="1"/>
    <col min="11690" max="11690" width="21.140625" customWidth="1"/>
    <col min="11691" max="11691" width="13" customWidth="1"/>
    <col min="11692" max="11692" width="15.28515625" customWidth="1"/>
    <col min="11693" max="11694" width="14.28515625" customWidth="1"/>
    <col min="11695" max="11696" width="15" customWidth="1"/>
    <col min="11697" max="11697" width="17.7109375" customWidth="1"/>
    <col min="11698" max="11698" width="15.7109375" customWidth="1"/>
    <col min="11699" max="11700" width="15" customWidth="1"/>
    <col min="11701" max="11701" width="15.85546875" customWidth="1"/>
    <col min="11702" max="11702" width="17.85546875" customWidth="1"/>
    <col min="11703" max="11703" width="15.85546875" bestFit="1" customWidth="1"/>
    <col min="11704" max="11704" width="18.7109375" bestFit="1" customWidth="1"/>
    <col min="11705" max="11705" width="5.7109375" customWidth="1"/>
    <col min="11706" max="11706" width="16.5703125" customWidth="1"/>
    <col min="11707" max="11707" width="18.7109375" bestFit="1" customWidth="1"/>
    <col min="11708" max="11709" width="15.85546875" bestFit="1" customWidth="1"/>
    <col min="11710" max="11710" width="14.85546875" bestFit="1" customWidth="1"/>
    <col min="11711" max="11711" width="14.28515625" bestFit="1" customWidth="1"/>
    <col min="11712" max="11712" width="15.28515625" customWidth="1"/>
    <col min="11713" max="11713" width="15.85546875" customWidth="1"/>
    <col min="11714" max="11714" width="14.28515625" customWidth="1"/>
    <col min="11715" max="11715" width="14.85546875" bestFit="1" customWidth="1"/>
    <col min="11716" max="11716" width="16.140625" customWidth="1"/>
    <col min="11717" max="11717" width="17.28515625" customWidth="1"/>
    <col min="11718" max="11718" width="15.85546875" bestFit="1" customWidth="1"/>
    <col min="11719" max="11719" width="18.7109375" bestFit="1" customWidth="1"/>
    <col min="11721" max="11721" width="14.28515625" bestFit="1" customWidth="1"/>
    <col min="11722" max="11722" width="18.7109375" bestFit="1" customWidth="1"/>
    <col min="11723" max="11724" width="15.85546875" bestFit="1" customWidth="1"/>
    <col min="11725" max="11725" width="14.85546875" bestFit="1" customWidth="1"/>
    <col min="11726" max="11726" width="16.85546875" customWidth="1"/>
    <col min="11727" max="11727" width="15.28515625" customWidth="1"/>
    <col min="11728" max="11728" width="15.85546875" customWidth="1"/>
    <col min="11729" max="11729" width="14.28515625" customWidth="1"/>
    <col min="11730" max="11730" width="14.85546875" bestFit="1" customWidth="1"/>
    <col min="11731" max="11731" width="16.140625" customWidth="1"/>
    <col min="11732" max="11732" width="17.28515625" customWidth="1"/>
    <col min="11733" max="11733" width="15.85546875" bestFit="1" customWidth="1"/>
    <col min="11734" max="11734" width="18.7109375" bestFit="1" customWidth="1"/>
    <col min="11736" max="11736" width="14.28515625" bestFit="1" customWidth="1"/>
    <col min="11737" max="11737" width="18.7109375" bestFit="1" customWidth="1"/>
    <col min="11738" max="11739" width="15.85546875" bestFit="1" customWidth="1"/>
    <col min="11740" max="11740" width="14.85546875" bestFit="1" customWidth="1"/>
    <col min="11741" max="11741" width="14.28515625" bestFit="1" customWidth="1"/>
    <col min="11742" max="11742" width="15.28515625" customWidth="1"/>
    <col min="11743" max="11743" width="15.85546875" customWidth="1"/>
    <col min="11744" max="11744" width="14.28515625" customWidth="1"/>
    <col min="11745" max="11745" width="14.85546875" bestFit="1" customWidth="1"/>
    <col min="11746" max="11746" width="16.140625" customWidth="1"/>
    <col min="11747" max="11747" width="17.28515625" customWidth="1"/>
    <col min="11748" max="11748" width="15.85546875" bestFit="1" customWidth="1"/>
    <col min="11749" max="11749" width="18.7109375" bestFit="1" customWidth="1"/>
    <col min="11751" max="11751" width="14.28515625" bestFit="1" customWidth="1"/>
    <col min="11752" max="11752" width="18.7109375" bestFit="1" customWidth="1"/>
    <col min="11753" max="11754" width="15.85546875" bestFit="1" customWidth="1"/>
    <col min="11755" max="11755" width="14.85546875" bestFit="1" customWidth="1"/>
    <col min="11756" max="11756" width="14.28515625" bestFit="1" customWidth="1"/>
    <col min="11757" max="11757" width="15.28515625" customWidth="1"/>
    <col min="11758" max="11758" width="15.85546875" customWidth="1"/>
    <col min="11759" max="11759" width="14.28515625" customWidth="1"/>
    <col min="11760" max="11760" width="14.85546875" bestFit="1" customWidth="1"/>
    <col min="11761" max="11761" width="16.140625" customWidth="1"/>
    <col min="11762" max="11762" width="17.28515625" customWidth="1"/>
    <col min="11763" max="11763" width="15.85546875" bestFit="1" customWidth="1"/>
    <col min="11764" max="11764" width="18.7109375" bestFit="1" customWidth="1"/>
    <col min="11766" max="11766" width="14.28515625" bestFit="1" customWidth="1"/>
    <col min="11767" max="11767" width="18.7109375" bestFit="1" customWidth="1"/>
    <col min="11768" max="11769" width="15.85546875" bestFit="1" customWidth="1"/>
    <col min="11770" max="11770" width="14.85546875" bestFit="1" customWidth="1"/>
    <col min="11771" max="11771" width="14.28515625" bestFit="1" customWidth="1"/>
    <col min="11772" max="11772" width="15.28515625" customWidth="1"/>
    <col min="11773" max="11773" width="15.85546875" customWidth="1"/>
    <col min="11774" max="11774" width="14.28515625" customWidth="1"/>
    <col min="11775" max="11775" width="14.85546875" bestFit="1" customWidth="1"/>
    <col min="11776" max="11776" width="16.140625" customWidth="1"/>
    <col min="11777" max="11777" width="17.28515625" customWidth="1"/>
    <col min="11778" max="11778" width="15.85546875" bestFit="1" customWidth="1"/>
    <col min="11779" max="11779" width="18.7109375" bestFit="1" customWidth="1"/>
    <col min="11940" max="11940" width="5.7109375" customWidth="1"/>
    <col min="11941" max="11941" width="29" customWidth="1"/>
    <col min="11942" max="11942" width="17.140625" customWidth="1"/>
    <col min="11943" max="11943" width="11.140625" customWidth="1"/>
    <col min="11944" max="11944" width="15.7109375" customWidth="1"/>
    <col min="11945" max="11945" width="16.28515625" customWidth="1"/>
    <col min="11946" max="11946" width="21.140625" customWidth="1"/>
    <col min="11947" max="11947" width="13" customWidth="1"/>
    <col min="11948" max="11948" width="15.28515625" customWidth="1"/>
    <col min="11949" max="11950" width="14.28515625" customWidth="1"/>
    <col min="11951" max="11952" width="15" customWidth="1"/>
    <col min="11953" max="11953" width="17.7109375" customWidth="1"/>
    <col min="11954" max="11954" width="15.7109375" customWidth="1"/>
    <col min="11955" max="11956" width="15" customWidth="1"/>
    <col min="11957" max="11957" width="15.85546875" customWidth="1"/>
    <col min="11958" max="11958" width="17.85546875" customWidth="1"/>
    <col min="11959" max="11959" width="15.85546875" bestFit="1" customWidth="1"/>
    <col min="11960" max="11960" width="18.7109375" bestFit="1" customWidth="1"/>
    <col min="11961" max="11961" width="5.7109375" customWidth="1"/>
    <col min="11962" max="11962" width="16.5703125" customWidth="1"/>
    <col min="11963" max="11963" width="18.7109375" bestFit="1" customWidth="1"/>
    <col min="11964" max="11965" width="15.85546875" bestFit="1" customWidth="1"/>
    <col min="11966" max="11966" width="14.85546875" bestFit="1" customWidth="1"/>
    <col min="11967" max="11967" width="14.28515625" bestFit="1" customWidth="1"/>
    <col min="11968" max="11968" width="15.28515625" customWidth="1"/>
    <col min="11969" max="11969" width="15.85546875" customWidth="1"/>
    <col min="11970" max="11970" width="14.28515625" customWidth="1"/>
    <col min="11971" max="11971" width="14.85546875" bestFit="1" customWidth="1"/>
    <col min="11972" max="11972" width="16.140625" customWidth="1"/>
    <col min="11973" max="11973" width="17.28515625" customWidth="1"/>
    <col min="11974" max="11974" width="15.85546875" bestFit="1" customWidth="1"/>
    <col min="11975" max="11975" width="18.7109375" bestFit="1" customWidth="1"/>
    <col min="11977" max="11977" width="14.28515625" bestFit="1" customWidth="1"/>
    <col min="11978" max="11978" width="18.7109375" bestFit="1" customWidth="1"/>
    <col min="11979" max="11980" width="15.85546875" bestFit="1" customWidth="1"/>
    <col min="11981" max="11981" width="14.85546875" bestFit="1" customWidth="1"/>
    <col min="11982" max="11982" width="16.85546875" customWidth="1"/>
    <col min="11983" max="11983" width="15.28515625" customWidth="1"/>
    <col min="11984" max="11984" width="15.85546875" customWidth="1"/>
    <col min="11985" max="11985" width="14.28515625" customWidth="1"/>
    <col min="11986" max="11986" width="14.85546875" bestFit="1" customWidth="1"/>
    <col min="11987" max="11987" width="16.140625" customWidth="1"/>
    <col min="11988" max="11988" width="17.28515625" customWidth="1"/>
    <col min="11989" max="11989" width="15.85546875" bestFit="1" customWidth="1"/>
    <col min="11990" max="11990" width="18.7109375" bestFit="1" customWidth="1"/>
    <col min="11992" max="11992" width="14.28515625" bestFit="1" customWidth="1"/>
    <col min="11993" max="11993" width="18.7109375" bestFit="1" customWidth="1"/>
    <col min="11994" max="11995" width="15.85546875" bestFit="1" customWidth="1"/>
    <col min="11996" max="11996" width="14.85546875" bestFit="1" customWidth="1"/>
    <col min="11997" max="11997" width="14.28515625" bestFit="1" customWidth="1"/>
    <col min="11998" max="11998" width="15.28515625" customWidth="1"/>
    <col min="11999" max="11999" width="15.85546875" customWidth="1"/>
    <col min="12000" max="12000" width="14.28515625" customWidth="1"/>
    <col min="12001" max="12001" width="14.85546875" bestFit="1" customWidth="1"/>
    <col min="12002" max="12002" width="16.140625" customWidth="1"/>
    <col min="12003" max="12003" width="17.28515625" customWidth="1"/>
    <col min="12004" max="12004" width="15.85546875" bestFit="1" customWidth="1"/>
    <col min="12005" max="12005" width="18.7109375" bestFit="1" customWidth="1"/>
    <col min="12007" max="12007" width="14.28515625" bestFit="1" customWidth="1"/>
    <col min="12008" max="12008" width="18.7109375" bestFit="1" customWidth="1"/>
    <col min="12009" max="12010" width="15.85546875" bestFit="1" customWidth="1"/>
    <col min="12011" max="12011" width="14.85546875" bestFit="1" customWidth="1"/>
    <col min="12012" max="12012" width="14.28515625" bestFit="1" customWidth="1"/>
    <col min="12013" max="12013" width="15.28515625" customWidth="1"/>
    <col min="12014" max="12014" width="15.85546875" customWidth="1"/>
    <col min="12015" max="12015" width="14.28515625" customWidth="1"/>
    <col min="12016" max="12016" width="14.85546875" bestFit="1" customWidth="1"/>
    <col min="12017" max="12017" width="16.140625" customWidth="1"/>
    <col min="12018" max="12018" width="17.28515625" customWidth="1"/>
    <col min="12019" max="12019" width="15.85546875" bestFit="1" customWidth="1"/>
    <col min="12020" max="12020" width="18.7109375" bestFit="1" customWidth="1"/>
    <col min="12022" max="12022" width="14.28515625" bestFit="1" customWidth="1"/>
    <col min="12023" max="12023" width="18.7109375" bestFit="1" customWidth="1"/>
    <col min="12024" max="12025" width="15.85546875" bestFit="1" customWidth="1"/>
    <col min="12026" max="12026" width="14.85546875" bestFit="1" customWidth="1"/>
    <col min="12027" max="12027" width="14.28515625" bestFit="1" customWidth="1"/>
    <col min="12028" max="12028" width="15.28515625" customWidth="1"/>
    <col min="12029" max="12029" width="15.85546875" customWidth="1"/>
    <col min="12030" max="12030" width="14.28515625" customWidth="1"/>
    <col min="12031" max="12031" width="14.85546875" bestFit="1" customWidth="1"/>
    <col min="12032" max="12032" width="16.140625" customWidth="1"/>
    <col min="12033" max="12033" width="17.28515625" customWidth="1"/>
    <col min="12034" max="12034" width="15.85546875" bestFit="1" customWidth="1"/>
    <col min="12035" max="12035" width="18.7109375" bestFit="1" customWidth="1"/>
    <col min="12196" max="12196" width="5.7109375" customWidth="1"/>
    <col min="12197" max="12197" width="29" customWidth="1"/>
    <col min="12198" max="12198" width="17.140625" customWidth="1"/>
    <col min="12199" max="12199" width="11.140625" customWidth="1"/>
    <col min="12200" max="12200" width="15.7109375" customWidth="1"/>
    <col min="12201" max="12201" width="16.28515625" customWidth="1"/>
    <col min="12202" max="12202" width="21.140625" customWidth="1"/>
    <col min="12203" max="12203" width="13" customWidth="1"/>
    <col min="12204" max="12204" width="15.28515625" customWidth="1"/>
    <col min="12205" max="12206" width="14.28515625" customWidth="1"/>
    <col min="12207" max="12208" width="15" customWidth="1"/>
    <col min="12209" max="12209" width="17.7109375" customWidth="1"/>
    <col min="12210" max="12210" width="15.7109375" customWidth="1"/>
    <col min="12211" max="12212" width="15" customWidth="1"/>
    <col min="12213" max="12213" width="15.85546875" customWidth="1"/>
    <col min="12214" max="12214" width="17.85546875" customWidth="1"/>
    <col min="12215" max="12215" width="15.85546875" bestFit="1" customWidth="1"/>
    <col min="12216" max="12216" width="18.7109375" bestFit="1" customWidth="1"/>
    <col min="12217" max="12217" width="5.7109375" customWidth="1"/>
    <col min="12218" max="12218" width="16.5703125" customWidth="1"/>
    <col min="12219" max="12219" width="18.7109375" bestFit="1" customWidth="1"/>
    <col min="12220" max="12221" width="15.85546875" bestFit="1" customWidth="1"/>
    <col min="12222" max="12222" width="14.85546875" bestFit="1" customWidth="1"/>
    <col min="12223" max="12223" width="14.28515625" bestFit="1" customWidth="1"/>
    <col min="12224" max="12224" width="15.28515625" customWidth="1"/>
    <col min="12225" max="12225" width="15.85546875" customWidth="1"/>
    <col min="12226" max="12226" width="14.28515625" customWidth="1"/>
    <col min="12227" max="12227" width="14.85546875" bestFit="1" customWidth="1"/>
    <col min="12228" max="12228" width="16.140625" customWidth="1"/>
    <col min="12229" max="12229" width="17.28515625" customWidth="1"/>
    <col min="12230" max="12230" width="15.85546875" bestFit="1" customWidth="1"/>
    <col min="12231" max="12231" width="18.7109375" bestFit="1" customWidth="1"/>
    <col min="12233" max="12233" width="14.28515625" bestFit="1" customWidth="1"/>
    <col min="12234" max="12234" width="18.7109375" bestFit="1" customWidth="1"/>
    <col min="12235" max="12236" width="15.85546875" bestFit="1" customWidth="1"/>
    <col min="12237" max="12237" width="14.85546875" bestFit="1" customWidth="1"/>
    <col min="12238" max="12238" width="16.85546875" customWidth="1"/>
    <col min="12239" max="12239" width="15.28515625" customWidth="1"/>
    <col min="12240" max="12240" width="15.85546875" customWidth="1"/>
    <col min="12241" max="12241" width="14.28515625" customWidth="1"/>
    <col min="12242" max="12242" width="14.85546875" bestFit="1" customWidth="1"/>
    <col min="12243" max="12243" width="16.140625" customWidth="1"/>
    <col min="12244" max="12244" width="17.28515625" customWidth="1"/>
    <col min="12245" max="12245" width="15.85546875" bestFit="1" customWidth="1"/>
    <col min="12246" max="12246" width="18.7109375" bestFit="1" customWidth="1"/>
    <col min="12248" max="12248" width="14.28515625" bestFit="1" customWidth="1"/>
    <col min="12249" max="12249" width="18.7109375" bestFit="1" customWidth="1"/>
    <col min="12250" max="12251" width="15.85546875" bestFit="1" customWidth="1"/>
    <col min="12252" max="12252" width="14.85546875" bestFit="1" customWidth="1"/>
    <col min="12253" max="12253" width="14.28515625" bestFit="1" customWidth="1"/>
    <col min="12254" max="12254" width="15.28515625" customWidth="1"/>
    <col min="12255" max="12255" width="15.85546875" customWidth="1"/>
    <col min="12256" max="12256" width="14.28515625" customWidth="1"/>
    <col min="12257" max="12257" width="14.85546875" bestFit="1" customWidth="1"/>
    <col min="12258" max="12258" width="16.140625" customWidth="1"/>
    <col min="12259" max="12259" width="17.28515625" customWidth="1"/>
    <col min="12260" max="12260" width="15.85546875" bestFit="1" customWidth="1"/>
    <col min="12261" max="12261" width="18.7109375" bestFit="1" customWidth="1"/>
    <col min="12263" max="12263" width="14.28515625" bestFit="1" customWidth="1"/>
    <col min="12264" max="12264" width="18.7109375" bestFit="1" customWidth="1"/>
    <col min="12265" max="12266" width="15.85546875" bestFit="1" customWidth="1"/>
    <col min="12267" max="12267" width="14.85546875" bestFit="1" customWidth="1"/>
    <col min="12268" max="12268" width="14.28515625" bestFit="1" customWidth="1"/>
    <col min="12269" max="12269" width="15.28515625" customWidth="1"/>
    <col min="12270" max="12270" width="15.85546875" customWidth="1"/>
    <col min="12271" max="12271" width="14.28515625" customWidth="1"/>
    <col min="12272" max="12272" width="14.85546875" bestFit="1" customWidth="1"/>
    <col min="12273" max="12273" width="16.140625" customWidth="1"/>
    <col min="12274" max="12274" width="17.28515625" customWidth="1"/>
    <col min="12275" max="12275" width="15.85546875" bestFit="1" customWidth="1"/>
    <col min="12276" max="12276" width="18.7109375" bestFit="1" customWidth="1"/>
    <col min="12278" max="12278" width="14.28515625" bestFit="1" customWidth="1"/>
    <col min="12279" max="12279" width="18.7109375" bestFit="1" customWidth="1"/>
    <col min="12280" max="12281" width="15.85546875" bestFit="1" customWidth="1"/>
    <col min="12282" max="12282" width="14.85546875" bestFit="1" customWidth="1"/>
    <col min="12283" max="12283" width="14.28515625" bestFit="1" customWidth="1"/>
    <col min="12284" max="12284" width="15.28515625" customWidth="1"/>
    <col min="12285" max="12285" width="15.85546875" customWidth="1"/>
    <col min="12286" max="12286" width="14.28515625" customWidth="1"/>
    <col min="12287" max="12287" width="14.85546875" bestFit="1" customWidth="1"/>
    <col min="12288" max="12288" width="16.140625" customWidth="1"/>
    <col min="12289" max="12289" width="17.28515625" customWidth="1"/>
    <col min="12290" max="12290" width="15.85546875" bestFit="1" customWidth="1"/>
    <col min="12291" max="12291" width="18.7109375" bestFit="1" customWidth="1"/>
    <col min="12452" max="12452" width="5.7109375" customWidth="1"/>
    <col min="12453" max="12453" width="29" customWidth="1"/>
    <col min="12454" max="12454" width="17.140625" customWidth="1"/>
    <col min="12455" max="12455" width="11.140625" customWidth="1"/>
    <col min="12456" max="12456" width="15.7109375" customWidth="1"/>
    <col min="12457" max="12457" width="16.28515625" customWidth="1"/>
    <col min="12458" max="12458" width="21.140625" customWidth="1"/>
    <col min="12459" max="12459" width="13" customWidth="1"/>
    <col min="12460" max="12460" width="15.28515625" customWidth="1"/>
    <col min="12461" max="12462" width="14.28515625" customWidth="1"/>
    <col min="12463" max="12464" width="15" customWidth="1"/>
    <col min="12465" max="12465" width="17.7109375" customWidth="1"/>
    <col min="12466" max="12466" width="15.7109375" customWidth="1"/>
    <col min="12467" max="12468" width="15" customWidth="1"/>
    <col min="12469" max="12469" width="15.85546875" customWidth="1"/>
    <col min="12470" max="12470" width="17.85546875" customWidth="1"/>
    <col min="12471" max="12471" width="15.85546875" bestFit="1" customWidth="1"/>
    <col min="12472" max="12472" width="18.7109375" bestFit="1" customWidth="1"/>
    <col min="12473" max="12473" width="5.7109375" customWidth="1"/>
    <col min="12474" max="12474" width="16.5703125" customWidth="1"/>
    <col min="12475" max="12475" width="18.7109375" bestFit="1" customWidth="1"/>
    <col min="12476" max="12477" width="15.85546875" bestFit="1" customWidth="1"/>
    <col min="12478" max="12478" width="14.85546875" bestFit="1" customWidth="1"/>
    <col min="12479" max="12479" width="14.28515625" bestFit="1" customWidth="1"/>
    <col min="12480" max="12480" width="15.28515625" customWidth="1"/>
    <col min="12481" max="12481" width="15.85546875" customWidth="1"/>
    <col min="12482" max="12482" width="14.28515625" customWidth="1"/>
    <col min="12483" max="12483" width="14.85546875" bestFit="1" customWidth="1"/>
    <col min="12484" max="12484" width="16.140625" customWidth="1"/>
    <col min="12485" max="12485" width="17.28515625" customWidth="1"/>
    <col min="12486" max="12486" width="15.85546875" bestFit="1" customWidth="1"/>
    <col min="12487" max="12487" width="18.7109375" bestFit="1" customWidth="1"/>
    <col min="12489" max="12489" width="14.28515625" bestFit="1" customWidth="1"/>
    <col min="12490" max="12490" width="18.7109375" bestFit="1" customWidth="1"/>
    <col min="12491" max="12492" width="15.85546875" bestFit="1" customWidth="1"/>
    <col min="12493" max="12493" width="14.85546875" bestFit="1" customWidth="1"/>
    <col min="12494" max="12494" width="16.85546875" customWidth="1"/>
    <col min="12495" max="12495" width="15.28515625" customWidth="1"/>
    <col min="12496" max="12496" width="15.85546875" customWidth="1"/>
    <col min="12497" max="12497" width="14.28515625" customWidth="1"/>
    <col min="12498" max="12498" width="14.85546875" bestFit="1" customWidth="1"/>
    <col min="12499" max="12499" width="16.140625" customWidth="1"/>
    <col min="12500" max="12500" width="17.28515625" customWidth="1"/>
    <col min="12501" max="12501" width="15.85546875" bestFit="1" customWidth="1"/>
    <col min="12502" max="12502" width="18.7109375" bestFit="1" customWidth="1"/>
    <col min="12504" max="12504" width="14.28515625" bestFit="1" customWidth="1"/>
    <col min="12505" max="12505" width="18.7109375" bestFit="1" customWidth="1"/>
    <col min="12506" max="12507" width="15.85546875" bestFit="1" customWidth="1"/>
    <col min="12508" max="12508" width="14.85546875" bestFit="1" customWidth="1"/>
    <col min="12509" max="12509" width="14.28515625" bestFit="1" customWidth="1"/>
    <col min="12510" max="12510" width="15.28515625" customWidth="1"/>
    <col min="12511" max="12511" width="15.85546875" customWidth="1"/>
    <col min="12512" max="12512" width="14.28515625" customWidth="1"/>
    <col min="12513" max="12513" width="14.85546875" bestFit="1" customWidth="1"/>
    <col min="12514" max="12514" width="16.140625" customWidth="1"/>
    <col min="12515" max="12515" width="17.28515625" customWidth="1"/>
    <col min="12516" max="12516" width="15.85546875" bestFit="1" customWidth="1"/>
    <col min="12517" max="12517" width="18.7109375" bestFit="1" customWidth="1"/>
    <col min="12519" max="12519" width="14.28515625" bestFit="1" customWidth="1"/>
    <col min="12520" max="12520" width="18.7109375" bestFit="1" customWidth="1"/>
    <col min="12521" max="12522" width="15.85546875" bestFit="1" customWidth="1"/>
    <col min="12523" max="12523" width="14.85546875" bestFit="1" customWidth="1"/>
    <col min="12524" max="12524" width="14.28515625" bestFit="1" customWidth="1"/>
    <col min="12525" max="12525" width="15.28515625" customWidth="1"/>
    <col min="12526" max="12526" width="15.85546875" customWidth="1"/>
    <col min="12527" max="12527" width="14.28515625" customWidth="1"/>
    <col min="12528" max="12528" width="14.85546875" bestFit="1" customWidth="1"/>
    <col min="12529" max="12529" width="16.140625" customWidth="1"/>
    <col min="12530" max="12530" width="17.28515625" customWidth="1"/>
    <col min="12531" max="12531" width="15.85546875" bestFit="1" customWidth="1"/>
    <col min="12532" max="12532" width="18.7109375" bestFit="1" customWidth="1"/>
    <col min="12534" max="12534" width="14.28515625" bestFit="1" customWidth="1"/>
    <col min="12535" max="12535" width="18.7109375" bestFit="1" customWidth="1"/>
    <col min="12536" max="12537" width="15.85546875" bestFit="1" customWidth="1"/>
    <col min="12538" max="12538" width="14.85546875" bestFit="1" customWidth="1"/>
    <col min="12539" max="12539" width="14.28515625" bestFit="1" customWidth="1"/>
    <col min="12540" max="12540" width="15.28515625" customWidth="1"/>
    <col min="12541" max="12541" width="15.85546875" customWidth="1"/>
    <col min="12542" max="12542" width="14.28515625" customWidth="1"/>
    <col min="12543" max="12543" width="14.85546875" bestFit="1" customWidth="1"/>
    <col min="12544" max="12544" width="16.140625" customWidth="1"/>
    <col min="12545" max="12545" width="17.28515625" customWidth="1"/>
    <col min="12546" max="12546" width="15.85546875" bestFit="1" customWidth="1"/>
    <col min="12547" max="12547" width="18.7109375" bestFit="1" customWidth="1"/>
    <col min="12708" max="12708" width="5.7109375" customWidth="1"/>
    <col min="12709" max="12709" width="29" customWidth="1"/>
    <col min="12710" max="12710" width="17.140625" customWidth="1"/>
    <col min="12711" max="12711" width="11.140625" customWidth="1"/>
    <col min="12712" max="12712" width="15.7109375" customWidth="1"/>
    <col min="12713" max="12713" width="16.28515625" customWidth="1"/>
    <col min="12714" max="12714" width="21.140625" customWidth="1"/>
    <col min="12715" max="12715" width="13" customWidth="1"/>
    <col min="12716" max="12716" width="15.28515625" customWidth="1"/>
    <col min="12717" max="12718" width="14.28515625" customWidth="1"/>
    <col min="12719" max="12720" width="15" customWidth="1"/>
    <col min="12721" max="12721" width="17.7109375" customWidth="1"/>
    <col min="12722" max="12722" width="15.7109375" customWidth="1"/>
    <col min="12723" max="12724" width="15" customWidth="1"/>
    <col min="12725" max="12725" width="15.85546875" customWidth="1"/>
    <col min="12726" max="12726" width="17.85546875" customWidth="1"/>
    <col min="12727" max="12727" width="15.85546875" bestFit="1" customWidth="1"/>
    <col min="12728" max="12728" width="18.7109375" bestFit="1" customWidth="1"/>
    <col min="12729" max="12729" width="5.7109375" customWidth="1"/>
    <col min="12730" max="12730" width="16.5703125" customWidth="1"/>
    <col min="12731" max="12731" width="18.7109375" bestFit="1" customWidth="1"/>
    <col min="12732" max="12733" width="15.85546875" bestFit="1" customWidth="1"/>
    <col min="12734" max="12734" width="14.85546875" bestFit="1" customWidth="1"/>
    <col min="12735" max="12735" width="14.28515625" bestFit="1" customWidth="1"/>
    <col min="12736" max="12736" width="15.28515625" customWidth="1"/>
    <col min="12737" max="12737" width="15.85546875" customWidth="1"/>
    <col min="12738" max="12738" width="14.28515625" customWidth="1"/>
    <col min="12739" max="12739" width="14.85546875" bestFit="1" customWidth="1"/>
    <col min="12740" max="12740" width="16.140625" customWidth="1"/>
    <col min="12741" max="12741" width="17.28515625" customWidth="1"/>
    <col min="12742" max="12742" width="15.85546875" bestFit="1" customWidth="1"/>
    <col min="12743" max="12743" width="18.7109375" bestFit="1" customWidth="1"/>
    <col min="12745" max="12745" width="14.28515625" bestFit="1" customWidth="1"/>
    <col min="12746" max="12746" width="18.7109375" bestFit="1" customWidth="1"/>
    <col min="12747" max="12748" width="15.85546875" bestFit="1" customWidth="1"/>
    <col min="12749" max="12749" width="14.85546875" bestFit="1" customWidth="1"/>
    <col min="12750" max="12750" width="16.85546875" customWidth="1"/>
    <col min="12751" max="12751" width="15.28515625" customWidth="1"/>
    <col min="12752" max="12752" width="15.85546875" customWidth="1"/>
    <col min="12753" max="12753" width="14.28515625" customWidth="1"/>
    <col min="12754" max="12754" width="14.85546875" bestFit="1" customWidth="1"/>
    <col min="12755" max="12755" width="16.140625" customWidth="1"/>
    <col min="12756" max="12756" width="17.28515625" customWidth="1"/>
    <col min="12757" max="12757" width="15.85546875" bestFit="1" customWidth="1"/>
    <col min="12758" max="12758" width="18.7109375" bestFit="1" customWidth="1"/>
    <col min="12760" max="12760" width="14.28515625" bestFit="1" customWidth="1"/>
    <col min="12761" max="12761" width="18.7109375" bestFit="1" customWidth="1"/>
    <col min="12762" max="12763" width="15.85546875" bestFit="1" customWidth="1"/>
    <col min="12764" max="12764" width="14.85546875" bestFit="1" customWidth="1"/>
    <col min="12765" max="12765" width="14.28515625" bestFit="1" customWidth="1"/>
    <col min="12766" max="12766" width="15.28515625" customWidth="1"/>
    <col min="12767" max="12767" width="15.85546875" customWidth="1"/>
    <col min="12768" max="12768" width="14.28515625" customWidth="1"/>
    <col min="12769" max="12769" width="14.85546875" bestFit="1" customWidth="1"/>
    <col min="12770" max="12770" width="16.140625" customWidth="1"/>
    <col min="12771" max="12771" width="17.28515625" customWidth="1"/>
    <col min="12772" max="12772" width="15.85546875" bestFit="1" customWidth="1"/>
    <col min="12773" max="12773" width="18.7109375" bestFit="1" customWidth="1"/>
    <col min="12775" max="12775" width="14.28515625" bestFit="1" customWidth="1"/>
    <col min="12776" max="12776" width="18.7109375" bestFit="1" customWidth="1"/>
    <col min="12777" max="12778" width="15.85546875" bestFit="1" customWidth="1"/>
    <col min="12779" max="12779" width="14.85546875" bestFit="1" customWidth="1"/>
    <col min="12780" max="12780" width="14.28515625" bestFit="1" customWidth="1"/>
    <col min="12781" max="12781" width="15.28515625" customWidth="1"/>
    <col min="12782" max="12782" width="15.85546875" customWidth="1"/>
    <col min="12783" max="12783" width="14.28515625" customWidth="1"/>
    <col min="12784" max="12784" width="14.85546875" bestFit="1" customWidth="1"/>
    <col min="12785" max="12785" width="16.140625" customWidth="1"/>
    <col min="12786" max="12786" width="17.28515625" customWidth="1"/>
    <col min="12787" max="12787" width="15.85546875" bestFit="1" customWidth="1"/>
    <col min="12788" max="12788" width="18.7109375" bestFit="1" customWidth="1"/>
    <col min="12790" max="12790" width="14.28515625" bestFit="1" customWidth="1"/>
    <col min="12791" max="12791" width="18.7109375" bestFit="1" customWidth="1"/>
    <col min="12792" max="12793" width="15.85546875" bestFit="1" customWidth="1"/>
    <col min="12794" max="12794" width="14.85546875" bestFit="1" customWidth="1"/>
    <col min="12795" max="12795" width="14.28515625" bestFit="1" customWidth="1"/>
    <col min="12796" max="12796" width="15.28515625" customWidth="1"/>
    <col min="12797" max="12797" width="15.85546875" customWidth="1"/>
    <col min="12798" max="12798" width="14.28515625" customWidth="1"/>
    <col min="12799" max="12799" width="14.85546875" bestFit="1" customWidth="1"/>
    <col min="12800" max="12800" width="16.140625" customWidth="1"/>
    <col min="12801" max="12801" width="17.28515625" customWidth="1"/>
    <col min="12802" max="12802" width="15.85546875" bestFit="1" customWidth="1"/>
    <col min="12803" max="12803" width="18.7109375" bestFit="1" customWidth="1"/>
    <col min="12964" max="12964" width="5.7109375" customWidth="1"/>
    <col min="12965" max="12965" width="29" customWidth="1"/>
    <col min="12966" max="12966" width="17.140625" customWidth="1"/>
    <col min="12967" max="12967" width="11.140625" customWidth="1"/>
    <col min="12968" max="12968" width="15.7109375" customWidth="1"/>
    <col min="12969" max="12969" width="16.28515625" customWidth="1"/>
    <col min="12970" max="12970" width="21.140625" customWidth="1"/>
    <col min="12971" max="12971" width="13" customWidth="1"/>
    <col min="12972" max="12972" width="15.28515625" customWidth="1"/>
    <col min="12973" max="12974" width="14.28515625" customWidth="1"/>
    <col min="12975" max="12976" width="15" customWidth="1"/>
    <col min="12977" max="12977" width="17.7109375" customWidth="1"/>
    <col min="12978" max="12978" width="15.7109375" customWidth="1"/>
    <col min="12979" max="12980" width="15" customWidth="1"/>
    <col min="12981" max="12981" width="15.85546875" customWidth="1"/>
    <col min="12982" max="12982" width="17.85546875" customWidth="1"/>
    <col min="12983" max="12983" width="15.85546875" bestFit="1" customWidth="1"/>
    <col min="12984" max="12984" width="18.7109375" bestFit="1" customWidth="1"/>
    <col min="12985" max="12985" width="5.7109375" customWidth="1"/>
    <col min="12986" max="12986" width="16.5703125" customWidth="1"/>
    <col min="12987" max="12987" width="18.7109375" bestFit="1" customWidth="1"/>
    <col min="12988" max="12989" width="15.85546875" bestFit="1" customWidth="1"/>
    <col min="12990" max="12990" width="14.85546875" bestFit="1" customWidth="1"/>
    <col min="12991" max="12991" width="14.28515625" bestFit="1" customWidth="1"/>
    <col min="12992" max="12992" width="15.28515625" customWidth="1"/>
    <col min="12993" max="12993" width="15.85546875" customWidth="1"/>
    <col min="12994" max="12994" width="14.28515625" customWidth="1"/>
    <col min="12995" max="12995" width="14.85546875" bestFit="1" customWidth="1"/>
    <col min="12996" max="12996" width="16.140625" customWidth="1"/>
    <col min="12997" max="12997" width="17.28515625" customWidth="1"/>
    <col min="12998" max="12998" width="15.85546875" bestFit="1" customWidth="1"/>
    <col min="12999" max="12999" width="18.7109375" bestFit="1" customWidth="1"/>
    <col min="13001" max="13001" width="14.28515625" bestFit="1" customWidth="1"/>
    <col min="13002" max="13002" width="18.7109375" bestFit="1" customWidth="1"/>
    <col min="13003" max="13004" width="15.85546875" bestFit="1" customWidth="1"/>
    <col min="13005" max="13005" width="14.85546875" bestFit="1" customWidth="1"/>
    <col min="13006" max="13006" width="16.85546875" customWidth="1"/>
    <col min="13007" max="13007" width="15.28515625" customWidth="1"/>
    <col min="13008" max="13008" width="15.85546875" customWidth="1"/>
    <col min="13009" max="13009" width="14.28515625" customWidth="1"/>
    <col min="13010" max="13010" width="14.85546875" bestFit="1" customWidth="1"/>
    <col min="13011" max="13011" width="16.140625" customWidth="1"/>
    <col min="13012" max="13012" width="17.28515625" customWidth="1"/>
    <col min="13013" max="13013" width="15.85546875" bestFit="1" customWidth="1"/>
    <col min="13014" max="13014" width="18.7109375" bestFit="1" customWidth="1"/>
    <col min="13016" max="13016" width="14.28515625" bestFit="1" customWidth="1"/>
    <col min="13017" max="13017" width="18.7109375" bestFit="1" customWidth="1"/>
    <col min="13018" max="13019" width="15.85546875" bestFit="1" customWidth="1"/>
    <col min="13020" max="13020" width="14.85546875" bestFit="1" customWidth="1"/>
    <col min="13021" max="13021" width="14.28515625" bestFit="1" customWidth="1"/>
    <col min="13022" max="13022" width="15.28515625" customWidth="1"/>
    <col min="13023" max="13023" width="15.85546875" customWidth="1"/>
    <col min="13024" max="13024" width="14.28515625" customWidth="1"/>
    <col min="13025" max="13025" width="14.85546875" bestFit="1" customWidth="1"/>
    <col min="13026" max="13026" width="16.140625" customWidth="1"/>
    <col min="13027" max="13027" width="17.28515625" customWidth="1"/>
    <col min="13028" max="13028" width="15.85546875" bestFit="1" customWidth="1"/>
    <col min="13029" max="13029" width="18.7109375" bestFit="1" customWidth="1"/>
    <col min="13031" max="13031" width="14.28515625" bestFit="1" customWidth="1"/>
    <col min="13032" max="13032" width="18.7109375" bestFit="1" customWidth="1"/>
    <col min="13033" max="13034" width="15.85546875" bestFit="1" customWidth="1"/>
    <col min="13035" max="13035" width="14.85546875" bestFit="1" customWidth="1"/>
    <col min="13036" max="13036" width="14.28515625" bestFit="1" customWidth="1"/>
    <col min="13037" max="13037" width="15.28515625" customWidth="1"/>
    <col min="13038" max="13038" width="15.85546875" customWidth="1"/>
    <col min="13039" max="13039" width="14.28515625" customWidth="1"/>
    <col min="13040" max="13040" width="14.85546875" bestFit="1" customWidth="1"/>
    <col min="13041" max="13041" width="16.140625" customWidth="1"/>
    <col min="13042" max="13042" width="17.28515625" customWidth="1"/>
    <col min="13043" max="13043" width="15.85546875" bestFit="1" customWidth="1"/>
    <col min="13044" max="13044" width="18.7109375" bestFit="1" customWidth="1"/>
    <col min="13046" max="13046" width="14.28515625" bestFit="1" customWidth="1"/>
    <col min="13047" max="13047" width="18.7109375" bestFit="1" customWidth="1"/>
    <col min="13048" max="13049" width="15.85546875" bestFit="1" customWidth="1"/>
    <col min="13050" max="13050" width="14.85546875" bestFit="1" customWidth="1"/>
    <col min="13051" max="13051" width="14.28515625" bestFit="1" customWidth="1"/>
    <col min="13052" max="13052" width="15.28515625" customWidth="1"/>
    <col min="13053" max="13053" width="15.85546875" customWidth="1"/>
    <col min="13054" max="13054" width="14.28515625" customWidth="1"/>
    <col min="13055" max="13055" width="14.85546875" bestFit="1" customWidth="1"/>
    <col min="13056" max="13056" width="16.140625" customWidth="1"/>
    <col min="13057" max="13057" width="17.28515625" customWidth="1"/>
    <col min="13058" max="13058" width="15.85546875" bestFit="1" customWidth="1"/>
    <col min="13059" max="13059" width="18.7109375" bestFit="1" customWidth="1"/>
    <col min="13220" max="13220" width="5.7109375" customWidth="1"/>
    <col min="13221" max="13221" width="29" customWidth="1"/>
    <col min="13222" max="13222" width="17.140625" customWidth="1"/>
    <col min="13223" max="13223" width="11.140625" customWidth="1"/>
    <col min="13224" max="13224" width="15.7109375" customWidth="1"/>
    <col min="13225" max="13225" width="16.28515625" customWidth="1"/>
    <col min="13226" max="13226" width="21.140625" customWidth="1"/>
    <col min="13227" max="13227" width="13" customWidth="1"/>
    <col min="13228" max="13228" width="15.28515625" customWidth="1"/>
    <col min="13229" max="13230" width="14.28515625" customWidth="1"/>
    <col min="13231" max="13232" width="15" customWidth="1"/>
    <col min="13233" max="13233" width="17.7109375" customWidth="1"/>
    <col min="13234" max="13234" width="15.7109375" customWidth="1"/>
    <col min="13235" max="13236" width="15" customWidth="1"/>
    <col min="13237" max="13237" width="15.85546875" customWidth="1"/>
    <col min="13238" max="13238" width="17.85546875" customWidth="1"/>
    <col min="13239" max="13239" width="15.85546875" bestFit="1" customWidth="1"/>
    <col min="13240" max="13240" width="18.7109375" bestFit="1" customWidth="1"/>
    <col min="13241" max="13241" width="5.7109375" customWidth="1"/>
    <col min="13242" max="13242" width="16.5703125" customWidth="1"/>
    <col min="13243" max="13243" width="18.7109375" bestFit="1" customWidth="1"/>
    <col min="13244" max="13245" width="15.85546875" bestFit="1" customWidth="1"/>
    <col min="13246" max="13246" width="14.85546875" bestFit="1" customWidth="1"/>
    <col min="13247" max="13247" width="14.28515625" bestFit="1" customWidth="1"/>
    <col min="13248" max="13248" width="15.28515625" customWidth="1"/>
    <col min="13249" max="13249" width="15.85546875" customWidth="1"/>
    <col min="13250" max="13250" width="14.28515625" customWidth="1"/>
    <col min="13251" max="13251" width="14.85546875" bestFit="1" customWidth="1"/>
    <col min="13252" max="13252" width="16.140625" customWidth="1"/>
    <col min="13253" max="13253" width="17.28515625" customWidth="1"/>
    <col min="13254" max="13254" width="15.85546875" bestFit="1" customWidth="1"/>
    <col min="13255" max="13255" width="18.7109375" bestFit="1" customWidth="1"/>
    <col min="13257" max="13257" width="14.28515625" bestFit="1" customWidth="1"/>
    <col min="13258" max="13258" width="18.7109375" bestFit="1" customWidth="1"/>
    <col min="13259" max="13260" width="15.85546875" bestFit="1" customWidth="1"/>
    <col min="13261" max="13261" width="14.85546875" bestFit="1" customWidth="1"/>
    <col min="13262" max="13262" width="16.85546875" customWidth="1"/>
    <col min="13263" max="13263" width="15.28515625" customWidth="1"/>
    <col min="13264" max="13264" width="15.85546875" customWidth="1"/>
    <col min="13265" max="13265" width="14.28515625" customWidth="1"/>
    <col min="13266" max="13266" width="14.85546875" bestFit="1" customWidth="1"/>
    <col min="13267" max="13267" width="16.140625" customWidth="1"/>
    <col min="13268" max="13268" width="17.28515625" customWidth="1"/>
    <col min="13269" max="13269" width="15.85546875" bestFit="1" customWidth="1"/>
    <col min="13270" max="13270" width="18.7109375" bestFit="1" customWidth="1"/>
    <col min="13272" max="13272" width="14.28515625" bestFit="1" customWidth="1"/>
    <col min="13273" max="13273" width="18.7109375" bestFit="1" customWidth="1"/>
    <col min="13274" max="13275" width="15.85546875" bestFit="1" customWidth="1"/>
    <col min="13276" max="13276" width="14.85546875" bestFit="1" customWidth="1"/>
    <col min="13277" max="13277" width="14.28515625" bestFit="1" customWidth="1"/>
    <col min="13278" max="13278" width="15.28515625" customWidth="1"/>
    <col min="13279" max="13279" width="15.85546875" customWidth="1"/>
    <col min="13280" max="13280" width="14.28515625" customWidth="1"/>
    <col min="13281" max="13281" width="14.85546875" bestFit="1" customWidth="1"/>
    <col min="13282" max="13282" width="16.140625" customWidth="1"/>
    <col min="13283" max="13283" width="17.28515625" customWidth="1"/>
    <col min="13284" max="13284" width="15.85546875" bestFit="1" customWidth="1"/>
    <col min="13285" max="13285" width="18.7109375" bestFit="1" customWidth="1"/>
    <col min="13287" max="13287" width="14.28515625" bestFit="1" customWidth="1"/>
    <col min="13288" max="13288" width="18.7109375" bestFit="1" customWidth="1"/>
    <col min="13289" max="13290" width="15.85546875" bestFit="1" customWidth="1"/>
    <col min="13291" max="13291" width="14.85546875" bestFit="1" customWidth="1"/>
    <col min="13292" max="13292" width="14.28515625" bestFit="1" customWidth="1"/>
    <col min="13293" max="13293" width="15.28515625" customWidth="1"/>
    <col min="13294" max="13294" width="15.85546875" customWidth="1"/>
    <col min="13295" max="13295" width="14.28515625" customWidth="1"/>
    <col min="13296" max="13296" width="14.85546875" bestFit="1" customWidth="1"/>
    <col min="13297" max="13297" width="16.140625" customWidth="1"/>
    <col min="13298" max="13298" width="17.28515625" customWidth="1"/>
    <col min="13299" max="13299" width="15.85546875" bestFit="1" customWidth="1"/>
    <col min="13300" max="13300" width="18.7109375" bestFit="1" customWidth="1"/>
    <col min="13302" max="13302" width="14.28515625" bestFit="1" customWidth="1"/>
    <col min="13303" max="13303" width="18.7109375" bestFit="1" customWidth="1"/>
    <col min="13304" max="13305" width="15.85546875" bestFit="1" customWidth="1"/>
    <col min="13306" max="13306" width="14.85546875" bestFit="1" customWidth="1"/>
    <col min="13307" max="13307" width="14.28515625" bestFit="1" customWidth="1"/>
    <col min="13308" max="13308" width="15.28515625" customWidth="1"/>
    <col min="13309" max="13309" width="15.85546875" customWidth="1"/>
    <col min="13310" max="13310" width="14.28515625" customWidth="1"/>
    <col min="13311" max="13311" width="14.85546875" bestFit="1" customWidth="1"/>
    <col min="13312" max="13312" width="16.140625" customWidth="1"/>
    <col min="13313" max="13313" width="17.28515625" customWidth="1"/>
    <col min="13314" max="13314" width="15.85546875" bestFit="1" customWidth="1"/>
    <col min="13315" max="13315" width="18.7109375" bestFit="1" customWidth="1"/>
    <col min="13476" max="13476" width="5.7109375" customWidth="1"/>
    <col min="13477" max="13477" width="29" customWidth="1"/>
    <col min="13478" max="13478" width="17.140625" customWidth="1"/>
    <col min="13479" max="13479" width="11.140625" customWidth="1"/>
    <col min="13480" max="13480" width="15.7109375" customWidth="1"/>
    <col min="13481" max="13481" width="16.28515625" customWidth="1"/>
    <col min="13482" max="13482" width="21.140625" customWidth="1"/>
    <col min="13483" max="13483" width="13" customWidth="1"/>
    <col min="13484" max="13484" width="15.28515625" customWidth="1"/>
    <col min="13485" max="13486" width="14.28515625" customWidth="1"/>
    <col min="13487" max="13488" width="15" customWidth="1"/>
    <col min="13489" max="13489" width="17.7109375" customWidth="1"/>
    <col min="13490" max="13490" width="15.7109375" customWidth="1"/>
    <col min="13491" max="13492" width="15" customWidth="1"/>
    <col min="13493" max="13493" width="15.85546875" customWidth="1"/>
    <col min="13494" max="13494" width="17.85546875" customWidth="1"/>
    <col min="13495" max="13495" width="15.85546875" bestFit="1" customWidth="1"/>
    <col min="13496" max="13496" width="18.7109375" bestFit="1" customWidth="1"/>
    <col min="13497" max="13497" width="5.7109375" customWidth="1"/>
    <col min="13498" max="13498" width="16.5703125" customWidth="1"/>
    <col min="13499" max="13499" width="18.7109375" bestFit="1" customWidth="1"/>
    <col min="13500" max="13501" width="15.85546875" bestFit="1" customWidth="1"/>
    <col min="13502" max="13502" width="14.85546875" bestFit="1" customWidth="1"/>
    <col min="13503" max="13503" width="14.28515625" bestFit="1" customWidth="1"/>
    <col min="13504" max="13504" width="15.28515625" customWidth="1"/>
    <col min="13505" max="13505" width="15.85546875" customWidth="1"/>
    <col min="13506" max="13506" width="14.28515625" customWidth="1"/>
    <col min="13507" max="13507" width="14.85546875" bestFit="1" customWidth="1"/>
    <col min="13508" max="13508" width="16.140625" customWidth="1"/>
    <col min="13509" max="13509" width="17.28515625" customWidth="1"/>
    <col min="13510" max="13510" width="15.85546875" bestFit="1" customWidth="1"/>
    <col min="13511" max="13511" width="18.7109375" bestFit="1" customWidth="1"/>
    <col min="13513" max="13513" width="14.28515625" bestFit="1" customWidth="1"/>
    <col min="13514" max="13514" width="18.7109375" bestFit="1" customWidth="1"/>
    <col min="13515" max="13516" width="15.85546875" bestFit="1" customWidth="1"/>
    <col min="13517" max="13517" width="14.85546875" bestFit="1" customWidth="1"/>
    <col min="13518" max="13518" width="16.85546875" customWidth="1"/>
    <col min="13519" max="13519" width="15.28515625" customWidth="1"/>
    <col min="13520" max="13520" width="15.85546875" customWidth="1"/>
    <col min="13521" max="13521" width="14.28515625" customWidth="1"/>
    <col min="13522" max="13522" width="14.85546875" bestFit="1" customWidth="1"/>
    <col min="13523" max="13523" width="16.140625" customWidth="1"/>
    <col min="13524" max="13524" width="17.28515625" customWidth="1"/>
    <col min="13525" max="13525" width="15.85546875" bestFit="1" customWidth="1"/>
    <col min="13526" max="13526" width="18.7109375" bestFit="1" customWidth="1"/>
    <col min="13528" max="13528" width="14.28515625" bestFit="1" customWidth="1"/>
    <col min="13529" max="13529" width="18.7109375" bestFit="1" customWidth="1"/>
    <col min="13530" max="13531" width="15.85546875" bestFit="1" customWidth="1"/>
    <col min="13532" max="13532" width="14.85546875" bestFit="1" customWidth="1"/>
    <col min="13533" max="13533" width="14.28515625" bestFit="1" customWidth="1"/>
    <col min="13534" max="13534" width="15.28515625" customWidth="1"/>
    <col min="13535" max="13535" width="15.85546875" customWidth="1"/>
    <col min="13536" max="13536" width="14.28515625" customWidth="1"/>
    <col min="13537" max="13537" width="14.85546875" bestFit="1" customWidth="1"/>
    <col min="13538" max="13538" width="16.140625" customWidth="1"/>
    <col min="13539" max="13539" width="17.28515625" customWidth="1"/>
    <col min="13540" max="13540" width="15.85546875" bestFit="1" customWidth="1"/>
    <col min="13541" max="13541" width="18.7109375" bestFit="1" customWidth="1"/>
    <col min="13543" max="13543" width="14.28515625" bestFit="1" customWidth="1"/>
    <col min="13544" max="13544" width="18.7109375" bestFit="1" customWidth="1"/>
    <col min="13545" max="13546" width="15.85546875" bestFit="1" customWidth="1"/>
    <col min="13547" max="13547" width="14.85546875" bestFit="1" customWidth="1"/>
    <col min="13548" max="13548" width="14.28515625" bestFit="1" customWidth="1"/>
    <col min="13549" max="13549" width="15.28515625" customWidth="1"/>
    <col min="13550" max="13550" width="15.85546875" customWidth="1"/>
    <col min="13551" max="13551" width="14.28515625" customWidth="1"/>
    <col min="13552" max="13552" width="14.85546875" bestFit="1" customWidth="1"/>
    <col min="13553" max="13553" width="16.140625" customWidth="1"/>
    <col min="13554" max="13554" width="17.28515625" customWidth="1"/>
    <col min="13555" max="13555" width="15.85546875" bestFit="1" customWidth="1"/>
    <col min="13556" max="13556" width="18.7109375" bestFit="1" customWidth="1"/>
    <col min="13558" max="13558" width="14.28515625" bestFit="1" customWidth="1"/>
    <col min="13559" max="13559" width="18.7109375" bestFit="1" customWidth="1"/>
    <col min="13560" max="13561" width="15.85546875" bestFit="1" customWidth="1"/>
    <col min="13562" max="13562" width="14.85546875" bestFit="1" customWidth="1"/>
    <col min="13563" max="13563" width="14.28515625" bestFit="1" customWidth="1"/>
    <col min="13564" max="13564" width="15.28515625" customWidth="1"/>
    <col min="13565" max="13565" width="15.85546875" customWidth="1"/>
    <col min="13566" max="13566" width="14.28515625" customWidth="1"/>
    <col min="13567" max="13567" width="14.85546875" bestFit="1" customWidth="1"/>
    <col min="13568" max="13568" width="16.140625" customWidth="1"/>
    <col min="13569" max="13569" width="17.28515625" customWidth="1"/>
    <col min="13570" max="13570" width="15.85546875" bestFit="1" customWidth="1"/>
    <col min="13571" max="13571" width="18.7109375" bestFit="1" customWidth="1"/>
    <col min="13732" max="13732" width="5.7109375" customWidth="1"/>
    <col min="13733" max="13733" width="29" customWidth="1"/>
    <col min="13734" max="13734" width="17.140625" customWidth="1"/>
    <col min="13735" max="13735" width="11.140625" customWidth="1"/>
    <col min="13736" max="13736" width="15.7109375" customWidth="1"/>
    <col min="13737" max="13737" width="16.28515625" customWidth="1"/>
    <col min="13738" max="13738" width="21.140625" customWidth="1"/>
    <col min="13739" max="13739" width="13" customWidth="1"/>
    <col min="13740" max="13740" width="15.28515625" customWidth="1"/>
    <col min="13741" max="13742" width="14.28515625" customWidth="1"/>
    <col min="13743" max="13744" width="15" customWidth="1"/>
    <col min="13745" max="13745" width="17.7109375" customWidth="1"/>
    <col min="13746" max="13746" width="15.7109375" customWidth="1"/>
    <col min="13747" max="13748" width="15" customWidth="1"/>
    <col min="13749" max="13749" width="15.85546875" customWidth="1"/>
    <col min="13750" max="13750" width="17.85546875" customWidth="1"/>
    <col min="13751" max="13751" width="15.85546875" bestFit="1" customWidth="1"/>
    <col min="13752" max="13752" width="18.7109375" bestFit="1" customWidth="1"/>
    <col min="13753" max="13753" width="5.7109375" customWidth="1"/>
    <col min="13754" max="13754" width="16.5703125" customWidth="1"/>
    <col min="13755" max="13755" width="18.7109375" bestFit="1" customWidth="1"/>
    <col min="13756" max="13757" width="15.85546875" bestFit="1" customWidth="1"/>
    <col min="13758" max="13758" width="14.85546875" bestFit="1" customWidth="1"/>
    <col min="13759" max="13759" width="14.28515625" bestFit="1" customWidth="1"/>
    <col min="13760" max="13760" width="15.28515625" customWidth="1"/>
    <col min="13761" max="13761" width="15.85546875" customWidth="1"/>
    <col min="13762" max="13762" width="14.28515625" customWidth="1"/>
    <col min="13763" max="13763" width="14.85546875" bestFit="1" customWidth="1"/>
    <col min="13764" max="13764" width="16.140625" customWidth="1"/>
    <col min="13765" max="13765" width="17.28515625" customWidth="1"/>
    <col min="13766" max="13766" width="15.85546875" bestFit="1" customWidth="1"/>
    <col min="13767" max="13767" width="18.7109375" bestFit="1" customWidth="1"/>
    <col min="13769" max="13769" width="14.28515625" bestFit="1" customWidth="1"/>
    <col min="13770" max="13770" width="18.7109375" bestFit="1" customWidth="1"/>
    <col min="13771" max="13772" width="15.85546875" bestFit="1" customWidth="1"/>
    <col min="13773" max="13773" width="14.85546875" bestFit="1" customWidth="1"/>
    <col min="13774" max="13774" width="16.85546875" customWidth="1"/>
    <col min="13775" max="13775" width="15.28515625" customWidth="1"/>
    <col min="13776" max="13776" width="15.85546875" customWidth="1"/>
    <col min="13777" max="13777" width="14.28515625" customWidth="1"/>
    <col min="13778" max="13778" width="14.85546875" bestFit="1" customWidth="1"/>
    <col min="13779" max="13779" width="16.140625" customWidth="1"/>
    <col min="13780" max="13780" width="17.28515625" customWidth="1"/>
    <col min="13781" max="13781" width="15.85546875" bestFit="1" customWidth="1"/>
    <col min="13782" max="13782" width="18.7109375" bestFit="1" customWidth="1"/>
    <col min="13784" max="13784" width="14.28515625" bestFit="1" customWidth="1"/>
    <col min="13785" max="13785" width="18.7109375" bestFit="1" customWidth="1"/>
    <col min="13786" max="13787" width="15.85546875" bestFit="1" customWidth="1"/>
    <col min="13788" max="13788" width="14.85546875" bestFit="1" customWidth="1"/>
    <col min="13789" max="13789" width="14.28515625" bestFit="1" customWidth="1"/>
    <col min="13790" max="13790" width="15.28515625" customWidth="1"/>
    <col min="13791" max="13791" width="15.85546875" customWidth="1"/>
    <col min="13792" max="13792" width="14.28515625" customWidth="1"/>
    <col min="13793" max="13793" width="14.85546875" bestFit="1" customWidth="1"/>
    <col min="13794" max="13794" width="16.140625" customWidth="1"/>
    <col min="13795" max="13795" width="17.28515625" customWidth="1"/>
    <col min="13796" max="13796" width="15.85546875" bestFit="1" customWidth="1"/>
    <col min="13797" max="13797" width="18.7109375" bestFit="1" customWidth="1"/>
    <col min="13799" max="13799" width="14.28515625" bestFit="1" customWidth="1"/>
    <col min="13800" max="13800" width="18.7109375" bestFit="1" customWidth="1"/>
    <col min="13801" max="13802" width="15.85546875" bestFit="1" customWidth="1"/>
    <col min="13803" max="13803" width="14.85546875" bestFit="1" customWidth="1"/>
    <col min="13804" max="13804" width="14.28515625" bestFit="1" customWidth="1"/>
    <col min="13805" max="13805" width="15.28515625" customWidth="1"/>
    <col min="13806" max="13806" width="15.85546875" customWidth="1"/>
    <col min="13807" max="13807" width="14.28515625" customWidth="1"/>
    <col min="13808" max="13808" width="14.85546875" bestFit="1" customWidth="1"/>
    <col min="13809" max="13809" width="16.140625" customWidth="1"/>
    <col min="13810" max="13810" width="17.28515625" customWidth="1"/>
    <col min="13811" max="13811" width="15.85546875" bestFit="1" customWidth="1"/>
    <col min="13812" max="13812" width="18.7109375" bestFit="1" customWidth="1"/>
    <col min="13814" max="13814" width="14.28515625" bestFit="1" customWidth="1"/>
    <col min="13815" max="13815" width="18.7109375" bestFit="1" customWidth="1"/>
    <col min="13816" max="13817" width="15.85546875" bestFit="1" customWidth="1"/>
    <col min="13818" max="13818" width="14.85546875" bestFit="1" customWidth="1"/>
    <col min="13819" max="13819" width="14.28515625" bestFit="1" customWidth="1"/>
    <col min="13820" max="13820" width="15.28515625" customWidth="1"/>
    <col min="13821" max="13821" width="15.85546875" customWidth="1"/>
    <col min="13822" max="13822" width="14.28515625" customWidth="1"/>
    <col min="13823" max="13823" width="14.85546875" bestFit="1" customWidth="1"/>
    <col min="13824" max="13824" width="16.140625" customWidth="1"/>
    <col min="13825" max="13825" width="17.28515625" customWidth="1"/>
    <col min="13826" max="13826" width="15.85546875" bestFit="1" customWidth="1"/>
    <col min="13827" max="13827" width="18.7109375" bestFit="1" customWidth="1"/>
    <col min="13988" max="13988" width="5.7109375" customWidth="1"/>
    <col min="13989" max="13989" width="29" customWidth="1"/>
    <col min="13990" max="13990" width="17.140625" customWidth="1"/>
    <col min="13991" max="13991" width="11.140625" customWidth="1"/>
    <col min="13992" max="13992" width="15.7109375" customWidth="1"/>
    <col min="13993" max="13993" width="16.28515625" customWidth="1"/>
    <col min="13994" max="13994" width="21.140625" customWidth="1"/>
    <col min="13995" max="13995" width="13" customWidth="1"/>
    <col min="13996" max="13996" width="15.28515625" customWidth="1"/>
    <col min="13997" max="13998" width="14.28515625" customWidth="1"/>
    <col min="13999" max="14000" width="15" customWidth="1"/>
    <col min="14001" max="14001" width="17.7109375" customWidth="1"/>
    <col min="14002" max="14002" width="15.7109375" customWidth="1"/>
    <col min="14003" max="14004" width="15" customWidth="1"/>
    <col min="14005" max="14005" width="15.85546875" customWidth="1"/>
    <col min="14006" max="14006" width="17.85546875" customWidth="1"/>
    <col min="14007" max="14007" width="15.85546875" bestFit="1" customWidth="1"/>
    <col min="14008" max="14008" width="18.7109375" bestFit="1" customWidth="1"/>
    <col min="14009" max="14009" width="5.7109375" customWidth="1"/>
    <col min="14010" max="14010" width="16.5703125" customWidth="1"/>
    <col min="14011" max="14011" width="18.7109375" bestFit="1" customWidth="1"/>
    <col min="14012" max="14013" width="15.85546875" bestFit="1" customWidth="1"/>
    <col min="14014" max="14014" width="14.85546875" bestFit="1" customWidth="1"/>
    <col min="14015" max="14015" width="14.28515625" bestFit="1" customWidth="1"/>
    <col min="14016" max="14016" width="15.28515625" customWidth="1"/>
    <col min="14017" max="14017" width="15.85546875" customWidth="1"/>
    <col min="14018" max="14018" width="14.28515625" customWidth="1"/>
    <col min="14019" max="14019" width="14.85546875" bestFit="1" customWidth="1"/>
    <col min="14020" max="14020" width="16.140625" customWidth="1"/>
    <col min="14021" max="14021" width="17.28515625" customWidth="1"/>
    <col min="14022" max="14022" width="15.85546875" bestFit="1" customWidth="1"/>
    <col min="14023" max="14023" width="18.7109375" bestFit="1" customWidth="1"/>
    <col min="14025" max="14025" width="14.28515625" bestFit="1" customWidth="1"/>
    <col min="14026" max="14026" width="18.7109375" bestFit="1" customWidth="1"/>
    <col min="14027" max="14028" width="15.85546875" bestFit="1" customWidth="1"/>
    <col min="14029" max="14029" width="14.85546875" bestFit="1" customWidth="1"/>
    <col min="14030" max="14030" width="16.85546875" customWidth="1"/>
    <col min="14031" max="14031" width="15.28515625" customWidth="1"/>
    <col min="14032" max="14032" width="15.85546875" customWidth="1"/>
    <col min="14033" max="14033" width="14.28515625" customWidth="1"/>
    <col min="14034" max="14034" width="14.85546875" bestFit="1" customWidth="1"/>
    <col min="14035" max="14035" width="16.140625" customWidth="1"/>
    <col min="14036" max="14036" width="17.28515625" customWidth="1"/>
    <col min="14037" max="14037" width="15.85546875" bestFit="1" customWidth="1"/>
    <col min="14038" max="14038" width="18.7109375" bestFit="1" customWidth="1"/>
    <col min="14040" max="14040" width="14.28515625" bestFit="1" customWidth="1"/>
    <col min="14041" max="14041" width="18.7109375" bestFit="1" customWidth="1"/>
    <col min="14042" max="14043" width="15.85546875" bestFit="1" customWidth="1"/>
    <col min="14044" max="14044" width="14.85546875" bestFit="1" customWidth="1"/>
    <col min="14045" max="14045" width="14.28515625" bestFit="1" customWidth="1"/>
    <col min="14046" max="14046" width="15.28515625" customWidth="1"/>
    <col min="14047" max="14047" width="15.85546875" customWidth="1"/>
    <col min="14048" max="14048" width="14.28515625" customWidth="1"/>
    <col min="14049" max="14049" width="14.85546875" bestFit="1" customWidth="1"/>
    <col min="14050" max="14050" width="16.140625" customWidth="1"/>
    <col min="14051" max="14051" width="17.28515625" customWidth="1"/>
    <col min="14052" max="14052" width="15.85546875" bestFit="1" customWidth="1"/>
    <col min="14053" max="14053" width="18.7109375" bestFit="1" customWidth="1"/>
    <col min="14055" max="14055" width="14.28515625" bestFit="1" customWidth="1"/>
    <col min="14056" max="14056" width="18.7109375" bestFit="1" customWidth="1"/>
    <col min="14057" max="14058" width="15.85546875" bestFit="1" customWidth="1"/>
    <col min="14059" max="14059" width="14.85546875" bestFit="1" customWidth="1"/>
    <col min="14060" max="14060" width="14.28515625" bestFit="1" customWidth="1"/>
    <col min="14061" max="14061" width="15.28515625" customWidth="1"/>
    <col min="14062" max="14062" width="15.85546875" customWidth="1"/>
    <col min="14063" max="14063" width="14.28515625" customWidth="1"/>
    <col min="14064" max="14064" width="14.85546875" bestFit="1" customWidth="1"/>
    <col min="14065" max="14065" width="16.140625" customWidth="1"/>
    <col min="14066" max="14066" width="17.28515625" customWidth="1"/>
    <col min="14067" max="14067" width="15.85546875" bestFit="1" customWidth="1"/>
    <col min="14068" max="14068" width="18.7109375" bestFit="1" customWidth="1"/>
    <col min="14070" max="14070" width="14.28515625" bestFit="1" customWidth="1"/>
    <col min="14071" max="14071" width="18.7109375" bestFit="1" customWidth="1"/>
    <col min="14072" max="14073" width="15.85546875" bestFit="1" customWidth="1"/>
    <col min="14074" max="14074" width="14.85546875" bestFit="1" customWidth="1"/>
    <col min="14075" max="14075" width="14.28515625" bestFit="1" customWidth="1"/>
    <col min="14076" max="14076" width="15.28515625" customWidth="1"/>
    <col min="14077" max="14077" width="15.85546875" customWidth="1"/>
    <col min="14078" max="14078" width="14.28515625" customWidth="1"/>
    <col min="14079" max="14079" width="14.85546875" bestFit="1" customWidth="1"/>
    <col min="14080" max="14080" width="16.140625" customWidth="1"/>
    <col min="14081" max="14081" width="17.28515625" customWidth="1"/>
    <col min="14082" max="14082" width="15.85546875" bestFit="1" customWidth="1"/>
    <col min="14083" max="14083" width="18.7109375" bestFit="1" customWidth="1"/>
    <col min="14244" max="14244" width="5.7109375" customWidth="1"/>
    <col min="14245" max="14245" width="29" customWidth="1"/>
    <col min="14246" max="14246" width="17.140625" customWidth="1"/>
    <col min="14247" max="14247" width="11.140625" customWidth="1"/>
    <col min="14248" max="14248" width="15.7109375" customWidth="1"/>
    <col min="14249" max="14249" width="16.28515625" customWidth="1"/>
    <col min="14250" max="14250" width="21.140625" customWidth="1"/>
    <col min="14251" max="14251" width="13" customWidth="1"/>
    <col min="14252" max="14252" width="15.28515625" customWidth="1"/>
    <col min="14253" max="14254" width="14.28515625" customWidth="1"/>
    <col min="14255" max="14256" width="15" customWidth="1"/>
    <col min="14257" max="14257" width="17.7109375" customWidth="1"/>
    <col min="14258" max="14258" width="15.7109375" customWidth="1"/>
    <col min="14259" max="14260" width="15" customWidth="1"/>
    <col min="14261" max="14261" width="15.85546875" customWidth="1"/>
    <col min="14262" max="14262" width="17.85546875" customWidth="1"/>
    <col min="14263" max="14263" width="15.85546875" bestFit="1" customWidth="1"/>
    <col min="14264" max="14264" width="18.7109375" bestFit="1" customWidth="1"/>
    <col min="14265" max="14265" width="5.7109375" customWidth="1"/>
    <col min="14266" max="14266" width="16.5703125" customWidth="1"/>
    <col min="14267" max="14267" width="18.7109375" bestFit="1" customWidth="1"/>
    <col min="14268" max="14269" width="15.85546875" bestFit="1" customWidth="1"/>
    <col min="14270" max="14270" width="14.85546875" bestFit="1" customWidth="1"/>
    <col min="14271" max="14271" width="14.28515625" bestFit="1" customWidth="1"/>
    <col min="14272" max="14272" width="15.28515625" customWidth="1"/>
    <col min="14273" max="14273" width="15.85546875" customWidth="1"/>
    <col min="14274" max="14274" width="14.28515625" customWidth="1"/>
    <col min="14275" max="14275" width="14.85546875" bestFit="1" customWidth="1"/>
    <col min="14276" max="14276" width="16.140625" customWidth="1"/>
    <col min="14277" max="14277" width="17.28515625" customWidth="1"/>
    <col min="14278" max="14278" width="15.85546875" bestFit="1" customWidth="1"/>
    <col min="14279" max="14279" width="18.7109375" bestFit="1" customWidth="1"/>
    <col min="14281" max="14281" width="14.28515625" bestFit="1" customWidth="1"/>
    <col min="14282" max="14282" width="18.7109375" bestFit="1" customWidth="1"/>
    <col min="14283" max="14284" width="15.85546875" bestFit="1" customWidth="1"/>
    <col min="14285" max="14285" width="14.85546875" bestFit="1" customWidth="1"/>
    <col min="14286" max="14286" width="16.85546875" customWidth="1"/>
    <col min="14287" max="14287" width="15.28515625" customWidth="1"/>
    <col min="14288" max="14288" width="15.85546875" customWidth="1"/>
    <col min="14289" max="14289" width="14.28515625" customWidth="1"/>
    <col min="14290" max="14290" width="14.85546875" bestFit="1" customWidth="1"/>
    <col min="14291" max="14291" width="16.140625" customWidth="1"/>
    <col min="14292" max="14292" width="17.28515625" customWidth="1"/>
    <col min="14293" max="14293" width="15.85546875" bestFit="1" customWidth="1"/>
    <col min="14294" max="14294" width="18.7109375" bestFit="1" customWidth="1"/>
    <col min="14296" max="14296" width="14.28515625" bestFit="1" customWidth="1"/>
    <col min="14297" max="14297" width="18.7109375" bestFit="1" customWidth="1"/>
    <col min="14298" max="14299" width="15.85546875" bestFit="1" customWidth="1"/>
    <col min="14300" max="14300" width="14.85546875" bestFit="1" customWidth="1"/>
    <col min="14301" max="14301" width="14.28515625" bestFit="1" customWidth="1"/>
    <col min="14302" max="14302" width="15.28515625" customWidth="1"/>
    <col min="14303" max="14303" width="15.85546875" customWidth="1"/>
    <col min="14304" max="14304" width="14.28515625" customWidth="1"/>
    <col min="14305" max="14305" width="14.85546875" bestFit="1" customWidth="1"/>
    <col min="14306" max="14306" width="16.140625" customWidth="1"/>
    <col min="14307" max="14307" width="17.28515625" customWidth="1"/>
    <col min="14308" max="14308" width="15.85546875" bestFit="1" customWidth="1"/>
    <col min="14309" max="14309" width="18.7109375" bestFit="1" customWidth="1"/>
    <col min="14311" max="14311" width="14.28515625" bestFit="1" customWidth="1"/>
    <col min="14312" max="14312" width="18.7109375" bestFit="1" customWidth="1"/>
    <col min="14313" max="14314" width="15.85546875" bestFit="1" customWidth="1"/>
    <col min="14315" max="14315" width="14.85546875" bestFit="1" customWidth="1"/>
    <col min="14316" max="14316" width="14.28515625" bestFit="1" customWidth="1"/>
    <col min="14317" max="14317" width="15.28515625" customWidth="1"/>
    <col min="14318" max="14318" width="15.85546875" customWidth="1"/>
    <col min="14319" max="14319" width="14.28515625" customWidth="1"/>
    <col min="14320" max="14320" width="14.85546875" bestFit="1" customWidth="1"/>
    <col min="14321" max="14321" width="16.140625" customWidth="1"/>
    <col min="14322" max="14322" width="17.28515625" customWidth="1"/>
    <col min="14323" max="14323" width="15.85546875" bestFit="1" customWidth="1"/>
    <col min="14324" max="14324" width="18.7109375" bestFit="1" customWidth="1"/>
    <col min="14326" max="14326" width="14.28515625" bestFit="1" customWidth="1"/>
    <col min="14327" max="14327" width="18.7109375" bestFit="1" customWidth="1"/>
    <col min="14328" max="14329" width="15.85546875" bestFit="1" customWidth="1"/>
    <col min="14330" max="14330" width="14.85546875" bestFit="1" customWidth="1"/>
    <col min="14331" max="14331" width="14.28515625" bestFit="1" customWidth="1"/>
    <col min="14332" max="14332" width="15.28515625" customWidth="1"/>
    <col min="14333" max="14333" width="15.85546875" customWidth="1"/>
    <col min="14334" max="14334" width="14.28515625" customWidth="1"/>
    <col min="14335" max="14335" width="14.85546875" bestFit="1" customWidth="1"/>
    <col min="14336" max="14336" width="16.140625" customWidth="1"/>
    <col min="14337" max="14337" width="17.28515625" customWidth="1"/>
    <col min="14338" max="14338" width="15.85546875" bestFit="1" customWidth="1"/>
    <col min="14339" max="14339" width="18.7109375" bestFit="1" customWidth="1"/>
    <col min="14500" max="14500" width="5.7109375" customWidth="1"/>
    <col min="14501" max="14501" width="29" customWidth="1"/>
    <col min="14502" max="14502" width="17.140625" customWidth="1"/>
    <col min="14503" max="14503" width="11.140625" customWidth="1"/>
    <col min="14504" max="14504" width="15.7109375" customWidth="1"/>
    <col min="14505" max="14505" width="16.28515625" customWidth="1"/>
    <col min="14506" max="14506" width="21.140625" customWidth="1"/>
    <col min="14507" max="14507" width="13" customWidth="1"/>
    <col min="14508" max="14508" width="15.28515625" customWidth="1"/>
    <col min="14509" max="14510" width="14.28515625" customWidth="1"/>
    <col min="14511" max="14512" width="15" customWidth="1"/>
    <col min="14513" max="14513" width="17.7109375" customWidth="1"/>
    <col min="14514" max="14514" width="15.7109375" customWidth="1"/>
    <col min="14515" max="14516" width="15" customWidth="1"/>
    <col min="14517" max="14517" width="15.85546875" customWidth="1"/>
    <col min="14518" max="14518" width="17.85546875" customWidth="1"/>
    <col min="14519" max="14519" width="15.85546875" bestFit="1" customWidth="1"/>
    <col min="14520" max="14520" width="18.7109375" bestFit="1" customWidth="1"/>
    <col min="14521" max="14521" width="5.7109375" customWidth="1"/>
    <col min="14522" max="14522" width="16.5703125" customWidth="1"/>
    <col min="14523" max="14523" width="18.7109375" bestFit="1" customWidth="1"/>
    <col min="14524" max="14525" width="15.85546875" bestFit="1" customWidth="1"/>
    <col min="14526" max="14526" width="14.85546875" bestFit="1" customWidth="1"/>
    <col min="14527" max="14527" width="14.28515625" bestFit="1" customWidth="1"/>
    <col min="14528" max="14528" width="15.28515625" customWidth="1"/>
    <col min="14529" max="14529" width="15.85546875" customWidth="1"/>
    <col min="14530" max="14530" width="14.28515625" customWidth="1"/>
    <col min="14531" max="14531" width="14.85546875" bestFit="1" customWidth="1"/>
    <col min="14532" max="14532" width="16.140625" customWidth="1"/>
    <col min="14533" max="14533" width="17.28515625" customWidth="1"/>
    <col min="14534" max="14534" width="15.85546875" bestFit="1" customWidth="1"/>
    <col min="14535" max="14535" width="18.7109375" bestFit="1" customWidth="1"/>
    <col min="14537" max="14537" width="14.28515625" bestFit="1" customWidth="1"/>
    <col min="14538" max="14538" width="18.7109375" bestFit="1" customWidth="1"/>
    <col min="14539" max="14540" width="15.85546875" bestFit="1" customWidth="1"/>
    <col min="14541" max="14541" width="14.85546875" bestFit="1" customWidth="1"/>
    <col min="14542" max="14542" width="16.85546875" customWidth="1"/>
    <col min="14543" max="14543" width="15.28515625" customWidth="1"/>
    <col min="14544" max="14544" width="15.85546875" customWidth="1"/>
    <col min="14545" max="14545" width="14.28515625" customWidth="1"/>
    <col min="14546" max="14546" width="14.85546875" bestFit="1" customWidth="1"/>
    <col min="14547" max="14547" width="16.140625" customWidth="1"/>
    <col min="14548" max="14548" width="17.28515625" customWidth="1"/>
    <col min="14549" max="14549" width="15.85546875" bestFit="1" customWidth="1"/>
    <col min="14550" max="14550" width="18.7109375" bestFit="1" customWidth="1"/>
    <col min="14552" max="14552" width="14.28515625" bestFit="1" customWidth="1"/>
    <col min="14553" max="14553" width="18.7109375" bestFit="1" customWidth="1"/>
    <col min="14554" max="14555" width="15.85546875" bestFit="1" customWidth="1"/>
    <col min="14556" max="14556" width="14.85546875" bestFit="1" customWidth="1"/>
    <col min="14557" max="14557" width="14.28515625" bestFit="1" customWidth="1"/>
    <col min="14558" max="14558" width="15.28515625" customWidth="1"/>
    <col min="14559" max="14559" width="15.85546875" customWidth="1"/>
    <col min="14560" max="14560" width="14.28515625" customWidth="1"/>
    <col min="14561" max="14561" width="14.85546875" bestFit="1" customWidth="1"/>
    <col min="14562" max="14562" width="16.140625" customWidth="1"/>
    <col min="14563" max="14563" width="17.28515625" customWidth="1"/>
    <col min="14564" max="14564" width="15.85546875" bestFit="1" customWidth="1"/>
    <col min="14565" max="14565" width="18.7109375" bestFit="1" customWidth="1"/>
    <col min="14567" max="14567" width="14.28515625" bestFit="1" customWidth="1"/>
    <col min="14568" max="14568" width="18.7109375" bestFit="1" customWidth="1"/>
    <col min="14569" max="14570" width="15.85546875" bestFit="1" customWidth="1"/>
    <col min="14571" max="14571" width="14.85546875" bestFit="1" customWidth="1"/>
    <col min="14572" max="14572" width="14.28515625" bestFit="1" customWidth="1"/>
    <col min="14573" max="14573" width="15.28515625" customWidth="1"/>
    <col min="14574" max="14574" width="15.85546875" customWidth="1"/>
    <col min="14575" max="14575" width="14.28515625" customWidth="1"/>
    <col min="14576" max="14576" width="14.85546875" bestFit="1" customWidth="1"/>
    <col min="14577" max="14577" width="16.140625" customWidth="1"/>
    <col min="14578" max="14578" width="17.28515625" customWidth="1"/>
    <col min="14579" max="14579" width="15.85546875" bestFit="1" customWidth="1"/>
    <col min="14580" max="14580" width="18.7109375" bestFit="1" customWidth="1"/>
    <col min="14582" max="14582" width="14.28515625" bestFit="1" customWidth="1"/>
    <col min="14583" max="14583" width="18.7109375" bestFit="1" customWidth="1"/>
    <col min="14584" max="14585" width="15.85546875" bestFit="1" customWidth="1"/>
    <col min="14586" max="14586" width="14.85546875" bestFit="1" customWidth="1"/>
    <col min="14587" max="14587" width="14.28515625" bestFit="1" customWidth="1"/>
    <col min="14588" max="14588" width="15.28515625" customWidth="1"/>
    <col min="14589" max="14589" width="15.85546875" customWidth="1"/>
    <col min="14590" max="14590" width="14.28515625" customWidth="1"/>
    <col min="14591" max="14591" width="14.85546875" bestFit="1" customWidth="1"/>
    <col min="14592" max="14592" width="16.140625" customWidth="1"/>
    <col min="14593" max="14593" width="17.28515625" customWidth="1"/>
    <col min="14594" max="14594" width="15.85546875" bestFit="1" customWidth="1"/>
    <col min="14595" max="14595" width="18.7109375" bestFit="1" customWidth="1"/>
    <col min="14756" max="14756" width="5.7109375" customWidth="1"/>
    <col min="14757" max="14757" width="29" customWidth="1"/>
    <col min="14758" max="14758" width="17.140625" customWidth="1"/>
    <col min="14759" max="14759" width="11.140625" customWidth="1"/>
    <col min="14760" max="14760" width="15.7109375" customWidth="1"/>
    <col min="14761" max="14761" width="16.28515625" customWidth="1"/>
    <col min="14762" max="14762" width="21.140625" customWidth="1"/>
    <col min="14763" max="14763" width="13" customWidth="1"/>
    <col min="14764" max="14764" width="15.28515625" customWidth="1"/>
    <col min="14765" max="14766" width="14.28515625" customWidth="1"/>
    <col min="14767" max="14768" width="15" customWidth="1"/>
    <col min="14769" max="14769" width="17.7109375" customWidth="1"/>
    <col min="14770" max="14770" width="15.7109375" customWidth="1"/>
    <col min="14771" max="14772" width="15" customWidth="1"/>
    <col min="14773" max="14773" width="15.85546875" customWidth="1"/>
    <col min="14774" max="14774" width="17.85546875" customWidth="1"/>
    <col min="14775" max="14775" width="15.85546875" bestFit="1" customWidth="1"/>
    <col min="14776" max="14776" width="18.7109375" bestFit="1" customWidth="1"/>
    <col min="14777" max="14777" width="5.7109375" customWidth="1"/>
    <col min="14778" max="14778" width="16.5703125" customWidth="1"/>
    <col min="14779" max="14779" width="18.7109375" bestFit="1" customWidth="1"/>
    <col min="14780" max="14781" width="15.85546875" bestFit="1" customWidth="1"/>
    <col min="14782" max="14782" width="14.85546875" bestFit="1" customWidth="1"/>
    <col min="14783" max="14783" width="14.28515625" bestFit="1" customWidth="1"/>
    <col min="14784" max="14784" width="15.28515625" customWidth="1"/>
    <col min="14785" max="14785" width="15.85546875" customWidth="1"/>
    <col min="14786" max="14786" width="14.28515625" customWidth="1"/>
    <col min="14787" max="14787" width="14.85546875" bestFit="1" customWidth="1"/>
    <col min="14788" max="14788" width="16.140625" customWidth="1"/>
    <col min="14789" max="14789" width="17.28515625" customWidth="1"/>
    <col min="14790" max="14790" width="15.85546875" bestFit="1" customWidth="1"/>
    <col min="14791" max="14791" width="18.7109375" bestFit="1" customWidth="1"/>
    <col min="14793" max="14793" width="14.28515625" bestFit="1" customWidth="1"/>
    <col min="14794" max="14794" width="18.7109375" bestFit="1" customWidth="1"/>
    <col min="14795" max="14796" width="15.85546875" bestFit="1" customWidth="1"/>
    <col min="14797" max="14797" width="14.85546875" bestFit="1" customWidth="1"/>
    <col min="14798" max="14798" width="16.85546875" customWidth="1"/>
    <col min="14799" max="14799" width="15.28515625" customWidth="1"/>
    <col min="14800" max="14800" width="15.85546875" customWidth="1"/>
    <col min="14801" max="14801" width="14.28515625" customWidth="1"/>
    <col min="14802" max="14802" width="14.85546875" bestFit="1" customWidth="1"/>
    <col min="14803" max="14803" width="16.140625" customWidth="1"/>
    <col min="14804" max="14804" width="17.28515625" customWidth="1"/>
    <col min="14805" max="14805" width="15.85546875" bestFit="1" customWidth="1"/>
    <col min="14806" max="14806" width="18.7109375" bestFit="1" customWidth="1"/>
    <col min="14808" max="14808" width="14.28515625" bestFit="1" customWidth="1"/>
    <col min="14809" max="14809" width="18.7109375" bestFit="1" customWidth="1"/>
    <col min="14810" max="14811" width="15.85546875" bestFit="1" customWidth="1"/>
    <col min="14812" max="14812" width="14.85546875" bestFit="1" customWidth="1"/>
    <col min="14813" max="14813" width="14.28515625" bestFit="1" customWidth="1"/>
    <col min="14814" max="14814" width="15.28515625" customWidth="1"/>
    <col min="14815" max="14815" width="15.85546875" customWidth="1"/>
    <col min="14816" max="14816" width="14.28515625" customWidth="1"/>
    <col min="14817" max="14817" width="14.85546875" bestFit="1" customWidth="1"/>
    <col min="14818" max="14818" width="16.140625" customWidth="1"/>
    <col min="14819" max="14819" width="17.28515625" customWidth="1"/>
    <col min="14820" max="14820" width="15.85546875" bestFit="1" customWidth="1"/>
    <col min="14821" max="14821" width="18.7109375" bestFit="1" customWidth="1"/>
    <col min="14823" max="14823" width="14.28515625" bestFit="1" customWidth="1"/>
    <col min="14824" max="14824" width="18.7109375" bestFit="1" customWidth="1"/>
    <col min="14825" max="14826" width="15.85546875" bestFit="1" customWidth="1"/>
    <col min="14827" max="14827" width="14.85546875" bestFit="1" customWidth="1"/>
    <col min="14828" max="14828" width="14.28515625" bestFit="1" customWidth="1"/>
    <col min="14829" max="14829" width="15.28515625" customWidth="1"/>
    <col min="14830" max="14830" width="15.85546875" customWidth="1"/>
    <col min="14831" max="14831" width="14.28515625" customWidth="1"/>
    <col min="14832" max="14832" width="14.85546875" bestFit="1" customWidth="1"/>
    <col min="14833" max="14833" width="16.140625" customWidth="1"/>
    <col min="14834" max="14834" width="17.28515625" customWidth="1"/>
    <col min="14835" max="14835" width="15.85546875" bestFit="1" customWidth="1"/>
    <col min="14836" max="14836" width="18.7109375" bestFit="1" customWidth="1"/>
    <col min="14838" max="14838" width="14.28515625" bestFit="1" customWidth="1"/>
    <col min="14839" max="14839" width="18.7109375" bestFit="1" customWidth="1"/>
    <col min="14840" max="14841" width="15.85546875" bestFit="1" customWidth="1"/>
    <col min="14842" max="14842" width="14.85546875" bestFit="1" customWidth="1"/>
    <col min="14843" max="14843" width="14.28515625" bestFit="1" customWidth="1"/>
    <col min="14844" max="14844" width="15.28515625" customWidth="1"/>
    <col min="14845" max="14845" width="15.85546875" customWidth="1"/>
    <col min="14846" max="14846" width="14.28515625" customWidth="1"/>
    <col min="14847" max="14847" width="14.85546875" bestFit="1" customWidth="1"/>
    <col min="14848" max="14848" width="16.140625" customWidth="1"/>
    <col min="14849" max="14849" width="17.28515625" customWidth="1"/>
    <col min="14850" max="14850" width="15.85546875" bestFit="1" customWidth="1"/>
    <col min="14851" max="14851" width="18.7109375" bestFit="1" customWidth="1"/>
    <col min="15012" max="15012" width="5.7109375" customWidth="1"/>
    <col min="15013" max="15013" width="29" customWidth="1"/>
    <col min="15014" max="15014" width="17.140625" customWidth="1"/>
    <col min="15015" max="15015" width="11.140625" customWidth="1"/>
    <col min="15016" max="15016" width="15.7109375" customWidth="1"/>
    <col min="15017" max="15017" width="16.28515625" customWidth="1"/>
    <col min="15018" max="15018" width="21.140625" customWidth="1"/>
    <col min="15019" max="15019" width="13" customWidth="1"/>
    <col min="15020" max="15020" width="15.28515625" customWidth="1"/>
    <col min="15021" max="15022" width="14.28515625" customWidth="1"/>
    <col min="15023" max="15024" width="15" customWidth="1"/>
    <col min="15025" max="15025" width="17.7109375" customWidth="1"/>
    <col min="15026" max="15026" width="15.7109375" customWidth="1"/>
    <col min="15027" max="15028" width="15" customWidth="1"/>
    <col min="15029" max="15029" width="15.85546875" customWidth="1"/>
    <col min="15030" max="15030" width="17.85546875" customWidth="1"/>
    <col min="15031" max="15031" width="15.85546875" bestFit="1" customWidth="1"/>
    <col min="15032" max="15032" width="18.7109375" bestFit="1" customWidth="1"/>
    <col min="15033" max="15033" width="5.7109375" customWidth="1"/>
    <col min="15034" max="15034" width="16.5703125" customWidth="1"/>
    <col min="15035" max="15035" width="18.7109375" bestFit="1" customWidth="1"/>
    <col min="15036" max="15037" width="15.85546875" bestFit="1" customWidth="1"/>
    <col min="15038" max="15038" width="14.85546875" bestFit="1" customWidth="1"/>
    <col min="15039" max="15039" width="14.28515625" bestFit="1" customWidth="1"/>
    <col min="15040" max="15040" width="15.28515625" customWidth="1"/>
    <col min="15041" max="15041" width="15.85546875" customWidth="1"/>
    <col min="15042" max="15042" width="14.28515625" customWidth="1"/>
    <col min="15043" max="15043" width="14.85546875" bestFit="1" customWidth="1"/>
    <col min="15044" max="15044" width="16.140625" customWidth="1"/>
    <col min="15045" max="15045" width="17.28515625" customWidth="1"/>
    <col min="15046" max="15046" width="15.85546875" bestFit="1" customWidth="1"/>
    <col min="15047" max="15047" width="18.7109375" bestFit="1" customWidth="1"/>
    <col min="15049" max="15049" width="14.28515625" bestFit="1" customWidth="1"/>
    <col min="15050" max="15050" width="18.7109375" bestFit="1" customWidth="1"/>
    <col min="15051" max="15052" width="15.85546875" bestFit="1" customWidth="1"/>
    <col min="15053" max="15053" width="14.85546875" bestFit="1" customWidth="1"/>
    <col min="15054" max="15054" width="16.85546875" customWidth="1"/>
    <col min="15055" max="15055" width="15.28515625" customWidth="1"/>
    <col min="15056" max="15056" width="15.85546875" customWidth="1"/>
    <col min="15057" max="15057" width="14.28515625" customWidth="1"/>
    <col min="15058" max="15058" width="14.85546875" bestFit="1" customWidth="1"/>
    <col min="15059" max="15059" width="16.140625" customWidth="1"/>
    <col min="15060" max="15060" width="17.28515625" customWidth="1"/>
    <col min="15061" max="15061" width="15.85546875" bestFit="1" customWidth="1"/>
    <col min="15062" max="15062" width="18.7109375" bestFit="1" customWidth="1"/>
    <col min="15064" max="15064" width="14.28515625" bestFit="1" customWidth="1"/>
    <col min="15065" max="15065" width="18.7109375" bestFit="1" customWidth="1"/>
    <col min="15066" max="15067" width="15.85546875" bestFit="1" customWidth="1"/>
    <col min="15068" max="15068" width="14.85546875" bestFit="1" customWidth="1"/>
    <col min="15069" max="15069" width="14.28515625" bestFit="1" customWidth="1"/>
    <col min="15070" max="15070" width="15.28515625" customWidth="1"/>
    <col min="15071" max="15071" width="15.85546875" customWidth="1"/>
    <col min="15072" max="15072" width="14.28515625" customWidth="1"/>
    <col min="15073" max="15073" width="14.85546875" bestFit="1" customWidth="1"/>
    <col min="15074" max="15074" width="16.140625" customWidth="1"/>
    <col min="15075" max="15075" width="17.28515625" customWidth="1"/>
    <col min="15076" max="15076" width="15.85546875" bestFit="1" customWidth="1"/>
    <col min="15077" max="15077" width="18.7109375" bestFit="1" customWidth="1"/>
    <col min="15079" max="15079" width="14.28515625" bestFit="1" customWidth="1"/>
    <col min="15080" max="15080" width="18.7109375" bestFit="1" customWidth="1"/>
    <col min="15081" max="15082" width="15.85546875" bestFit="1" customWidth="1"/>
    <col min="15083" max="15083" width="14.85546875" bestFit="1" customWidth="1"/>
    <col min="15084" max="15084" width="14.28515625" bestFit="1" customWidth="1"/>
    <col min="15085" max="15085" width="15.28515625" customWidth="1"/>
    <col min="15086" max="15086" width="15.85546875" customWidth="1"/>
    <col min="15087" max="15087" width="14.28515625" customWidth="1"/>
    <col min="15088" max="15088" width="14.85546875" bestFit="1" customWidth="1"/>
    <col min="15089" max="15089" width="16.140625" customWidth="1"/>
    <col min="15090" max="15090" width="17.28515625" customWidth="1"/>
    <col min="15091" max="15091" width="15.85546875" bestFit="1" customWidth="1"/>
    <col min="15092" max="15092" width="18.7109375" bestFit="1" customWidth="1"/>
    <col min="15094" max="15094" width="14.28515625" bestFit="1" customWidth="1"/>
    <col min="15095" max="15095" width="18.7109375" bestFit="1" customWidth="1"/>
    <col min="15096" max="15097" width="15.85546875" bestFit="1" customWidth="1"/>
    <col min="15098" max="15098" width="14.85546875" bestFit="1" customWidth="1"/>
    <col min="15099" max="15099" width="14.28515625" bestFit="1" customWidth="1"/>
    <col min="15100" max="15100" width="15.28515625" customWidth="1"/>
    <col min="15101" max="15101" width="15.85546875" customWidth="1"/>
    <col min="15102" max="15102" width="14.28515625" customWidth="1"/>
    <col min="15103" max="15103" width="14.85546875" bestFit="1" customWidth="1"/>
    <col min="15104" max="15104" width="16.140625" customWidth="1"/>
    <col min="15105" max="15105" width="17.28515625" customWidth="1"/>
    <col min="15106" max="15106" width="15.85546875" bestFit="1" customWidth="1"/>
    <col min="15107" max="15107" width="18.7109375" bestFit="1" customWidth="1"/>
    <col min="15268" max="15268" width="5.7109375" customWidth="1"/>
    <col min="15269" max="15269" width="29" customWidth="1"/>
    <col min="15270" max="15270" width="17.140625" customWidth="1"/>
    <col min="15271" max="15271" width="11.140625" customWidth="1"/>
    <col min="15272" max="15272" width="15.7109375" customWidth="1"/>
    <col min="15273" max="15273" width="16.28515625" customWidth="1"/>
    <col min="15274" max="15274" width="21.140625" customWidth="1"/>
    <col min="15275" max="15275" width="13" customWidth="1"/>
    <col min="15276" max="15276" width="15.28515625" customWidth="1"/>
    <col min="15277" max="15278" width="14.28515625" customWidth="1"/>
    <col min="15279" max="15280" width="15" customWidth="1"/>
    <col min="15281" max="15281" width="17.7109375" customWidth="1"/>
    <col min="15282" max="15282" width="15.7109375" customWidth="1"/>
    <col min="15283" max="15284" width="15" customWidth="1"/>
    <col min="15285" max="15285" width="15.85546875" customWidth="1"/>
    <col min="15286" max="15286" width="17.85546875" customWidth="1"/>
    <col min="15287" max="15287" width="15.85546875" bestFit="1" customWidth="1"/>
    <col min="15288" max="15288" width="18.7109375" bestFit="1" customWidth="1"/>
    <col min="15289" max="15289" width="5.7109375" customWidth="1"/>
    <col min="15290" max="15290" width="16.5703125" customWidth="1"/>
    <col min="15291" max="15291" width="18.7109375" bestFit="1" customWidth="1"/>
    <col min="15292" max="15293" width="15.85546875" bestFit="1" customWidth="1"/>
    <col min="15294" max="15294" width="14.85546875" bestFit="1" customWidth="1"/>
    <col min="15295" max="15295" width="14.28515625" bestFit="1" customWidth="1"/>
    <col min="15296" max="15296" width="15.28515625" customWidth="1"/>
    <col min="15297" max="15297" width="15.85546875" customWidth="1"/>
    <col min="15298" max="15298" width="14.28515625" customWidth="1"/>
    <col min="15299" max="15299" width="14.85546875" bestFit="1" customWidth="1"/>
    <col min="15300" max="15300" width="16.140625" customWidth="1"/>
    <col min="15301" max="15301" width="17.28515625" customWidth="1"/>
    <col min="15302" max="15302" width="15.85546875" bestFit="1" customWidth="1"/>
    <col min="15303" max="15303" width="18.7109375" bestFit="1" customWidth="1"/>
    <col min="15305" max="15305" width="14.28515625" bestFit="1" customWidth="1"/>
    <col min="15306" max="15306" width="18.7109375" bestFit="1" customWidth="1"/>
    <col min="15307" max="15308" width="15.85546875" bestFit="1" customWidth="1"/>
    <col min="15309" max="15309" width="14.85546875" bestFit="1" customWidth="1"/>
    <col min="15310" max="15310" width="16.85546875" customWidth="1"/>
    <col min="15311" max="15311" width="15.28515625" customWidth="1"/>
    <col min="15312" max="15312" width="15.85546875" customWidth="1"/>
    <col min="15313" max="15313" width="14.28515625" customWidth="1"/>
    <col min="15314" max="15314" width="14.85546875" bestFit="1" customWidth="1"/>
    <col min="15315" max="15315" width="16.140625" customWidth="1"/>
    <col min="15316" max="15316" width="17.28515625" customWidth="1"/>
    <col min="15317" max="15317" width="15.85546875" bestFit="1" customWidth="1"/>
    <col min="15318" max="15318" width="18.7109375" bestFit="1" customWidth="1"/>
    <col min="15320" max="15320" width="14.28515625" bestFit="1" customWidth="1"/>
    <col min="15321" max="15321" width="18.7109375" bestFit="1" customWidth="1"/>
    <col min="15322" max="15323" width="15.85546875" bestFit="1" customWidth="1"/>
    <col min="15324" max="15324" width="14.85546875" bestFit="1" customWidth="1"/>
    <col min="15325" max="15325" width="14.28515625" bestFit="1" customWidth="1"/>
    <col min="15326" max="15326" width="15.28515625" customWidth="1"/>
    <col min="15327" max="15327" width="15.85546875" customWidth="1"/>
    <col min="15328" max="15328" width="14.28515625" customWidth="1"/>
    <col min="15329" max="15329" width="14.85546875" bestFit="1" customWidth="1"/>
    <col min="15330" max="15330" width="16.140625" customWidth="1"/>
    <col min="15331" max="15331" width="17.28515625" customWidth="1"/>
    <col min="15332" max="15332" width="15.85546875" bestFit="1" customWidth="1"/>
    <col min="15333" max="15333" width="18.7109375" bestFit="1" customWidth="1"/>
    <col min="15335" max="15335" width="14.28515625" bestFit="1" customWidth="1"/>
    <col min="15336" max="15336" width="18.7109375" bestFit="1" customWidth="1"/>
    <col min="15337" max="15338" width="15.85546875" bestFit="1" customWidth="1"/>
    <col min="15339" max="15339" width="14.85546875" bestFit="1" customWidth="1"/>
    <col min="15340" max="15340" width="14.28515625" bestFit="1" customWidth="1"/>
    <col min="15341" max="15341" width="15.28515625" customWidth="1"/>
    <col min="15342" max="15342" width="15.85546875" customWidth="1"/>
    <col min="15343" max="15343" width="14.28515625" customWidth="1"/>
    <col min="15344" max="15344" width="14.85546875" bestFit="1" customWidth="1"/>
    <col min="15345" max="15345" width="16.140625" customWidth="1"/>
    <col min="15346" max="15346" width="17.28515625" customWidth="1"/>
    <col min="15347" max="15347" width="15.85546875" bestFit="1" customWidth="1"/>
    <col min="15348" max="15348" width="18.7109375" bestFit="1" customWidth="1"/>
    <col min="15350" max="15350" width="14.28515625" bestFit="1" customWidth="1"/>
    <col min="15351" max="15351" width="18.7109375" bestFit="1" customWidth="1"/>
    <col min="15352" max="15353" width="15.85546875" bestFit="1" customWidth="1"/>
    <col min="15354" max="15354" width="14.85546875" bestFit="1" customWidth="1"/>
    <col min="15355" max="15355" width="14.28515625" bestFit="1" customWidth="1"/>
    <col min="15356" max="15356" width="15.28515625" customWidth="1"/>
    <col min="15357" max="15357" width="15.85546875" customWidth="1"/>
    <col min="15358" max="15358" width="14.28515625" customWidth="1"/>
    <col min="15359" max="15359" width="14.85546875" bestFit="1" customWidth="1"/>
    <col min="15360" max="15360" width="16.140625" customWidth="1"/>
    <col min="15361" max="15361" width="17.28515625" customWidth="1"/>
    <col min="15362" max="15362" width="15.85546875" bestFit="1" customWidth="1"/>
    <col min="15363" max="15363" width="18.7109375" bestFit="1" customWidth="1"/>
    <col min="15524" max="15524" width="5.7109375" customWidth="1"/>
    <col min="15525" max="15525" width="29" customWidth="1"/>
    <col min="15526" max="15526" width="17.140625" customWidth="1"/>
    <col min="15527" max="15527" width="11.140625" customWidth="1"/>
    <col min="15528" max="15528" width="15.7109375" customWidth="1"/>
    <col min="15529" max="15529" width="16.28515625" customWidth="1"/>
    <col min="15530" max="15530" width="21.140625" customWidth="1"/>
    <col min="15531" max="15531" width="13" customWidth="1"/>
    <col min="15532" max="15532" width="15.28515625" customWidth="1"/>
    <col min="15533" max="15534" width="14.28515625" customWidth="1"/>
    <col min="15535" max="15536" width="15" customWidth="1"/>
    <col min="15537" max="15537" width="17.7109375" customWidth="1"/>
    <col min="15538" max="15538" width="15.7109375" customWidth="1"/>
    <col min="15539" max="15540" width="15" customWidth="1"/>
    <col min="15541" max="15541" width="15.85546875" customWidth="1"/>
    <col min="15542" max="15542" width="17.85546875" customWidth="1"/>
    <col min="15543" max="15543" width="15.85546875" bestFit="1" customWidth="1"/>
    <col min="15544" max="15544" width="18.7109375" bestFit="1" customWidth="1"/>
    <col min="15545" max="15545" width="5.7109375" customWidth="1"/>
    <col min="15546" max="15546" width="16.5703125" customWidth="1"/>
    <col min="15547" max="15547" width="18.7109375" bestFit="1" customWidth="1"/>
    <col min="15548" max="15549" width="15.85546875" bestFit="1" customWidth="1"/>
    <col min="15550" max="15550" width="14.85546875" bestFit="1" customWidth="1"/>
    <col min="15551" max="15551" width="14.28515625" bestFit="1" customWidth="1"/>
    <col min="15552" max="15552" width="15.28515625" customWidth="1"/>
    <col min="15553" max="15553" width="15.85546875" customWidth="1"/>
    <col min="15554" max="15554" width="14.28515625" customWidth="1"/>
    <col min="15555" max="15555" width="14.85546875" bestFit="1" customWidth="1"/>
    <col min="15556" max="15556" width="16.140625" customWidth="1"/>
    <col min="15557" max="15557" width="17.28515625" customWidth="1"/>
    <col min="15558" max="15558" width="15.85546875" bestFit="1" customWidth="1"/>
    <col min="15559" max="15559" width="18.7109375" bestFit="1" customWidth="1"/>
    <col min="15561" max="15561" width="14.28515625" bestFit="1" customWidth="1"/>
    <col min="15562" max="15562" width="18.7109375" bestFit="1" customWidth="1"/>
    <col min="15563" max="15564" width="15.85546875" bestFit="1" customWidth="1"/>
    <col min="15565" max="15565" width="14.85546875" bestFit="1" customWidth="1"/>
    <col min="15566" max="15566" width="16.85546875" customWidth="1"/>
    <col min="15567" max="15567" width="15.28515625" customWidth="1"/>
    <col min="15568" max="15568" width="15.85546875" customWidth="1"/>
    <col min="15569" max="15569" width="14.28515625" customWidth="1"/>
    <col min="15570" max="15570" width="14.85546875" bestFit="1" customWidth="1"/>
    <col min="15571" max="15571" width="16.140625" customWidth="1"/>
    <col min="15572" max="15572" width="17.28515625" customWidth="1"/>
    <col min="15573" max="15573" width="15.85546875" bestFit="1" customWidth="1"/>
    <col min="15574" max="15574" width="18.7109375" bestFit="1" customWidth="1"/>
    <col min="15576" max="15576" width="14.28515625" bestFit="1" customWidth="1"/>
    <col min="15577" max="15577" width="18.7109375" bestFit="1" customWidth="1"/>
    <col min="15578" max="15579" width="15.85546875" bestFit="1" customWidth="1"/>
    <col min="15580" max="15580" width="14.85546875" bestFit="1" customWidth="1"/>
    <col min="15581" max="15581" width="14.28515625" bestFit="1" customWidth="1"/>
    <col min="15582" max="15582" width="15.28515625" customWidth="1"/>
    <col min="15583" max="15583" width="15.85546875" customWidth="1"/>
    <col min="15584" max="15584" width="14.28515625" customWidth="1"/>
    <col min="15585" max="15585" width="14.85546875" bestFit="1" customWidth="1"/>
    <col min="15586" max="15586" width="16.140625" customWidth="1"/>
    <col min="15587" max="15587" width="17.28515625" customWidth="1"/>
    <col min="15588" max="15588" width="15.85546875" bestFit="1" customWidth="1"/>
    <col min="15589" max="15589" width="18.7109375" bestFit="1" customWidth="1"/>
    <col min="15591" max="15591" width="14.28515625" bestFit="1" customWidth="1"/>
    <col min="15592" max="15592" width="18.7109375" bestFit="1" customWidth="1"/>
    <col min="15593" max="15594" width="15.85546875" bestFit="1" customWidth="1"/>
    <col min="15595" max="15595" width="14.85546875" bestFit="1" customWidth="1"/>
    <col min="15596" max="15596" width="14.28515625" bestFit="1" customWidth="1"/>
    <col min="15597" max="15597" width="15.28515625" customWidth="1"/>
    <col min="15598" max="15598" width="15.85546875" customWidth="1"/>
    <col min="15599" max="15599" width="14.28515625" customWidth="1"/>
    <col min="15600" max="15600" width="14.85546875" bestFit="1" customWidth="1"/>
    <col min="15601" max="15601" width="16.140625" customWidth="1"/>
    <col min="15602" max="15602" width="17.28515625" customWidth="1"/>
    <col min="15603" max="15603" width="15.85546875" bestFit="1" customWidth="1"/>
    <col min="15604" max="15604" width="18.7109375" bestFit="1" customWidth="1"/>
    <col min="15606" max="15606" width="14.28515625" bestFit="1" customWidth="1"/>
    <col min="15607" max="15607" width="18.7109375" bestFit="1" customWidth="1"/>
    <col min="15608" max="15609" width="15.85546875" bestFit="1" customWidth="1"/>
    <col min="15610" max="15610" width="14.85546875" bestFit="1" customWidth="1"/>
    <col min="15611" max="15611" width="14.28515625" bestFit="1" customWidth="1"/>
    <col min="15612" max="15612" width="15.28515625" customWidth="1"/>
    <col min="15613" max="15613" width="15.85546875" customWidth="1"/>
    <col min="15614" max="15614" width="14.28515625" customWidth="1"/>
    <col min="15615" max="15615" width="14.85546875" bestFit="1" customWidth="1"/>
    <col min="15616" max="15616" width="16.140625" customWidth="1"/>
    <col min="15617" max="15617" width="17.28515625" customWidth="1"/>
    <col min="15618" max="15618" width="15.85546875" bestFit="1" customWidth="1"/>
    <col min="15619" max="15619" width="18.7109375" bestFit="1" customWidth="1"/>
    <col min="15780" max="15780" width="5.7109375" customWidth="1"/>
    <col min="15781" max="15781" width="29" customWidth="1"/>
    <col min="15782" max="15782" width="17.140625" customWidth="1"/>
    <col min="15783" max="15783" width="11.140625" customWidth="1"/>
    <col min="15784" max="15784" width="15.7109375" customWidth="1"/>
    <col min="15785" max="15785" width="16.28515625" customWidth="1"/>
    <col min="15786" max="15786" width="21.140625" customWidth="1"/>
    <col min="15787" max="15787" width="13" customWidth="1"/>
    <col min="15788" max="15788" width="15.28515625" customWidth="1"/>
    <col min="15789" max="15790" width="14.28515625" customWidth="1"/>
    <col min="15791" max="15792" width="15" customWidth="1"/>
    <col min="15793" max="15793" width="17.7109375" customWidth="1"/>
    <col min="15794" max="15794" width="15.7109375" customWidth="1"/>
    <col min="15795" max="15796" width="15" customWidth="1"/>
    <col min="15797" max="15797" width="15.85546875" customWidth="1"/>
    <col min="15798" max="15798" width="17.85546875" customWidth="1"/>
    <col min="15799" max="15799" width="15.85546875" bestFit="1" customWidth="1"/>
    <col min="15800" max="15800" width="18.7109375" bestFit="1" customWidth="1"/>
    <col min="15801" max="15801" width="5.7109375" customWidth="1"/>
    <col min="15802" max="15802" width="16.5703125" customWidth="1"/>
    <col min="15803" max="15803" width="18.7109375" bestFit="1" customWidth="1"/>
    <col min="15804" max="15805" width="15.85546875" bestFit="1" customWidth="1"/>
    <col min="15806" max="15806" width="14.85546875" bestFit="1" customWidth="1"/>
    <col min="15807" max="15807" width="14.28515625" bestFit="1" customWidth="1"/>
    <col min="15808" max="15808" width="15.28515625" customWidth="1"/>
    <col min="15809" max="15809" width="15.85546875" customWidth="1"/>
    <col min="15810" max="15810" width="14.28515625" customWidth="1"/>
    <col min="15811" max="15811" width="14.85546875" bestFit="1" customWidth="1"/>
    <col min="15812" max="15812" width="16.140625" customWidth="1"/>
    <col min="15813" max="15813" width="17.28515625" customWidth="1"/>
    <col min="15814" max="15814" width="15.85546875" bestFit="1" customWidth="1"/>
    <col min="15815" max="15815" width="18.7109375" bestFit="1" customWidth="1"/>
    <col min="15817" max="15817" width="14.28515625" bestFit="1" customWidth="1"/>
    <col min="15818" max="15818" width="18.7109375" bestFit="1" customWidth="1"/>
    <col min="15819" max="15820" width="15.85546875" bestFit="1" customWidth="1"/>
    <col min="15821" max="15821" width="14.85546875" bestFit="1" customWidth="1"/>
    <col min="15822" max="15822" width="16.85546875" customWidth="1"/>
    <col min="15823" max="15823" width="15.28515625" customWidth="1"/>
    <col min="15824" max="15824" width="15.85546875" customWidth="1"/>
    <col min="15825" max="15825" width="14.28515625" customWidth="1"/>
    <col min="15826" max="15826" width="14.85546875" bestFit="1" customWidth="1"/>
    <col min="15827" max="15827" width="16.140625" customWidth="1"/>
    <col min="15828" max="15828" width="17.28515625" customWidth="1"/>
    <col min="15829" max="15829" width="15.85546875" bestFit="1" customWidth="1"/>
    <col min="15830" max="15830" width="18.7109375" bestFit="1" customWidth="1"/>
    <col min="15832" max="15832" width="14.28515625" bestFit="1" customWidth="1"/>
    <col min="15833" max="15833" width="18.7109375" bestFit="1" customWidth="1"/>
    <col min="15834" max="15835" width="15.85546875" bestFit="1" customWidth="1"/>
    <col min="15836" max="15836" width="14.85546875" bestFit="1" customWidth="1"/>
    <col min="15837" max="15837" width="14.28515625" bestFit="1" customWidth="1"/>
    <col min="15838" max="15838" width="15.28515625" customWidth="1"/>
    <col min="15839" max="15839" width="15.85546875" customWidth="1"/>
    <col min="15840" max="15840" width="14.28515625" customWidth="1"/>
    <col min="15841" max="15841" width="14.85546875" bestFit="1" customWidth="1"/>
    <col min="15842" max="15842" width="16.140625" customWidth="1"/>
    <col min="15843" max="15843" width="17.28515625" customWidth="1"/>
    <col min="15844" max="15844" width="15.85546875" bestFit="1" customWidth="1"/>
    <col min="15845" max="15845" width="18.7109375" bestFit="1" customWidth="1"/>
    <col min="15847" max="15847" width="14.28515625" bestFit="1" customWidth="1"/>
    <col min="15848" max="15848" width="18.7109375" bestFit="1" customWidth="1"/>
    <col min="15849" max="15850" width="15.85546875" bestFit="1" customWidth="1"/>
    <col min="15851" max="15851" width="14.85546875" bestFit="1" customWidth="1"/>
    <col min="15852" max="15852" width="14.28515625" bestFit="1" customWidth="1"/>
    <col min="15853" max="15853" width="15.28515625" customWidth="1"/>
    <col min="15854" max="15854" width="15.85546875" customWidth="1"/>
    <col min="15855" max="15855" width="14.28515625" customWidth="1"/>
    <col min="15856" max="15856" width="14.85546875" bestFit="1" customWidth="1"/>
    <col min="15857" max="15857" width="16.140625" customWidth="1"/>
    <col min="15858" max="15858" width="17.28515625" customWidth="1"/>
    <col min="15859" max="15859" width="15.85546875" bestFit="1" customWidth="1"/>
    <col min="15860" max="15860" width="18.7109375" bestFit="1" customWidth="1"/>
    <col min="15862" max="15862" width="14.28515625" bestFit="1" customWidth="1"/>
    <col min="15863" max="15863" width="18.7109375" bestFit="1" customWidth="1"/>
    <col min="15864" max="15865" width="15.85546875" bestFit="1" customWidth="1"/>
    <col min="15866" max="15866" width="14.85546875" bestFit="1" customWidth="1"/>
    <col min="15867" max="15867" width="14.28515625" bestFit="1" customWidth="1"/>
    <col min="15868" max="15868" width="15.28515625" customWidth="1"/>
    <col min="15869" max="15869" width="15.85546875" customWidth="1"/>
    <col min="15870" max="15870" width="14.28515625" customWidth="1"/>
    <col min="15871" max="15871" width="14.85546875" bestFit="1" customWidth="1"/>
    <col min="15872" max="15872" width="16.140625" customWidth="1"/>
    <col min="15873" max="15873" width="17.28515625" customWidth="1"/>
    <col min="15874" max="15874" width="15.85546875" bestFit="1" customWidth="1"/>
    <col min="15875" max="15875" width="18.7109375" bestFit="1" customWidth="1"/>
    <col min="16036" max="16036" width="5.7109375" customWidth="1"/>
    <col min="16037" max="16037" width="29" customWidth="1"/>
    <col min="16038" max="16038" width="17.140625" customWidth="1"/>
    <col min="16039" max="16039" width="11.140625" customWidth="1"/>
    <col min="16040" max="16040" width="15.7109375" customWidth="1"/>
    <col min="16041" max="16041" width="16.28515625" customWidth="1"/>
    <col min="16042" max="16042" width="21.140625" customWidth="1"/>
    <col min="16043" max="16043" width="13" customWidth="1"/>
    <col min="16044" max="16044" width="15.28515625" customWidth="1"/>
    <col min="16045" max="16046" width="14.28515625" customWidth="1"/>
    <col min="16047" max="16048" width="15" customWidth="1"/>
    <col min="16049" max="16049" width="17.7109375" customWidth="1"/>
    <col min="16050" max="16050" width="15.7109375" customWidth="1"/>
    <col min="16051" max="16052" width="15" customWidth="1"/>
    <col min="16053" max="16053" width="15.85546875" customWidth="1"/>
    <col min="16054" max="16054" width="17.85546875" customWidth="1"/>
    <col min="16055" max="16055" width="15.85546875" bestFit="1" customWidth="1"/>
    <col min="16056" max="16056" width="18.7109375" bestFit="1" customWidth="1"/>
    <col min="16057" max="16057" width="5.7109375" customWidth="1"/>
    <col min="16058" max="16058" width="16.5703125" customWidth="1"/>
    <col min="16059" max="16059" width="18.7109375" bestFit="1" customWidth="1"/>
    <col min="16060" max="16061" width="15.85546875" bestFit="1" customWidth="1"/>
    <col min="16062" max="16062" width="14.85546875" bestFit="1" customWidth="1"/>
    <col min="16063" max="16063" width="14.28515625" bestFit="1" customWidth="1"/>
    <col min="16064" max="16064" width="15.28515625" customWidth="1"/>
    <col min="16065" max="16065" width="15.85546875" customWidth="1"/>
    <col min="16066" max="16066" width="14.28515625" customWidth="1"/>
    <col min="16067" max="16067" width="14.85546875" bestFit="1" customWidth="1"/>
    <col min="16068" max="16068" width="16.140625" customWidth="1"/>
    <col min="16069" max="16069" width="17.28515625" customWidth="1"/>
    <col min="16070" max="16070" width="15.85546875" bestFit="1" customWidth="1"/>
    <col min="16071" max="16071" width="18.7109375" bestFit="1" customWidth="1"/>
    <col min="16073" max="16073" width="14.28515625" bestFit="1" customWidth="1"/>
    <col min="16074" max="16074" width="18.7109375" bestFit="1" customWidth="1"/>
    <col min="16075" max="16076" width="15.85546875" bestFit="1" customWidth="1"/>
    <col min="16077" max="16077" width="14.85546875" bestFit="1" customWidth="1"/>
    <col min="16078" max="16078" width="16.85546875" customWidth="1"/>
    <col min="16079" max="16079" width="15.28515625" customWidth="1"/>
    <col min="16080" max="16080" width="15.85546875" customWidth="1"/>
    <col min="16081" max="16081" width="14.28515625" customWidth="1"/>
    <col min="16082" max="16082" width="14.85546875" bestFit="1" customWidth="1"/>
    <col min="16083" max="16083" width="16.140625" customWidth="1"/>
    <col min="16084" max="16084" width="17.28515625" customWidth="1"/>
    <col min="16085" max="16085" width="15.85546875" bestFit="1" customWidth="1"/>
    <col min="16086" max="16086" width="18.7109375" bestFit="1" customWidth="1"/>
    <col min="16088" max="16088" width="14.28515625" bestFit="1" customWidth="1"/>
    <col min="16089" max="16089" width="18.7109375" bestFit="1" customWidth="1"/>
    <col min="16090" max="16091" width="15.85546875" bestFit="1" customWidth="1"/>
    <col min="16092" max="16092" width="14.85546875" bestFit="1" customWidth="1"/>
    <col min="16093" max="16093" width="14.28515625" bestFit="1" customWidth="1"/>
    <col min="16094" max="16094" width="15.28515625" customWidth="1"/>
    <col min="16095" max="16095" width="15.85546875" customWidth="1"/>
    <col min="16096" max="16096" width="14.28515625" customWidth="1"/>
    <col min="16097" max="16097" width="14.85546875" bestFit="1" customWidth="1"/>
    <col min="16098" max="16098" width="16.140625" customWidth="1"/>
    <col min="16099" max="16099" width="17.28515625" customWidth="1"/>
    <col min="16100" max="16100" width="15.85546875" bestFit="1" customWidth="1"/>
    <col min="16101" max="16101" width="18.7109375" bestFit="1" customWidth="1"/>
    <col min="16103" max="16103" width="14.28515625" bestFit="1" customWidth="1"/>
    <col min="16104" max="16104" width="18.7109375" bestFit="1" customWidth="1"/>
    <col min="16105" max="16106" width="15.85546875" bestFit="1" customWidth="1"/>
    <col min="16107" max="16107" width="14.85546875" bestFit="1" customWidth="1"/>
    <col min="16108" max="16108" width="14.28515625" bestFit="1" customWidth="1"/>
    <col min="16109" max="16109" width="15.28515625" customWidth="1"/>
    <col min="16110" max="16110" width="15.85546875" customWidth="1"/>
    <col min="16111" max="16111" width="14.28515625" customWidth="1"/>
    <col min="16112" max="16112" width="14.85546875" bestFit="1" customWidth="1"/>
    <col min="16113" max="16113" width="16.140625" customWidth="1"/>
    <col min="16114" max="16114" width="17.28515625" customWidth="1"/>
    <col min="16115" max="16115" width="15.85546875" bestFit="1" customWidth="1"/>
    <col min="16116" max="16116" width="18.7109375" bestFit="1" customWidth="1"/>
    <col min="16118" max="16118" width="14.28515625" bestFit="1" customWidth="1"/>
    <col min="16119" max="16119" width="18.7109375" bestFit="1" customWidth="1"/>
    <col min="16120" max="16121" width="15.85546875" bestFit="1" customWidth="1"/>
    <col min="16122" max="16122" width="14.85546875" bestFit="1" customWidth="1"/>
    <col min="16123" max="16123" width="14.28515625" bestFit="1" customWidth="1"/>
    <col min="16124" max="16124" width="15.28515625" customWidth="1"/>
    <col min="16125" max="16125" width="15.85546875" customWidth="1"/>
    <col min="16126" max="16126" width="14.28515625" customWidth="1"/>
    <col min="16127" max="16127" width="14.85546875" bestFit="1" customWidth="1"/>
    <col min="16128" max="16128" width="16.140625" customWidth="1"/>
    <col min="16129" max="16129" width="17.28515625" customWidth="1"/>
    <col min="16130" max="16130" width="15.85546875" bestFit="1" customWidth="1"/>
    <col min="16131" max="16131" width="18.7109375" bestFit="1" customWidth="1"/>
  </cols>
  <sheetData>
    <row r="2" spans="1:6" ht="18" x14ac:dyDescent="0.25">
      <c r="A2" s="1" t="s">
        <v>254</v>
      </c>
      <c r="B2" s="2"/>
      <c r="C2" s="2"/>
      <c r="D2" s="2"/>
      <c r="E2" s="2"/>
      <c r="F2" s="2"/>
    </row>
    <row r="3" spans="1:6" ht="17.25" x14ac:dyDescent="0.3">
      <c r="A3" s="3" t="s">
        <v>0</v>
      </c>
      <c r="B3" s="2"/>
      <c r="C3" s="2"/>
      <c r="D3" s="2"/>
      <c r="E3" s="2"/>
      <c r="F3" s="2"/>
    </row>
    <row r="4" spans="1:6" x14ac:dyDescent="0.25">
      <c r="A4" s="4" t="s">
        <v>1</v>
      </c>
      <c r="B4" s="2"/>
      <c r="C4" s="2"/>
      <c r="D4" s="2"/>
      <c r="E4" s="2"/>
      <c r="F4" s="2"/>
    </row>
    <row r="5" spans="1:6" x14ac:dyDescent="0.25">
      <c r="A5" s="5">
        <v>1</v>
      </c>
      <c r="B5" s="6" t="s">
        <v>2</v>
      </c>
      <c r="C5" s="2">
        <f>SUM(C6,C8,C10,C12,C14)</f>
        <v>49289.834000000003</v>
      </c>
      <c r="D5" s="2" t="s">
        <v>3</v>
      </c>
      <c r="E5" s="2"/>
      <c r="F5" s="2"/>
    </row>
    <row r="6" spans="1:6" x14ac:dyDescent="0.25">
      <c r="A6" s="5">
        <v>2</v>
      </c>
      <c r="B6" s="6" t="s">
        <v>4</v>
      </c>
      <c r="C6" s="2">
        <f>'Luas Lahan'!B35+'Luas Lahan'!B36</f>
        <v>18027.993999999999</v>
      </c>
      <c r="D6" s="2" t="s">
        <v>3</v>
      </c>
      <c r="E6" s="7">
        <f>SUM(C6:C7)</f>
        <v>18027.993999999999</v>
      </c>
      <c r="F6" s="24">
        <f>C6/E6</f>
        <v>1</v>
      </c>
    </row>
    <row r="7" spans="1:6" x14ac:dyDescent="0.25">
      <c r="A7" s="5">
        <v>3</v>
      </c>
      <c r="B7" s="6" t="s">
        <v>34</v>
      </c>
      <c r="C7" s="2">
        <v>0</v>
      </c>
      <c r="D7" s="2" t="s">
        <v>3</v>
      </c>
      <c r="E7" s="7"/>
      <c r="F7" s="24">
        <f>C7/C6</f>
        <v>0</v>
      </c>
    </row>
    <row r="8" spans="1:6" x14ac:dyDescent="0.25">
      <c r="A8" s="5">
        <v>4</v>
      </c>
      <c r="B8" s="6" t="s">
        <v>5</v>
      </c>
      <c r="C8" s="8">
        <f>'Luas Lahan'!B40</f>
        <v>9603.83</v>
      </c>
      <c r="D8" s="2" t="s">
        <v>3</v>
      </c>
      <c r="E8" s="2"/>
      <c r="F8" s="2"/>
    </row>
    <row r="9" spans="1:6" x14ac:dyDescent="0.25">
      <c r="A9" s="5"/>
      <c r="B9" s="2" t="s">
        <v>6</v>
      </c>
      <c r="C9" s="9">
        <f>C8/$C$5</f>
        <v>0.19484403213855417</v>
      </c>
      <c r="D9" s="2"/>
      <c r="E9" s="2"/>
      <c r="F9" s="2"/>
    </row>
    <row r="10" spans="1:6" x14ac:dyDescent="0.25">
      <c r="A10" s="5"/>
      <c r="B10" s="6" t="s">
        <v>7</v>
      </c>
      <c r="C10" s="8">
        <f>'Luas Lahan'!B37</f>
        <v>18070.599999999999</v>
      </c>
      <c r="D10" s="2" t="s">
        <v>3</v>
      </c>
      <c r="E10" s="2"/>
      <c r="F10" s="2"/>
    </row>
    <row r="11" spans="1:6" x14ac:dyDescent="0.25">
      <c r="A11" s="5"/>
      <c r="B11" s="2" t="s">
        <v>6</v>
      </c>
      <c r="C11" s="9">
        <f>C10/$C$5</f>
        <v>0.36661920995716879</v>
      </c>
      <c r="D11" s="2"/>
      <c r="E11" s="2"/>
      <c r="F11" s="7"/>
    </row>
    <row r="12" spans="1:6" x14ac:dyDescent="0.25">
      <c r="A12" s="2"/>
      <c r="B12" s="6" t="s">
        <v>8</v>
      </c>
      <c r="C12" s="2">
        <f>'Luas Lahan'!B38</f>
        <v>3587.41</v>
      </c>
      <c r="D12" s="6" t="s">
        <v>3</v>
      </c>
      <c r="E12" s="2"/>
      <c r="F12" s="2"/>
    </row>
    <row r="13" spans="1:6" x14ac:dyDescent="0.25">
      <c r="A13" s="2"/>
      <c r="B13" s="2" t="s">
        <v>6</v>
      </c>
      <c r="C13" s="9">
        <f>C12/$C$5</f>
        <v>7.2781945258732245E-2</v>
      </c>
      <c r="D13" s="6"/>
      <c r="E13" s="2"/>
      <c r="F13" s="2"/>
    </row>
    <row r="14" spans="1:6" x14ac:dyDescent="0.25">
      <c r="A14" s="2"/>
      <c r="B14" s="6" t="s">
        <v>38</v>
      </c>
      <c r="C14" s="2">
        <v>0</v>
      </c>
      <c r="D14" s="6" t="s">
        <v>3</v>
      </c>
      <c r="E14" s="2"/>
      <c r="F14" s="2"/>
    </row>
    <row r="15" spans="1:6" x14ac:dyDescent="0.25">
      <c r="A15" s="2"/>
      <c r="B15" s="2" t="s">
        <v>6</v>
      </c>
      <c r="C15" s="9">
        <f>C14/$C$5</f>
        <v>0</v>
      </c>
      <c r="D15" s="6"/>
      <c r="E15" s="2"/>
      <c r="F15" s="2"/>
    </row>
    <row r="16" spans="1:6" x14ac:dyDescent="0.25">
      <c r="A16" s="2"/>
      <c r="B16" s="6" t="s">
        <v>39</v>
      </c>
      <c r="C16" s="2">
        <f>'Jumlah Unit'!E79</f>
        <v>81</v>
      </c>
      <c r="D16" s="6" t="s">
        <v>9</v>
      </c>
      <c r="E16" s="2"/>
      <c r="F16" s="2"/>
    </row>
    <row r="17" spans="1:6" x14ac:dyDescent="0.25">
      <c r="A17" s="2"/>
      <c r="B17" s="6" t="s">
        <v>40</v>
      </c>
      <c r="C17" s="2">
        <v>0</v>
      </c>
      <c r="D17" s="6" t="s">
        <v>9</v>
      </c>
      <c r="E17" s="2"/>
      <c r="F17" s="2"/>
    </row>
    <row r="18" spans="1:6" x14ac:dyDescent="0.25">
      <c r="A18" s="2"/>
      <c r="B18" s="6"/>
      <c r="C18" s="2"/>
      <c r="D18" s="6"/>
      <c r="E18" s="2"/>
      <c r="F18" s="2"/>
    </row>
    <row r="19" spans="1:6" x14ac:dyDescent="0.25">
      <c r="A19" s="2"/>
      <c r="B19" s="6" t="s">
        <v>36</v>
      </c>
      <c r="C19" s="2"/>
      <c r="D19" s="6"/>
      <c r="E19" s="2"/>
      <c r="F19" s="2"/>
    </row>
    <row r="20" spans="1:6" x14ac:dyDescent="0.25">
      <c r="A20" s="382" t="s">
        <v>10</v>
      </c>
      <c r="B20" s="383"/>
      <c r="C20" s="386" t="s">
        <v>11</v>
      </c>
      <c r="D20" s="386" t="s">
        <v>12</v>
      </c>
      <c r="E20" s="386" t="s">
        <v>13</v>
      </c>
      <c r="F20" s="386" t="s">
        <v>14</v>
      </c>
    </row>
    <row r="21" spans="1:6" x14ac:dyDescent="0.25">
      <c r="A21" s="384"/>
      <c r="B21" s="385"/>
      <c r="C21" s="387"/>
      <c r="D21" s="387"/>
      <c r="E21" s="387"/>
      <c r="F21" s="387"/>
    </row>
    <row r="22" spans="1:6" x14ac:dyDescent="0.25">
      <c r="A22" s="18">
        <v>1</v>
      </c>
      <c r="B22" s="11" t="s">
        <v>15</v>
      </c>
      <c r="C22" s="12">
        <v>1</v>
      </c>
      <c r="D22" s="11" t="s">
        <v>49</v>
      </c>
      <c r="E22" s="10">
        <f>PBB!E23</f>
        <v>134221950.96654621</v>
      </c>
      <c r="F22" s="10">
        <f>C22*E22</f>
        <v>134221950.96654621</v>
      </c>
    </row>
    <row r="23" spans="1:6" x14ac:dyDescent="0.25">
      <c r="A23" s="18">
        <v>2</v>
      </c>
      <c r="B23" s="10" t="s">
        <v>17</v>
      </c>
      <c r="C23" s="10">
        <v>300</v>
      </c>
      <c r="D23" s="10" t="s">
        <v>18</v>
      </c>
      <c r="E23" s="10">
        <v>340000</v>
      </c>
      <c r="F23" s="10">
        <f>C23*E23</f>
        <v>102000000</v>
      </c>
    </row>
    <row r="24" spans="1:6" x14ac:dyDescent="0.25">
      <c r="A24" s="18">
        <v>3</v>
      </c>
      <c r="B24" s="10" t="s">
        <v>19</v>
      </c>
      <c r="C24" s="10">
        <v>200</v>
      </c>
      <c r="D24" s="10" t="s">
        <v>18</v>
      </c>
      <c r="E24" s="10">
        <v>1200000</v>
      </c>
      <c r="F24" s="10">
        <f>C24*E24</f>
        <v>240000000</v>
      </c>
    </row>
    <row r="25" spans="1:6" x14ac:dyDescent="0.25">
      <c r="A25" s="18">
        <v>4</v>
      </c>
      <c r="B25" s="11" t="s">
        <v>20</v>
      </c>
      <c r="C25" s="10">
        <v>5</v>
      </c>
      <c r="D25" s="11" t="s">
        <v>16</v>
      </c>
      <c r="E25" s="10">
        <v>20000000</v>
      </c>
      <c r="F25" s="10">
        <f>C25*E25</f>
        <v>100000000</v>
      </c>
    </row>
    <row r="26" spans="1:6" x14ac:dyDescent="0.25">
      <c r="A26" s="19"/>
      <c r="B26" s="14" t="s">
        <v>21</v>
      </c>
      <c r="C26" s="14">
        <f>F26/C6</f>
        <v>31962.621629813402</v>
      </c>
      <c r="D26" s="14" t="s">
        <v>22</v>
      </c>
      <c r="E26" s="14"/>
      <c r="F26" s="14">
        <f>SUM(F22:F25)</f>
        <v>576221950.96654618</v>
      </c>
    </row>
    <row r="27" spans="1:6" x14ac:dyDescent="0.25">
      <c r="A27" s="18">
        <v>5</v>
      </c>
      <c r="B27" s="10" t="s">
        <v>23</v>
      </c>
      <c r="C27" s="10">
        <f>C5</f>
        <v>49289.834000000003</v>
      </c>
      <c r="D27" s="10" t="s">
        <v>3</v>
      </c>
      <c r="E27" s="10">
        <v>1500</v>
      </c>
      <c r="F27" s="10">
        <f>C27*E27</f>
        <v>73934751</v>
      </c>
    </row>
    <row r="28" spans="1:6" x14ac:dyDescent="0.25">
      <c r="A28" s="18">
        <v>6</v>
      </c>
      <c r="B28" s="10" t="s">
        <v>256</v>
      </c>
      <c r="C28" s="12">
        <f>Galian!F38</f>
        <v>55594.518037209804</v>
      </c>
      <c r="D28" s="10" t="s">
        <v>24</v>
      </c>
      <c r="E28" s="10">
        <v>18000</v>
      </c>
      <c r="F28" s="10">
        <f t="shared" ref="F28:F41" si="0">C28*E28</f>
        <v>1000701324.6697764</v>
      </c>
    </row>
    <row r="29" spans="1:6" x14ac:dyDescent="0.25">
      <c r="A29" s="18">
        <v>7</v>
      </c>
      <c r="B29" s="10" t="s">
        <v>257</v>
      </c>
      <c r="C29" s="12">
        <f>Galian!F39</f>
        <v>14621.690358523949</v>
      </c>
      <c r="D29" s="10" t="s">
        <v>24</v>
      </c>
      <c r="E29" s="10">
        <v>120000</v>
      </c>
      <c r="F29" s="10">
        <f t="shared" si="0"/>
        <v>1754602843.0228739</v>
      </c>
    </row>
    <row r="30" spans="1:6" x14ac:dyDescent="0.25">
      <c r="A30" s="18">
        <v>8</v>
      </c>
      <c r="B30" s="10" t="s">
        <v>25</v>
      </c>
      <c r="C30" s="10">
        <f>C8</f>
        <v>9603.83</v>
      </c>
      <c r="D30" s="10" t="s">
        <v>3</v>
      </c>
      <c r="E30" s="10">
        <v>320000</v>
      </c>
      <c r="F30" s="10">
        <f t="shared" si="0"/>
        <v>3073225600</v>
      </c>
    </row>
    <row r="31" spans="1:6" x14ac:dyDescent="0.25">
      <c r="A31" s="18">
        <v>9</v>
      </c>
      <c r="B31" s="10" t="s">
        <v>26</v>
      </c>
      <c r="C31" s="10">
        <f>C16</f>
        <v>81</v>
      </c>
      <c r="D31" s="10" t="s">
        <v>12</v>
      </c>
      <c r="E31" s="10">
        <f>'[2]Blok A CG2'!E27</f>
        <v>13000000</v>
      </c>
      <c r="F31" s="10">
        <f t="shared" si="0"/>
        <v>1053000000</v>
      </c>
    </row>
    <row r="32" spans="1:6" x14ac:dyDescent="0.25">
      <c r="A32" s="18">
        <v>10</v>
      </c>
      <c r="B32" s="10" t="s">
        <v>27</v>
      </c>
      <c r="C32" s="10">
        <v>1</v>
      </c>
      <c r="D32" s="10" t="s">
        <v>12</v>
      </c>
      <c r="E32" s="10">
        <v>35000000</v>
      </c>
      <c r="F32" s="10">
        <f t="shared" si="0"/>
        <v>35000000</v>
      </c>
    </row>
    <row r="33" spans="1:6" x14ac:dyDescent="0.25">
      <c r="A33" s="18">
        <v>11</v>
      </c>
      <c r="B33" s="10" t="s">
        <v>28</v>
      </c>
      <c r="C33" s="10">
        <f>ROUNDUP((C8/11)*2/60,0)</f>
        <v>30</v>
      </c>
      <c r="D33" s="10" t="s">
        <v>12</v>
      </c>
      <c r="E33" s="10">
        <v>17290006</v>
      </c>
      <c r="F33" s="10">
        <f t="shared" si="0"/>
        <v>518700180</v>
      </c>
    </row>
    <row r="34" spans="1:6" x14ac:dyDescent="0.25">
      <c r="A34" s="18">
        <v>12</v>
      </c>
      <c r="B34" s="10" t="s">
        <v>29</v>
      </c>
      <c r="C34" s="10">
        <f>C31</f>
        <v>81</v>
      </c>
      <c r="D34" s="10" t="s">
        <v>12</v>
      </c>
      <c r="E34" s="10">
        <v>2300000</v>
      </c>
      <c r="F34" s="10">
        <f t="shared" si="0"/>
        <v>186300000</v>
      </c>
    </row>
    <row r="35" spans="1:6" x14ac:dyDescent="0.25">
      <c r="A35" s="18">
        <v>13</v>
      </c>
      <c r="B35" s="16" t="s">
        <v>30</v>
      </c>
      <c r="C35" s="16">
        <f>C31</f>
        <v>81</v>
      </c>
      <c r="D35" s="16" t="s">
        <v>12</v>
      </c>
      <c r="E35" s="16">
        <v>0</v>
      </c>
      <c r="F35" s="10">
        <f t="shared" si="0"/>
        <v>0</v>
      </c>
    </row>
    <row r="36" spans="1:6" s="196" customFormat="1" x14ac:dyDescent="0.25">
      <c r="A36" s="18">
        <v>14</v>
      </c>
      <c r="B36" s="16" t="s">
        <v>56</v>
      </c>
      <c r="C36" s="16">
        <v>1</v>
      </c>
      <c r="D36" s="16" t="s">
        <v>12</v>
      </c>
      <c r="E36" s="16">
        <f>556430144.6</f>
        <v>556430144.60000002</v>
      </c>
      <c r="F36" s="10">
        <f>C36*E36</f>
        <v>556430144.60000002</v>
      </c>
    </row>
    <row r="37" spans="1:6" x14ac:dyDescent="0.25">
      <c r="A37" s="18">
        <v>15</v>
      </c>
      <c r="B37" s="16" t="s">
        <v>35</v>
      </c>
      <c r="C37" s="16">
        <f>C10</f>
        <v>18070.599999999999</v>
      </c>
      <c r="D37" s="16" t="s">
        <v>3</v>
      </c>
      <c r="E37" s="16">
        <v>250000</v>
      </c>
      <c r="F37" s="10">
        <f t="shared" si="0"/>
        <v>4517650000</v>
      </c>
    </row>
    <row r="38" spans="1:6" x14ac:dyDescent="0.25">
      <c r="A38" s="18">
        <v>16</v>
      </c>
      <c r="B38" s="16" t="s">
        <v>48</v>
      </c>
      <c r="C38" s="16">
        <v>1</v>
      </c>
      <c r="D38" s="16" t="s">
        <v>49</v>
      </c>
      <c r="E38" s="16">
        <f>850000000/7</f>
        <v>121428571.42857143</v>
      </c>
      <c r="F38" s="10">
        <f t="shared" si="0"/>
        <v>121428571.42857143</v>
      </c>
    </row>
    <row r="39" spans="1:6" x14ac:dyDescent="0.25">
      <c r="A39" s="18">
        <v>17</v>
      </c>
      <c r="B39" s="16" t="s">
        <v>55</v>
      </c>
      <c r="C39" s="16">
        <v>1</v>
      </c>
      <c r="D39" s="16" t="s">
        <v>49</v>
      </c>
      <c r="E39" s="16">
        <v>1000000000</v>
      </c>
      <c r="F39" s="10">
        <f t="shared" si="0"/>
        <v>1000000000</v>
      </c>
    </row>
    <row r="40" spans="1:6" x14ac:dyDescent="0.25">
      <c r="A40" s="18">
        <v>18</v>
      </c>
      <c r="B40" s="16" t="s">
        <v>32</v>
      </c>
      <c r="C40" s="16">
        <v>1</v>
      </c>
      <c r="D40" s="16" t="s">
        <v>31</v>
      </c>
      <c r="E40" s="16">
        <v>800000000</v>
      </c>
      <c r="F40" s="10">
        <f t="shared" si="0"/>
        <v>800000000</v>
      </c>
    </row>
    <row r="41" spans="1:6" x14ac:dyDescent="0.25">
      <c r="A41" s="18">
        <v>19</v>
      </c>
      <c r="B41" s="16" t="s">
        <v>33</v>
      </c>
      <c r="C41" s="16">
        <f>C6</f>
        <v>18027.993999999999</v>
      </c>
      <c r="D41" s="16" t="s">
        <v>3</v>
      </c>
      <c r="E41" s="16">
        <f>'Cluster C'!E41</f>
        <v>434476.0244259506</v>
      </c>
      <c r="F41" s="10">
        <f t="shared" si="0"/>
        <v>7832731161.4948902</v>
      </c>
    </row>
    <row r="42" spans="1:6" x14ac:dyDescent="0.25">
      <c r="A42" s="13"/>
      <c r="B42" s="14" t="s">
        <v>21</v>
      </c>
      <c r="C42" s="14">
        <f>F42/C6</f>
        <v>1249373.8668992298</v>
      </c>
      <c r="D42" s="14" t="s">
        <v>22</v>
      </c>
      <c r="E42" s="14"/>
      <c r="F42" s="14">
        <f>SUM(F27:F41)</f>
        <v>22523704576.21611</v>
      </c>
    </row>
    <row r="43" spans="1:6" x14ac:dyDescent="0.25">
      <c r="A43" s="17"/>
      <c r="B43" s="17"/>
      <c r="C43" s="17">
        <f>C26+C42</f>
        <v>1281336.4885290433</v>
      </c>
      <c r="D43" s="380"/>
      <c r="E43" s="381"/>
      <c r="F43" s="17">
        <f>F26+F42</f>
        <v>23099926527.182655</v>
      </c>
    </row>
  </sheetData>
  <mergeCells count="6">
    <mergeCell ref="F20:F21"/>
    <mergeCell ref="D43:E43"/>
    <mergeCell ref="A20:B21"/>
    <mergeCell ref="C20:C21"/>
    <mergeCell ref="D20:D21"/>
    <mergeCell ref="E20:E21"/>
  </mergeCells>
  <pageMargins left="0.7" right="0.7" top="0.75" bottom="0.75" header="0.3" footer="0.3"/>
  <ignoredErrors>
    <ignoredError sqref="F26 C10 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</vt:lpstr>
      <vt:lpstr>Luas Lahan</vt:lpstr>
      <vt:lpstr>Jumlah Unit</vt:lpstr>
      <vt:lpstr>PBB</vt:lpstr>
      <vt:lpstr>Galian</vt:lpstr>
      <vt:lpstr>Cluster A</vt:lpstr>
      <vt:lpstr>Cluster B</vt:lpstr>
      <vt:lpstr>Cluster C</vt:lpstr>
      <vt:lpstr>Cluster D</vt:lpstr>
      <vt:lpstr>Cluster E</vt:lpstr>
      <vt:lpstr>Cluster F</vt:lpstr>
      <vt:lpstr>Cluster G</vt:lpstr>
      <vt:lpstr>Cluster H</vt:lpstr>
      <vt:lpstr>Cluster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SH2</cp:lastModifiedBy>
  <dcterms:created xsi:type="dcterms:W3CDTF">2017-09-07T07:01:59Z</dcterms:created>
  <dcterms:modified xsi:type="dcterms:W3CDTF">2018-08-01T11:25:55Z</dcterms:modified>
</cp:coreProperties>
</file>