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6705"/>
  </bookViews>
  <sheets>
    <sheet name="RAB" sheetId="8" r:id="rId1"/>
  </sheets>
  <externalReferences>
    <externalReference r:id="rId2"/>
  </externalReferences>
  <definedNames>
    <definedName name="_xlnm.Print_Area" localSheetId="0">RAB!$B$1:$G$217</definedName>
    <definedName name="_xlnm.Print_Titles" localSheetId="0">RAB!$4:$6</definedName>
  </definedNames>
  <calcPr calcId="144525"/>
</workbook>
</file>

<file path=xl/calcChain.xml><?xml version="1.0" encoding="utf-8"?>
<calcChain xmlns="http://schemas.openxmlformats.org/spreadsheetml/2006/main">
  <c r="H181" i="8" l="1"/>
  <c r="H12" i="8"/>
  <c r="H174" i="8"/>
  <c r="H173" i="8"/>
  <c r="H172" i="8"/>
  <c r="H171" i="8"/>
  <c r="H170" i="8"/>
  <c r="H169" i="8"/>
  <c r="H168" i="8"/>
  <c r="H167" i="8"/>
  <c r="H166" i="8"/>
  <c r="H165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4" i="8"/>
  <c r="H143" i="8"/>
  <c r="H142" i="8"/>
  <c r="H141" i="8"/>
  <c r="H140" i="8"/>
  <c r="H139" i="8"/>
  <c r="H138" i="8"/>
  <c r="H136" i="8"/>
  <c r="H135" i="8"/>
  <c r="H134" i="8"/>
  <c r="H133" i="8"/>
  <c r="H131" i="8"/>
  <c r="H130" i="8"/>
  <c r="H129" i="8"/>
  <c r="H128" i="8"/>
  <c r="H126" i="8"/>
  <c r="H125" i="8"/>
  <c r="H124" i="8"/>
  <c r="H123" i="8"/>
  <c r="H121" i="8"/>
  <c r="H120" i="8"/>
  <c r="H114" i="8"/>
  <c r="H113" i="8"/>
  <c r="H112" i="8"/>
  <c r="H111" i="8"/>
  <c r="H110" i="8"/>
  <c r="H109" i="8"/>
  <c r="H106" i="8"/>
  <c r="H105" i="8"/>
  <c r="H104" i="8"/>
  <c r="H90" i="8"/>
  <c r="H88" i="8"/>
  <c r="H87" i="8"/>
  <c r="H86" i="8"/>
  <c r="H85" i="8"/>
  <c r="H84" i="8"/>
  <c r="H79" i="8"/>
  <c r="H78" i="8"/>
  <c r="H77" i="8"/>
  <c r="H76" i="8"/>
  <c r="H75" i="8"/>
  <c r="H72" i="8"/>
  <c r="H71" i="8"/>
  <c r="H70" i="8"/>
  <c r="H67" i="8"/>
  <c r="H66" i="8"/>
  <c r="H63" i="8"/>
  <c r="H62" i="8"/>
  <c r="H58" i="8"/>
  <c r="H57" i="8"/>
  <c r="H56" i="8"/>
  <c r="H55" i="8"/>
  <c r="H51" i="8"/>
  <c r="H49" i="8"/>
  <c r="H48" i="8"/>
  <c r="H47" i="8"/>
  <c r="H46" i="8"/>
  <c r="H45" i="8"/>
  <c r="H44" i="8"/>
  <c r="H43" i="8"/>
  <c r="H40" i="8"/>
  <c r="H39" i="8"/>
  <c r="H38" i="8"/>
  <c r="H37" i="8"/>
  <c r="H36" i="8"/>
  <c r="H35" i="8"/>
  <c r="H34" i="8"/>
  <c r="H33" i="8"/>
  <c r="H32" i="8"/>
  <c r="H31" i="8"/>
  <c r="H30" i="8"/>
  <c r="H26" i="8"/>
  <c r="H25" i="8"/>
  <c r="H24" i="8"/>
  <c r="H21" i="8"/>
  <c r="H20" i="8"/>
  <c r="H19" i="8"/>
  <c r="H18" i="8"/>
  <c r="H17" i="8"/>
  <c r="H14" i="8"/>
  <c r="H13" i="8"/>
  <c r="H11" i="8"/>
  <c r="H10" i="8"/>
  <c r="H9" i="8"/>
  <c r="G206" i="8" l="1"/>
  <c r="G207" i="8" s="1"/>
  <c r="G213" i="8"/>
  <c r="G52" i="8"/>
  <c r="G174" i="8"/>
  <c r="G173" i="8"/>
  <c r="G21" i="8"/>
  <c r="G179" i="8" l="1"/>
  <c r="G178" i="8"/>
  <c r="G177" i="8"/>
  <c r="G172" i="8"/>
  <c r="G171" i="8"/>
  <c r="G170" i="8"/>
  <c r="G169" i="8"/>
  <c r="G168" i="8"/>
  <c r="G167" i="8"/>
  <c r="G166" i="8"/>
  <c r="G165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4" i="8"/>
  <c r="G143" i="8"/>
  <c r="G142" i="8"/>
  <c r="G141" i="8"/>
  <c r="G140" i="8"/>
  <c r="G139" i="8"/>
  <c r="G138" i="8"/>
  <c r="G136" i="8"/>
  <c r="G135" i="8"/>
  <c r="G134" i="8"/>
  <c r="G133" i="8"/>
  <c r="G131" i="8"/>
  <c r="G130" i="8"/>
  <c r="G129" i="8"/>
  <c r="G128" i="8"/>
  <c r="G126" i="8"/>
  <c r="G125" i="8"/>
  <c r="G124" i="8"/>
  <c r="G123" i="8"/>
  <c r="C123" i="8"/>
  <c r="G121" i="8"/>
  <c r="G120" i="8"/>
  <c r="G116" i="8"/>
  <c r="G115" i="8"/>
  <c r="G114" i="8"/>
  <c r="G113" i="8"/>
  <c r="G112" i="8"/>
  <c r="G111" i="8"/>
  <c r="G110" i="8"/>
  <c r="G109" i="8"/>
  <c r="G106" i="8"/>
  <c r="G105" i="8"/>
  <c r="G104" i="8"/>
  <c r="G90" i="8"/>
  <c r="G88" i="8"/>
  <c r="G87" i="8"/>
  <c r="G86" i="8"/>
  <c r="G85" i="8"/>
  <c r="G84" i="8"/>
  <c r="G83" i="8"/>
  <c r="G79" i="8"/>
  <c r="G78" i="8"/>
  <c r="G77" i="8"/>
  <c r="G76" i="8"/>
  <c r="G75" i="8"/>
  <c r="G72" i="8"/>
  <c r="G71" i="8"/>
  <c r="G70" i="8"/>
  <c r="G67" i="8"/>
  <c r="G66" i="8"/>
  <c r="G65" i="8"/>
  <c r="G64" i="8"/>
  <c r="G63" i="8"/>
  <c r="G62" i="8"/>
  <c r="G59" i="8"/>
  <c r="G58" i="8"/>
  <c r="G57" i="8"/>
  <c r="G56" i="8"/>
  <c r="G55" i="8"/>
  <c r="G51" i="8"/>
  <c r="G50" i="8"/>
  <c r="G49" i="8"/>
  <c r="G48" i="8"/>
  <c r="G47" i="8"/>
  <c r="G46" i="8"/>
  <c r="G45" i="8"/>
  <c r="G44" i="8"/>
  <c r="G43" i="8"/>
  <c r="G40" i="8"/>
  <c r="G39" i="8"/>
  <c r="G38" i="8"/>
  <c r="G37" i="8"/>
  <c r="G36" i="8"/>
  <c r="G35" i="8"/>
  <c r="G34" i="8"/>
  <c r="G33" i="8"/>
  <c r="G32" i="8"/>
  <c r="G31" i="8"/>
  <c r="G30" i="8"/>
  <c r="G26" i="8"/>
  <c r="G25" i="8"/>
  <c r="G24" i="8"/>
  <c r="G20" i="8"/>
  <c r="G19" i="8"/>
  <c r="G18" i="8"/>
  <c r="G17" i="8"/>
  <c r="G14" i="8"/>
  <c r="G13" i="8"/>
  <c r="G12" i="8"/>
  <c r="G11" i="8"/>
  <c r="G10" i="8"/>
  <c r="G9" i="8"/>
  <c r="G175" i="8" l="1"/>
  <c r="G200" i="8" s="1"/>
  <c r="G73" i="8"/>
  <c r="G194" i="8" s="1"/>
  <c r="G60" i="8"/>
  <c r="G192" i="8" s="1"/>
  <c r="G41" i="8"/>
  <c r="G190" i="8" s="1"/>
  <c r="G22" i="8"/>
  <c r="G188" i="8" s="1"/>
  <c r="G145" i="8"/>
  <c r="G198" i="8" s="1"/>
  <c r="G15" i="8"/>
  <c r="G187" i="8" s="1"/>
  <c r="G191" i="8"/>
  <c r="G80" i="8"/>
  <c r="G195" i="8" s="1"/>
  <c r="G180" i="8"/>
  <c r="G201" i="8" s="1"/>
  <c r="G27" i="8"/>
  <c r="G189" i="8" s="1"/>
  <c r="G68" i="8"/>
  <c r="G193" i="8" s="1"/>
  <c r="G107" i="8"/>
  <c r="G196" i="8" s="1"/>
  <c r="G117" i="8"/>
  <c r="G197" i="8" s="1"/>
  <c r="G163" i="8"/>
  <c r="G199" i="8" s="1"/>
  <c r="G204" i="8" l="1"/>
  <c r="G214" i="8" s="1"/>
</calcChain>
</file>

<file path=xl/sharedStrings.xml><?xml version="1.0" encoding="utf-8"?>
<sst xmlns="http://schemas.openxmlformats.org/spreadsheetml/2006/main" count="384" uniqueCount="210">
  <si>
    <t>NO</t>
  </si>
  <si>
    <t>Satuan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</si>
  <si>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</si>
  <si>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</si>
  <si>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</si>
  <si>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</si>
  <si>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</si>
  <si>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</si>
  <si>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</si>
  <si>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</si>
  <si>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</si>
  <si>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</si>
  <si>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</si>
  <si>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</si>
  <si>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PEK. GALIAN</t>
  </si>
  <si>
    <t>Galian Tanah</t>
  </si>
  <si>
    <t>M3</t>
  </si>
  <si>
    <t xml:space="preserve">Urugan Tanah Kembali + buang </t>
  </si>
  <si>
    <t xml:space="preserve">Floor lantai dasar 5 cm </t>
  </si>
  <si>
    <t>III</t>
  </si>
  <si>
    <t>PEK.PONDASI</t>
  </si>
  <si>
    <t>Pondasi Batu kali</t>
  </si>
  <si>
    <t>Rollag Bata</t>
  </si>
  <si>
    <t>IV</t>
  </si>
  <si>
    <t>PEK.STRUKTUR</t>
  </si>
  <si>
    <t xml:space="preserve"> - Beton K175</t>
  </si>
  <si>
    <t>Tangga</t>
  </si>
  <si>
    <t>Plat lantai dan dak talang (tb = 12 cm)</t>
  </si>
  <si>
    <t xml:space="preserve">Canopy (tb = 12 cm) </t>
  </si>
  <si>
    <t>Meja Dapur</t>
  </si>
  <si>
    <t>V</t>
  </si>
  <si>
    <t>PEK. FINISHING LANTAI</t>
  </si>
  <si>
    <t>m2</t>
  </si>
  <si>
    <t>m1</t>
  </si>
  <si>
    <t>Step nosing</t>
  </si>
  <si>
    <t>VI</t>
  </si>
  <si>
    <t>PEK. FINISHING DINDING</t>
  </si>
  <si>
    <t>Keramik Dinding</t>
  </si>
  <si>
    <t>VII</t>
  </si>
  <si>
    <t>PEK. PLAFOND</t>
  </si>
  <si>
    <t>Cornice  Gypsum  Luar 4x4 cm</t>
  </si>
  <si>
    <t>Plafond Calsiboard t. 4mm rk. Hollow</t>
  </si>
  <si>
    <t>Finishing Beton Exposed</t>
  </si>
  <si>
    <t>bh</t>
  </si>
  <si>
    <t>VIII</t>
  </si>
  <si>
    <t>PEK. PASANGAN BATA &amp; PLASTERAN</t>
  </si>
  <si>
    <t>Pas.Bata Ringan  Trasraam 1:3</t>
  </si>
  <si>
    <t>Pas.Bata Ringan 1:5</t>
  </si>
  <si>
    <t>IX</t>
  </si>
  <si>
    <t>PEK.ATAP</t>
  </si>
  <si>
    <t>Konst. Atap  Bangunan Utama (baja ringan fin. Galvanised) + almn. Foil</t>
  </si>
  <si>
    <t>Flashing</t>
  </si>
  <si>
    <t>Genteng Nok</t>
  </si>
  <si>
    <t>X</t>
  </si>
  <si>
    <t>PEKERJAAN PINTU DAN JENDELA</t>
  </si>
  <si>
    <t>-</t>
  </si>
  <si>
    <t>Kusen Kayu 6x15 oven</t>
  </si>
  <si>
    <t>unit</t>
  </si>
  <si>
    <t>Ls</t>
  </si>
  <si>
    <t>P1</t>
  </si>
  <si>
    <t>J1</t>
  </si>
  <si>
    <t>J2</t>
  </si>
  <si>
    <t>J3</t>
  </si>
  <si>
    <t>J4</t>
  </si>
  <si>
    <t>J5</t>
  </si>
  <si>
    <t>Kunci,Engsel+handle</t>
  </si>
  <si>
    <t>XI</t>
  </si>
  <si>
    <t>PEK.PENGECATAN</t>
  </si>
  <si>
    <t>Cat Beton Exposed canopy</t>
  </si>
  <si>
    <t>Cat Plafond (incld. Cat cornice)</t>
  </si>
  <si>
    <t>XII</t>
  </si>
  <si>
    <t>PEK. SANITASI DAN SALURAN</t>
  </si>
  <si>
    <t>KM/WC:</t>
  </si>
  <si>
    <t>BH</t>
  </si>
  <si>
    <t>Kran dinding</t>
  </si>
  <si>
    <t>Dapur</t>
  </si>
  <si>
    <t>Instalasi Air Bersih:</t>
  </si>
  <si>
    <t>ttk</t>
  </si>
  <si>
    <t>3"</t>
  </si>
  <si>
    <t>4"   (buangan s/d saluran kota)</t>
  </si>
  <si>
    <t>Bak Kontrol</t>
  </si>
  <si>
    <t>Bak Meter air + tutup besi plat + accs</t>
  </si>
  <si>
    <t>XIII</t>
  </si>
  <si>
    <t>PEK.INSTALASI LISTRIK</t>
  </si>
  <si>
    <t>Instalasi Titik Lampu (incld. Fiting)</t>
  </si>
  <si>
    <t>TTK</t>
  </si>
  <si>
    <t>Instalasi Stop Kontak</t>
  </si>
  <si>
    <t>Instalasi Telepon incld outlet telp.</t>
  </si>
  <si>
    <t>Instalasi TV (incl. Outlet, + accs)</t>
  </si>
  <si>
    <t>Instalasi water heater  (incl. stop kontak air panas,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</si>
  <si>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</si>
  <si>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</si>
  <si>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</si>
  <si>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</si>
  <si>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</si>
  <si>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</si>
  <si>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Grounding Kabel BC 6mm</t>
  </si>
  <si>
    <t>Lot</t>
  </si>
  <si>
    <t>XIV</t>
  </si>
  <si>
    <t>PEK. LAIN - LAIN dan TAMPAK MUKA</t>
  </si>
  <si>
    <t>Septictank dan rembesan ( BIO TANK, Uk. 0.90 x 0.90 x 1.25 )</t>
  </si>
  <si>
    <t>Pekerjaan Resapan ukr. 100x100x250cm (sesuai gbr + accs)</t>
  </si>
  <si>
    <t>Water Proofing type Coating pada dak talang</t>
  </si>
  <si>
    <t>XV</t>
  </si>
  <si>
    <t>PEKERJAAN PLESTER DINDING SAMPING</t>
  </si>
  <si>
    <t>Plester dinding samping kiri (plester aci + aquaproof)</t>
  </si>
  <si>
    <t>Plester dinding samping kanan (plester aci + aquaproof)</t>
  </si>
  <si>
    <t>Plester dinding belakang  (pagar)</t>
  </si>
  <si>
    <t>REKAPITULASI</t>
  </si>
  <si>
    <t>URAIAN</t>
  </si>
  <si>
    <t>Prosentasi</t>
  </si>
  <si>
    <t>TOTAL</t>
  </si>
  <si>
    <t>P2</t>
  </si>
  <si>
    <t>P3</t>
  </si>
  <si>
    <t>Urugan pasir bawah Pondasi t. 5cm</t>
  </si>
  <si>
    <t>Inastalasi Lampu Taman</t>
  </si>
  <si>
    <t>Closet Monoblok terpasang lengkap + accs ex.toto CW 421 J</t>
  </si>
  <si>
    <t>Plafond Gypsum t. 9mm + rangka metal furing  ex,gypsum 9mm</t>
  </si>
  <si>
    <t>Box Panel (incld. kabel tufur + MCB ex. Schneider)</t>
  </si>
  <si>
    <t>Floor Drain  TX 1 BN</t>
  </si>
  <si>
    <t>Tempat Sabun TX 2BV1</t>
  </si>
  <si>
    <t>Dudukan Tempat sampah dan nomor rumah</t>
  </si>
  <si>
    <t>Meja Washtafel Granite Black Nero Absolute Utuh</t>
  </si>
  <si>
    <t>Pcs</t>
  </si>
  <si>
    <t>Pipa Anti Rayap</t>
  </si>
  <si>
    <t>Jet Spray u/ closet ex.toto TX 403 SW</t>
  </si>
  <si>
    <t>Sloof  S1( 15 x 25 )  &amp;  S2 ( 15 x 20 )</t>
  </si>
  <si>
    <t>Ring Balok dan Balok Latai</t>
  </si>
  <si>
    <t>Cat Listplank Kayu + GRC</t>
  </si>
  <si>
    <t>Cat Genting Nok</t>
  </si>
  <si>
    <t>Saklar Hotel</t>
  </si>
  <si>
    <t>Wastafel terpasang lengkap + accs (incld. kaca cermin) ex.toto LW 647 CJ</t>
  </si>
  <si>
    <t>Kolom Struktur Lt.Dasar</t>
  </si>
  <si>
    <t>Kolom Praktis Lt.Dasar ( 11 x 11 )</t>
  </si>
  <si>
    <t>Balok Lantai Atas</t>
  </si>
  <si>
    <t>Kolom Struktur Lt.Atas</t>
  </si>
  <si>
    <t>Kolom Praktis Lt.Atas ( 11 x 11 )</t>
  </si>
  <si>
    <t>Pondasi Setempat</t>
  </si>
  <si>
    <t>Man Hole pada Plafond KM/WC</t>
  </si>
  <si>
    <t>Daun Pintu Utama (PJ1)</t>
  </si>
  <si>
    <t>Daun Pintu (P1)</t>
  </si>
  <si>
    <t>Daun Pintu (P2)</t>
  </si>
  <si>
    <t>Daun Pintu (P3)</t>
  </si>
  <si>
    <t>PJ2</t>
  </si>
  <si>
    <t xml:space="preserve"> Shower set ex toto 401 SBZ</t>
  </si>
  <si>
    <t>Finishing Batu Alam Tampak Depan</t>
  </si>
  <si>
    <t>Finishing Topi Beton Jendela Tampak Depan (struktur canopy sudah masuk pd pek. struktur)</t>
  </si>
  <si>
    <t>Finishing Kolom dan Canopi Beton Teras Depan (struktur sudah masuk pd pek. struktur)</t>
  </si>
  <si>
    <t xml:space="preserve">Roof Drain model payung Stainless Steel  </t>
  </si>
  <si>
    <t>2,5"</t>
  </si>
  <si>
    <t>BV1</t>
  </si>
  <si>
    <t>Pipa Air Bersih Westpex PEX Pipa Blue Cold Pn 12,5 dia 25 mm</t>
  </si>
  <si>
    <t>Pipa Air Bersih Westpex PEX Pipa Blue Cold Pn 12,5 dia 20 mm</t>
  </si>
  <si>
    <t>Pipa Air Bersih Westpex PEX Pipa Blue Cold Pn 12,5 dia 16 mm</t>
  </si>
  <si>
    <t>Pipa Air Bersih Westpex PEX Pipa Red Hot Pn 12,5 dia 16 mm</t>
  </si>
  <si>
    <t>Instalasi air kotor dan air hujan</t>
  </si>
  <si>
    <t xml:space="preserve">Pintu dan jendela </t>
  </si>
  <si>
    <t>Cat Dinding Dalam  ex. Propan</t>
  </si>
  <si>
    <t>Cat Dinding Luar ex. Propan</t>
  </si>
  <si>
    <t>Cat Kusen Kayu Finish Duco</t>
  </si>
  <si>
    <t>Kran Taman (Carport)(lihat gambar)</t>
  </si>
  <si>
    <t xml:space="preserve"> - accs. Listrik ex. Panasonic &amp; Schneider (Lihat Gambar)</t>
  </si>
  <si>
    <t>Ralling Tangga 201 Stainless Steel + Hand Railing Kayu</t>
  </si>
  <si>
    <t>Homogenus Tile 60x60 R. Utama, Topaz R.Tidur &amp; Dapur (ex. Indogress)</t>
  </si>
  <si>
    <t>Lantai Keramik 50x50  R.Teras Lt.Dsr, Balkon &amp; Teras Lt.Atas (Spark Sand ex.Milan Habitat)</t>
  </si>
  <si>
    <t>Lantai Keramik 60X60  Kamar Mandi  (ex. Indogres); 3KM</t>
  </si>
  <si>
    <t>Plint 10 x60 cm (Ex Indogress)</t>
  </si>
  <si>
    <t>Plin 10x50 cm   (Spark Sand ex.Milan Habitat)</t>
  </si>
  <si>
    <t>Fin. Tangga Homogenus Tile 60x60 Topaz (ex. Indogres)</t>
  </si>
  <si>
    <t>Meja Dapur Marmer Nero Marquina Granit utuh</t>
  </si>
  <si>
    <t>KM / WC Lt. Dasar &amp; Atas 30x60 (Crystal White Cristalo ex. Indogress) ; 3 KM</t>
  </si>
  <si>
    <t>Aksen Belakang Shower 30x60 (Bruno Pertato ex. Indogress) ; 3 KM</t>
  </si>
  <si>
    <t>Dinding Ruang Dapur 30x60 Mosaic Ex' Indogress</t>
  </si>
  <si>
    <t>Kusen Pintu Alum :</t>
  </si>
  <si>
    <t>Clen Out 4"Crome/Stainles</t>
  </si>
  <si>
    <t>Kicthen Sink + accs Ex Modena</t>
  </si>
  <si>
    <t xml:space="preserve">Cat Daun Pintu </t>
  </si>
  <si>
    <t>Daun Pintu (PJ2)</t>
  </si>
  <si>
    <t>Rabat beton + Koral sikat ex. Batu alor pd carport incld. kansteen pembatas Carport</t>
  </si>
  <si>
    <t>incld. Accs (pemasangan tali air, keramik Spark Brown ex.Habitat dan accs)</t>
  </si>
  <si>
    <t>Cornice  Gypsum  10 cm</t>
  </si>
  <si>
    <t>Plester dan Acian Dinding Ex Power Block/Mortindo</t>
  </si>
  <si>
    <t>Pasangan Atap Genteng beton flat ex Moenir</t>
  </si>
  <si>
    <t>Pek. Lisplang  teras belakang, atas dan muka ex.eave 2 in 1 Ex Conwood</t>
  </si>
  <si>
    <t>Kunci Pintu Utama + accs Electic Loc Toyagi</t>
  </si>
  <si>
    <t>Kunci Pintu KM/WC &amp; Ruang Tidur Ex Toyagi</t>
  </si>
  <si>
    <t>Engsel Daun Pintu Ex Toyagi</t>
  </si>
  <si>
    <t>Direktur</t>
  </si>
  <si>
    <t>harga per m2 exclude ppn</t>
  </si>
  <si>
    <t>harga per m2 Include ppn</t>
  </si>
  <si>
    <t>RENCANA  ANGGARAN  BIAYA</t>
  </si>
  <si>
    <t xml:space="preserve">BANGUNAN RUMAH TINGGAL </t>
  </si>
  <si>
    <t>PERUMAHAN CITRA GRAN CIBUBUR</t>
  </si>
  <si>
    <t>URAIAN  PEKERJAAN</t>
  </si>
  <si>
    <t>SAT.</t>
  </si>
  <si>
    <t>Vol</t>
  </si>
  <si>
    <t xml:space="preserve">Harga </t>
  </si>
  <si>
    <t xml:space="preserve">Jumlah   </t>
  </si>
  <si>
    <r>
      <t xml:space="preserve">Kusen Alum </t>
    </r>
    <r>
      <rPr>
        <b/>
        <sz val="10"/>
        <color rgb="FFFF0000"/>
        <rFont val="Arial"/>
        <family val="2"/>
      </rPr>
      <t>( Opening dan Koordinasi Fee ) Ex Alexindo 4'</t>
    </r>
  </si>
  <si>
    <t>CLUSTER CC17 No. 02, Lebar 7, 101/105</t>
  </si>
  <si>
    <t>Urugan Pasir bawah Lantai 5 cm</t>
  </si>
  <si>
    <t>Profilan Tampak Depan</t>
  </si>
  <si>
    <t>Konsol</t>
  </si>
  <si>
    <t>PPN 10%</t>
  </si>
  <si>
    <t>GRAND TOTAL</t>
  </si>
  <si>
    <t>PEMBULATAN</t>
  </si>
  <si>
    <t>Luasan (m2)</t>
  </si>
  <si>
    <t>PT. Gita Bangun Jaya</t>
  </si>
  <si>
    <t>Fery Firmansyah</t>
  </si>
  <si>
    <t>Jakarta, 20 Desember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</si>
</sst>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70" formatCode="0.000"/>
  </numFmts>
  <fonts count="2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62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1"/>
      <color indexed="8"/>
      <name val="Calibri"/>
      <family val="2"/>
      <charset val="1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0"/>
      <name val="Arial"/>
      <family val="2"/>
    </font>
    <font>
      <b/>
      <sz val="12"/>
      <name val="Calibri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3" fillId="0" borderId="0"/>
    <xf numFmtId="0" fontId="10" fillId="0" borderId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2" fillId="0" borderId="0" applyFont="0" applyFill="0" applyBorder="0" applyAlignment="0" applyProtection="0"/>
    <xf numFmtId="0" fontId="14" fillId="0" borderId="0"/>
    <xf numFmtId="41" fontId="12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5" xfId="4" applyFont="1" applyFill="1" applyBorder="1" applyAlignment="1">
      <alignment horizontal="right"/>
    </xf>
    <xf numFmtId="0" fontId="7" fillId="0" borderId="5" xfId="4" applyFont="1" applyFill="1" applyBorder="1"/>
    <xf numFmtId="0" fontId="7" fillId="0" borderId="5" xfId="4" applyFont="1" applyFill="1" applyBorder="1" applyAlignment="1">
      <alignment horizontal="center"/>
    </xf>
    <xf numFmtId="0" fontId="3" fillId="0" borderId="7" xfId="4" applyFont="1" applyFill="1" applyBorder="1" applyAlignment="1">
      <alignment horizontal="right"/>
    </xf>
    <xf numFmtId="0" fontId="3" fillId="0" borderId="7" xfId="4" applyFont="1" applyFill="1" applyBorder="1"/>
    <xf numFmtId="0" fontId="3" fillId="0" borderId="7" xfId="4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right"/>
    </xf>
    <xf numFmtId="0" fontId="2" fillId="2" borderId="12" xfId="0" applyFont="1" applyFill="1" applyBorder="1"/>
    <xf numFmtId="0" fontId="8" fillId="2" borderId="0" xfId="0" applyFont="1" applyFill="1"/>
    <xf numFmtId="0" fontId="1" fillId="2" borderId="0" xfId="0" applyFont="1" applyFill="1" applyAlignment="1">
      <alignment horizontal="left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11" fillId="2" borderId="0" xfId="0" applyFont="1" applyFill="1"/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1" fillId="5" borderId="0" xfId="0" applyFont="1" applyFill="1"/>
    <xf numFmtId="0" fontId="2" fillId="2" borderId="1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/>
    </xf>
    <xf numFmtId="41" fontId="3" fillId="2" borderId="0" xfId="3" applyFont="1" applyFill="1"/>
    <xf numFmtId="41" fontId="3" fillId="0" borderId="2" xfId="3" applyFont="1" applyFill="1" applyBorder="1" applyAlignment="1">
      <alignment horizontal="center" vertical="center"/>
    </xf>
    <xf numFmtId="41" fontId="3" fillId="0" borderId="3" xfId="3" applyFont="1" applyFill="1" applyBorder="1" applyAlignment="1">
      <alignment horizontal="right" vertical="center"/>
    </xf>
    <xf numFmtId="41" fontId="3" fillId="0" borderId="3" xfId="3" applyFont="1" applyFill="1" applyBorder="1" applyAlignment="1">
      <alignment horizontal="right"/>
    </xf>
    <xf numFmtId="41" fontId="2" fillId="0" borderId="7" xfId="3" applyFont="1" applyFill="1" applyBorder="1" applyAlignment="1">
      <alignment horizontal="right"/>
    </xf>
    <xf numFmtId="41" fontId="2" fillId="2" borderId="8" xfId="3" applyFont="1" applyFill="1" applyBorder="1" applyAlignment="1">
      <alignment horizontal="center"/>
    </xf>
    <xf numFmtId="41" fontId="2" fillId="2" borderId="2" xfId="3" applyFont="1" applyFill="1" applyBorder="1" applyAlignment="1">
      <alignment horizontal="right"/>
    </xf>
    <xf numFmtId="41" fontId="2" fillId="2" borderId="3" xfId="3" applyFont="1" applyFill="1" applyBorder="1"/>
    <xf numFmtId="41" fontId="2" fillId="2" borderId="3" xfId="3" applyFont="1" applyFill="1" applyBorder="1" applyAlignment="1">
      <alignment horizontal="right"/>
    </xf>
    <xf numFmtId="41" fontId="2" fillId="2" borderId="13" xfId="3" applyFont="1" applyFill="1" applyBorder="1"/>
    <xf numFmtId="0" fontId="3" fillId="0" borderId="0" xfId="0" applyFont="1" applyBorder="1"/>
    <xf numFmtId="0" fontId="3" fillId="0" borderId="0" xfId="0" applyFont="1" applyFill="1"/>
    <xf numFmtId="43" fontId="1" fillId="2" borderId="0" xfId="6" applyFont="1" applyFill="1"/>
    <xf numFmtId="43" fontId="3" fillId="0" borderId="2" xfId="6" applyFont="1" applyFill="1" applyBorder="1" applyAlignment="1">
      <alignment horizontal="center" vertical="center"/>
    </xf>
    <xf numFmtId="43" fontId="3" fillId="0" borderId="3" xfId="6" applyFont="1" applyFill="1" applyBorder="1" applyAlignment="1">
      <alignment horizontal="center"/>
    </xf>
    <xf numFmtId="43" fontId="3" fillId="0" borderId="3" xfId="6" applyFont="1" applyFill="1" applyBorder="1"/>
    <xf numFmtId="43" fontId="3" fillId="5" borderId="3" xfId="6" applyFont="1" applyFill="1" applyBorder="1" applyAlignment="1">
      <alignment horizontal="center"/>
    </xf>
    <xf numFmtId="43" fontId="6" fillId="5" borderId="3" xfId="6" applyFont="1" applyFill="1" applyBorder="1" applyAlignment="1">
      <alignment horizontal="center"/>
    </xf>
    <xf numFmtId="43" fontId="3" fillId="2" borderId="0" xfId="6" applyFont="1" applyFill="1" applyBorder="1" applyAlignment="1">
      <alignment horizontal="center"/>
    </xf>
    <xf numFmtId="43" fontId="2" fillId="2" borderId="10" xfId="6" applyFont="1" applyFill="1" applyBorder="1" applyAlignment="1">
      <alignment horizontal="center"/>
    </xf>
    <xf numFmtId="43" fontId="2" fillId="2" borderId="0" xfId="6" applyFont="1" applyFill="1" applyBorder="1" applyAlignment="1">
      <alignment horizontal="left" vertical="center"/>
    </xf>
    <xf numFmtId="43" fontId="2" fillId="2" borderId="11" xfId="6" applyFont="1" applyFill="1" applyBorder="1" applyAlignment="1">
      <alignment horizontal="left"/>
    </xf>
    <xf numFmtId="43" fontId="2" fillId="2" borderId="12" xfId="6" applyFont="1" applyFill="1" applyBorder="1"/>
    <xf numFmtId="43" fontId="8" fillId="2" borderId="0" xfId="6" applyFont="1" applyFill="1"/>
    <xf numFmtId="43" fontId="11" fillId="2" borderId="0" xfId="6" applyFont="1" applyFill="1"/>
    <xf numFmtId="43" fontId="6" fillId="2" borderId="0" xfId="6" applyFont="1" applyFill="1"/>
    <xf numFmtId="43" fontId="6" fillId="0" borderId="0" xfId="6" applyFont="1"/>
    <xf numFmtId="43" fontId="1" fillId="0" borderId="0" xfId="6" applyFont="1"/>
    <xf numFmtId="43" fontId="6" fillId="0" borderId="3" xfId="6" applyFont="1" applyFill="1" applyBorder="1" applyAlignment="1">
      <alignment horizontal="center"/>
    </xf>
    <xf numFmtId="164" fontId="3" fillId="0" borderId="3" xfId="2" applyNumberFormat="1" applyFont="1" applyFill="1" applyBorder="1" applyAlignment="1">
      <alignment horizontal="right"/>
    </xf>
    <xf numFmtId="164" fontId="3" fillId="5" borderId="3" xfId="1" applyNumberFormat="1" applyFont="1" applyFill="1" applyBorder="1" applyAlignment="1">
      <alignment horizontal="right"/>
    </xf>
    <xf numFmtId="164" fontId="3" fillId="0" borderId="3" xfId="1" applyNumberFormat="1" applyFont="1" applyFill="1" applyBorder="1" applyAlignment="1">
      <alignment horizontal="right"/>
    </xf>
    <xf numFmtId="43" fontId="3" fillId="2" borderId="2" xfId="6" applyFont="1" applyFill="1" applyBorder="1"/>
    <xf numFmtId="43" fontId="3" fillId="2" borderId="3" xfId="6" applyFont="1" applyFill="1" applyBorder="1"/>
    <xf numFmtId="43" fontId="2" fillId="2" borderId="15" xfId="6" applyFont="1" applyFill="1" applyBorder="1"/>
    <xf numFmtId="164" fontId="3" fillId="2" borderId="0" xfId="6" applyNumberFormat="1" applyFont="1" applyFill="1"/>
    <xf numFmtId="164" fontId="3" fillId="0" borderId="2" xfId="6" applyNumberFormat="1" applyFont="1" applyFill="1" applyBorder="1" applyAlignment="1">
      <alignment horizontal="center" vertical="center"/>
    </xf>
    <xf numFmtId="164" fontId="3" fillId="0" borderId="4" xfId="6" applyNumberFormat="1" applyFont="1" applyFill="1" applyBorder="1" applyAlignment="1">
      <alignment horizontal="right" vertical="center"/>
    </xf>
    <xf numFmtId="164" fontId="3" fillId="0" borderId="3" xfId="6" applyNumberFormat="1" applyFont="1" applyFill="1" applyBorder="1" applyAlignment="1">
      <alignment horizontal="right"/>
    </xf>
    <xf numFmtId="164" fontId="13" fillId="0" borderId="2" xfId="6" applyNumberFormat="1" applyFont="1" applyBorder="1"/>
    <xf numFmtId="164" fontId="13" fillId="0" borderId="5" xfId="6" applyNumberFormat="1" applyFont="1" applyBorder="1"/>
    <xf numFmtId="164" fontId="3" fillId="5" borderId="3" xfId="6" applyNumberFormat="1" applyFont="1" applyFill="1" applyBorder="1" applyAlignment="1">
      <alignment horizontal="right"/>
    </xf>
    <xf numFmtId="164" fontId="3" fillId="5" borderId="3" xfId="6" applyNumberFormat="1" applyFont="1" applyFill="1" applyBorder="1"/>
    <xf numFmtId="164" fontId="3" fillId="0" borderId="5" xfId="6" applyNumberFormat="1" applyFont="1" applyFill="1" applyBorder="1"/>
    <xf numFmtId="164" fontId="2" fillId="0" borderId="7" xfId="6" applyNumberFormat="1" applyFont="1" applyFill="1" applyBorder="1" applyAlignment="1">
      <alignment horizontal="right"/>
    </xf>
    <xf numFmtId="164" fontId="3" fillId="2" borderId="0" xfId="6" applyNumberFormat="1" applyFont="1" applyFill="1" applyBorder="1" applyAlignment="1">
      <alignment horizontal="right"/>
    </xf>
    <xf numFmtId="164" fontId="2" fillId="2" borderId="8" xfId="6" applyNumberFormat="1" applyFont="1" applyFill="1" applyBorder="1" applyAlignment="1">
      <alignment horizontal="center"/>
    </xf>
    <xf numFmtId="164" fontId="2" fillId="2" borderId="0" xfId="6" applyNumberFormat="1" applyFont="1" applyFill="1"/>
    <xf numFmtId="164" fontId="2" fillId="3" borderId="0" xfId="6" applyNumberFormat="1" applyFont="1" applyFill="1"/>
    <xf numFmtId="164" fontId="3" fillId="0" borderId="0" xfId="6" applyNumberFormat="1" applyFont="1"/>
    <xf numFmtId="164" fontId="3" fillId="0" borderId="0" xfId="6" applyNumberFormat="1" applyFont="1" applyBorder="1"/>
    <xf numFmtId="164" fontId="2" fillId="0" borderId="0" xfId="6" applyNumberFormat="1" applyFont="1" applyBorder="1"/>
    <xf numFmtId="164" fontId="3" fillId="0" borderId="16" xfId="0" applyNumberFormat="1" applyFont="1" applyFill="1" applyBorder="1" applyAlignment="1">
      <alignment horizontal="right"/>
    </xf>
    <xf numFmtId="164" fontId="3" fillId="0" borderId="0" xfId="6" applyNumberFormat="1" applyFont="1" applyAlignment="1">
      <alignment horizontal="right"/>
    </xf>
    <xf numFmtId="43" fontId="3" fillId="0" borderId="12" xfId="6" applyFont="1" applyFill="1" applyBorder="1"/>
    <xf numFmtId="41" fontId="2" fillId="0" borderId="7" xfId="3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43" fontId="3" fillId="5" borderId="3" xfId="1" applyFont="1" applyFill="1" applyBorder="1" applyAlignment="1"/>
    <xf numFmtId="0" fontId="3" fillId="5" borderId="0" xfId="0" applyFont="1" applyFill="1"/>
    <xf numFmtId="43" fontId="6" fillId="5" borderId="3" xfId="6" applyFont="1" applyFill="1" applyBorder="1"/>
    <xf numFmtId="43" fontId="6" fillId="5" borderId="6" xfId="6" applyFont="1" applyFill="1" applyBorder="1" applyAlignment="1">
      <alignment horizontal="center"/>
    </xf>
    <xf numFmtId="43" fontId="6" fillId="0" borderId="5" xfId="6" applyFont="1" applyFill="1" applyBorder="1" applyAlignment="1">
      <alignment horizontal="center"/>
    </xf>
    <xf numFmtId="43" fontId="6" fillId="0" borderId="7" xfId="6" applyFont="1" applyFill="1" applyBorder="1" applyAlignment="1">
      <alignment horizontal="center"/>
    </xf>
    <xf numFmtId="43" fontId="3" fillId="5" borderId="3" xfId="6" applyFont="1" applyFill="1" applyBorder="1"/>
    <xf numFmtId="164" fontId="3" fillId="5" borderId="2" xfId="6" applyNumberFormat="1" applyFont="1" applyFill="1" applyBorder="1" applyAlignment="1">
      <alignment horizontal="right"/>
    </xf>
    <xf numFmtId="164" fontId="3" fillId="0" borderId="3" xfId="10" applyNumberFormat="1" applyFont="1" applyFill="1" applyBorder="1" applyAlignment="1">
      <alignment horizontal="right"/>
    </xf>
    <xf numFmtId="41" fontId="2" fillId="0" borderId="3" xfId="3" applyFont="1" applyFill="1" applyBorder="1" applyAlignment="1">
      <alignment horizontal="right"/>
    </xf>
    <xf numFmtId="164" fontId="15" fillId="0" borderId="16" xfId="11" applyNumberFormat="1" applyFont="1" applyFill="1" applyBorder="1" applyAlignment="1">
      <alignment horizontal="right"/>
    </xf>
    <xf numFmtId="164" fontId="16" fillId="0" borderId="3" xfId="1" applyNumberFormat="1" applyFont="1" applyFill="1" applyBorder="1" applyAlignment="1">
      <alignment horizontal="right"/>
    </xf>
    <xf numFmtId="41" fontId="18" fillId="6" borderId="0" xfId="11" applyNumberFormat="1" applyFont="1" applyFill="1" applyAlignment="1" applyProtection="1">
      <protection locked="0"/>
    </xf>
    <xf numFmtId="41" fontId="19" fillId="6" borderId="0" xfId="11" applyNumberFormat="1" applyFont="1" applyFill="1" applyAlignment="1" applyProtection="1">
      <protection locked="0"/>
    </xf>
    <xf numFmtId="0" fontId="20" fillId="2" borderId="0" xfId="0" applyFont="1" applyFill="1"/>
    <xf numFmtId="0" fontId="16" fillId="2" borderId="0" xfId="0" applyFont="1" applyFill="1"/>
    <xf numFmtId="0" fontId="21" fillId="2" borderId="0" xfId="0" applyFont="1" applyFill="1"/>
    <xf numFmtId="41" fontId="3" fillId="0" borderId="0" xfId="12" applyFont="1"/>
    <xf numFmtId="41" fontId="2" fillId="0" borderId="0" xfId="12" applyFont="1"/>
    <xf numFmtId="164" fontId="3" fillId="0" borderId="0" xfId="0" applyNumberFormat="1" applyFont="1"/>
    <xf numFmtId="0" fontId="2" fillId="2" borderId="0" xfId="0" applyFont="1" applyFill="1"/>
    <xf numFmtId="41" fontId="22" fillId="2" borderId="0" xfId="3" applyFont="1" applyFill="1"/>
    <xf numFmtId="41" fontId="23" fillId="2" borderId="0" xfId="3" applyFont="1" applyFill="1" applyAlignment="1">
      <alignment horizontal="right"/>
    </xf>
    <xf numFmtId="164" fontId="2" fillId="4" borderId="1" xfId="6" applyNumberFormat="1" applyFont="1" applyFill="1" applyBorder="1" applyAlignment="1">
      <alignment horizontal="center" vertical="center"/>
    </xf>
    <xf numFmtId="164" fontId="2" fillId="4" borderId="18" xfId="6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43" fontId="3" fillId="0" borderId="3" xfId="6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right"/>
    </xf>
    <xf numFmtId="0" fontId="1" fillId="0" borderId="3" xfId="0" applyFont="1" applyFill="1" applyBorder="1"/>
    <xf numFmtId="0" fontId="5" fillId="0" borderId="3" xfId="0" quotePrefix="1" applyFont="1" applyFill="1" applyBorder="1" applyAlignment="1">
      <alignment horizontal="right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center"/>
    </xf>
    <xf numFmtId="43" fontId="5" fillId="0" borderId="3" xfId="6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right"/>
    </xf>
    <xf numFmtId="0" fontId="3" fillId="5" borderId="3" xfId="0" applyFont="1" applyFill="1" applyBorder="1"/>
    <xf numFmtId="43" fontId="6" fillId="5" borderId="3" xfId="1" applyFont="1" applyFill="1" applyBorder="1" applyAlignment="1"/>
    <xf numFmtId="0" fontId="2" fillId="5" borderId="3" xfId="0" applyFont="1" applyFill="1" applyBorder="1" applyAlignment="1">
      <alignment horizontal="right"/>
    </xf>
    <xf numFmtId="0" fontId="3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/>
    </xf>
    <xf numFmtId="43" fontId="6" fillId="5" borderId="5" xfId="6" applyFont="1" applyFill="1" applyBorder="1"/>
    <xf numFmtId="0" fontId="3" fillId="5" borderId="3" xfId="0" quotePrefix="1" applyFont="1" applyFill="1" applyBorder="1" applyAlignment="1">
      <alignment horizontal="right"/>
    </xf>
    <xf numFmtId="0" fontId="3" fillId="5" borderId="3" xfId="4" applyFont="1" applyFill="1" applyBorder="1" applyAlignment="1">
      <alignment horizontal="right"/>
    </xf>
    <xf numFmtId="0" fontId="3" fillId="5" borderId="3" xfId="4" applyFont="1" applyFill="1" applyBorder="1"/>
    <xf numFmtId="0" fontId="3" fillId="5" borderId="3" xfId="4" applyFont="1" applyFill="1" applyBorder="1" applyAlignment="1">
      <alignment horizontal="center"/>
    </xf>
    <xf numFmtId="0" fontId="3" fillId="0" borderId="3" xfId="4" applyFont="1" applyFill="1" applyBorder="1"/>
    <xf numFmtId="0" fontId="3" fillId="0" borderId="3" xfId="4" applyFont="1" applyFill="1" applyBorder="1" applyAlignment="1">
      <alignment horizontal="center"/>
    </xf>
    <xf numFmtId="0" fontId="2" fillId="5" borderId="3" xfId="4" applyFont="1" applyFill="1" applyBorder="1" applyAlignment="1">
      <alignment horizontal="center"/>
    </xf>
    <xf numFmtId="0" fontId="2" fillId="5" borderId="3" xfId="4" applyFont="1" applyFill="1" applyBorder="1"/>
    <xf numFmtId="41" fontId="0" fillId="0" borderId="0" xfId="12" applyFont="1"/>
    <xf numFmtId="41" fontId="0" fillId="0" borderId="0" xfId="0" applyNumberFormat="1"/>
    <xf numFmtId="43" fontId="17" fillId="0" borderId="0" xfId="11" applyNumberFormat="1" applyFont="1" applyFill="1" applyAlignment="1" applyProtection="1">
      <alignment horizontal="center" vertical="center"/>
      <protection locked="0"/>
    </xf>
    <xf numFmtId="43" fontId="2" fillId="0" borderId="17" xfId="6" applyFont="1" applyFill="1" applyBorder="1" applyAlignment="1">
      <alignment horizontal="left"/>
    </xf>
    <xf numFmtId="43" fontId="24" fillId="6" borderId="0" xfId="11" applyNumberFormat="1" applyFont="1" applyFill="1" applyAlignment="1" applyProtection="1">
      <alignment horizontal="right" vertical="center"/>
      <protection locked="0"/>
    </xf>
    <xf numFmtId="43" fontId="25" fillId="0" borderId="0" xfId="6" applyFont="1" applyAlignment="1">
      <alignment horizontal="right"/>
    </xf>
    <xf numFmtId="41" fontId="2" fillId="2" borderId="0" xfId="6" applyNumberFormat="1" applyFont="1" applyFill="1"/>
    <xf numFmtId="41" fontId="3" fillId="2" borderId="0" xfId="6" applyNumberFormat="1" applyFont="1" applyFill="1"/>
    <xf numFmtId="41" fontId="23" fillId="0" borderId="0" xfId="0" applyNumberFormat="1" applyFont="1"/>
    <xf numFmtId="43" fontId="17" fillId="0" borderId="0" xfId="11" applyNumberFormat="1" applyFont="1" applyFill="1" applyAlignment="1" applyProtection="1">
      <alignment horizontal="right" vertical="center"/>
      <protection locked="0"/>
    </xf>
    <xf numFmtId="164" fontId="2" fillId="0" borderId="0" xfId="6" applyNumberFormat="1" applyFont="1" applyAlignment="1">
      <alignment horizontal="right"/>
    </xf>
    <xf numFmtId="41" fontId="2" fillId="4" borderId="1" xfId="3" applyFont="1" applyFill="1" applyBorder="1" applyAlignment="1">
      <alignment horizontal="center" vertical="center" wrapText="1"/>
    </xf>
    <xf numFmtId="41" fontId="2" fillId="4" borderId="18" xfId="3" applyFont="1" applyFill="1" applyBorder="1" applyAlignment="1">
      <alignment horizontal="center" vertical="center" wrapText="1"/>
    </xf>
    <xf numFmtId="43" fontId="26" fillId="2" borderId="0" xfId="6" applyFont="1" applyFill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43" fontId="2" fillId="4" borderId="1" xfId="6" applyFont="1" applyFill="1" applyBorder="1" applyAlignment="1">
      <alignment horizontal="center" vertical="center" wrapText="1"/>
    </xf>
    <xf numFmtId="43" fontId="2" fillId="4" borderId="18" xfId="6" applyFont="1" applyFill="1" applyBorder="1" applyAlignment="1">
      <alignment horizontal="center" vertical="center" wrapText="1"/>
    </xf>
    <xf numFmtId="170" fontId="0" fillId="0" borderId="0" xfId="0" applyNumberFormat="1"/>
    <xf numFmtId="170" fontId="0" fillId="0" borderId="0" xfId="12" applyNumberFormat="1" applyFont="1"/>
  </cellXfs>
  <cellStyles count="13">
    <cellStyle name="Comma" xfId="6" builtinId="3"/>
    <cellStyle name="Comma [0]" xfId="12" builtinId="6"/>
    <cellStyle name="Comma [0] 3" xfId="3"/>
    <cellStyle name="Comma 10" xfId="8"/>
    <cellStyle name="Comma 13" xfId="10"/>
    <cellStyle name="Comma 2" xfId="1"/>
    <cellStyle name="Comma 4" xfId="2"/>
    <cellStyle name="Comma 7" xfId="7"/>
    <cellStyle name="Normal" xfId="0" builtinId="0"/>
    <cellStyle name="Normal 11" xfId="11"/>
    <cellStyle name="Normal 2" xfId="9"/>
    <cellStyle name="Normal 6" xfId="5"/>
    <cellStyle name="Normal_Vignola_100_120" xfId="4"/>
  </cellStyles>
  <dxfs count="0"/>
  <tableStyles count="0" defaultTableStyle="TableStyleMedium2" defaultPivotStyle="PivotStyleLight16"/>
  <colors>
    <mruColors>
      <color rgb="FFF8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DRA-SW/R%20A%20B/PT%20MGRM/Tipe%20Clarkia%20K%20(L5%20-%202K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_55 Clarkia"/>
      <sheetName val="Perhit ars"/>
      <sheetName val="galian"/>
      <sheetName val="Sheet1"/>
    </sheetNames>
    <sheetDataSet>
      <sheetData sheetId="0">
        <row r="146">
          <cell r="C146" t="str">
            <v xml:space="preserve"> Shower set ex toto 423 SBZ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topLeftCell="A189" zoomScaleNormal="100" zoomScaleSheetLayoutView="80" workbookViewId="0">
      <selection activeCell="I184" sqref="I184"/>
    </sheetView>
  </sheetViews>
  <sheetFormatPr defaultRowHeight="15" x14ac:dyDescent="0.25"/>
  <cols>
    <col min="1" max="1" width="3.140625" style="1" customWidth="1"/>
    <col min="2" max="2" width="4.28515625" style="30" customWidth="1"/>
    <col min="3" max="3" width="83" style="1" customWidth="1"/>
    <col min="4" max="4" width="6" style="1" customWidth="1"/>
    <col min="5" max="5" width="9.42578125" style="68" customWidth="1"/>
    <col min="6" max="6" width="15.7109375" style="90" customWidth="1"/>
    <col min="7" max="7" width="14" style="15" customWidth="1"/>
    <col min="8" max="8" width="15.140625" style="176" customWidth="1"/>
    <col min="9" max="9" width="13.5703125" customWidth="1"/>
  </cols>
  <sheetData>
    <row r="1" spans="2:9" x14ac:dyDescent="0.25">
      <c r="B1" s="2" t="s">
        <v>190</v>
      </c>
      <c r="C1" s="120"/>
      <c r="D1" s="3"/>
      <c r="E1" s="53"/>
      <c r="F1" s="76"/>
      <c r="G1" s="41"/>
    </row>
    <row r="2" spans="2:9" x14ac:dyDescent="0.25">
      <c r="B2" s="2" t="s">
        <v>191</v>
      </c>
      <c r="C2" s="120"/>
      <c r="D2" s="3"/>
      <c r="E2" s="53"/>
      <c r="F2" s="76"/>
      <c r="G2" s="41"/>
    </row>
    <row r="3" spans="2:9" x14ac:dyDescent="0.25">
      <c r="B3" s="2" t="s">
        <v>192</v>
      </c>
      <c r="C3" s="120"/>
      <c r="D3" s="3"/>
      <c r="E3" s="53"/>
      <c r="F3" s="76"/>
      <c r="G3" s="41"/>
    </row>
    <row r="4" spans="2:9" x14ac:dyDescent="0.25">
      <c r="B4" s="4"/>
      <c r="C4" s="121"/>
      <c r="D4" s="3"/>
      <c r="E4" s="53"/>
      <c r="F4" s="76"/>
      <c r="G4" s="122" t="s">
        <v>199</v>
      </c>
    </row>
    <row r="5" spans="2:9" x14ac:dyDescent="0.25">
      <c r="B5" s="172" t="s">
        <v>0</v>
      </c>
      <c r="C5" s="172" t="s">
        <v>193</v>
      </c>
      <c r="D5" s="172" t="s">
        <v>194</v>
      </c>
      <c r="E5" s="174" t="s">
        <v>195</v>
      </c>
      <c r="F5" s="123" t="s">
        <v>196</v>
      </c>
      <c r="G5" s="169" t="s">
        <v>197</v>
      </c>
    </row>
    <row r="6" spans="2:9" ht="15.75" thickBot="1" x14ac:dyDescent="0.3">
      <c r="B6" s="173"/>
      <c r="C6" s="173"/>
      <c r="D6" s="173"/>
      <c r="E6" s="175"/>
      <c r="F6" s="124" t="s">
        <v>1</v>
      </c>
      <c r="G6" s="170"/>
    </row>
    <row r="7" spans="2:9" ht="15.75" thickTop="1" x14ac:dyDescent="0.25">
      <c r="B7" s="5"/>
      <c r="C7" s="6"/>
      <c r="D7" s="7"/>
      <c r="E7" s="54"/>
      <c r="F7" s="77"/>
      <c r="G7" s="42"/>
    </row>
    <row r="8" spans="2:9" x14ac:dyDescent="0.25">
      <c r="B8" s="125" t="s">
        <v>2</v>
      </c>
      <c r="C8" s="126" t="s">
        <v>3</v>
      </c>
      <c r="D8" s="127"/>
      <c r="E8" s="128"/>
      <c r="F8" s="78"/>
      <c r="G8" s="43"/>
    </row>
    <row r="9" spans="2:9" x14ac:dyDescent="0.25">
      <c r="B9" s="129">
        <v>1</v>
      </c>
      <c r="C9" s="130" t="s">
        <v>4</v>
      </c>
      <c r="D9" s="131" t="s">
        <v>5</v>
      </c>
      <c r="E9" s="55">
        <v>32</v>
      </c>
      <c r="F9" s="108">
        <v>27500</v>
      </c>
      <c r="G9" s="44">
        <f>+F9*E9</f>
        <v>880000</v>
      </c>
      <c r="H9" s="176">
        <f>G9/G204*100</f>
        <v>0.21768610669621433</v>
      </c>
    </row>
    <row r="10" spans="2:9" x14ac:dyDescent="0.25">
      <c r="B10" s="129">
        <v>2</v>
      </c>
      <c r="C10" s="130" t="s">
        <v>6</v>
      </c>
      <c r="D10" s="131" t="s">
        <v>7</v>
      </c>
      <c r="E10" s="55">
        <v>1</v>
      </c>
      <c r="F10" s="108">
        <v>1000000</v>
      </c>
      <c r="G10" s="44">
        <f t="shared" ref="G10:G72" si="0">+F10*E10</f>
        <v>1000000</v>
      </c>
      <c r="H10" s="176">
        <f>G10/G204*100</f>
        <v>0.24737057579115265</v>
      </c>
    </row>
    <row r="11" spans="2:9" x14ac:dyDescent="0.25">
      <c r="B11" s="129">
        <v>3</v>
      </c>
      <c r="C11" s="130" t="s">
        <v>8</v>
      </c>
      <c r="D11" s="131" t="s">
        <v>7</v>
      </c>
      <c r="E11" s="55">
        <v>1</v>
      </c>
      <c r="F11" s="108">
        <v>1450000</v>
      </c>
      <c r="G11" s="44">
        <f t="shared" si="0"/>
        <v>1450000</v>
      </c>
      <c r="H11" s="176">
        <f>G11/G204*100</f>
        <v>0.35868733489717136</v>
      </c>
    </row>
    <row r="12" spans="2:9" x14ac:dyDescent="0.25">
      <c r="B12" s="129">
        <v>4</v>
      </c>
      <c r="C12" s="130" t="s">
        <v>9</v>
      </c>
      <c r="D12" s="131" t="s">
        <v>7</v>
      </c>
      <c r="E12" s="55">
        <v>1</v>
      </c>
      <c r="F12" s="108">
        <v>1384663</v>
      </c>
      <c r="G12" s="44">
        <f t="shared" si="0"/>
        <v>1384663</v>
      </c>
      <c r="H12" s="176">
        <f>G12/G204*100</f>
        <v>0.3425248835867048</v>
      </c>
    </row>
    <row r="13" spans="2:9" x14ac:dyDescent="0.25">
      <c r="B13" s="129">
        <v>5</v>
      </c>
      <c r="C13" s="130" t="s">
        <v>10</v>
      </c>
      <c r="D13" s="131" t="s">
        <v>11</v>
      </c>
      <c r="E13" s="55">
        <v>101.03</v>
      </c>
      <c r="F13" s="108">
        <v>7700</v>
      </c>
      <c r="G13" s="44">
        <f t="shared" si="0"/>
        <v>777931</v>
      </c>
      <c r="H13" s="176">
        <f>G13/G204*100</f>
        <v>0.19243723939578716</v>
      </c>
    </row>
    <row r="14" spans="2:9" x14ac:dyDescent="0.25">
      <c r="B14" s="129"/>
      <c r="C14" s="130" t="s">
        <v>12</v>
      </c>
      <c r="D14" s="131" t="s">
        <v>11</v>
      </c>
      <c r="E14" s="55">
        <v>56</v>
      </c>
      <c r="F14" s="108">
        <v>5500</v>
      </c>
      <c r="G14" s="44">
        <f t="shared" si="0"/>
        <v>308000</v>
      </c>
      <c r="H14" s="176">
        <f>G14/G204*100</f>
        <v>7.619013734367501E-2</v>
      </c>
      <c r="I14" s="158"/>
    </row>
    <row r="15" spans="2:9" x14ac:dyDescent="0.25">
      <c r="B15" s="129"/>
      <c r="C15" s="130"/>
      <c r="D15" s="131"/>
      <c r="E15" s="55"/>
      <c r="F15" s="80"/>
      <c r="G15" s="109">
        <f>SUM(G9:G14)</f>
        <v>5800594</v>
      </c>
    </row>
    <row r="16" spans="2:9" x14ac:dyDescent="0.25">
      <c r="B16" s="132" t="s">
        <v>13</v>
      </c>
      <c r="C16" s="133" t="s">
        <v>14</v>
      </c>
      <c r="D16" s="131"/>
      <c r="E16" s="55"/>
      <c r="F16" s="79"/>
      <c r="G16" s="44"/>
    </row>
    <row r="17" spans="1:8" x14ac:dyDescent="0.25">
      <c r="B17" s="129">
        <v>1</v>
      </c>
      <c r="C17" s="130" t="s">
        <v>15</v>
      </c>
      <c r="D17" s="131" t="s">
        <v>16</v>
      </c>
      <c r="E17" s="55">
        <v>24.74</v>
      </c>
      <c r="F17" s="108">
        <v>47500</v>
      </c>
      <c r="G17" s="44">
        <f t="shared" si="0"/>
        <v>1175150</v>
      </c>
      <c r="H17" s="176">
        <f>G17/G204*100</f>
        <v>0.29069753214097305</v>
      </c>
    </row>
    <row r="18" spans="1:8" x14ac:dyDescent="0.25">
      <c r="B18" s="129">
        <v>2</v>
      </c>
      <c r="C18" s="130" t="s">
        <v>17</v>
      </c>
      <c r="D18" s="131" t="s">
        <v>16</v>
      </c>
      <c r="E18" s="55">
        <v>12.51</v>
      </c>
      <c r="F18" s="108">
        <v>47500</v>
      </c>
      <c r="G18" s="44">
        <f t="shared" si="0"/>
        <v>594225</v>
      </c>
      <c r="H18" s="176">
        <f>G18/G204*100</f>
        <v>0.14699378039949768</v>
      </c>
    </row>
    <row r="19" spans="1:8" x14ac:dyDescent="0.25">
      <c r="B19" s="129">
        <v>3</v>
      </c>
      <c r="C19" s="130" t="s">
        <v>114</v>
      </c>
      <c r="D19" s="131" t="s">
        <v>16</v>
      </c>
      <c r="E19" s="55">
        <v>1.56</v>
      </c>
      <c r="F19" s="108">
        <v>263000</v>
      </c>
      <c r="G19" s="44">
        <f t="shared" si="0"/>
        <v>410280</v>
      </c>
      <c r="H19" s="176">
        <f>G19/G204*100</f>
        <v>0.10149119983559411</v>
      </c>
    </row>
    <row r="20" spans="1:8" x14ac:dyDescent="0.25">
      <c r="B20" s="129">
        <v>4</v>
      </c>
      <c r="C20" s="130" t="s">
        <v>18</v>
      </c>
      <c r="D20" s="131" t="s">
        <v>16</v>
      </c>
      <c r="E20" s="55">
        <v>2.31</v>
      </c>
      <c r="F20" s="108">
        <v>263000</v>
      </c>
      <c r="G20" s="44">
        <f t="shared" si="0"/>
        <v>607530</v>
      </c>
      <c r="H20" s="176">
        <f>G20/G204*100</f>
        <v>0.15028504591039896</v>
      </c>
    </row>
    <row r="21" spans="1:8" x14ac:dyDescent="0.25">
      <c r="B21" s="129">
        <v>5</v>
      </c>
      <c r="C21" s="130" t="s">
        <v>200</v>
      </c>
      <c r="D21" s="131" t="s">
        <v>16</v>
      </c>
      <c r="E21" s="55">
        <v>2.31</v>
      </c>
      <c r="F21" s="108">
        <v>1150000</v>
      </c>
      <c r="G21" s="44">
        <f>+F21*E21</f>
        <v>2656500</v>
      </c>
      <c r="H21" s="176">
        <f>G21/G204*100</f>
        <v>0.65713993458919695</v>
      </c>
    </row>
    <row r="22" spans="1:8" x14ac:dyDescent="0.25">
      <c r="B22" s="129"/>
      <c r="C22" s="130"/>
      <c r="D22" s="131"/>
      <c r="E22" s="55"/>
      <c r="F22" s="79"/>
      <c r="G22" s="109">
        <f>SUM(G17:G21)</f>
        <v>5443685</v>
      </c>
    </row>
    <row r="23" spans="1:8" x14ac:dyDescent="0.25">
      <c r="B23" s="132" t="s">
        <v>19</v>
      </c>
      <c r="C23" s="133" t="s">
        <v>20</v>
      </c>
      <c r="D23" s="130"/>
      <c r="E23" s="56"/>
      <c r="F23" s="79"/>
      <c r="G23" s="44"/>
    </row>
    <row r="24" spans="1:8" x14ac:dyDescent="0.25">
      <c r="B24" s="129">
        <v>1</v>
      </c>
      <c r="C24" s="130" t="s">
        <v>21</v>
      </c>
      <c r="D24" s="131" t="s">
        <v>16</v>
      </c>
      <c r="E24" s="55">
        <v>12.234999999999999</v>
      </c>
      <c r="F24" s="110">
        <v>700000</v>
      </c>
      <c r="G24" s="44">
        <f t="shared" si="0"/>
        <v>8564500</v>
      </c>
      <c r="H24" s="176">
        <f>G24/G204*100</f>
        <v>2.1186052963633268</v>
      </c>
    </row>
    <row r="25" spans="1:8" x14ac:dyDescent="0.25">
      <c r="B25" s="129">
        <v>2</v>
      </c>
      <c r="C25" s="130" t="s">
        <v>137</v>
      </c>
      <c r="D25" s="131" t="s">
        <v>16</v>
      </c>
      <c r="E25" s="55">
        <v>0.61199999999999999</v>
      </c>
      <c r="F25" s="110">
        <v>4100000</v>
      </c>
      <c r="G25" s="44">
        <f t="shared" si="0"/>
        <v>2509200</v>
      </c>
      <c r="H25" s="176">
        <f>G25/G204*100</f>
        <v>0.62070224877516023</v>
      </c>
    </row>
    <row r="26" spans="1:8" x14ac:dyDescent="0.25">
      <c r="B26" s="129">
        <v>3</v>
      </c>
      <c r="C26" s="130" t="s">
        <v>22</v>
      </c>
      <c r="D26" s="131" t="s">
        <v>16</v>
      </c>
      <c r="E26" s="55">
        <v>1.47</v>
      </c>
      <c r="F26" s="110">
        <v>115000</v>
      </c>
      <c r="G26" s="44">
        <f t="shared" si="0"/>
        <v>169050</v>
      </c>
      <c r="H26" s="176">
        <f>G26/G204*100</f>
        <v>4.1817995837494355E-2</v>
      </c>
    </row>
    <row r="27" spans="1:8" x14ac:dyDescent="0.25">
      <c r="B27" s="134"/>
      <c r="C27" s="130"/>
      <c r="D27" s="131"/>
      <c r="E27" s="55"/>
      <c r="F27" s="79"/>
      <c r="G27" s="109">
        <f>SUM(G24:G26)</f>
        <v>11242750</v>
      </c>
    </row>
    <row r="28" spans="1:8" x14ac:dyDescent="0.25">
      <c r="A28" s="8"/>
      <c r="B28" s="132" t="s">
        <v>23</v>
      </c>
      <c r="C28" s="133" t="s">
        <v>24</v>
      </c>
      <c r="D28" s="130"/>
      <c r="E28" s="56"/>
      <c r="F28" s="79"/>
      <c r="G28" s="44"/>
    </row>
    <row r="29" spans="1:8" x14ac:dyDescent="0.25">
      <c r="A29" s="8"/>
      <c r="B29" s="134"/>
      <c r="C29" s="133" t="s">
        <v>25</v>
      </c>
      <c r="D29" s="130"/>
      <c r="E29" s="56"/>
      <c r="F29" s="79"/>
      <c r="G29" s="44"/>
    </row>
    <row r="30" spans="1:8" x14ac:dyDescent="0.25">
      <c r="A30" s="8"/>
      <c r="B30" s="129">
        <v>1</v>
      </c>
      <c r="C30" s="130" t="s">
        <v>126</v>
      </c>
      <c r="D30" s="131" t="s">
        <v>16</v>
      </c>
      <c r="E30" s="55">
        <v>1.91</v>
      </c>
      <c r="F30" s="79">
        <v>4100000</v>
      </c>
      <c r="G30" s="44">
        <f t="shared" si="0"/>
        <v>7831000</v>
      </c>
      <c r="H30" s="176">
        <f>G30/G204*100</f>
        <v>1.9371589790205164</v>
      </c>
    </row>
    <row r="31" spans="1:8" x14ac:dyDescent="0.25">
      <c r="A31" s="8"/>
      <c r="B31" s="129">
        <v>2</v>
      </c>
      <c r="C31" s="130" t="s">
        <v>132</v>
      </c>
      <c r="D31" s="131" t="s">
        <v>16</v>
      </c>
      <c r="E31" s="55">
        <v>1.1000000000000001</v>
      </c>
      <c r="F31" s="79">
        <v>4100000</v>
      </c>
      <c r="G31" s="44">
        <f t="shared" si="0"/>
        <v>4510000</v>
      </c>
      <c r="H31" s="176">
        <f>G31/G204*100</f>
        <v>1.1156412968180984</v>
      </c>
    </row>
    <row r="32" spans="1:8" x14ac:dyDescent="0.25">
      <c r="A32" s="8"/>
      <c r="B32" s="129">
        <v>3</v>
      </c>
      <c r="C32" s="130" t="s">
        <v>133</v>
      </c>
      <c r="D32" s="131" t="s">
        <v>16</v>
      </c>
      <c r="E32" s="55">
        <v>0.14000000000000001</v>
      </c>
      <c r="F32" s="79">
        <v>4100000</v>
      </c>
      <c r="G32" s="44">
        <f t="shared" si="0"/>
        <v>574000</v>
      </c>
      <c r="H32" s="176">
        <f>G32/G204*100</f>
        <v>0.14199071050412163</v>
      </c>
    </row>
    <row r="33" spans="1:8" x14ac:dyDescent="0.25">
      <c r="A33" s="8"/>
      <c r="B33" s="129">
        <v>4</v>
      </c>
      <c r="C33" s="130" t="s">
        <v>134</v>
      </c>
      <c r="D33" s="131" t="s">
        <v>16</v>
      </c>
      <c r="E33" s="55">
        <v>2.81</v>
      </c>
      <c r="F33" s="79">
        <v>4600000</v>
      </c>
      <c r="G33" s="44">
        <f t="shared" si="0"/>
        <v>12926000</v>
      </c>
      <c r="H33" s="176">
        <f>G33/G204*100</f>
        <v>3.1975120626764393</v>
      </c>
    </row>
    <row r="34" spans="1:8" x14ac:dyDescent="0.25">
      <c r="A34" s="8"/>
      <c r="B34" s="129">
        <v>5</v>
      </c>
      <c r="C34" s="130" t="s">
        <v>127</v>
      </c>
      <c r="D34" s="131" t="s">
        <v>16</v>
      </c>
      <c r="E34" s="55">
        <v>1.1499999999999999</v>
      </c>
      <c r="F34" s="79">
        <v>4100000</v>
      </c>
      <c r="G34" s="44">
        <f t="shared" si="0"/>
        <v>4715000</v>
      </c>
      <c r="H34" s="176">
        <f>G34/G204*100</f>
        <v>1.1663522648552849</v>
      </c>
    </row>
    <row r="35" spans="1:8" x14ac:dyDescent="0.25">
      <c r="A35" s="8"/>
      <c r="B35" s="129">
        <v>6</v>
      </c>
      <c r="C35" s="130" t="s">
        <v>135</v>
      </c>
      <c r="D35" s="131" t="s">
        <v>16</v>
      </c>
      <c r="E35" s="55">
        <v>0.6</v>
      </c>
      <c r="F35" s="79">
        <v>4100000</v>
      </c>
      <c r="G35" s="44">
        <f t="shared" si="0"/>
        <v>2460000</v>
      </c>
      <c r="H35" s="176">
        <f>G35/G204*100</f>
        <v>0.60853161644623543</v>
      </c>
    </row>
    <row r="36" spans="1:8" x14ac:dyDescent="0.25">
      <c r="A36" s="8"/>
      <c r="B36" s="129">
        <v>7</v>
      </c>
      <c r="C36" s="130" t="s">
        <v>136</v>
      </c>
      <c r="D36" s="131" t="s">
        <v>16</v>
      </c>
      <c r="E36" s="55">
        <v>0.32</v>
      </c>
      <c r="F36" s="79">
        <v>4100000</v>
      </c>
      <c r="G36" s="44">
        <f t="shared" si="0"/>
        <v>1312000</v>
      </c>
      <c r="H36" s="176">
        <f>G36/G204*100</f>
        <v>0.32455019543799229</v>
      </c>
    </row>
    <row r="37" spans="1:8" x14ac:dyDescent="0.25">
      <c r="A37" s="8"/>
      <c r="B37" s="129">
        <v>8</v>
      </c>
      <c r="C37" s="130" t="s">
        <v>26</v>
      </c>
      <c r="D37" s="131" t="s">
        <v>16</v>
      </c>
      <c r="E37" s="55">
        <v>1.00874</v>
      </c>
      <c r="F37" s="79">
        <v>4100000</v>
      </c>
      <c r="G37" s="44">
        <f t="shared" si="0"/>
        <v>4135834</v>
      </c>
      <c r="H37" s="176">
        <f>G37/G204*100</f>
        <v>1.0230836379566259</v>
      </c>
    </row>
    <row r="38" spans="1:8" x14ac:dyDescent="0.25">
      <c r="A38" s="8"/>
      <c r="B38" s="129">
        <v>9</v>
      </c>
      <c r="C38" s="135" t="s">
        <v>27</v>
      </c>
      <c r="D38" s="131" t="s">
        <v>16</v>
      </c>
      <c r="E38" s="55">
        <v>8.4136000000000006</v>
      </c>
      <c r="F38" s="79">
        <v>4100000</v>
      </c>
      <c r="G38" s="44">
        <f t="shared" si="0"/>
        <v>34495760</v>
      </c>
      <c r="H38" s="176">
        <f>G38/G204*100</f>
        <v>8.5332360135534113</v>
      </c>
    </row>
    <row r="39" spans="1:8" x14ac:dyDescent="0.25">
      <c r="A39" s="8"/>
      <c r="B39" s="129">
        <v>10</v>
      </c>
      <c r="C39" s="135" t="s">
        <v>28</v>
      </c>
      <c r="D39" s="131" t="s">
        <v>16</v>
      </c>
      <c r="E39" s="55">
        <v>0.72</v>
      </c>
      <c r="F39" s="79">
        <v>4100000</v>
      </c>
      <c r="G39" s="44">
        <f t="shared" si="0"/>
        <v>2952000</v>
      </c>
      <c r="H39" s="176">
        <f>G39/G204*100</f>
        <v>0.73023793973548268</v>
      </c>
    </row>
    <row r="40" spans="1:8" x14ac:dyDescent="0.25">
      <c r="A40" s="8"/>
      <c r="B40" s="129">
        <v>11</v>
      </c>
      <c r="C40" s="135" t="s">
        <v>29</v>
      </c>
      <c r="D40" s="131" t="s">
        <v>16</v>
      </c>
      <c r="E40" s="55">
        <v>0.11</v>
      </c>
      <c r="F40" s="79">
        <v>3500000</v>
      </c>
      <c r="G40" s="44">
        <f t="shared" si="0"/>
        <v>385000</v>
      </c>
      <c r="H40" s="176">
        <f>G40/G204*100</f>
        <v>9.5237671679593766E-2</v>
      </c>
    </row>
    <row r="41" spans="1:8" x14ac:dyDescent="0.25">
      <c r="A41" s="8"/>
      <c r="B41" s="136"/>
      <c r="C41" s="137"/>
      <c r="D41" s="138"/>
      <c r="E41" s="139"/>
      <c r="F41" s="81"/>
      <c r="G41" s="109">
        <f>SUM(G30:G40)</f>
        <v>76296594</v>
      </c>
    </row>
    <row r="42" spans="1:8" x14ac:dyDescent="0.25">
      <c r="A42" s="37"/>
      <c r="B42" s="140" t="s">
        <v>30</v>
      </c>
      <c r="C42" s="141" t="s">
        <v>31</v>
      </c>
      <c r="D42" s="142"/>
      <c r="E42" s="57"/>
      <c r="F42" s="82"/>
      <c r="G42" s="44"/>
    </row>
    <row r="43" spans="1:8" x14ac:dyDescent="0.25">
      <c r="A43" s="37"/>
      <c r="B43" s="143">
        <v>1</v>
      </c>
      <c r="C43" s="144" t="s">
        <v>163</v>
      </c>
      <c r="D43" s="142" t="s">
        <v>32</v>
      </c>
      <c r="E43" s="55">
        <v>68.47</v>
      </c>
      <c r="F43" s="79">
        <v>220000</v>
      </c>
      <c r="G43" s="44">
        <f t="shared" si="0"/>
        <v>15063400</v>
      </c>
      <c r="H43" s="176">
        <f>G43/G204*100</f>
        <v>3.7262419313724489</v>
      </c>
    </row>
    <row r="44" spans="1:8" x14ac:dyDescent="0.25">
      <c r="A44" s="37"/>
      <c r="B44" s="143">
        <v>2</v>
      </c>
      <c r="C44" s="144" t="s">
        <v>164</v>
      </c>
      <c r="D44" s="142" t="s">
        <v>32</v>
      </c>
      <c r="E44" s="55">
        <v>4.5</v>
      </c>
      <c r="F44" s="82">
        <v>190000</v>
      </c>
      <c r="G44" s="44">
        <f t="shared" si="0"/>
        <v>855000</v>
      </c>
      <c r="H44" s="176">
        <f>G44/G204*100</f>
        <v>0.21150184230143551</v>
      </c>
    </row>
    <row r="45" spans="1:8" x14ac:dyDescent="0.25">
      <c r="A45" s="37"/>
      <c r="B45" s="143">
        <v>3</v>
      </c>
      <c r="C45" s="144" t="s">
        <v>165</v>
      </c>
      <c r="D45" s="142" t="s">
        <v>32</v>
      </c>
      <c r="E45" s="55">
        <v>9.86</v>
      </c>
      <c r="F45" s="93">
        <v>220000</v>
      </c>
      <c r="G45" s="44">
        <f t="shared" si="0"/>
        <v>2169200</v>
      </c>
      <c r="H45" s="176">
        <f>G45/G204*100</f>
        <v>0.53659625300616831</v>
      </c>
    </row>
    <row r="46" spans="1:8" x14ac:dyDescent="0.25">
      <c r="A46" s="37"/>
      <c r="B46" s="143">
        <v>4</v>
      </c>
      <c r="C46" s="144" t="s">
        <v>166</v>
      </c>
      <c r="D46" s="142" t="s">
        <v>33</v>
      </c>
      <c r="E46" s="55">
        <v>71.83</v>
      </c>
      <c r="F46" s="82">
        <v>35000</v>
      </c>
      <c r="G46" s="44">
        <f t="shared" si="0"/>
        <v>2514050</v>
      </c>
      <c r="H46" s="176">
        <f>G46/G204*100</f>
        <v>0.62190199606774732</v>
      </c>
    </row>
    <row r="47" spans="1:8" x14ac:dyDescent="0.25">
      <c r="A47" s="37"/>
      <c r="B47" s="143">
        <v>5</v>
      </c>
      <c r="C47" s="144" t="s">
        <v>167</v>
      </c>
      <c r="D47" s="142" t="s">
        <v>33</v>
      </c>
      <c r="E47" s="55">
        <v>5.8</v>
      </c>
      <c r="F47" s="82">
        <v>30000</v>
      </c>
      <c r="G47" s="44">
        <f t="shared" si="0"/>
        <v>174000</v>
      </c>
      <c r="H47" s="176">
        <f>G47/G204*100</f>
        <v>4.3042480187660562E-2</v>
      </c>
    </row>
    <row r="48" spans="1:8" x14ac:dyDescent="0.25">
      <c r="A48" s="52"/>
      <c r="B48" s="143">
        <v>6</v>
      </c>
      <c r="C48" s="130" t="s">
        <v>34</v>
      </c>
      <c r="D48" s="131" t="s">
        <v>33</v>
      </c>
      <c r="E48" s="55">
        <v>19.95</v>
      </c>
      <c r="F48" s="79">
        <v>65000</v>
      </c>
      <c r="G48" s="44">
        <f t="shared" si="0"/>
        <v>1296750</v>
      </c>
      <c r="H48" s="176">
        <f>G48/G204*100</f>
        <v>0.32077779415717717</v>
      </c>
    </row>
    <row r="49" spans="1:8" x14ac:dyDescent="0.25">
      <c r="A49" s="52"/>
      <c r="B49" s="143">
        <v>7</v>
      </c>
      <c r="C49" s="130" t="s">
        <v>168</v>
      </c>
      <c r="D49" s="131" t="s">
        <v>32</v>
      </c>
      <c r="E49" s="55">
        <v>10.467832</v>
      </c>
      <c r="F49" s="79">
        <v>240000</v>
      </c>
      <c r="G49" s="44">
        <f t="shared" si="0"/>
        <v>2512279.6799999997</v>
      </c>
      <c r="H49" s="176">
        <f>G49/G204*100</f>
        <v>0.62146407099001266</v>
      </c>
    </row>
    <row r="50" spans="1:8" x14ac:dyDescent="0.25">
      <c r="A50" s="37"/>
      <c r="B50" s="143">
        <v>8</v>
      </c>
      <c r="C50" s="144" t="s">
        <v>178</v>
      </c>
      <c r="D50" s="142"/>
      <c r="E50" s="58"/>
      <c r="F50" s="82"/>
      <c r="G50" s="44">
        <f t="shared" si="0"/>
        <v>0</v>
      </c>
    </row>
    <row r="51" spans="1:8" x14ac:dyDescent="0.25">
      <c r="A51" s="37"/>
      <c r="B51" s="143"/>
      <c r="C51" s="144" t="s">
        <v>179</v>
      </c>
      <c r="D51" s="142" t="s">
        <v>32</v>
      </c>
      <c r="E51" s="100">
        <v>21</v>
      </c>
      <c r="F51" s="82">
        <v>360000</v>
      </c>
      <c r="G51" s="44">
        <f t="shared" si="0"/>
        <v>7560000</v>
      </c>
      <c r="H51" s="176">
        <f>G51/G204*100</f>
        <v>1.8701215529811139</v>
      </c>
    </row>
    <row r="52" spans="1:8" x14ac:dyDescent="0.25">
      <c r="A52" s="37"/>
      <c r="B52" s="143"/>
      <c r="C52" s="144"/>
      <c r="D52" s="142"/>
      <c r="E52" s="145"/>
      <c r="F52" s="107"/>
      <c r="G52" s="109">
        <f>SUM(G43:G51)</f>
        <v>32144679.68</v>
      </c>
    </row>
    <row r="53" spans="1:8" x14ac:dyDescent="0.25">
      <c r="A53" s="37"/>
      <c r="B53" s="140" t="s">
        <v>35</v>
      </c>
      <c r="C53" s="141" t="s">
        <v>36</v>
      </c>
      <c r="D53" s="142"/>
      <c r="E53" s="58"/>
      <c r="F53" s="82"/>
      <c r="G53" s="44"/>
    </row>
    <row r="54" spans="1:8" x14ac:dyDescent="0.25">
      <c r="A54" s="37"/>
      <c r="B54" s="146"/>
      <c r="C54" s="144" t="s">
        <v>37</v>
      </c>
      <c r="D54" s="142"/>
      <c r="E54" s="58"/>
      <c r="F54" s="82"/>
      <c r="G54" s="44"/>
    </row>
    <row r="55" spans="1:8" x14ac:dyDescent="0.25">
      <c r="A55" s="37"/>
      <c r="B55" s="143">
        <v>1</v>
      </c>
      <c r="C55" s="144" t="s">
        <v>170</v>
      </c>
      <c r="D55" s="142" t="s">
        <v>11</v>
      </c>
      <c r="E55" s="55">
        <v>56.12</v>
      </c>
      <c r="F55" s="82">
        <v>283000</v>
      </c>
      <c r="G55" s="44">
        <f t="shared" si="0"/>
        <v>15881960</v>
      </c>
      <c r="H55" s="176">
        <f>G55/G204*100</f>
        <v>3.9287295898920549</v>
      </c>
    </row>
    <row r="56" spans="1:8" x14ac:dyDescent="0.25">
      <c r="A56" s="37"/>
      <c r="B56" s="143">
        <v>2</v>
      </c>
      <c r="C56" s="144" t="s">
        <v>171</v>
      </c>
      <c r="D56" s="142" t="s">
        <v>11</v>
      </c>
      <c r="E56" s="55">
        <v>7.59</v>
      </c>
      <c r="F56" s="82">
        <v>296000</v>
      </c>
      <c r="G56" s="44">
        <f t="shared" si="0"/>
        <v>2246640</v>
      </c>
      <c r="H56" s="176">
        <f>G56/G204*100</f>
        <v>0.5557526303954351</v>
      </c>
    </row>
    <row r="57" spans="1:8" x14ac:dyDescent="0.25">
      <c r="A57" s="37"/>
      <c r="B57" s="143">
        <v>3</v>
      </c>
      <c r="C57" s="144" t="s">
        <v>172</v>
      </c>
      <c r="D57" s="142" t="s">
        <v>11</v>
      </c>
      <c r="E57" s="55">
        <v>1.77</v>
      </c>
      <c r="F57" s="82">
        <v>330000</v>
      </c>
      <c r="G57" s="44">
        <f t="shared" si="0"/>
        <v>584100</v>
      </c>
      <c r="H57" s="176">
        <f>G57/G204*100</f>
        <v>0.14448915331961226</v>
      </c>
    </row>
    <row r="58" spans="1:8" x14ac:dyDescent="0.25">
      <c r="A58" s="37"/>
      <c r="B58" s="143">
        <v>4</v>
      </c>
      <c r="C58" s="147" t="s">
        <v>169</v>
      </c>
      <c r="D58" s="142" t="s">
        <v>11</v>
      </c>
      <c r="E58" s="55">
        <v>1.23</v>
      </c>
      <c r="F58" s="82">
        <v>1890000</v>
      </c>
      <c r="G58" s="44">
        <f t="shared" si="0"/>
        <v>2324700</v>
      </c>
      <c r="H58" s="176">
        <f>G58/G204*100</f>
        <v>0.57506237754169254</v>
      </c>
    </row>
    <row r="59" spans="1:8" hidden="1" x14ac:dyDescent="0.25">
      <c r="A59" s="37"/>
      <c r="B59" s="143"/>
      <c r="C59" s="144" t="s">
        <v>122</v>
      </c>
      <c r="D59" s="148" t="s">
        <v>123</v>
      </c>
      <c r="E59" s="69">
        <v>2</v>
      </c>
      <c r="F59" s="82"/>
      <c r="G59" s="44">
        <f t="shared" si="0"/>
        <v>0</v>
      </c>
    </row>
    <row r="60" spans="1:8" x14ac:dyDescent="0.25">
      <c r="A60" s="37"/>
      <c r="B60" s="143"/>
      <c r="C60" s="144"/>
      <c r="D60" s="142"/>
      <c r="E60" s="58"/>
      <c r="F60" s="82"/>
      <c r="G60" s="109">
        <f>SUM(G55:G59)</f>
        <v>21037400</v>
      </c>
    </row>
    <row r="61" spans="1:8" x14ac:dyDescent="0.25">
      <c r="A61" s="37"/>
      <c r="B61" s="140" t="s">
        <v>38</v>
      </c>
      <c r="C61" s="141" t="s">
        <v>39</v>
      </c>
      <c r="D61" s="144"/>
      <c r="E61" s="102"/>
      <c r="F61" s="82"/>
      <c r="G61" s="44"/>
    </row>
    <row r="62" spans="1:8" x14ac:dyDescent="0.25">
      <c r="A62" s="37"/>
      <c r="B62" s="143">
        <v>1</v>
      </c>
      <c r="C62" s="144" t="s">
        <v>117</v>
      </c>
      <c r="D62" s="142" t="s">
        <v>11</v>
      </c>
      <c r="E62" s="55">
        <v>94.61</v>
      </c>
      <c r="F62" s="111">
        <v>80000</v>
      </c>
      <c r="G62" s="44">
        <f t="shared" si="0"/>
        <v>7568800</v>
      </c>
      <c r="H62" s="176">
        <f>G62/G204*100</f>
        <v>1.8722984140480761</v>
      </c>
    </row>
    <row r="63" spans="1:8" x14ac:dyDescent="0.25">
      <c r="A63" s="37"/>
      <c r="B63" s="143">
        <v>2</v>
      </c>
      <c r="C63" s="144" t="s">
        <v>180</v>
      </c>
      <c r="D63" s="142" t="s">
        <v>5</v>
      </c>
      <c r="E63" s="55">
        <v>119.65</v>
      </c>
      <c r="F63" s="72">
        <v>35000</v>
      </c>
      <c r="G63" s="44">
        <f t="shared" si="0"/>
        <v>4187750</v>
      </c>
      <c r="H63" s="176">
        <f>G63/G204*100</f>
        <v>1.0359261287693995</v>
      </c>
    </row>
    <row r="64" spans="1:8" hidden="1" x14ac:dyDescent="0.25">
      <c r="A64" s="37"/>
      <c r="B64" s="143"/>
      <c r="C64" s="144" t="s">
        <v>40</v>
      </c>
      <c r="D64" s="142" t="s">
        <v>5</v>
      </c>
      <c r="E64" s="55"/>
      <c r="F64" s="72"/>
      <c r="G64" s="44">
        <f t="shared" si="0"/>
        <v>0</v>
      </c>
    </row>
    <row r="65" spans="1:8" hidden="1" x14ac:dyDescent="0.25">
      <c r="A65" s="37"/>
      <c r="B65" s="143"/>
      <c r="C65" s="144" t="s">
        <v>41</v>
      </c>
      <c r="D65" s="142" t="s">
        <v>11</v>
      </c>
      <c r="E65" s="55"/>
      <c r="F65" s="72"/>
      <c r="G65" s="44">
        <f t="shared" si="0"/>
        <v>0</v>
      </c>
    </row>
    <row r="66" spans="1:8" x14ac:dyDescent="0.25">
      <c r="A66" s="37"/>
      <c r="B66" s="143">
        <v>3</v>
      </c>
      <c r="C66" s="144" t="s">
        <v>42</v>
      </c>
      <c r="D66" s="142" t="s">
        <v>11</v>
      </c>
      <c r="E66" s="55">
        <v>7.31</v>
      </c>
      <c r="F66" s="72">
        <v>80000</v>
      </c>
      <c r="G66" s="44">
        <f t="shared" si="0"/>
        <v>584800</v>
      </c>
      <c r="H66" s="176">
        <f>G66/G204*100</f>
        <v>0.14466231272266605</v>
      </c>
    </row>
    <row r="67" spans="1:8" x14ac:dyDescent="0.25">
      <c r="A67" s="37"/>
      <c r="B67" s="143">
        <v>4</v>
      </c>
      <c r="C67" s="144" t="s">
        <v>138</v>
      </c>
      <c r="D67" s="142" t="s">
        <v>43</v>
      </c>
      <c r="E67" s="55">
        <v>1</v>
      </c>
      <c r="F67" s="72">
        <v>300000</v>
      </c>
      <c r="G67" s="44">
        <f t="shared" si="0"/>
        <v>300000</v>
      </c>
      <c r="H67" s="176">
        <f>G67/G204*100</f>
        <v>7.4211172737345801E-2</v>
      </c>
    </row>
    <row r="68" spans="1:8" x14ac:dyDescent="0.25">
      <c r="A68" s="37"/>
      <c r="B68" s="146"/>
      <c r="C68" s="144"/>
      <c r="D68" s="144"/>
      <c r="E68" s="58"/>
      <c r="F68" s="82"/>
      <c r="G68" s="109">
        <f>SUM(G62:G67)</f>
        <v>12641350</v>
      </c>
    </row>
    <row r="69" spans="1:8" x14ac:dyDescent="0.25">
      <c r="A69" s="101"/>
      <c r="B69" s="140" t="s">
        <v>44</v>
      </c>
      <c r="C69" s="141" t="s">
        <v>45</v>
      </c>
      <c r="D69" s="142"/>
      <c r="E69" s="58"/>
      <c r="F69" s="82"/>
      <c r="G69" s="44"/>
    </row>
    <row r="70" spans="1:8" x14ac:dyDescent="0.25">
      <c r="A70" s="101"/>
      <c r="B70" s="143">
        <v>1</v>
      </c>
      <c r="C70" s="144" t="s">
        <v>46</v>
      </c>
      <c r="D70" s="142" t="s">
        <v>11</v>
      </c>
      <c r="E70" s="55">
        <v>21.05</v>
      </c>
      <c r="F70" s="82">
        <v>110000</v>
      </c>
      <c r="G70" s="44">
        <f t="shared" si="0"/>
        <v>2315500</v>
      </c>
      <c r="H70" s="176">
        <f>G70/G204*100</f>
        <v>0.57278656824441398</v>
      </c>
    </row>
    <row r="71" spans="1:8" x14ac:dyDescent="0.25">
      <c r="A71" s="101"/>
      <c r="B71" s="143">
        <v>2</v>
      </c>
      <c r="C71" s="144" t="s">
        <v>47</v>
      </c>
      <c r="D71" s="142" t="s">
        <v>11</v>
      </c>
      <c r="E71" s="55">
        <v>321.63</v>
      </c>
      <c r="F71" s="82">
        <v>100000</v>
      </c>
      <c r="G71" s="44">
        <f t="shared" si="0"/>
        <v>32163000</v>
      </c>
      <c r="H71" s="176">
        <f>G71/G204*100</f>
        <v>7.9561798291708428</v>
      </c>
    </row>
    <row r="72" spans="1:8" x14ac:dyDescent="0.25">
      <c r="A72" s="37"/>
      <c r="B72" s="129">
        <v>3</v>
      </c>
      <c r="C72" s="130" t="s">
        <v>181</v>
      </c>
      <c r="D72" s="142" t="s">
        <v>11</v>
      </c>
      <c r="E72" s="55">
        <v>434.67</v>
      </c>
      <c r="F72" s="82">
        <v>70000</v>
      </c>
      <c r="G72" s="44">
        <f t="shared" si="0"/>
        <v>30426900</v>
      </c>
      <c r="H72" s="176">
        <f>G72/G204*100</f>
        <v>7.5267197725398223</v>
      </c>
    </row>
    <row r="73" spans="1:8" x14ac:dyDescent="0.25">
      <c r="A73" s="37"/>
      <c r="B73" s="143"/>
      <c r="C73" s="144"/>
      <c r="D73" s="142"/>
      <c r="E73" s="58"/>
      <c r="F73" s="80"/>
      <c r="G73" s="109">
        <f>SUM(G70:G72)</f>
        <v>64905400</v>
      </c>
    </row>
    <row r="74" spans="1:8" x14ac:dyDescent="0.25">
      <c r="A74" s="37"/>
      <c r="B74" s="140" t="s">
        <v>48</v>
      </c>
      <c r="C74" s="141" t="s">
        <v>49</v>
      </c>
      <c r="D74" s="144"/>
      <c r="E74" s="102"/>
      <c r="F74" s="82"/>
      <c r="G74" s="109"/>
    </row>
    <row r="75" spans="1:8" x14ac:dyDescent="0.25">
      <c r="A75" s="37"/>
      <c r="B75" s="143">
        <v>1</v>
      </c>
      <c r="C75" s="144" t="s">
        <v>50</v>
      </c>
      <c r="D75" s="142" t="s">
        <v>11</v>
      </c>
      <c r="E75" s="55">
        <v>48.93</v>
      </c>
      <c r="F75" s="72">
        <v>140000</v>
      </c>
      <c r="G75" s="44">
        <f t="shared" ref="G75:G131" si="1">+F75*E75</f>
        <v>6850200</v>
      </c>
      <c r="H75" s="176">
        <f>G75/G204*100</f>
        <v>1.6945379182845537</v>
      </c>
    </row>
    <row r="76" spans="1:8" x14ac:dyDescent="0.25">
      <c r="A76" s="37"/>
      <c r="B76" s="143">
        <v>2</v>
      </c>
      <c r="C76" s="144" t="s">
        <v>182</v>
      </c>
      <c r="D76" s="142" t="s">
        <v>11</v>
      </c>
      <c r="E76" s="55">
        <v>48.93</v>
      </c>
      <c r="F76" s="72">
        <v>80000</v>
      </c>
      <c r="G76" s="44">
        <f t="shared" si="1"/>
        <v>3914400</v>
      </c>
      <c r="H76" s="176">
        <f>G76/G204*100</f>
        <v>0.96830738187688792</v>
      </c>
    </row>
    <row r="77" spans="1:8" x14ac:dyDescent="0.25">
      <c r="A77" s="37"/>
      <c r="B77" s="143">
        <v>3</v>
      </c>
      <c r="C77" s="144" t="s">
        <v>183</v>
      </c>
      <c r="D77" s="142" t="s">
        <v>5</v>
      </c>
      <c r="E77" s="55">
        <v>26.4</v>
      </c>
      <c r="F77" s="70">
        <v>83000</v>
      </c>
      <c r="G77" s="44">
        <f t="shared" si="1"/>
        <v>2191200</v>
      </c>
      <c r="H77" s="176">
        <f>G77/G204*100</f>
        <v>0.54203840567357375</v>
      </c>
    </row>
    <row r="78" spans="1:8" x14ac:dyDescent="0.25">
      <c r="A78" s="37"/>
      <c r="B78" s="143">
        <v>4</v>
      </c>
      <c r="C78" s="144" t="s">
        <v>51</v>
      </c>
      <c r="D78" s="142" t="s">
        <v>5</v>
      </c>
      <c r="E78" s="57">
        <v>1.5</v>
      </c>
      <c r="F78" s="82">
        <v>70000</v>
      </c>
      <c r="G78" s="44">
        <f t="shared" si="1"/>
        <v>105000</v>
      </c>
      <c r="H78" s="176">
        <f>G78/G204*100</f>
        <v>2.5973910458071028E-2</v>
      </c>
    </row>
    <row r="79" spans="1:8" x14ac:dyDescent="0.25">
      <c r="A79" s="37"/>
      <c r="B79" s="143">
        <v>5</v>
      </c>
      <c r="C79" s="144" t="s">
        <v>52</v>
      </c>
      <c r="D79" s="142" t="s">
        <v>5</v>
      </c>
      <c r="E79" s="55">
        <v>14</v>
      </c>
      <c r="F79" s="70">
        <v>60000</v>
      </c>
      <c r="G79" s="44">
        <f t="shared" si="1"/>
        <v>840000</v>
      </c>
      <c r="H79" s="176">
        <f>G79/G204*100</f>
        <v>0.20779128366456823</v>
      </c>
    </row>
    <row r="80" spans="1:8" x14ac:dyDescent="0.25">
      <c r="A80" s="37"/>
      <c r="B80" s="146"/>
      <c r="C80" s="144"/>
      <c r="D80" s="144"/>
      <c r="E80" s="149"/>
      <c r="F80" s="80"/>
      <c r="G80" s="109">
        <f>SUM(G75:G79)</f>
        <v>13900800</v>
      </c>
    </row>
    <row r="81" spans="1:8" x14ac:dyDescent="0.25">
      <c r="A81" s="37"/>
      <c r="B81" s="140" t="s">
        <v>53</v>
      </c>
      <c r="C81" s="141" t="s">
        <v>54</v>
      </c>
      <c r="D81" s="144"/>
      <c r="E81" s="102"/>
      <c r="F81" s="82"/>
      <c r="G81" s="44"/>
    </row>
    <row r="82" spans="1:8" x14ac:dyDescent="0.25">
      <c r="A82" s="37"/>
      <c r="B82" s="146">
        <v>1</v>
      </c>
      <c r="C82" s="141" t="s">
        <v>173</v>
      </c>
      <c r="D82" s="144"/>
      <c r="E82" s="106"/>
      <c r="F82" s="82"/>
      <c r="G82" s="44"/>
    </row>
    <row r="83" spans="1:8" x14ac:dyDescent="0.25">
      <c r="A83" s="37"/>
      <c r="B83" s="143" t="s">
        <v>55</v>
      </c>
      <c r="C83" s="144" t="s">
        <v>56</v>
      </c>
      <c r="D83" s="142" t="s">
        <v>16</v>
      </c>
      <c r="E83" s="55">
        <v>0</v>
      </c>
      <c r="F83" s="82"/>
      <c r="G83" s="44">
        <f t="shared" si="1"/>
        <v>0</v>
      </c>
    </row>
    <row r="84" spans="1:8" x14ac:dyDescent="0.25">
      <c r="A84" s="37"/>
      <c r="B84" s="143" t="s">
        <v>55</v>
      </c>
      <c r="C84" s="144" t="s">
        <v>139</v>
      </c>
      <c r="D84" s="142" t="s">
        <v>57</v>
      </c>
      <c r="E84" s="55">
        <v>1</v>
      </c>
      <c r="F84" s="72">
        <v>1870000</v>
      </c>
      <c r="G84" s="44">
        <f t="shared" si="1"/>
        <v>1870000</v>
      </c>
      <c r="H84" s="176">
        <f>G84/G204*100</f>
        <v>0.46258297672945548</v>
      </c>
    </row>
    <row r="85" spans="1:8" x14ac:dyDescent="0.25">
      <c r="A85" s="37"/>
      <c r="B85" s="143" t="s">
        <v>55</v>
      </c>
      <c r="C85" s="144" t="s">
        <v>177</v>
      </c>
      <c r="D85" s="142" t="s">
        <v>57</v>
      </c>
      <c r="E85" s="55">
        <v>1</v>
      </c>
      <c r="F85" s="72">
        <v>1485000</v>
      </c>
      <c r="G85" s="44">
        <f t="shared" si="1"/>
        <v>1485000</v>
      </c>
      <c r="H85" s="176">
        <f>G85/G204*100</f>
        <v>0.36734530504986168</v>
      </c>
    </row>
    <row r="86" spans="1:8" x14ac:dyDescent="0.25">
      <c r="A86" s="37"/>
      <c r="B86" s="150" t="s">
        <v>55</v>
      </c>
      <c r="C86" s="144" t="s">
        <v>140</v>
      </c>
      <c r="D86" s="142" t="s">
        <v>57</v>
      </c>
      <c r="E86" s="55">
        <v>4</v>
      </c>
      <c r="F86" s="72">
        <v>1485000</v>
      </c>
      <c r="G86" s="44">
        <f t="shared" si="1"/>
        <v>5940000</v>
      </c>
      <c r="H86" s="176">
        <f>G86/G204*100</f>
        <v>1.4693812201994467</v>
      </c>
    </row>
    <row r="87" spans="1:8" x14ac:dyDescent="0.25">
      <c r="A87" s="37"/>
      <c r="B87" s="150" t="s">
        <v>55</v>
      </c>
      <c r="C87" s="144" t="s">
        <v>141</v>
      </c>
      <c r="D87" s="142" t="s">
        <v>57</v>
      </c>
      <c r="E87" s="55">
        <v>2</v>
      </c>
      <c r="F87" s="72">
        <v>1485000</v>
      </c>
      <c r="G87" s="44">
        <f t="shared" si="1"/>
        <v>2970000</v>
      </c>
      <c r="H87" s="176">
        <f>G87/G204*100</f>
        <v>0.73469061009972336</v>
      </c>
    </row>
    <row r="88" spans="1:8" x14ac:dyDescent="0.25">
      <c r="A88" s="37"/>
      <c r="B88" s="150" t="s">
        <v>55</v>
      </c>
      <c r="C88" s="144" t="s">
        <v>142</v>
      </c>
      <c r="D88" s="142" t="s">
        <v>57</v>
      </c>
      <c r="E88" s="55">
        <v>1</v>
      </c>
      <c r="F88" s="82">
        <v>1375000</v>
      </c>
      <c r="G88" s="44">
        <f t="shared" si="1"/>
        <v>1375000</v>
      </c>
      <c r="H88" s="176">
        <f>G88/G204*100</f>
        <v>0.34013454171283486</v>
      </c>
    </row>
    <row r="89" spans="1:8" x14ac:dyDescent="0.25">
      <c r="A89" s="37"/>
      <c r="B89" s="143"/>
      <c r="C89" s="144"/>
      <c r="D89" s="142"/>
      <c r="E89" s="57"/>
      <c r="F89" s="82"/>
      <c r="G89" s="44"/>
    </row>
    <row r="90" spans="1:8" x14ac:dyDescent="0.25">
      <c r="A90" s="37"/>
      <c r="B90" s="146">
        <v>2</v>
      </c>
      <c r="C90" s="141" t="s">
        <v>198</v>
      </c>
      <c r="D90" s="142" t="s">
        <v>58</v>
      </c>
      <c r="E90" s="55">
        <v>1</v>
      </c>
      <c r="F90" s="82">
        <v>44023785</v>
      </c>
      <c r="G90" s="44">
        <f t="shared" si="1"/>
        <v>44023785</v>
      </c>
      <c r="H90" s="176">
        <f>G90/G204*100</f>
        <v>10.890189043955909</v>
      </c>
    </row>
    <row r="91" spans="1:8" x14ac:dyDescent="0.25">
      <c r="A91" s="37"/>
      <c r="B91" s="143" t="s">
        <v>55</v>
      </c>
      <c r="C91" s="144" t="s">
        <v>143</v>
      </c>
      <c r="D91" s="142"/>
      <c r="E91" s="55"/>
      <c r="F91" s="82"/>
      <c r="G91" s="44"/>
    </row>
    <row r="92" spans="1:8" x14ac:dyDescent="0.25">
      <c r="A92" s="101"/>
      <c r="B92" s="143" t="s">
        <v>55</v>
      </c>
      <c r="C92" s="144" t="s">
        <v>59</v>
      </c>
      <c r="D92" s="142"/>
      <c r="E92" s="57"/>
      <c r="F92" s="82"/>
      <c r="G92" s="44"/>
    </row>
    <row r="93" spans="1:8" x14ac:dyDescent="0.25">
      <c r="A93" s="101"/>
      <c r="B93" s="143" t="s">
        <v>55</v>
      </c>
      <c r="C93" s="144" t="s">
        <v>112</v>
      </c>
      <c r="D93" s="142"/>
      <c r="E93" s="57"/>
      <c r="F93" s="82"/>
      <c r="G93" s="44"/>
    </row>
    <row r="94" spans="1:8" x14ac:dyDescent="0.25">
      <c r="A94" s="101"/>
      <c r="B94" s="143" t="s">
        <v>55</v>
      </c>
      <c r="C94" s="144" t="s">
        <v>113</v>
      </c>
      <c r="D94" s="142"/>
      <c r="E94" s="57"/>
      <c r="F94" s="82"/>
      <c r="G94" s="44"/>
    </row>
    <row r="95" spans="1:8" x14ac:dyDescent="0.25">
      <c r="A95" s="101"/>
      <c r="B95" s="143" t="s">
        <v>55</v>
      </c>
      <c r="C95" s="144" t="s">
        <v>60</v>
      </c>
      <c r="D95" s="142"/>
      <c r="E95" s="57"/>
      <c r="F95" s="82"/>
      <c r="G95" s="44"/>
    </row>
    <row r="96" spans="1:8" x14ac:dyDescent="0.25">
      <c r="A96" s="101"/>
      <c r="B96" s="143" t="s">
        <v>55</v>
      </c>
      <c r="C96" s="144" t="s">
        <v>61</v>
      </c>
      <c r="D96" s="142"/>
      <c r="E96" s="57"/>
      <c r="F96" s="82"/>
      <c r="G96" s="44"/>
    </row>
    <row r="97" spans="1:8" x14ac:dyDescent="0.25">
      <c r="A97" s="101"/>
      <c r="B97" s="143" t="s">
        <v>55</v>
      </c>
      <c r="C97" s="144" t="s">
        <v>62</v>
      </c>
      <c r="D97" s="142"/>
      <c r="E97" s="57"/>
      <c r="F97" s="82"/>
      <c r="G97" s="44"/>
    </row>
    <row r="98" spans="1:8" x14ac:dyDescent="0.25">
      <c r="A98" s="101"/>
      <c r="B98" s="143" t="s">
        <v>55</v>
      </c>
      <c r="C98" s="144" t="s">
        <v>63</v>
      </c>
      <c r="D98" s="142"/>
      <c r="E98" s="57"/>
      <c r="F98" s="82"/>
      <c r="G98" s="44"/>
    </row>
    <row r="99" spans="1:8" x14ac:dyDescent="0.25">
      <c r="A99" s="101"/>
      <c r="B99" s="150" t="s">
        <v>55</v>
      </c>
      <c r="C99" s="144" t="s">
        <v>64</v>
      </c>
      <c r="D99" s="142"/>
      <c r="E99" s="57"/>
      <c r="F99" s="82"/>
      <c r="G99" s="44"/>
    </row>
    <row r="100" spans="1:8" x14ac:dyDescent="0.25">
      <c r="A100" s="101"/>
      <c r="B100" s="143" t="s">
        <v>55</v>
      </c>
      <c r="C100" s="144" t="s">
        <v>150</v>
      </c>
      <c r="D100" s="142"/>
      <c r="E100" s="57"/>
      <c r="F100" s="82"/>
      <c r="G100" s="44"/>
    </row>
    <row r="101" spans="1:8" x14ac:dyDescent="0.25">
      <c r="A101" s="37"/>
      <c r="B101" s="143"/>
      <c r="C101" s="144"/>
      <c r="D101" s="142"/>
      <c r="E101" s="57"/>
      <c r="F101" s="82"/>
      <c r="G101" s="44"/>
    </row>
    <row r="102" spans="1:8" x14ac:dyDescent="0.25">
      <c r="A102" s="37"/>
      <c r="B102" s="146">
        <v>4</v>
      </c>
      <c r="C102" s="141" t="s">
        <v>65</v>
      </c>
      <c r="D102" s="142"/>
      <c r="E102" s="57"/>
      <c r="F102" s="82"/>
      <c r="G102" s="44"/>
    </row>
    <row r="103" spans="1:8" x14ac:dyDescent="0.25">
      <c r="A103" s="37"/>
      <c r="B103" s="143" t="s">
        <v>55</v>
      </c>
      <c r="C103" s="141" t="s">
        <v>156</v>
      </c>
      <c r="D103" s="142"/>
      <c r="E103" s="57"/>
      <c r="F103" s="82"/>
      <c r="G103" s="44"/>
    </row>
    <row r="104" spans="1:8" x14ac:dyDescent="0.25">
      <c r="A104" s="37"/>
      <c r="B104" s="143" t="s">
        <v>55</v>
      </c>
      <c r="C104" s="144" t="s">
        <v>184</v>
      </c>
      <c r="D104" s="142" t="s">
        <v>43</v>
      </c>
      <c r="E104" s="55">
        <v>1</v>
      </c>
      <c r="F104" s="71">
        <v>1750000</v>
      </c>
      <c r="G104" s="44">
        <f t="shared" si="1"/>
        <v>1750000</v>
      </c>
      <c r="H104" s="176">
        <f>G104/G204*100</f>
        <v>0.43289850763451709</v>
      </c>
    </row>
    <row r="105" spans="1:8" x14ac:dyDescent="0.25">
      <c r="A105" s="37"/>
      <c r="B105" s="150" t="s">
        <v>55</v>
      </c>
      <c r="C105" s="144" t="s">
        <v>185</v>
      </c>
      <c r="D105" s="142" t="s">
        <v>43</v>
      </c>
      <c r="E105" s="55">
        <v>7</v>
      </c>
      <c r="F105" s="72">
        <v>675000</v>
      </c>
      <c r="G105" s="44">
        <f t="shared" si="1"/>
        <v>4725000</v>
      </c>
      <c r="H105" s="176">
        <f>G105/G204*100</f>
        <v>1.1688259706131963</v>
      </c>
    </row>
    <row r="106" spans="1:8" x14ac:dyDescent="0.25">
      <c r="A106" s="37"/>
      <c r="B106" s="143" t="s">
        <v>55</v>
      </c>
      <c r="C106" s="144" t="s">
        <v>186</v>
      </c>
      <c r="D106" s="142" t="s">
        <v>43</v>
      </c>
      <c r="E106" s="55">
        <v>24</v>
      </c>
      <c r="F106" s="72">
        <v>45000</v>
      </c>
      <c r="G106" s="44">
        <f t="shared" si="1"/>
        <v>1080000</v>
      </c>
      <c r="H106" s="176">
        <f>G106/G204*100</f>
        <v>0.26716022185444488</v>
      </c>
    </row>
    <row r="107" spans="1:8" x14ac:dyDescent="0.25">
      <c r="A107" s="37"/>
      <c r="B107" s="143"/>
      <c r="C107" s="144"/>
      <c r="D107" s="142"/>
      <c r="E107" s="58"/>
      <c r="F107" s="80"/>
      <c r="G107" s="109">
        <f>SUM(G83:G106)</f>
        <v>65218785</v>
      </c>
    </row>
    <row r="108" spans="1:8" x14ac:dyDescent="0.25">
      <c r="A108" s="101"/>
      <c r="B108" s="140" t="s">
        <v>66</v>
      </c>
      <c r="C108" s="141" t="s">
        <v>67</v>
      </c>
      <c r="D108" s="142"/>
      <c r="E108" s="103"/>
      <c r="F108" s="82"/>
      <c r="G108" s="44"/>
    </row>
    <row r="109" spans="1:8" x14ac:dyDescent="0.25">
      <c r="A109" s="101"/>
      <c r="B109" s="143">
        <v>1</v>
      </c>
      <c r="C109" s="144" t="s">
        <v>157</v>
      </c>
      <c r="D109" s="142" t="s">
        <v>11</v>
      </c>
      <c r="E109" s="55">
        <v>321.62</v>
      </c>
      <c r="F109" s="110">
        <v>16500</v>
      </c>
      <c r="G109" s="44">
        <f t="shared" si="1"/>
        <v>5306730</v>
      </c>
      <c r="H109" s="176">
        <f>G109/G204*100</f>
        <v>1.3127288556681835</v>
      </c>
    </row>
    <row r="110" spans="1:8" x14ac:dyDescent="0.25">
      <c r="A110" s="101"/>
      <c r="B110" s="143">
        <v>2</v>
      </c>
      <c r="C110" s="144" t="s">
        <v>158</v>
      </c>
      <c r="D110" s="142" t="s">
        <v>11</v>
      </c>
      <c r="E110" s="55">
        <v>113.05094999999997</v>
      </c>
      <c r="F110" s="110">
        <v>26500</v>
      </c>
      <c r="G110" s="44">
        <f t="shared" si="1"/>
        <v>2995850.1749999993</v>
      </c>
      <c r="H110" s="176">
        <f>G110/G204*100</f>
        <v>0.74108518277377533</v>
      </c>
    </row>
    <row r="111" spans="1:8" x14ac:dyDescent="0.25">
      <c r="A111" s="37"/>
      <c r="B111" s="143">
        <v>3</v>
      </c>
      <c r="C111" s="144" t="s">
        <v>68</v>
      </c>
      <c r="D111" s="142" t="s">
        <v>11</v>
      </c>
      <c r="E111" s="55">
        <v>9.51</v>
      </c>
      <c r="F111" s="110">
        <v>16500</v>
      </c>
      <c r="G111" s="44">
        <f t="shared" si="1"/>
        <v>156915</v>
      </c>
      <c r="H111" s="176">
        <f>G111/G204*100</f>
        <v>3.881615390026872E-2</v>
      </c>
    </row>
    <row r="112" spans="1:8" x14ac:dyDescent="0.25">
      <c r="A112" s="37"/>
      <c r="B112" s="143">
        <v>4</v>
      </c>
      <c r="C112" s="144" t="s">
        <v>69</v>
      </c>
      <c r="D112" s="142" t="s">
        <v>11</v>
      </c>
      <c r="E112" s="55">
        <v>94.61</v>
      </c>
      <c r="F112" s="110">
        <v>16500</v>
      </c>
      <c r="G112" s="44">
        <f t="shared" si="1"/>
        <v>1561065</v>
      </c>
      <c r="H112" s="176">
        <f>G112/G204*100</f>
        <v>0.38616154789741569</v>
      </c>
    </row>
    <row r="113" spans="1:8" x14ac:dyDescent="0.25">
      <c r="A113" s="37"/>
      <c r="B113" s="143">
        <v>5</v>
      </c>
      <c r="C113" s="144" t="s">
        <v>128</v>
      </c>
      <c r="D113" s="142" t="s">
        <v>5</v>
      </c>
      <c r="E113" s="55">
        <v>26.4</v>
      </c>
      <c r="F113" s="110">
        <v>35000</v>
      </c>
      <c r="G113" s="44">
        <f t="shared" si="1"/>
        <v>924000</v>
      </c>
      <c r="H113" s="176">
        <f>G113/G204*100</f>
        <v>0.22857041203102504</v>
      </c>
    </row>
    <row r="114" spans="1:8" x14ac:dyDescent="0.25">
      <c r="A114" s="37"/>
      <c r="B114" s="143">
        <v>6</v>
      </c>
      <c r="C114" s="144" t="s">
        <v>129</v>
      </c>
      <c r="D114" s="142" t="s">
        <v>5</v>
      </c>
      <c r="E114" s="55">
        <v>14</v>
      </c>
      <c r="F114" s="110">
        <v>40000</v>
      </c>
      <c r="G114" s="44">
        <f t="shared" si="1"/>
        <v>560000</v>
      </c>
      <c r="H114" s="176">
        <f>G114/G204*100</f>
        <v>0.13852752244304548</v>
      </c>
    </row>
    <row r="115" spans="1:8" x14ac:dyDescent="0.25">
      <c r="A115" s="37"/>
      <c r="B115" s="143">
        <v>7</v>
      </c>
      <c r="C115" s="144" t="s">
        <v>159</v>
      </c>
      <c r="D115" s="142" t="s">
        <v>11</v>
      </c>
      <c r="E115" s="55">
        <v>0</v>
      </c>
      <c r="F115" s="110"/>
      <c r="G115" s="44">
        <f t="shared" si="1"/>
        <v>0</v>
      </c>
    </row>
    <row r="116" spans="1:8" x14ac:dyDescent="0.25">
      <c r="A116" s="37"/>
      <c r="B116" s="143">
        <v>8</v>
      </c>
      <c r="C116" s="144" t="s">
        <v>176</v>
      </c>
      <c r="D116" s="142" t="s">
        <v>11</v>
      </c>
      <c r="E116" s="55">
        <v>29.53</v>
      </c>
      <c r="F116" s="110"/>
      <c r="G116" s="44">
        <f t="shared" si="1"/>
        <v>0</v>
      </c>
    </row>
    <row r="117" spans="1:8" x14ac:dyDescent="0.25">
      <c r="A117" s="37"/>
      <c r="B117" s="143"/>
      <c r="C117" s="144"/>
      <c r="D117" s="142"/>
      <c r="E117" s="103"/>
      <c r="F117" s="72"/>
      <c r="G117" s="109">
        <f>SUM(G109:G116)</f>
        <v>11504560.174999999</v>
      </c>
    </row>
    <row r="118" spans="1:8" x14ac:dyDescent="0.25">
      <c r="A118" s="37"/>
      <c r="B118" s="140" t="s">
        <v>70</v>
      </c>
      <c r="C118" s="141" t="s">
        <v>71</v>
      </c>
      <c r="D118" s="142"/>
      <c r="E118" s="58"/>
      <c r="F118" s="82"/>
      <c r="G118" s="44"/>
    </row>
    <row r="119" spans="1:8" x14ac:dyDescent="0.25">
      <c r="A119" s="37"/>
      <c r="B119" s="143">
        <v>1</v>
      </c>
      <c r="C119" s="144" t="s">
        <v>72</v>
      </c>
      <c r="D119" s="144"/>
      <c r="E119" s="102"/>
      <c r="F119" s="82"/>
      <c r="G119" s="44"/>
    </row>
    <row r="120" spans="1:8" x14ac:dyDescent="0.25">
      <c r="A120" s="37"/>
      <c r="B120" s="143" t="s">
        <v>55</v>
      </c>
      <c r="C120" s="144" t="s">
        <v>116</v>
      </c>
      <c r="D120" s="142" t="s">
        <v>73</v>
      </c>
      <c r="E120" s="55">
        <v>3</v>
      </c>
      <c r="F120" s="72">
        <v>2300000</v>
      </c>
      <c r="G120" s="44">
        <f t="shared" si="1"/>
        <v>6900000</v>
      </c>
      <c r="H120" s="176">
        <f>G120/G204*100</f>
        <v>1.7068569729589533</v>
      </c>
    </row>
    <row r="121" spans="1:8" x14ac:dyDescent="0.25">
      <c r="A121" s="37"/>
      <c r="B121" s="143" t="s">
        <v>55</v>
      </c>
      <c r="C121" s="144" t="s">
        <v>131</v>
      </c>
      <c r="D121" s="142" t="s">
        <v>73</v>
      </c>
      <c r="E121" s="55">
        <v>3</v>
      </c>
      <c r="F121" s="70">
        <v>3230000</v>
      </c>
      <c r="G121" s="44">
        <f t="shared" si="1"/>
        <v>9690000</v>
      </c>
      <c r="H121" s="176">
        <f>G121/G204*100</f>
        <v>2.3970208794162691</v>
      </c>
    </row>
    <row r="122" spans="1:8" x14ac:dyDescent="0.25">
      <c r="A122" s="37"/>
      <c r="B122" s="150" t="s">
        <v>55</v>
      </c>
      <c r="C122" s="144" t="s">
        <v>74</v>
      </c>
      <c r="D122" s="142" t="s">
        <v>73</v>
      </c>
      <c r="E122" s="55"/>
      <c r="F122" s="72"/>
      <c r="G122" s="44"/>
    </row>
    <row r="123" spans="1:8" x14ac:dyDescent="0.25">
      <c r="A123" s="37"/>
      <c r="B123" s="143" t="s">
        <v>55</v>
      </c>
      <c r="C123" s="144" t="str">
        <f>+'[1]53_55 Clarkia'!$C$146</f>
        <v xml:space="preserve"> Shower set ex toto 423 SBZ</v>
      </c>
      <c r="D123" s="142" t="s">
        <v>73</v>
      </c>
      <c r="E123" s="55">
        <v>2</v>
      </c>
      <c r="F123" s="70">
        <v>900000</v>
      </c>
      <c r="G123" s="44">
        <f t="shared" si="1"/>
        <v>1800000</v>
      </c>
      <c r="H123" s="176">
        <f>G123/G204*100</f>
        <v>0.44526703642407472</v>
      </c>
    </row>
    <row r="124" spans="1:8" x14ac:dyDescent="0.25">
      <c r="A124" s="37"/>
      <c r="B124" s="143"/>
      <c r="C124" s="144" t="s">
        <v>144</v>
      </c>
      <c r="D124" s="142" t="s">
        <v>73</v>
      </c>
      <c r="E124" s="55">
        <v>1</v>
      </c>
      <c r="F124" s="70">
        <v>1300000</v>
      </c>
      <c r="G124" s="44">
        <f t="shared" si="1"/>
        <v>1300000</v>
      </c>
      <c r="H124" s="176">
        <f>G124/G204*100</f>
        <v>0.32158174852849841</v>
      </c>
    </row>
    <row r="125" spans="1:8" x14ac:dyDescent="0.25">
      <c r="A125" s="37"/>
      <c r="B125" s="143" t="s">
        <v>55</v>
      </c>
      <c r="C125" s="144" t="s">
        <v>120</v>
      </c>
      <c r="D125" s="142" t="s">
        <v>73</v>
      </c>
      <c r="E125" s="55">
        <v>3</v>
      </c>
      <c r="F125" s="70">
        <v>260000</v>
      </c>
      <c r="G125" s="44">
        <f t="shared" si="1"/>
        <v>780000</v>
      </c>
      <c r="H125" s="176">
        <f>G125/G204*100</f>
        <v>0.19294904911709906</v>
      </c>
    </row>
    <row r="126" spans="1:8" x14ac:dyDescent="0.25">
      <c r="A126" s="37"/>
      <c r="B126" s="143" t="s">
        <v>55</v>
      </c>
      <c r="C126" s="144" t="s">
        <v>125</v>
      </c>
      <c r="D126" s="142" t="s">
        <v>73</v>
      </c>
      <c r="E126" s="55">
        <v>3</v>
      </c>
      <c r="F126" s="70">
        <v>370000</v>
      </c>
      <c r="G126" s="44">
        <f t="shared" si="1"/>
        <v>1110000</v>
      </c>
      <c r="H126" s="176">
        <f>G126/G204*100</f>
        <v>0.27458133912817945</v>
      </c>
    </row>
    <row r="127" spans="1:8" x14ac:dyDescent="0.25">
      <c r="A127" s="37"/>
      <c r="B127" s="143">
        <v>2</v>
      </c>
      <c r="C127" s="144" t="s">
        <v>75</v>
      </c>
      <c r="D127" s="144"/>
      <c r="E127" s="106"/>
      <c r="F127" s="82"/>
      <c r="G127" s="44"/>
    </row>
    <row r="128" spans="1:8" x14ac:dyDescent="0.25">
      <c r="A128" s="37"/>
      <c r="B128" s="143" t="s">
        <v>55</v>
      </c>
      <c r="C128" s="144" t="s">
        <v>175</v>
      </c>
      <c r="D128" s="142" t="s">
        <v>73</v>
      </c>
      <c r="E128" s="55">
        <v>1</v>
      </c>
      <c r="F128" s="70">
        <v>2700000</v>
      </c>
      <c r="G128" s="44">
        <f t="shared" si="1"/>
        <v>2700000</v>
      </c>
      <c r="H128" s="176">
        <f>G128/G204*100</f>
        <v>0.66790055463611209</v>
      </c>
    </row>
    <row r="129" spans="1:8" x14ac:dyDescent="0.25">
      <c r="A129" s="37"/>
      <c r="B129" s="143">
        <v>3</v>
      </c>
      <c r="C129" s="144" t="s">
        <v>160</v>
      </c>
      <c r="D129" s="142" t="s">
        <v>73</v>
      </c>
      <c r="E129" s="55">
        <v>2</v>
      </c>
      <c r="F129" s="70">
        <v>230000</v>
      </c>
      <c r="G129" s="44">
        <f t="shared" si="1"/>
        <v>460000</v>
      </c>
      <c r="H129" s="176">
        <f>G129/G204*100</f>
        <v>0.11379046486393021</v>
      </c>
    </row>
    <row r="130" spans="1:8" x14ac:dyDescent="0.25">
      <c r="A130" s="37"/>
      <c r="B130" s="143">
        <v>4</v>
      </c>
      <c r="C130" s="144" t="s">
        <v>119</v>
      </c>
      <c r="D130" s="142" t="s">
        <v>73</v>
      </c>
      <c r="E130" s="55">
        <v>3</v>
      </c>
      <c r="F130" s="70">
        <v>285000</v>
      </c>
      <c r="G130" s="44">
        <f t="shared" si="1"/>
        <v>855000</v>
      </c>
      <c r="H130" s="176">
        <f>G130/G204*100</f>
        <v>0.21150184230143551</v>
      </c>
    </row>
    <row r="131" spans="1:8" x14ac:dyDescent="0.25">
      <c r="A131" s="37"/>
      <c r="B131" s="143">
        <v>5</v>
      </c>
      <c r="C131" s="144" t="s">
        <v>148</v>
      </c>
      <c r="D131" s="142" t="s">
        <v>73</v>
      </c>
      <c r="E131" s="55">
        <v>8</v>
      </c>
      <c r="F131" s="70">
        <v>80000</v>
      </c>
      <c r="G131" s="44">
        <f t="shared" si="1"/>
        <v>640000</v>
      </c>
      <c r="H131" s="176">
        <f>G131/G204*100</f>
        <v>0.15831716850633767</v>
      </c>
    </row>
    <row r="132" spans="1:8" x14ac:dyDescent="0.25">
      <c r="A132" s="37"/>
      <c r="B132" s="143">
        <v>6</v>
      </c>
      <c r="C132" s="144" t="s">
        <v>76</v>
      </c>
      <c r="D132" s="144"/>
      <c r="E132" s="102"/>
      <c r="F132" s="82"/>
      <c r="G132" s="44"/>
    </row>
    <row r="133" spans="1:8" x14ac:dyDescent="0.25">
      <c r="A133" s="37"/>
      <c r="B133" s="143" t="s">
        <v>55</v>
      </c>
      <c r="C133" s="144" t="s">
        <v>153</v>
      </c>
      <c r="D133" s="142" t="s">
        <v>5</v>
      </c>
      <c r="E133" s="55">
        <v>30</v>
      </c>
      <c r="F133" s="70">
        <v>23000</v>
      </c>
      <c r="G133" s="44">
        <f t="shared" ref="G133:G179" si="2">+F133*E133</f>
        <v>690000</v>
      </c>
      <c r="H133" s="176">
        <f>G133/G204*100</f>
        <v>0.17068569729589533</v>
      </c>
    </row>
    <row r="134" spans="1:8" x14ac:dyDescent="0.25">
      <c r="A134" s="37"/>
      <c r="B134" s="143" t="s">
        <v>55</v>
      </c>
      <c r="C134" s="144" t="s">
        <v>152</v>
      </c>
      <c r="D134" s="142" t="s">
        <v>5</v>
      </c>
      <c r="E134" s="55">
        <v>44</v>
      </c>
      <c r="F134" s="70">
        <v>26000</v>
      </c>
      <c r="G134" s="44">
        <f t="shared" si="2"/>
        <v>1144000</v>
      </c>
      <c r="H134" s="176">
        <f>G134/G204*100</f>
        <v>0.28299193870507861</v>
      </c>
    </row>
    <row r="135" spans="1:8" x14ac:dyDescent="0.25">
      <c r="A135" s="37"/>
      <c r="B135" s="143" t="s">
        <v>55</v>
      </c>
      <c r="C135" s="144" t="s">
        <v>151</v>
      </c>
      <c r="D135" s="142" t="s">
        <v>5</v>
      </c>
      <c r="E135" s="55">
        <v>10</v>
      </c>
      <c r="F135" s="70">
        <v>30000</v>
      </c>
      <c r="G135" s="44">
        <f t="shared" si="2"/>
        <v>300000</v>
      </c>
      <c r="H135" s="176">
        <f>G135/G204*100</f>
        <v>7.4211172737345801E-2</v>
      </c>
    </row>
    <row r="136" spans="1:8" x14ac:dyDescent="0.25">
      <c r="A136" s="37"/>
      <c r="B136" s="143" t="s">
        <v>55</v>
      </c>
      <c r="C136" s="144" t="s">
        <v>154</v>
      </c>
      <c r="D136" s="142" t="s">
        <v>77</v>
      </c>
      <c r="E136" s="55">
        <v>2</v>
      </c>
      <c r="F136" s="70">
        <v>350000</v>
      </c>
      <c r="G136" s="44">
        <f t="shared" si="2"/>
        <v>700000</v>
      </c>
      <c r="H136" s="176">
        <f>G136/G204*100</f>
        <v>0.17315940305380687</v>
      </c>
    </row>
    <row r="137" spans="1:8" x14ac:dyDescent="0.25">
      <c r="A137" s="37"/>
      <c r="B137" s="143">
        <v>7</v>
      </c>
      <c r="C137" s="144" t="s">
        <v>155</v>
      </c>
      <c r="D137" s="142"/>
      <c r="E137" s="58"/>
      <c r="F137" s="70"/>
      <c r="G137" s="44"/>
    </row>
    <row r="138" spans="1:8" x14ac:dyDescent="0.25">
      <c r="A138" s="37"/>
      <c r="B138" s="143" t="s">
        <v>55</v>
      </c>
      <c r="C138" s="144" t="s">
        <v>149</v>
      </c>
      <c r="D138" s="142" t="s">
        <v>5</v>
      </c>
      <c r="E138" s="55">
        <v>16</v>
      </c>
      <c r="F138" s="72">
        <v>34000</v>
      </c>
      <c r="G138" s="44">
        <f t="shared" si="2"/>
        <v>544000</v>
      </c>
      <c r="H138" s="176">
        <f>G138/G204*100</f>
        <v>0.13456959323038703</v>
      </c>
    </row>
    <row r="139" spans="1:8" x14ac:dyDescent="0.25">
      <c r="A139" s="37"/>
      <c r="B139" s="143" t="s">
        <v>55</v>
      </c>
      <c r="C139" s="144" t="s">
        <v>78</v>
      </c>
      <c r="D139" s="142" t="s">
        <v>5</v>
      </c>
      <c r="E139" s="55">
        <v>50</v>
      </c>
      <c r="F139" s="72">
        <v>34000</v>
      </c>
      <c r="G139" s="44">
        <f t="shared" si="2"/>
        <v>1700000</v>
      </c>
      <c r="H139" s="176">
        <f>G139/G204*100</f>
        <v>0.42052997884495946</v>
      </c>
    </row>
    <row r="140" spans="1:8" x14ac:dyDescent="0.25">
      <c r="A140" s="37"/>
      <c r="B140" s="143" t="s">
        <v>55</v>
      </c>
      <c r="C140" s="144" t="s">
        <v>79</v>
      </c>
      <c r="D140" s="142" t="s">
        <v>5</v>
      </c>
      <c r="E140" s="55">
        <v>43.5</v>
      </c>
      <c r="F140" s="72">
        <v>39000</v>
      </c>
      <c r="G140" s="44">
        <f t="shared" si="2"/>
        <v>1696500</v>
      </c>
      <c r="H140" s="176">
        <f>G140/G204*100</f>
        <v>0.41966418182969045</v>
      </c>
    </row>
    <row r="141" spans="1:8" x14ac:dyDescent="0.25">
      <c r="A141" s="37"/>
      <c r="B141" s="143" t="s">
        <v>55</v>
      </c>
      <c r="C141" s="144" t="s">
        <v>174</v>
      </c>
      <c r="D141" s="142" t="s">
        <v>73</v>
      </c>
      <c r="E141" s="55">
        <v>2</v>
      </c>
      <c r="F141" s="72">
        <v>105000</v>
      </c>
      <c r="G141" s="44">
        <f t="shared" si="2"/>
        <v>210000</v>
      </c>
      <c r="H141" s="176">
        <f>G141/G204*100</f>
        <v>5.1947820916142057E-2</v>
      </c>
    </row>
    <row r="142" spans="1:8" x14ac:dyDescent="0.25">
      <c r="A142" s="37"/>
      <c r="B142" s="143" t="s">
        <v>55</v>
      </c>
      <c r="C142" s="144" t="s">
        <v>80</v>
      </c>
      <c r="D142" s="142" t="s">
        <v>73</v>
      </c>
      <c r="E142" s="55">
        <v>3</v>
      </c>
      <c r="F142" s="72">
        <v>450000</v>
      </c>
      <c r="G142" s="44">
        <f t="shared" si="2"/>
        <v>1350000</v>
      </c>
      <c r="H142" s="176">
        <f>G142/G204*100</f>
        <v>0.33395027731805604</v>
      </c>
    </row>
    <row r="143" spans="1:8" x14ac:dyDescent="0.25">
      <c r="A143" s="37"/>
      <c r="B143" s="143" t="s">
        <v>55</v>
      </c>
      <c r="C143" s="144" t="s">
        <v>81</v>
      </c>
      <c r="D143" s="142" t="s">
        <v>73</v>
      </c>
      <c r="E143" s="55">
        <v>1</v>
      </c>
      <c r="F143" s="72">
        <v>450000</v>
      </c>
      <c r="G143" s="44">
        <f t="shared" si="2"/>
        <v>450000</v>
      </c>
      <c r="H143" s="176">
        <f>G143/G204*100</f>
        <v>0.11131675910601868</v>
      </c>
    </row>
    <row r="144" spans="1:8" x14ac:dyDescent="0.25">
      <c r="A144" s="37"/>
      <c r="B144" s="150" t="s">
        <v>55</v>
      </c>
      <c r="C144" s="144" t="s">
        <v>124</v>
      </c>
      <c r="D144" s="142" t="s">
        <v>5</v>
      </c>
      <c r="E144" s="55">
        <v>34.25</v>
      </c>
      <c r="F144" s="70">
        <v>25000</v>
      </c>
      <c r="G144" s="44">
        <f t="shared" si="2"/>
        <v>856250</v>
      </c>
      <c r="H144" s="176">
        <f>G144/G204*100</f>
        <v>0.21181105552117446</v>
      </c>
    </row>
    <row r="145" spans="1:8" x14ac:dyDescent="0.25">
      <c r="A145" s="37"/>
      <c r="B145" s="143"/>
      <c r="C145" s="144"/>
      <c r="D145" s="142"/>
      <c r="E145" s="58"/>
      <c r="F145" s="82"/>
      <c r="G145" s="109">
        <f>SUM(G120:G144)</f>
        <v>35875750</v>
      </c>
    </row>
    <row r="146" spans="1:8" x14ac:dyDescent="0.25">
      <c r="A146" s="37"/>
      <c r="B146" s="140" t="s">
        <v>82</v>
      </c>
      <c r="C146" s="141" t="s">
        <v>83</v>
      </c>
      <c r="D146" s="142"/>
      <c r="E146" s="58"/>
      <c r="F146" s="82"/>
      <c r="G146" s="44"/>
    </row>
    <row r="147" spans="1:8" x14ac:dyDescent="0.25">
      <c r="A147" s="37"/>
      <c r="B147" s="146"/>
      <c r="C147" s="141" t="s">
        <v>161</v>
      </c>
      <c r="D147" s="142"/>
      <c r="E147" s="58"/>
      <c r="F147" s="80"/>
      <c r="G147" s="44"/>
    </row>
    <row r="148" spans="1:8" x14ac:dyDescent="0.25">
      <c r="A148" s="37"/>
      <c r="B148" s="143">
        <v>1</v>
      </c>
      <c r="C148" s="144" t="s">
        <v>84</v>
      </c>
      <c r="D148" s="142" t="s">
        <v>85</v>
      </c>
      <c r="E148" s="55">
        <v>24</v>
      </c>
      <c r="F148" s="72">
        <v>235000</v>
      </c>
      <c r="G148" s="44">
        <f t="shared" si="2"/>
        <v>5640000</v>
      </c>
      <c r="H148" s="176">
        <f>G148/G204*100</f>
        <v>1.3951700474621009</v>
      </c>
    </row>
    <row r="149" spans="1:8" x14ac:dyDescent="0.25">
      <c r="A149" s="37"/>
      <c r="B149" s="143">
        <v>2</v>
      </c>
      <c r="C149" s="144" t="s">
        <v>86</v>
      </c>
      <c r="D149" s="142" t="s">
        <v>85</v>
      </c>
      <c r="E149" s="55">
        <v>18</v>
      </c>
      <c r="F149" s="72">
        <v>175000</v>
      </c>
      <c r="G149" s="44">
        <f t="shared" si="2"/>
        <v>3150000</v>
      </c>
      <c r="H149" s="176">
        <f>G149/G204*100</f>
        <v>0.77921731374213077</v>
      </c>
    </row>
    <row r="150" spans="1:8" x14ac:dyDescent="0.25">
      <c r="A150" s="37"/>
      <c r="B150" s="143">
        <v>3</v>
      </c>
      <c r="C150" s="144" t="s">
        <v>115</v>
      </c>
      <c r="D150" s="142" t="s">
        <v>73</v>
      </c>
      <c r="E150" s="55">
        <v>2</v>
      </c>
      <c r="F150" s="72">
        <v>200000</v>
      </c>
      <c r="G150" s="44">
        <f t="shared" si="2"/>
        <v>400000</v>
      </c>
      <c r="H150" s="176">
        <f>G150/G204*100</f>
        <v>9.8948230316461064E-2</v>
      </c>
    </row>
    <row r="151" spans="1:8" x14ac:dyDescent="0.25">
      <c r="A151" s="37"/>
      <c r="B151" s="143">
        <v>4</v>
      </c>
      <c r="C151" s="144" t="s">
        <v>87</v>
      </c>
      <c r="D151" s="142" t="s">
        <v>85</v>
      </c>
      <c r="E151" s="55">
        <v>1</v>
      </c>
      <c r="F151" s="72">
        <v>270000</v>
      </c>
      <c r="G151" s="44">
        <f t="shared" si="2"/>
        <v>270000</v>
      </c>
      <c r="H151" s="176">
        <f>G151/G204*100</f>
        <v>6.679005546361122E-2</v>
      </c>
    </row>
    <row r="152" spans="1:8" x14ac:dyDescent="0.25">
      <c r="A152" s="37"/>
      <c r="B152" s="143">
        <v>5</v>
      </c>
      <c r="C152" s="144" t="s">
        <v>88</v>
      </c>
      <c r="D152" s="142" t="s">
        <v>85</v>
      </c>
      <c r="E152" s="55">
        <v>2</v>
      </c>
      <c r="F152" s="72">
        <v>270000</v>
      </c>
      <c r="G152" s="44">
        <f t="shared" si="2"/>
        <v>540000</v>
      </c>
      <c r="H152" s="176">
        <f>G152/G204*100</f>
        <v>0.13358011092722244</v>
      </c>
    </row>
    <row r="153" spans="1:8" x14ac:dyDescent="0.25">
      <c r="A153" s="37"/>
      <c r="B153" s="143">
        <v>6</v>
      </c>
      <c r="C153" s="144" t="s">
        <v>89</v>
      </c>
      <c r="D153" s="142" t="s">
        <v>85</v>
      </c>
      <c r="E153" s="55">
        <v>2</v>
      </c>
      <c r="F153" s="72">
        <v>270000</v>
      </c>
      <c r="G153" s="44">
        <f t="shared" si="2"/>
        <v>540000</v>
      </c>
      <c r="H153" s="176">
        <f>G153/G204*100</f>
        <v>0.13358011092722244</v>
      </c>
    </row>
    <row r="154" spans="1:8" x14ac:dyDescent="0.25">
      <c r="A154" s="37"/>
      <c r="B154" s="143">
        <v>7</v>
      </c>
      <c r="C154" s="144" t="s">
        <v>90</v>
      </c>
      <c r="D154" s="142" t="s">
        <v>85</v>
      </c>
      <c r="E154" s="55">
        <v>4</v>
      </c>
      <c r="F154" s="72">
        <v>270000</v>
      </c>
      <c r="G154" s="44">
        <f t="shared" si="2"/>
        <v>1080000</v>
      </c>
      <c r="H154" s="176">
        <f>G154/G204*100</f>
        <v>0.26716022185444488</v>
      </c>
    </row>
    <row r="155" spans="1:8" x14ac:dyDescent="0.25">
      <c r="A155" s="37"/>
      <c r="B155" s="143">
        <v>8</v>
      </c>
      <c r="C155" s="144" t="s">
        <v>91</v>
      </c>
      <c r="D155" s="142" t="s">
        <v>85</v>
      </c>
      <c r="E155" s="55">
        <v>3</v>
      </c>
      <c r="F155" s="72">
        <v>500000</v>
      </c>
      <c r="G155" s="44">
        <f t="shared" si="2"/>
        <v>1500000</v>
      </c>
      <c r="H155" s="176">
        <f>G155/G204*100</f>
        <v>0.37105586368672894</v>
      </c>
    </row>
    <row r="156" spans="1:8" x14ac:dyDescent="0.25">
      <c r="A156" s="37"/>
      <c r="B156" s="143">
        <v>9</v>
      </c>
      <c r="C156" s="144" t="s">
        <v>92</v>
      </c>
      <c r="D156" s="142" t="s">
        <v>73</v>
      </c>
      <c r="E156" s="55">
        <v>7</v>
      </c>
      <c r="F156" s="72">
        <v>35000</v>
      </c>
      <c r="G156" s="44">
        <f t="shared" si="2"/>
        <v>245000</v>
      </c>
      <c r="H156" s="176">
        <f>G156/G204*100</f>
        <v>6.0605791068832404E-2</v>
      </c>
    </row>
    <row r="157" spans="1:8" x14ac:dyDescent="0.25">
      <c r="A157" s="37"/>
      <c r="B157" s="143">
        <v>10</v>
      </c>
      <c r="C157" s="144" t="s">
        <v>93</v>
      </c>
      <c r="D157" s="142" t="s">
        <v>73</v>
      </c>
      <c r="E157" s="55">
        <v>5</v>
      </c>
      <c r="F157" s="72">
        <v>40000</v>
      </c>
      <c r="G157" s="44">
        <f t="shared" si="2"/>
        <v>200000</v>
      </c>
      <c r="H157" s="176">
        <f>G157/G204*100</f>
        <v>4.9474115158230532E-2</v>
      </c>
    </row>
    <row r="158" spans="1:8" x14ac:dyDescent="0.25">
      <c r="A158" s="37"/>
      <c r="B158" s="143">
        <v>11</v>
      </c>
      <c r="C158" s="144" t="s">
        <v>130</v>
      </c>
      <c r="D158" s="142" t="s">
        <v>73</v>
      </c>
      <c r="E158" s="55">
        <v>2</v>
      </c>
      <c r="F158" s="72">
        <v>35000</v>
      </c>
      <c r="G158" s="44">
        <f t="shared" si="2"/>
        <v>70000</v>
      </c>
      <c r="H158" s="176">
        <f>G158/G204*100</f>
        <v>1.7315940305380684E-2</v>
      </c>
    </row>
    <row r="159" spans="1:8" x14ac:dyDescent="0.25">
      <c r="A159" s="37"/>
      <c r="B159" s="143">
        <v>12</v>
      </c>
      <c r="C159" s="144" t="s">
        <v>94</v>
      </c>
      <c r="D159" s="142" t="s">
        <v>73</v>
      </c>
      <c r="E159" s="55">
        <v>18</v>
      </c>
      <c r="F159" s="72">
        <v>35000</v>
      </c>
      <c r="G159" s="44">
        <f t="shared" si="2"/>
        <v>630000</v>
      </c>
      <c r="H159" s="176">
        <f>G159/G204*100</f>
        <v>0.15584346274842617</v>
      </c>
    </row>
    <row r="160" spans="1:8" x14ac:dyDescent="0.25">
      <c r="A160" s="37"/>
      <c r="B160" s="143">
        <v>13</v>
      </c>
      <c r="C160" s="144" t="s">
        <v>95</v>
      </c>
      <c r="D160" s="142" t="s">
        <v>97</v>
      </c>
      <c r="E160" s="55">
        <v>1</v>
      </c>
      <c r="F160" s="72">
        <v>350000</v>
      </c>
      <c r="G160" s="44">
        <f t="shared" si="2"/>
        <v>350000</v>
      </c>
      <c r="H160" s="176">
        <f>G160/G204*100</f>
        <v>8.6579701526903433E-2</v>
      </c>
    </row>
    <row r="161" spans="1:8" x14ac:dyDescent="0.25">
      <c r="A161" s="37"/>
      <c r="B161" s="143">
        <v>14</v>
      </c>
      <c r="C161" s="144" t="s">
        <v>96</v>
      </c>
      <c r="D161" s="142" t="s">
        <v>97</v>
      </c>
      <c r="E161" s="55">
        <v>1</v>
      </c>
      <c r="F161" s="72">
        <v>350000</v>
      </c>
      <c r="G161" s="44">
        <f t="shared" si="2"/>
        <v>350000</v>
      </c>
      <c r="H161" s="176">
        <f>G161/G204*100</f>
        <v>8.6579701526903433E-2</v>
      </c>
    </row>
    <row r="162" spans="1:8" x14ac:dyDescent="0.25">
      <c r="A162" s="37"/>
      <c r="B162" s="143">
        <v>15</v>
      </c>
      <c r="C162" s="144" t="s">
        <v>118</v>
      </c>
      <c r="D162" s="142" t="s">
        <v>57</v>
      </c>
      <c r="E162" s="55">
        <v>2</v>
      </c>
      <c r="F162" s="72">
        <v>2500000</v>
      </c>
      <c r="G162" s="44">
        <f t="shared" si="2"/>
        <v>5000000</v>
      </c>
      <c r="H162" s="176">
        <f>G162/G204*100</f>
        <v>1.2368528789557633</v>
      </c>
    </row>
    <row r="163" spans="1:8" x14ac:dyDescent="0.25">
      <c r="A163" s="37"/>
      <c r="B163" s="143"/>
      <c r="C163" s="144"/>
      <c r="D163" s="142"/>
      <c r="E163" s="58"/>
      <c r="F163" s="82"/>
      <c r="G163" s="109">
        <f>SUM(G148:G162)</f>
        <v>19965000</v>
      </c>
    </row>
    <row r="164" spans="1:8" x14ac:dyDescent="0.25">
      <c r="A164" s="37"/>
      <c r="B164" s="140" t="s">
        <v>98</v>
      </c>
      <c r="C164" s="141" t="s">
        <v>99</v>
      </c>
      <c r="D164" s="142"/>
      <c r="E164" s="58"/>
      <c r="F164" s="82"/>
      <c r="G164" s="44"/>
    </row>
    <row r="165" spans="1:8" x14ac:dyDescent="0.25">
      <c r="A165" s="37"/>
      <c r="B165" s="151">
        <v>1</v>
      </c>
      <c r="C165" s="152" t="s">
        <v>100</v>
      </c>
      <c r="D165" s="153" t="s">
        <v>57</v>
      </c>
      <c r="E165" s="55">
        <v>1</v>
      </c>
      <c r="F165" s="72">
        <v>2750000</v>
      </c>
      <c r="G165" s="44">
        <f t="shared" si="2"/>
        <v>2750000</v>
      </c>
      <c r="H165" s="176">
        <f>G165/G204*100</f>
        <v>0.68026908342566972</v>
      </c>
    </row>
    <row r="166" spans="1:8" x14ac:dyDescent="0.25">
      <c r="A166" s="37"/>
      <c r="B166" s="151">
        <v>2</v>
      </c>
      <c r="C166" s="152" t="s">
        <v>101</v>
      </c>
      <c r="D166" s="153" t="s">
        <v>57</v>
      </c>
      <c r="E166" s="55">
        <v>1</v>
      </c>
      <c r="F166" s="70">
        <v>800000</v>
      </c>
      <c r="G166" s="44">
        <f t="shared" si="2"/>
        <v>800000</v>
      </c>
      <c r="H166" s="176">
        <f>G166/G204*100</f>
        <v>0.19789646063292213</v>
      </c>
    </row>
    <row r="167" spans="1:8" x14ac:dyDescent="0.25">
      <c r="A167" s="101"/>
      <c r="B167" s="151">
        <v>3</v>
      </c>
      <c r="C167" s="152" t="s">
        <v>162</v>
      </c>
      <c r="D167" s="153" t="s">
        <v>33</v>
      </c>
      <c r="E167" s="55">
        <v>8</v>
      </c>
      <c r="F167" s="70">
        <v>900000</v>
      </c>
      <c r="G167" s="44">
        <f t="shared" si="2"/>
        <v>7200000</v>
      </c>
      <c r="H167" s="176">
        <f>G167/G204*100</f>
        <v>1.7810681456962989</v>
      </c>
    </row>
    <row r="168" spans="1:8" x14ac:dyDescent="0.25">
      <c r="A168" s="101"/>
      <c r="B168" s="151">
        <v>4</v>
      </c>
      <c r="C168" s="144" t="s">
        <v>102</v>
      </c>
      <c r="D168" s="153" t="s">
        <v>32</v>
      </c>
      <c r="E168" s="55">
        <v>26.32</v>
      </c>
      <c r="F168" s="70">
        <v>65000</v>
      </c>
      <c r="G168" s="44">
        <f t="shared" si="2"/>
        <v>1710800</v>
      </c>
      <c r="H168" s="176">
        <f>G168/G204*100</f>
        <v>0.42320158106350397</v>
      </c>
    </row>
    <row r="169" spans="1:8" x14ac:dyDescent="0.25">
      <c r="A169" s="37"/>
      <c r="B169" s="151">
        <v>5</v>
      </c>
      <c r="C169" s="154" t="s">
        <v>145</v>
      </c>
      <c r="D169" s="153" t="s">
        <v>32</v>
      </c>
      <c r="E169" s="55">
        <v>17.725000000000001</v>
      </c>
      <c r="F169" s="79">
        <v>400000</v>
      </c>
      <c r="G169" s="44">
        <f t="shared" si="2"/>
        <v>7090000.0000000009</v>
      </c>
      <c r="H169" s="176">
        <f>G169/G204*100</f>
        <v>1.7538573823592722</v>
      </c>
    </row>
    <row r="170" spans="1:8" x14ac:dyDescent="0.25">
      <c r="A170" s="52"/>
      <c r="B170" s="151">
        <v>6</v>
      </c>
      <c r="C170" s="154" t="s">
        <v>146</v>
      </c>
      <c r="D170" s="155" t="s">
        <v>58</v>
      </c>
      <c r="E170" s="55">
        <v>1</v>
      </c>
      <c r="F170" s="79">
        <v>1700000</v>
      </c>
      <c r="G170" s="44">
        <f t="shared" si="2"/>
        <v>1700000</v>
      </c>
      <c r="H170" s="176">
        <f>G170/G204*100</f>
        <v>0.42052997884495946</v>
      </c>
    </row>
    <row r="171" spans="1:8" x14ac:dyDescent="0.25">
      <c r="A171" s="52"/>
      <c r="B171" s="151">
        <v>7</v>
      </c>
      <c r="C171" s="154" t="s">
        <v>147</v>
      </c>
      <c r="D171" s="153" t="s">
        <v>58</v>
      </c>
      <c r="E171" s="55">
        <v>1</v>
      </c>
      <c r="F171" s="79">
        <v>3800000</v>
      </c>
      <c r="G171" s="44">
        <f t="shared" si="2"/>
        <v>3800000</v>
      </c>
      <c r="H171" s="176">
        <f>G171/G204*100</f>
        <v>0.94000818800638009</v>
      </c>
    </row>
    <row r="172" spans="1:8" x14ac:dyDescent="0.25">
      <c r="A172" s="37"/>
      <c r="B172" s="151">
        <v>8</v>
      </c>
      <c r="C172" s="152" t="s">
        <v>121</v>
      </c>
      <c r="D172" s="153" t="s">
        <v>58</v>
      </c>
      <c r="E172" s="55">
        <v>1</v>
      </c>
      <c r="F172" s="79">
        <v>1500000</v>
      </c>
      <c r="G172" s="44">
        <f t="shared" si="2"/>
        <v>1500000</v>
      </c>
      <c r="H172" s="176">
        <f>G172/G204*100</f>
        <v>0.37105586368672894</v>
      </c>
    </row>
    <row r="173" spans="1:8" x14ac:dyDescent="0.25">
      <c r="A173" s="37"/>
      <c r="B173" s="151">
        <v>9</v>
      </c>
      <c r="C173" s="152" t="s">
        <v>201</v>
      </c>
      <c r="D173" s="153" t="s">
        <v>33</v>
      </c>
      <c r="E173" s="55">
        <v>6.81</v>
      </c>
      <c r="F173" s="79">
        <v>165000</v>
      </c>
      <c r="G173" s="44">
        <f t="shared" si="2"/>
        <v>1123650</v>
      </c>
      <c r="H173" s="176">
        <f>G173/G204*100</f>
        <v>0.27795794748772867</v>
      </c>
    </row>
    <row r="174" spans="1:8" x14ac:dyDescent="0.25">
      <c r="A174" s="37"/>
      <c r="B174" s="151">
        <v>10</v>
      </c>
      <c r="C174" s="152" t="s">
        <v>202</v>
      </c>
      <c r="D174" s="153" t="s">
        <v>43</v>
      </c>
      <c r="E174" s="55">
        <v>3</v>
      </c>
      <c r="F174" s="79">
        <v>200000</v>
      </c>
      <c r="G174" s="44">
        <f t="shared" si="2"/>
        <v>600000</v>
      </c>
      <c r="H174" s="176">
        <f>G174/G204*100</f>
        <v>0.1484223454746916</v>
      </c>
    </row>
    <row r="175" spans="1:8" x14ac:dyDescent="0.25">
      <c r="A175" s="37"/>
      <c r="B175" s="151"/>
      <c r="C175" s="152"/>
      <c r="D175" s="153"/>
      <c r="E175" s="58"/>
      <c r="F175" s="79"/>
      <c r="G175" s="109">
        <f>SUM(G165:G174)</f>
        <v>28274450</v>
      </c>
    </row>
    <row r="176" spans="1:8" x14ac:dyDescent="0.25">
      <c r="A176" s="37"/>
      <c r="B176" s="156" t="s">
        <v>103</v>
      </c>
      <c r="C176" s="157" t="s">
        <v>104</v>
      </c>
      <c r="D176" s="153"/>
      <c r="E176" s="58"/>
      <c r="F176" s="79"/>
      <c r="G176" s="44"/>
    </row>
    <row r="177" spans="1:8" x14ac:dyDescent="0.25">
      <c r="A177" s="101"/>
      <c r="B177" s="151">
        <v>1</v>
      </c>
      <c r="C177" s="152" t="s">
        <v>105</v>
      </c>
      <c r="D177" s="153" t="s">
        <v>32</v>
      </c>
      <c r="E177" s="55">
        <v>84.722000000000008</v>
      </c>
      <c r="F177" s="83"/>
      <c r="G177" s="44">
        <f t="shared" si="2"/>
        <v>0</v>
      </c>
    </row>
    <row r="178" spans="1:8" x14ac:dyDescent="0.25">
      <c r="A178" s="101"/>
      <c r="B178" s="151">
        <v>2</v>
      </c>
      <c r="C178" s="152" t="s">
        <v>106</v>
      </c>
      <c r="D178" s="153" t="s">
        <v>32</v>
      </c>
      <c r="E178" s="55">
        <v>59.35</v>
      </c>
      <c r="F178" s="82"/>
      <c r="G178" s="44">
        <f t="shared" si="2"/>
        <v>0</v>
      </c>
    </row>
    <row r="179" spans="1:8" x14ac:dyDescent="0.25">
      <c r="A179" s="101"/>
      <c r="B179" s="151">
        <v>3</v>
      </c>
      <c r="C179" s="152" t="s">
        <v>107</v>
      </c>
      <c r="D179" s="153" t="s">
        <v>32</v>
      </c>
      <c r="E179" s="55">
        <v>34.960950000000004</v>
      </c>
      <c r="F179" s="82"/>
      <c r="G179" s="44">
        <f t="shared" si="2"/>
        <v>0</v>
      </c>
    </row>
    <row r="180" spans="1:8" x14ac:dyDescent="0.25">
      <c r="B180" s="9"/>
      <c r="C180" s="10"/>
      <c r="D180" s="11"/>
      <c r="E180" s="104"/>
      <c r="F180" s="84"/>
      <c r="G180" s="109">
        <f>SUM(G177:G179)</f>
        <v>0</v>
      </c>
    </row>
    <row r="181" spans="1:8" x14ac:dyDescent="0.25">
      <c r="B181" s="12"/>
      <c r="C181" s="13"/>
      <c r="D181" s="14"/>
      <c r="E181" s="105"/>
      <c r="F181" s="85"/>
      <c r="G181" s="45"/>
      <c r="H181" s="176">
        <f>SUM(H9:H180)</f>
        <v>99.999999999999972</v>
      </c>
    </row>
    <row r="182" spans="1:8" x14ac:dyDescent="0.25">
      <c r="A182" s="15"/>
      <c r="B182" s="16"/>
      <c r="C182" s="17"/>
      <c r="D182" s="18"/>
      <c r="E182" s="59"/>
      <c r="F182" s="86"/>
    </row>
    <row r="183" spans="1:8" x14ac:dyDescent="0.25">
      <c r="A183" s="15"/>
      <c r="B183" s="16"/>
      <c r="C183" s="17"/>
      <c r="D183" s="18"/>
      <c r="E183" s="59"/>
      <c r="F183" s="86"/>
    </row>
    <row r="184" spans="1:8" x14ac:dyDescent="0.25">
      <c r="A184" s="15"/>
      <c r="B184" s="16"/>
      <c r="C184" s="17"/>
      <c r="D184" s="18"/>
      <c r="E184" s="59"/>
      <c r="F184" s="86"/>
    </row>
    <row r="185" spans="1:8" x14ac:dyDescent="0.25">
      <c r="B185" s="2" t="s">
        <v>108</v>
      </c>
      <c r="C185" s="3"/>
      <c r="D185" s="3"/>
      <c r="E185" s="53"/>
      <c r="F185" s="76"/>
    </row>
    <row r="186" spans="1:8" ht="15.75" thickBot="1" x14ac:dyDescent="0.3">
      <c r="B186" s="19" t="s">
        <v>0</v>
      </c>
      <c r="C186" s="20" t="s">
        <v>109</v>
      </c>
      <c r="D186" s="38"/>
      <c r="E186" s="60"/>
      <c r="F186" s="87" t="s">
        <v>110</v>
      </c>
      <c r="G186" s="46"/>
    </row>
    <row r="187" spans="1:8" ht="15.75" thickTop="1" x14ac:dyDescent="0.25">
      <c r="B187" s="21" t="s">
        <v>2</v>
      </c>
      <c r="C187" s="22" t="s">
        <v>3</v>
      </c>
      <c r="D187" s="39"/>
      <c r="E187" s="61"/>
      <c r="F187" s="73"/>
      <c r="G187" s="47">
        <f>+G15</f>
        <v>5800594</v>
      </c>
    </row>
    <row r="188" spans="1:8" x14ac:dyDescent="0.25">
      <c r="B188" s="23" t="s">
        <v>13</v>
      </c>
      <c r="C188" s="24" t="s">
        <v>14</v>
      </c>
      <c r="D188" s="40"/>
      <c r="E188" s="62"/>
      <c r="F188" s="74"/>
      <c r="G188" s="48">
        <f>+G22</f>
        <v>5443685</v>
      </c>
    </row>
    <row r="189" spans="1:8" x14ac:dyDescent="0.25">
      <c r="B189" s="23" t="s">
        <v>19</v>
      </c>
      <c r="C189" s="24" t="s">
        <v>20</v>
      </c>
      <c r="D189" s="40"/>
      <c r="E189" s="62"/>
      <c r="F189" s="74"/>
      <c r="G189" s="49">
        <f>+G27</f>
        <v>11242750</v>
      </c>
    </row>
    <row r="190" spans="1:8" x14ac:dyDescent="0.25">
      <c r="B190" s="23" t="s">
        <v>23</v>
      </c>
      <c r="C190" s="24" t="s">
        <v>24</v>
      </c>
      <c r="D190" s="40"/>
      <c r="E190" s="62"/>
      <c r="F190" s="74"/>
      <c r="G190" s="49">
        <f>+G41</f>
        <v>76296594</v>
      </c>
    </row>
    <row r="191" spans="1:8" x14ac:dyDescent="0.25">
      <c r="B191" s="23" t="s">
        <v>30</v>
      </c>
      <c r="C191" s="24" t="s">
        <v>31</v>
      </c>
      <c r="D191" s="40"/>
      <c r="E191" s="62"/>
      <c r="F191" s="74"/>
      <c r="G191" s="49">
        <f>+G52</f>
        <v>32144679.68</v>
      </c>
    </row>
    <row r="192" spans="1:8" x14ac:dyDescent="0.25">
      <c r="B192" s="23" t="s">
        <v>35</v>
      </c>
      <c r="C192" s="24" t="s">
        <v>36</v>
      </c>
      <c r="D192" s="40"/>
      <c r="E192" s="62"/>
      <c r="F192" s="74"/>
      <c r="G192" s="48">
        <f>+G60</f>
        <v>21037400</v>
      </c>
    </row>
    <row r="193" spans="1:8" x14ac:dyDescent="0.25">
      <c r="B193" s="23" t="s">
        <v>38</v>
      </c>
      <c r="C193" s="24" t="s">
        <v>39</v>
      </c>
      <c r="D193" s="40"/>
      <c r="E193" s="62"/>
      <c r="F193" s="74"/>
      <c r="G193" s="48">
        <f>+G68</f>
        <v>12641350</v>
      </c>
    </row>
    <row r="194" spans="1:8" x14ac:dyDescent="0.25">
      <c r="B194" s="23" t="s">
        <v>44</v>
      </c>
      <c r="C194" s="24" t="s">
        <v>45</v>
      </c>
      <c r="D194" s="40"/>
      <c r="E194" s="62"/>
      <c r="F194" s="74"/>
      <c r="G194" s="48">
        <f>+G73</f>
        <v>64905400</v>
      </c>
    </row>
    <row r="195" spans="1:8" x14ac:dyDescent="0.25">
      <c r="B195" s="23" t="s">
        <v>48</v>
      </c>
      <c r="C195" s="24" t="s">
        <v>49</v>
      </c>
      <c r="D195" s="40"/>
      <c r="E195" s="62"/>
      <c r="F195" s="74"/>
      <c r="G195" s="48">
        <f>+G80</f>
        <v>13900800</v>
      </c>
    </row>
    <row r="196" spans="1:8" x14ac:dyDescent="0.25">
      <c r="B196" s="23" t="s">
        <v>53</v>
      </c>
      <c r="C196" s="24" t="s">
        <v>54</v>
      </c>
      <c r="D196" s="40"/>
      <c r="E196" s="62"/>
      <c r="F196" s="74"/>
      <c r="G196" s="48">
        <f>+G107</f>
        <v>65218785</v>
      </c>
    </row>
    <row r="197" spans="1:8" x14ac:dyDescent="0.25">
      <c r="B197" s="23" t="s">
        <v>66</v>
      </c>
      <c r="C197" s="24" t="s">
        <v>67</v>
      </c>
      <c r="D197" s="40"/>
      <c r="E197" s="62"/>
      <c r="F197" s="74"/>
      <c r="G197" s="48">
        <f>+G117</f>
        <v>11504560.174999999</v>
      </c>
    </row>
    <row r="198" spans="1:8" x14ac:dyDescent="0.25">
      <c r="B198" s="23" t="s">
        <v>70</v>
      </c>
      <c r="C198" s="24" t="s">
        <v>71</v>
      </c>
      <c r="D198" s="40"/>
      <c r="E198" s="62"/>
      <c r="F198" s="74"/>
      <c r="G198" s="48">
        <f>+G145</f>
        <v>35875750</v>
      </c>
    </row>
    <row r="199" spans="1:8" x14ac:dyDescent="0.25">
      <c r="B199" s="23" t="s">
        <v>82</v>
      </c>
      <c r="C199" s="24" t="s">
        <v>83</v>
      </c>
      <c r="D199" s="40"/>
      <c r="E199" s="62"/>
      <c r="F199" s="74"/>
      <c r="G199" s="48">
        <f>+G163</f>
        <v>19965000</v>
      </c>
    </row>
    <row r="200" spans="1:8" x14ac:dyDescent="0.25">
      <c r="B200" s="23" t="s">
        <v>98</v>
      </c>
      <c r="C200" s="24" t="s">
        <v>99</v>
      </c>
      <c r="D200" s="40"/>
      <c r="E200" s="62"/>
      <c r="F200" s="74"/>
      <c r="G200" s="48">
        <f>+G175</f>
        <v>28274450</v>
      </c>
    </row>
    <row r="201" spans="1:8" x14ac:dyDescent="0.25">
      <c r="A201" s="52"/>
      <c r="B201" s="97" t="s">
        <v>103</v>
      </c>
      <c r="C201" s="98" t="s">
        <v>104</v>
      </c>
      <c r="D201" s="99"/>
      <c r="E201" s="161"/>
      <c r="F201" s="95"/>
      <c r="G201" s="96">
        <f>+G180</f>
        <v>0</v>
      </c>
    </row>
    <row r="202" spans="1:8" x14ac:dyDescent="0.25">
      <c r="B202" s="25"/>
      <c r="C202" s="26"/>
      <c r="D202" s="26"/>
      <c r="E202" s="63"/>
      <c r="F202" s="75"/>
      <c r="G202" s="50"/>
    </row>
    <row r="203" spans="1:8" x14ac:dyDescent="0.25">
      <c r="B203" s="4"/>
      <c r="C203" s="3"/>
      <c r="D203" s="3"/>
      <c r="E203" s="53"/>
      <c r="F203" s="76"/>
    </row>
    <row r="204" spans="1:8" ht="15.75" x14ac:dyDescent="0.25">
      <c r="B204" s="4"/>
      <c r="C204" s="3"/>
      <c r="D204" s="3"/>
      <c r="E204" s="162" t="s">
        <v>111</v>
      </c>
      <c r="F204" s="112"/>
      <c r="G204" s="165">
        <f>SUM(G187:G203)</f>
        <v>404251797.85500002</v>
      </c>
      <c r="H204" s="177"/>
    </row>
    <row r="205" spans="1:8" x14ac:dyDescent="0.25">
      <c r="B205" s="3" t="s">
        <v>209</v>
      </c>
      <c r="C205" s="3"/>
      <c r="D205" s="3"/>
      <c r="E205" s="163" t="s">
        <v>205</v>
      </c>
      <c r="G205" s="166">
        <v>404250000</v>
      </c>
    </row>
    <row r="206" spans="1:8" ht="15.75" x14ac:dyDescent="0.25">
      <c r="B206" s="114" t="s">
        <v>207</v>
      </c>
      <c r="C206" s="3"/>
      <c r="D206" s="3"/>
      <c r="E206" s="162" t="s">
        <v>203</v>
      </c>
      <c r="F206" s="113"/>
      <c r="G206" s="165">
        <f>0.1*G205</f>
        <v>40425000</v>
      </c>
    </row>
    <row r="207" spans="1:8" ht="15.75" x14ac:dyDescent="0.25">
      <c r="B207" s="115"/>
      <c r="C207" s="27"/>
      <c r="D207" s="27"/>
      <c r="E207" s="162" t="s">
        <v>204</v>
      </c>
      <c r="F207" s="112"/>
      <c r="G207" s="164">
        <f>G205+G206</f>
        <v>444675000</v>
      </c>
    </row>
    <row r="208" spans="1:8" x14ac:dyDescent="0.25">
      <c r="B208" s="115"/>
      <c r="C208" s="27"/>
      <c r="D208" s="27"/>
    </row>
    <row r="209" spans="1:9" x14ac:dyDescent="0.25">
      <c r="B209" s="115"/>
      <c r="C209" s="27"/>
      <c r="D209" s="27"/>
      <c r="H209" s="177"/>
      <c r="I209" s="159"/>
    </row>
    <row r="210" spans="1:9" x14ac:dyDescent="0.25">
      <c r="B210" s="115"/>
      <c r="C210" s="27"/>
      <c r="D210" s="27"/>
      <c r="E210" s="64"/>
      <c r="F210" s="94"/>
      <c r="G210" s="76"/>
    </row>
    <row r="211" spans="1:9" x14ac:dyDescent="0.25">
      <c r="B211" s="115" t="s">
        <v>208</v>
      </c>
      <c r="C211" s="27"/>
      <c r="D211" s="27"/>
      <c r="E211" s="64"/>
      <c r="F211" s="94"/>
      <c r="G211" s="76"/>
    </row>
    <row r="212" spans="1:9" x14ac:dyDescent="0.25">
      <c r="B212" s="116" t="s">
        <v>187</v>
      </c>
      <c r="C212" s="27"/>
      <c r="D212" s="27"/>
      <c r="E212" s="64"/>
      <c r="F212" s="168" t="s">
        <v>206</v>
      </c>
      <c r="G212" s="88">
        <v>101</v>
      </c>
    </row>
    <row r="213" spans="1:9" ht="15.75" x14ac:dyDescent="0.25">
      <c r="C213" s="27"/>
      <c r="E213" s="160"/>
      <c r="F213" s="167" t="s">
        <v>188</v>
      </c>
      <c r="G213" s="89">
        <f>G205/G212</f>
        <v>4002475.2475247523</v>
      </c>
    </row>
    <row r="214" spans="1:9" x14ac:dyDescent="0.25">
      <c r="B214" s="4"/>
      <c r="C214" s="27"/>
      <c r="D214" s="171" t="s">
        <v>189</v>
      </c>
      <c r="E214" s="171"/>
      <c r="F214" s="171"/>
      <c r="G214" s="118">
        <f>+G207/G212</f>
        <v>4402722.7722772276</v>
      </c>
    </row>
    <row r="215" spans="1:9" x14ac:dyDescent="0.25">
      <c r="B215" s="28"/>
      <c r="C215" s="27"/>
    </row>
    <row r="216" spans="1:9" x14ac:dyDescent="0.25">
      <c r="B216" s="28"/>
      <c r="C216" s="29"/>
    </row>
    <row r="217" spans="1:9" x14ac:dyDescent="0.25">
      <c r="A217" s="33"/>
      <c r="B217" s="31"/>
      <c r="C217" s="32"/>
    </row>
    <row r="218" spans="1:9" x14ac:dyDescent="0.25">
      <c r="A218" s="33"/>
      <c r="B218" s="31"/>
      <c r="C218" s="32"/>
      <c r="D218" s="32"/>
      <c r="E218" s="65"/>
      <c r="F218" s="88"/>
      <c r="G218" s="117"/>
    </row>
    <row r="219" spans="1:9" x14ac:dyDescent="0.25">
      <c r="A219" s="33"/>
      <c r="B219" s="31"/>
      <c r="C219" s="32"/>
      <c r="D219" s="34"/>
      <c r="E219" s="66"/>
      <c r="F219" s="76"/>
    </row>
    <row r="220" spans="1:9" x14ac:dyDescent="0.25">
      <c r="A220" s="33"/>
      <c r="B220" s="31"/>
      <c r="C220" s="32"/>
      <c r="D220" s="34"/>
      <c r="E220" s="66"/>
      <c r="F220" s="76"/>
      <c r="G220" s="119"/>
    </row>
    <row r="221" spans="1:9" x14ac:dyDescent="0.25">
      <c r="A221" s="33"/>
      <c r="B221" s="35"/>
      <c r="C221" s="32"/>
      <c r="D221" s="34"/>
      <c r="E221" s="66"/>
      <c r="F221" s="76"/>
    </row>
    <row r="222" spans="1:9" x14ac:dyDescent="0.25">
      <c r="A222" s="33"/>
      <c r="B222" s="35"/>
      <c r="C222" s="32"/>
      <c r="D222" s="34"/>
      <c r="E222" s="66"/>
      <c r="F222" s="76"/>
    </row>
    <row r="223" spans="1:9" x14ac:dyDescent="0.25">
      <c r="A223" s="33"/>
      <c r="B223" s="36"/>
      <c r="C223" s="33"/>
      <c r="D223" s="33"/>
      <c r="E223" s="67"/>
    </row>
    <row r="224" spans="1:9" x14ac:dyDescent="0.25">
      <c r="A224" s="33"/>
      <c r="B224" s="36"/>
      <c r="C224" s="33"/>
      <c r="D224" s="33"/>
      <c r="E224" s="67"/>
    </row>
    <row r="225" spans="1:7" x14ac:dyDescent="0.25">
      <c r="A225" s="33"/>
      <c r="B225" s="36"/>
      <c r="C225" s="33"/>
      <c r="D225" s="33"/>
      <c r="E225" s="67"/>
    </row>
    <row r="226" spans="1:7" x14ac:dyDescent="0.25">
      <c r="F226" s="91"/>
      <c r="G226" s="51"/>
    </row>
    <row r="227" spans="1:7" x14ac:dyDescent="0.25">
      <c r="F227" s="91"/>
      <c r="G227" s="51"/>
    </row>
    <row r="228" spans="1:7" x14ac:dyDescent="0.25">
      <c r="B228" s="1"/>
      <c r="F228" s="91"/>
      <c r="G228" s="51"/>
    </row>
    <row r="229" spans="1:7" x14ac:dyDescent="0.25">
      <c r="B229" s="1"/>
      <c r="F229" s="91"/>
      <c r="G229" s="51"/>
    </row>
    <row r="230" spans="1:7" x14ac:dyDescent="0.25">
      <c r="B230" s="1"/>
      <c r="F230" s="91"/>
      <c r="G230" s="51"/>
    </row>
    <row r="231" spans="1:7" x14ac:dyDescent="0.25">
      <c r="B231" s="1"/>
      <c r="F231" s="91"/>
      <c r="G231" s="51"/>
    </row>
    <row r="232" spans="1:7" x14ac:dyDescent="0.25">
      <c r="B232" s="1"/>
      <c r="F232" s="91"/>
      <c r="G232" s="51"/>
    </row>
    <row r="233" spans="1:7" x14ac:dyDescent="0.25">
      <c r="B233" s="1"/>
      <c r="F233" s="91"/>
      <c r="G233" s="51"/>
    </row>
    <row r="234" spans="1:7" x14ac:dyDescent="0.25">
      <c r="B234" s="1"/>
      <c r="F234" s="91"/>
      <c r="G234" s="51"/>
    </row>
    <row r="235" spans="1:7" x14ac:dyDescent="0.25">
      <c r="B235" s="1"/>
      <c r="F235" s="91"/>
      <c r="G235" s="51"/>
    </row>
    <row r="236" spans="1:7" x14ac:dyDescent="0.25">
      <c r="B236" s="1"/>
      <c r="F236" s="91"/>
      <c r="G236" s="51"/>
    </row>
    <row r="237" spans="1:7" x14ac:dyDescent="0.25">
      <c r="B237" s="1"/>
      <c r="F237" s="92"/>
      <c r="G237" s="51"/>
    </row>
    <row r="238" spans="1:7" x14ac:dyDescent="0.25">
      <c r="B238" s="1"/>
      <c r="F238" s="92"/>
      <c r="G238" s="51"/>
    </row>
    <row r="239" spans="1:7" x14ac:dyDescent="0.25">
      <c r="B239" s="1"/>
      <c r="F239" s="92"/>
      <c r="G239" s="51"/>
    </row>
    <row r="240" spans="1:7" x14ac:dyDescent="0.25">
      <c r="B240" s="1"/>
      <c r="F240" s="91"/>
      <c r="G240" s="51"/>
    </row>
    <row r="241" spans="2:7" x14ac:dyDescent="0.25">
      <c r="B241" s="1"/>
      <c r="F241" s="91"/>
      <c r="G241" s="51"/>
    </row>
    <row r="242" spans="2:7" x14ac:dyDescent="0.25">
      <c r="B242" s="1"/>
    </row>
    <row r="243" spans="2:7" x14ac:dyDescent="0.25">
      <c r="B243" s="1"/>
    </row>
    <row r="244" spans="2:7" x14ac:dyDescent="0.25">
      <c r="B244" s="1"/>
    </row>
    <row r="245" spans="2:7" x14ac:dyDescent="0.25">
      <c r="B245" s="1"/>
    </row>
  </sheetData>
  <mergeCells count="6">
    <mergeCell ref="G5:G6"/>
    <mergeCell ref="D214:F214"/>
    <mergeCell ref="B5:B6"/>
    <mergeCell ref="C5:C6"/>
    <mergeCell ref="D5:D6"/>
    <mergeCell ref="E5:E6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</vt:lpstr>
      <vt:lpstr>RAB!Print_Area</vt:lpstr>
      <vt:lpstr>RAB!Print_Titles</vt:lpstr>
    </vt:vector>
  </TitlesOfParts>
  <Company>QS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Margawati</dc:creator>
  <cp:lastModifiedBy>User</cp:lastModifiedBy>
  <cp:lastPrinted>2019-10-30T03:17:55Z</cp:lastPrinted>
  <dcterms:created xsi:type="dcterms:W3CDTF">2012-07-26T01:13:52Z</dcterms:created>
  <dcterms:modified xsi:type="dcterms:W3CDTF">2020-01-28T06:21:01Z</dcterms:modified>
</cp:coreProperties>
</file>