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9060" tabRatio="818" activeTab="1"/>
  </bookViews>
  <sheets>
    <sheet name="Ruko 3 Lantai Hook" sheetId="3" r:id="rId1"/>
    <sheet name="Ruko 3 Lantai Kombinasi" sheetId="8" r:id="rId2"/>
    <sheet name=" Ruko 2 Lantai Tengah" sheetId="2" r:id="rId3"/>
    <sheet name="Volume overall (GR01)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A" localSheetId="1">#REF!</definedName>
    <definedName name="\A">#REF!</definedName>
    <definedName name="\B" localSheetId="1">#REF!</definedName>
    <definedName name="\B">#REF!</definedName>
    <definedName name="\C" localSheetId="1">#REF!</definedName>
    <definedName name="\C">#REF!</definedName>
    <definedName name="\D" localSheetId="1">#REF!</definedName>
    <definedName name="\D">#REF!</definedName>
    <definedName name="\E" localSheetId="1">#REF!</definedName>
    <definedName name="\E">#REF!</definedName>
    <definedName name="\F" localSheetId="1">#REF!</definedName>
    <definedName name="\F">#REF!</definedName>
    <definedName name="\G" localSheetId="1">#REF!</definedName>
    <definedName name="\G">#REF!</definedName>
    <definedName name="\H" localSheetId="1">#REF!</definedName>
    <definedName name="\H">#REF!</definedName>
    <definedName name="\I" localSheetId="1">#REF!</definedName>
    <definedName name="\I">#REF!</definedName>
    <definedName name="\J" localSheetId="1">#REF!</definedName>
    <definedName name="\J">#REF!</definedName>
    <definedName name="\K" localSheetId="1">#REF!</definedName>
    <definedName name="\K">#REF!</definedName>
    <definedName name="\L" localSheetId="1">#REF!</definedName>
    <definedName name="\L">#REF!</definedName>
    <definedName name="\M" localSheetId="1">#REF!</definedName>
    <definedName name="\M">#REF!</definedName>
    <definedName name="\N" localSheetId="1">#REF!</definedName>
    <definedName name="\N">#REF!</definedName>
    <definedName name="\O" localSheetId="1">#REF!</definedName>
    <definedName name="\O">#REF!</definedName>
    <definedName name="\P" localSheetId="1">#REF!</definedName>
    <definedName name="\P">#REF!</definedName>
    <definedName name="\Q" localSheetId="1">#REF!</definedName>
    <definedName name="\Q">#REF!</definedName>
    <definedName name="\R" localSheetId="1">#REF!</definedName>
    <definedName name="\R">#REF!</definedName>
    <definedName name="\S" localSheetId="1">#REF!</definedName>
    <definedName name="\S">#REF!</definedName>
    <definedName name="\T" localSheetId="1">#REF!</definedName>
    <definedName name="\T">#REF!</definedName>
    <definedName name="\U" localSheetId="1">#REF!</definedName>
    <definedName name="\U">#REF!</definedName>
    <definedName name="\V" localSheetId="1">#REF!</definedName>
    <definedName name="\V">#REF!</definedName>
    <definedName name="\W" localSheetId="1">#REF!</definedName>
    <definedName name="\W">#REF!</definedName>
    <definedName name="\WQ" localSheetId="1">'[1]BAG-2'!#REF!</definedName>
    <definedName name="\WQ">'[1]BAG-2'!#REF!</definedName>
    <definedName name="\X" localSheetId="1">#REF!</definedName>
    <definedName name="\X">#REF!</definedName>
    <definedName name="\Y" localSheetId="1">#REF!</definedName>
    <definedName name="\Y">#REF!</definedName>
    <definedName name="\Z" localSheetId="1">#REF!</definedName>
    <definedName name="\Z">#REF!</definedName>
    <definedName name="_">#REF!</definedName>
    <definedName name="___1A" localSheetId="1">'[2]I-KAMAR'!#REF!</definedName>
    <definedName name="___1A">'[2]I-KAMAR'!#REF!</definedName>
    <definedName name="___abs100" localSheetId="1">#REF!</definedName>
    <definedName name="___abs100">#REF!</definedName>
    <definedName name="___ahu100" localSheetId="1">#REF!</definedName>
    <definedName name="___ahu100">#REF!</definedName>
    <definedName name="___ahu150" localSheetId="1">#REF!</definedName>
    <definedName name="___ahu150">#REF!</definedName>
    <definedName name="___ako100" localSheetId="1">#REF!</definedName>
    <definedName name="___ako100">#REF!</definedName>
    <definedName name="___ako150" localSheetId="1">#REF!</definedName>
    <definedName name="___ako150">#REF!</definedName>
    <definedName name="___ako50" localSheetId="1">#REF!</definedName>
    <definedName name="___ako50">#REF!</definedName>
    <definedName name="___ako80" localSheetId="1">#REF!</definedName>
    <definedName name="___ako80">#REF!</definedName>
    <definedName name="___aku100" localSheetId="1">#REF!</definedName>
    <definedName name="___aku100">#REF!</definedName>
    <definedName name="___aku150" localSheetId="1">#REF!</definedName>
    <definedName name="___aku150">#REF!</definedName>
    <definedName name="___bcv100" localSheetId="1">#REF!</definedName>
    <definedName name="___bcv100">#REF!</definedName>
    <definedName name="___bcv125" localSheetId="1">#REF!</definedName>
    <definedName name="___bcv125">#REF!</definedName>
    <definedName name="___bcv150" localSheetId="1">#REF!</definedName>
    <definedName name="___bcv150">#REF!</definedName>
    <definedName name="___cas80" localSheetId="1">#REF!</definedName>
    <definedName name="___cas80">#REF!</definedName>
    <definedName name="___cvd100" localSheetId="1">#REF!</definedName>
    <definedName name="___cvd100">#REF!</definedName>
    <definedName name="___cvd15" localSheetId="1">#REF!</definedName>
    <definedName name="___cvd15">#REF!</definedName>
    <definedName name="___cvd150" localSheetId="1">#REF!</definedName>
    <definedName name="___cvd150">#REF!</definedName>
    <definedName name="___cvd50" localSheetId="1">#REF!</definedName>
    <definedName name="___cvd50">#REF!</definedName>
    <definedName name="___cvd65" localSheetId="1">#REF!</definedName>
    <definedName name="___cvd65">#REF!</definedName>
    <definedName name="___daf1" localSheetId="1">#REF!</definedName>
    <definedName name="___daf1">#REF!</definedName>
    <definedName name="___daf2" localSheetId="1">#REF!</definedName>
    <definedName name="___daf2">#REF!</definedName>
    <definedName name="___daf31" localSheetId="1">#REF!</definedName>
    <definedName name="___daf31">#REF!</definedName>
    <definedName name="___daf32" localSheetId="1">#REF!</definedName>
    <definedName name="___daf32">#REF!</definedName>
    <definedName name="___daf33" localSheetId="1">#REF!</definedName>
    <definedName name="___daf33">#REF!</definedName>
    <definedName name="___dia6" localSheetId="1">#REF!</definedName>
    <definedName name="___dia6">#REF!</definedName>
    <definedName name="___fjd100" localSheetId="1">#REF!</definedName>
    <definedName name="___fjd100">#REF!</definedName>
    <definedName name="___fjd150" localSheetId="1">#REF!</definedName>
    <definedName name="___fjd150">#REF!</definedName>
    <definedName name="___fjd50" localSheetId="1">#REF!</definedName>
    <definedName name="___fjd50">#REF!</definedName>
    <definedName name="___fjd65" localSheetId="1">#REF!</definedName>
    <definedName name="___fjd65">#REF!</definedName>
    <definedName name="___fmd150" localSheetId="1">#REF!</definedName>
    <definedName name="___fmd150">#REF!</definedName>
    <definedName name="___grc1" localSheetId="1">#REF!</definedName>
    <definedName name="___grc1">#REF!</definedName>
    <definedName name="___gti50" localSheetId="1">#REF!</definedName>
    <definedName name="___gti50">#REF!</definedName>
    <definedName name="___gti60" localSheetId="1">#REF!</definedName>
    <definedName name="___gti60">#REF!</definedName>
    <definedName name="___gvd100" localSheetId="1">#REF!</definedName>
    <definedName name="___gvd100">#REF!</definedName>
    <definedName name="___gvd15" localSheetId="1">#REF!</definedName>
    <definedName name="___gvd15">#REF!</definedName>
    <definedName name="___gvd150" localSheetId="1">#REF!</definedName>
    <definedName name="___gvd150">#REF!</definedName>
    <definedName name="___gvd25" localSheetId="1">#REF!</definedName>
    <definedName name="___gvd25">#REF!</definedName>
    <definedName name="___gvd50" localSheetId="1">#REF!</definedName>
    <definedName name="___gvd50">#REF!</definedName>
    <definedName name="___gvd65" localSheetId="1">#REF!</definedName>
    <definedName name="___gvd65">#REF!</definedName>
    <definedName name="___hdw1" localSheetId="1">#REF!</definedName>
    <definedName name="___hdw1">#REF!</definedName>
    <definedName name="___jum1" localSheetId="1">#REF!</definedName>
    <definedName name="___jum1">#REF!</definedName>
    <definedName name="___jum10" localSheetId="1">#REF!</definedName>
    <definedName name="___jum10">#REF!</definedName>
    <definedName name="___jum2" localSheetId="1">#REF!</definedName>
    <definedName name="___jum2">#REF!</definedName>
    <definedName name="___jum3" localSheetId="1">#REF!</definedName>
    <definedName name="___jum3">#REF!</definedName>
    <definedName name="___jum4" localSheetId="1">#REF!</definedName>
    <definedName name="___jum4">#REF!</definedName>
    <definedName name="___jum5" localSheetId="1">#REF!</definedName>
    <definedName name="___jum5">#REF!</definedName>
    <definedName name="___jum6" localSheetId="1">#REF!</definedName>
    <definedName name="___jum6">#REF!</definedName>
    <definedName name="___jum7" localSheetId="1">#REF!</definedName>
    <definedName name="___jum7">#REF!</definedName>
    <definedName name="___jum8" localSheetId="1">#REF!</definedName>
    <definedName name="___jum8">#REF!</definedName>
    <definedName name="___jum9" localSheetId="1">#REF!</definedName>
    <definedName name="___jum9">#REF!</definedName>
    <definedName name="___kof1">[3]Analisa!$AB$17</definedName>
    <definedName name="___pab100" localSheetId="1">#REF!</definedName>
    <definedName name="___pab100">#REF!</definedName>
    <definedName name="___pab125" localSheetId="1">#REF!</definedName>
    <definedName name="___pab125">#REF!</definedName>
    <definedName name="___pab15" localSheetId="1">#REF!</definedName>
    <definedName name="___pab15">#REF!</definedName>
    <definedName name="___pab150" localSheetId="1">#REF!</definedName>
    <definedName name="___pab150">#REF!</definedName>
    <definedName name="___pab2" localSheetId="1">#REF!</definedName>
    <definedName name="___pab2">#REF!</definedName>
    <definedName name="___pab20" localSheetId="1">#REF!</definedName>
    <definedName name="___pab20">#REF!</definedName>
    <definedName name="___pab25" localSheetId="1">#REF!</definedName>
    <definedName name="___pab25">#REF!</definedName>
    <definedName name="___pab32" localSheetId="1">#REF!</definedName>
    <definedName name="___pab32">#REF!</definedName>
    <definedName name="___pab4" localSheetId="1">#REF!</definedName>
    <definedName name="___pab4">#REF!</definedName>
    <definedName name="___pab40" localSheetId="1">#REF!</definedName>
    <definedName name="___pab40">#REF!</definedName>
    <definedName name="___pab50" localSheetId="1">#REF!</definedName>
    <definedName name="___pab50">#REF!</definedName>
    <definedName name="___pab6" localSheetId="1">#REF!</definedName>
    <definedName name="___pab6">#REF!</definedName>
    <definedName name="___pab65" localSheetId="1">#REF!</definedName>
    <definedName name="___pab65">#REF!</definedName>
    <definedName name="___pab80" localSheetId="1">#REF!</definedName>
    <definedName name="___pab80">#REF!</definedName>
    <definedName name="___pah150" localSheetId="1">#REF!</definedName>
    <definedName name="___pah150">#REF!</definedName>
    <definedName name="___pak100" localSheetId="1">#REF!</definedName>
    <definedName name="___pak100">#REF!</definedName>
    <definedName name="___pak150" localSheetId="1">#REF!</definedName>
    <definedName name="___pak150">#REF!</definedName>
    <definedName name="___pak50" localSheetId="1">#REF!</definedName>
    <definedName name="___pak50">#REF!</definedName>
    <definedName name="___pak80" localSheetId="1">#REF!</definedName>
    <definedName name="___pak80">#REF!</definedName>
    <definedName name="___pbs100" localSheetId="1">#REF!</definedName>
    <definedName name="___pbs100">#REF!</definedName>
    <definedName name="___pbs15" localSheetId="1">#REF!</definedName>
    <definedName name="___pbs15">#REF!</definedName>
    <definedName name="___pbs150" localSheetId="1">#REF!</definedName>
    <definedName name="___pbs150">#REF!</definedName>
    <definedName name="___pbs40" localSheetId="1">#REF!</definedName>
    <definedName name="___pbs40">#REF!</definedName>
    <definedName name="___pbs50" localSheetId="1">#REF!</definedName>
    <definedName name="___pbs50">#REF!</definedName>
    <definedName name="___pbs65" localSheetId="1">#REF!</definedName>
    <definedName name="___pbs65">#REF!</definedName>
    <definedName name="___pbs80" localSheetId="1">#REF!</definedName>
    <definedName name="___pbs80">#REF!</definedName>
    <definedName name="___pc50" localSheetId="1">#REF!</definedName>
    <definedName name="___pc50">#REF!</definedName>
    <definedName name="___pc80" localSheetId="1">#REF!</definedName>
    <definedName name="___pc80">#REF!</definedName>
    <definedName name="___pcf80" localSheetId="1">#REF!</definedName>
    <definedName name="___pcf80">#REF!</definedName>
    <definedName name="___ph100" localSheetId="1">#REF!</definedName>
    <definedName name="___ph100">#REF!</definedName>
    <definedName name="___ph150" localSheetId="1">#REF!</definedName>
    <definedName name="___ph150">#REF!</definedName>
    <definedName name="___phf100" localSheetId="1">#REF!</definedName>
    <definedName name="___phf100">#REF!</definedName>
    <definedName name="___phf150" localSheetId="1">#REF!</definedName>
    <definedName name="___phf150">#REF!</definedName>
    <definedName name="___pv100" localSheetId="1">#REF!</definedName>
    <definedName name="___pv100">#REF!</definedName>
    <definedName name="___pv40" localSheetId="1">#REF!</definedName>
    <definedName name="___pv40">#REF!</definedName>
    <definedName name="___pv50" localSheetId="1">#REF!</definedName>
    <definedName name="___pv50">#REF!</definedName>
    <definedName name="___pv80" localSheetId="1">#REF!</definedName>
    <definedName name="___pv80">#REF!</definedName>
    <definedName name="___pvf100" localSheetId="1">#REF!</definedName>
    <definedName name="___pvf100">#REF!</definedName>
    <definedName name="___pvf80" localSheetId="1">#REF!</definedName>
    <definedName name="___pvf80">#REF!</definedName>
    <definedName name="___rk100" localSheetId="1">#REF!</definedName>
    <definedName name="___rk100">#REF!</definedName>
    <definedName name="___rk200" localSheetId="1">#REF!</definedName>
    <definedName name="___rk200">#REF!</definedName>
    <definedName name="___rk300" localSheetId="1">#REF!</definedName>
    <definedName name="___rk300">#REF!</definedName>
    <definedName name="___rk600" localSheetId="1">#REF!</definedName>
    <definedName name="___rk600">#REF!</definedName>
    <definedName name="___rkl1000" localSheetId="1">#REF!</definedName>
    <definedName name="___rkl1000">#REF!</definedName>
    <definedName name="___rkl1200" localSheetId="1">#REF!</definedName>
    <definedName name="___rkl1200">#REF!</definedName>
    <definedName name="___rkl200" localSheetId="1">#REF!</definedName>
    <definedName name="___rkl200">#REF!</definedName>
    <definedName name="___rkl300" localSheetId="1">#REF!</definedName>
    <definedName name="___rkl300">#REF!</definedName>
    <definedName name="___rkl400" localSheetId="1">#REF!</definedName>
    <definedName name="___rkl400">#REF!</definedName>
    <definedName name="___rkl500" localSheetId="1">#REF!</definedName>
    <definedName name="___rkl500">#REF!</definedName>
    <definedName name="___rkl600" localSheetId="1">#REF!</definedName>
    <definedName name="___rkl600">#REF!</definedName>
    <definedName name="___rkl700" localSheetId="1">#REF!</definedName>
    <definedName name="___rkl700">#REF!</definedName>
    <definedName name="___rkl800" localSheetId="1">#REF!</definedName>
    <definedName name="___rkl800">#REF!</definedName>
    <definedName name="___sfv150" localSheetId="1">#REF!</definedName>
    <definedName name="___sfv150">#REF!</definedName>
    <definedName name="___std100" localSheetId="1">#REF!</definedName>
    <definedName name="___std100">#REF!</definedName>
    <definedName name="___std150" localSheetId="1">#REF!</definedName>
    <definedName name="___std150">#REF!</definedName>
    <definedName name="___STD4" localSheetId="1">#REF!</definedName>
    <definedName name="___STD4">#REF!</definedName>
    <definedName name="___std50" localSheetId="1">#REF!</definedName>
    <definedName name="___std50">#REF!</definedName>
    <definedName name="___std65" localSheetId="1">#REF!</definedName>
    <definedName name="___std65">#REF!</definedName>
    <definedName name="___tlc20" localSheetId="1">#REF!</definedName>
    <definedName name="___tlc20">#REF!</definedName>
    <definedName name="___tsv25" localSheetId="1">#REF!</definedName>
    <definedName name="___tsv25">#REF!</definedName>
    <definedName name="___vnt100" localSheetId="1">#REF!</definedName>
    <definedName name="___vnt100">#REF!</definedName>
    <definedName name="___vnt40" localSheetId="1">#REF!</definedName>
    <definedName name="___vnt40">#REF!</definedName>
    <definedName name="___vnt50" localSheetId="1">#REF!</definedName>
    <definedName name="___vnt50">#REF!</definedName>
    <definedName name="___vnt80" localSheetId="1">#REF!</definedName>
    <definedName name="___vnt80">#REF!</definedName>
    <definedName name="__123Graph_D" hidden="1">[4]SEX!$P$7:$P$7</definedName>
    <definedName name="__123Graph_F" localSheetId="1" hidden="1">[5]ESCON!#REF!</definedName>
    <definedName name="__123Graph_F" hidden="1">[5]ESCON!#REF!</definedName>
    <definedName name="__1A" localSheetId="1">'[2]I-KAMAR'!#REF!</definedName>
    <definedName name="__1A">'[2]I-KAMAR'!#REF!</definedName>
    <definedName name="__abs100" localSheetId="1">#REF!</definedName>
    <definedName name="__abs100">#REF!</definedName>
    <definedName name="__ahu100" localSheetId="1">#REF!</definedName>
    <definedName name="__ahu100">#REF!</definedName>
    <definedName name="__ahu150" localSheetId="1">#REF!</definedName>
    <definedName name="__ahu150">#REF!</definedName>
    <definedName name="__ako100" localSheetId="1">#REF!</definedName>
    <definedName name="__ako100">#REF!</definedName>
    <definedName name="__ako150" localSheetId="1">#REF!</definedName>
    <definedName name="__ako150">#REF!</definedName>
    <definedName name="__ako50" localSheetId="1">#REF!</definedName>
    <definedName name="__ako50">#REF!</definedName>
    <definedName name="__ako80" localSheetId="1">#REF!</definedName>
    <definedName name="__ako80">#REF!</definedName>
    <definedName name="__aku100" localSheetId="1">#REF!</definedName>
    <definedName name="__aku100">#REF!</definedName>
    <definedName name="__aku150" localSheetId="1">#REF!</definedName>
    <definedName name="__aku150">#REF!</definedName>
    <definedName name="__bcv100" localSheetId="1">#REF!</definedName>
    <definedName name="__bcv100">#REF!</definedName>
    <definedName name="__bcv125" localSheetId="1">#REF!</definedName>
    <definedName name="__bcv125">#REF!</definedName>
    <definedName name="__bcv150" localSheetId="1">#REF!</definedName>
    <definedName name="__bcv150">#REF!</definedName>
    <definedName name="__C">#REF!</definedName>
    <definedName name="__cas80" localSheetId="1">#REF!</definedName>
    <definedName name="__cas80">#REF!</definedName>
    <definedName name="__cvd100" localSheetId="1">#REF!</definedName>
    <definedName name="__cvd100">#REF!</definedName>
    <definedName name="__cvd15" localSheetId="1">#REF!</definedName>
    <definedName name="__cvd15">#REF!</definedName>
    <definedName name="__cvd150" localSheetId="1">#REF!</definedName>
    <definedName name="__cvd150">#REF!</definedName>
    <definedName name="__cvd50" localSheetId="1">#REF!</definedName>
    <definedName name="__cvd50">#REF!</definedName>
    <definedName name="__cvd65" localSheetId="1">#REF!</definedName>
    <definedName name="__cvd65">#REF!</definedName>
    <definedName name="__daf1" localSheetId="1">#REF!</definedName>
    <definedName name="__daf1">#REF!</definedName>
    <definedName name="__daf2" localSheetId="1">#REF!</definedName>
    <definedName name="__daf2">#REF!</definedName>
    <definedName name="__daf31" localSheetId="1">#REF!</definedName>
    <definedName name="__daf31">#REF!</definedName>
    <definedName name="__daf32" localSheetId="1">#REF!</definedName>
    <definedName name="__daf32">#REF!</definedName>
    <definedName name="__daf33" localSheetId="1">#REF!</definedName>
    <definedName name="__daf33">#REF!</definedName>
    <definedName name="__dia6" localSheetId="1">#REF!</definedName>
    <definedName name="__dia6">#REF!</definedName>
    <definedName name="__fjd100" localSheetId="1">#REF!</definedName>
    <definedName name="__fjd100">#REF!</definedName>
    <definedName name="__fjd150" localSheetId="1">#REF!</definedName>
    <definedName name="__fjd150">#REF!</definedName>
    <definedName name="__fjd50" localSheetId="1">#REF!</definedName>
    <definedName name="__fjd50">#REF!</definedName>
    <definedName name="__fjd65" localSheetId="1">#REF!</definedName>
    <definedName name="__fjd65">#REF!</definedName>
    <definedName name="__fmd150" localSheetId="1">#REF!</definedName>
    <definedName name="__fmd150">#REF!</definedName>
    <definedName name="__grc1" localSheetId="1">#REF!</definedName>
    <definedName name="__grc1">#REF!</definedName>
    <definedName name="__gti50" localSheetId="1">#REF!</definedName>
    <definedName name="__gti50">#REF!</definedName>
    <definedName name="__gti60" localSheetId="1">#REF!</definedName>
    <definedName name="__gti60">#REF!</definedName>
    <definedName name="__gvd100" localSheetId="1">#REF!</definedName>
    <definedName name="__gvd100">#REF!</definedName>
    <definedName name="__gvd15" localSheetId="1">#REF!</definedName>
    <definedName name="__gvd15">#REF!</definedName>
    <definedName name="__gvd150" localSheetId="1">#REF!</definedName>
    <definedName name="__gvd150">#REF!</definedName>
    <definedName name="__gvd25" localSheetId="1">#REF!</definedName>
    <definedName name="__gvd25">#REF!</definedName>
    <definedName name="__gvd50" localSheetId="1">#REF!</definedName>
    <definedName name="__gvd50">#REF!</definedName>
    <definedName name="__gvd65" localSheetId="1">#REF!</definedName>
    <definedName name="__gvd65">#REF!</definedName>
    <definedName name="__hdw1" localSheetId="1">#REF!</definedName>
    <definedName name="__hdw1">#REF!</definedName>
    <definedName name="__jum1" localSheetId="1">#REF!</definedName>
    <definedName name="__jum1">#REF!</definedName>
    <definedName name="__jum10" localSheetId="1">#REF!</definedName>
    <definedName name="__jum10">#REF!</definedName>
    <definedName name="__jum2" localSheetId="1">#REF!</definedName>
    <definedName name="__jum2">#REF!</definedName>
    <definedName name="__jum3" localSheetId="1">#REF!</definedName>
    <definedName name="__jum3">#REF!</definedName>
    <definedName name="__jum4" localSheetId="1">#REF!</definedName>
    <definedName name="__jum4">#REF!</definedName>
    <definedName name="__jum5" localSheetId="1">#REF!</definedName>
    <definedName name="__jum5">#REF!</definedName>
    <definedName name="__jum6" localSheetId="1">#REF!</definedName>
    <definedName name="__jum6">#REF!</definedName>
    <definedName name="__jum7" localSheetId="1">#REF!</definedName>
    <definedName name="__jum7">#REF!</definedName>
    <definedName name="__jum8" localSheetId="1">#REF!</definedName>
    <definedName name="__jum8">#REF!</definedName>
    <definedName name="__jum9" localSheetId="1">#REF!</definedName>
    <definedName name="__jum9">#REF!</definedName>
    <definedName name="__kof1">[3]Analisa!$AB$17</definedName>
    <definedName name="__pab100" localSheetId="1">#REF!</definedName>
    <definedName name="__pab100">#REF!</definedName>
    <definedName name="__pab125" localSheetId="1">#REF!</definedName>
    <definedName name="__pab125">#REF!</definedName>
    <definedName name="__pab15" localSheetId="1">#REF!</definedName>
    <definedName name="__pab15">#REF!</definedName>
    <definedName name="__pab150" localSheetId="1">#REF!</definedName>
    <definedName name="__pab150">#REF!</definedName>
    <definedName name="__pab2" localSheetId="1">#REF!</definedName>
    <definedName name="__pab2">#REF!</definedName>
    <definedName name="__pab20" localSheetId="1">#REF!</definedName>
    <definedName name="__pab20">#REF!</definedName>
    <definedName name="__pab25" localSheetId="1">#REF!</definedName>
    <definedName name="__pab25">#REF!</definedName>
    <definedName name="__pab32" localSheetId="1">#REF!</definedName>
    <definedName name="__pab32">#REF!</definedName>
    <definedName name="__pab4" localSheetId="1">#REF!</definedName>
    <definedName name="__pab4">#REF!</definedName>
    <definedName name="__pab40" localSheetId="1">#REF!</definedName>
    <definedName name="__pab40">#REF!</definedName>
    <definedName name="__pab50" localSheetId="1">#REF!</definedName>
    <definedName name="__pab50">#REF!</definedName>
    <definedName name="__pab6" localSheetId="1">#REF!</definedName>
    <definedName name="__pab6">#REF!</definedName>
    <definedName name="__pab65" localSheetId="1">#REF!</definedName>
    <definedName name="__pab65">#REF!</definedName>
    <definedName name="__pab80" localSheetId="1">#REF!</definedName>
    <definedName name="__pab80">#REF!</definedName>
    <definedName name="__pah150" localSheetId="1">#REF!</definedName>
    <definedName name="__pah150">#REF!</definedName>
    <definedName name="__pak100" localSheetId="1">#REF!</definedName>
    <definedName name="__pak100">#REF!</definedName>
    <definedName name="__pak150" localSheetId="1">#REF!</definedName>
    <definedName name="__pak150">#REF!</definedName>
    <definedName name="__pak50" localSheetId="1">#REF!</definedName>
    <definedName name="__pak50">#REF!</definedName>
    <definedName name="__pak80" localSheetId="1">#REF!</definedName>
    <definedName name="__pak80">#REF!</definedName>
    <definedName name="__pbs100" localSheetId="1">#REF!</definedName>
    <definedName name="__pbs100">#REF!</definedName>
    <definedName name="__pbs15" localSheetId="1">#REF!</definedName>
    <definedName name="__pbs15">#REF!</definedName>
    <definedName name="__pbs150" localSheetId="1">#REF!</definedName>
    <definedName name="__pbs150">#REF!</definedName>
    <definedName name="__pbs40" localSheetId="1">#REF!</definedName>
    <definedName name="__pbs40">#REF!</definedName>
    <definedName name="__pbs50" localSheetId="1">#REF!</definedName>
    <definedName name="__pbs50">#REF!</definedName>
    <definedName name="__pbs65" localSheetId="1">#REF!</definedName>
    <definedName name="__pbs65">#REF!</definedName>
    <definedName name="__pbs80" localSheetId="1">#REF!</definedName>
    <definedName name="__pbs80">#REF!</definedName>
    <definedName name="__pc50" localSheetId="1">#REF!</definedName>
    <definedName name="__pc50">#REF!</definedName>
    <definedName name="__pc80" localSheetId="1">#REF!</definedName>
    <definedName name="__pc80">#REF!</definedName>
    <definedName name="__pcf80" localSheetId="1">#REF!</definedName>
    <definedName name="__pcf80">#REF!</definedName>
    <definedName name="__ph100" localSheetId="1">#REF!</definedName>
    <definedName name="__ph100">#REF!</definedName>
    <definedName name="__ph150" localSheetId="1">#REF!</definedName>
    <definedName name="__ph150">#REF!</definedName>
    <definedName name="__phf100" localSheetId="1">#REF!</definedName>
    <definedName name="__phf100">#REF!</definedName>
    <definedName name="__phf150" localSheetId="1">#REF!</definedName>
    <definedName name="__phf150">#REF!</definedName>
    <definedName name="__pv100" localSheetId="1">#REF!</definedName>
    <definedName name="__pv100">#REF!</definedName>
    <definedName name="__pv40" localSheetId="1">#REF!</definedName>
    <definedName name="__pv40">#REF!</definedName>
    <definedName name="__pv50" localSheetId="1">#REF!</definedName>
    <definedName name="__pv50">#REF!</definedName>
    <definedName name="__pv80" localSheetId="1">#REF!</definedName>
    <definedName name="__pv80">#REF!</definedName>
    <definedName name="__pvf100" localSheetId="1">#REF!</definedName>
    <definedName name="__pvf100">#REF!</definedName>
    <definedName name="__pvf80" localSheetId="1">#REF!</definedName>
    <definedName name="__pvf80">#REF!</definedName>
    <definedName name="__rk100" localSheetId="1">#REF!</definedName>
    <definedName name="__rk100">#REF!</definedName>
    <definedName name="__rk200" localSheetId="1">#REF!</definedName>
    <definedName name="__rk200">#REF!</definedName>
    <definedName name="__rk300" localSheetId="1">#REF!</definedName>
    <definedName name="__rk300">#REF!</definedName>
    <definedName name="__rk600" localSheetId="1">#REF!</definedName>
    <definedName name="__rk600">#REF!</definedName>
    <definedName name="__rkl1000" localSheetId="1">#REF!</definedName>
    <definedName name="__rkl1000">#REF!</definedName>
    <definedName name="__rkl1200" localSheetId="1">#REF!</definedName>
    <definedName name="__rkl1200">#REF!</definedName>
    <definedName name="__rkl200" localSheetId="1">#REF!</definedName>
    <definedName name="__rkl200">#REF!</definedName>
    <definedName name="__rkl300" localSheetId="1">#REF!</definedName>
    <definedName name="__rkl300">#REF!</definedName>
    <definedName name="__rkl400" localSheetId="1">#REF!</definedName>
    <definedName name="__rkl400">#REF!</definedName>
    <definedName name="__rkl500" localSheetId="1">#REF!</definedName>
    <definedName name="__rkl500">#REF!</definedName>
    <definedName name="__rkl600" localSheetId="1">#REF!</definedName>
    <definedName name="__rkl600">#REF!</definedName>
    <definedName name="__rkl700" localSheetId="1">#REF!</definedName>
    <definedName name="__rkl700">#REF!</definedName>
    <definedName name="__rkl800" localSheetId="1">#REF!</definedName>
    <definedName name="__rkl800">#REF!</definedName>
    <definedName name="__sfv150" localSheetId="1">#REF!</definedName>
    <definedName name="__sfv150">#REF!</definedName>
    <definedName name="__std100" localSheetId="1">#REF!</definedName>
    <definedName name="__std100">#REF!</definedName>
    <definedName name="__std150" localSheetId="1">#REF!</definedName>
    <definedName name="__std150">#REF!</definedName>
    <definedName name="__STD4" localSheetId="1">#REF!</definedName>
    <definedName name="__STD4">#REF!</definedName>
    <definedName name="__std50" localSheetId="1">#REF!</definedName>
    <definedName name="__std50">#REF!</definedName>
    <definedName name="__std65" localSheetId="1">#REF!</definedName>
    <definedName name="__std65">#REF!</definedName>
    <definedName name="__tlc20" localSheetId="1">#REF!</definedName>
    <definedName name="__tlc20">#REF!</definedName>
    <definedName name="__tsv25" localSheetId="1">#REF!</definedName>
    <definedName name="__tsv25">#REF!</definedName>
    <definedName name="__vnt100" localSheetId="1">#REF!</definedName>
    <definedName name="__vnt100">#REF!</definedName>
    <definedName name="__vnt40" localSheetId="1">#REF!</definedName>
    <definedName name="__vnt40">#REF!</definedName>
    <definedName name="__vnt50" localSheetId="1">#REF!</definedName>
    <definedName name="__vnt50">#REF!</definedName>
    <definedName name="__vnt80" localSheetId="1">#REF!</definedName>
    <definedName name="__vnt80">#REF!</definedName>
    <definedName name="_10_D_5_1">"$ES_PARK.$#REF!$#REF!"</definedName>
    <definedName name="_10000">#REF!</definedName>
    <definedName name="_10000_10">#REF!</definedName>
    <definedName name="_10000_11">#REF!</definedName>
    <definedName name="_10000_2">#REF!</definedName>
    <definedName name="_10000_32">#REF!</definedName>
    <definedName name="_10000_5">"$ES_PARK.$#REF!$#REF!"</definedName>
    <definedName name="_10000_9">#REF!</definedName>
    <definedName name="_11_Q_1">#REF!</definedName>
    <definedName name="_12_Q_10_1">#REF!</definedName>
    <definedName name="_13_S_1">#REF!</definedName>
    <definedName name="_14A_10_1">#REF!</definedName>
    <definedName name="_15A_2_1">"$#REF!.$AF$98"</definedName>
    <definedName name="_16A_5_1">"$ES_PARK.$#REF!$#REF!"</definedName>
    <definedName name="_1A" localSheetId="1">'[2]I-KAMAR'!#REF!</definedName>
    <definedName name="_1A">'[2]I-KAMAR'!#REF!</definedName>
    <definedName name="_2_10000_10_1">#REF!</definedName>
    <definedName name="_24D_10_1">#REF!</definedName>
    <definedName name="_25D_5_1">"$ES_PARK.$#REF!$#REF!:$#REF!$#REF!"</definedName>
    <definedName name="_26Excel_BuiltIn__FilterDatabase_7_1">#REF!</definedName>
    <definedName name="_27Excel_BuiltIn_Print_Area_1_1">#REF!</definedName>
    <definedName name="_28R__10_1">#REF!</definedName>
    <definedName name="_29R__5_1">"$ES_PARK.$#REF!$#REF!:$#REF!$#REF!"</definedName>
    <definedName name="_2Excel_BuiltIn_Print_Titles_14_1" localSheetId="1">#REF!</definedName>
    <definedName name="_2Excel_BuiltIn_Print_Titles_14_1">#REF!</definedName>
    <definedName name="_2Excel_BuiltIn_Print_Titles_3_1_1" localSheetId="1">#REF!</definedName>
    <definedName name="_2Excel_BuiltIn_Print_Titles_3_1_1">#REF!</definedName>
    <definedName name="_3_10000_5_1">"$ES_PARK.$#REF!$#REF!"</definedName>
    <definedName name="_30tgl_7_1">#REF!</definedName>
    <definedName name="_3Excel_BuiltIn_Print_Area_1_1_1" localSheetId="1">#REF!</definedName>
    <definedName name="_3Excel_BuiltIn_Print_Area_1_1_1">#REF!</definedName>
    <definedName name="_4_5000_10_1">#REF!</definedName>
    <definedName name="_5_5000_5_1">"$ES_PARK.$#REF!$#REF!"</definedName>
    <definedName name="_5000">#REF!</definedName>
    <definedName name="_5000_10">#REF!</definedName>
    <definedName name="_5000_11">#REF!</definedName>
    <definedName name="_5000_2">#REF!</definedName>
    <definedName name="_5000_32">#REF!</definedName>
    <definedName name="_5000_5">"$ES_PARK.$#REF!$#REF!"</definedName>
    <definedName name="_5000_9">#REF!</definedName>
    <definedName name="_6_8000_10_1">#REF!</definedName>
    <definedName name="_7_8000_5_1">"$ES_PARK.$#REF!$#REF!"</definedName>
    <definedName name="_750_KVA_X_64__" localSheetId="1">#REF!</definedName>
    <definedName name="_750_KVA_X_64__">#REF!</definedName>
    <definedName name="_8_D_1">#REF!</definedName>
    <definedName name="_8000">#REF!</definedName>
    <definedName name="_8000_10">#REF!</definedName>
    <definedName name="_8000_11">#REF!</definedName>
    <definedName name="_8000_2">#REF!</definedName>
    <definedName name="_8000_32">#REF!</definedName>
    <definedName name="_8000_5">"$ES_PARK.$#REF!$#REF!"</definedName>
    <definedName name="_8000_9">#REF!</definedName>
    <definedName name="_9_D_10_1">#REF!</definedName>
    <definedName name="_A" localSheetId="1">#REF!</definedName>
    <definedName name="_A">#REF!</definedName>
    <definedName name="_A_1" localSheetId="1">[2]I_KAMAR!#REF!</definedName>
    <definedName name="_A_1">[2]I_KAMAR!#REF!</definedName>
    <definedName name="_aaa1" localSheetId="1">#REF!</definedName>
    <definedName name="_aaa1">#REF!</definedName>
    <definedName name="_AAD3">#N/A</definedName>
    <definedName name="_abs100" localSheetId="1">#REF!</definedName>
    <definedName name="_abs100">#REF!</definedName>
    <definedName name="_ADD1">#N/A</definedName>
    <definedName name="_ADD2">#N/A</definedName>
    <definedName name="_ADD3">#N/A</definedName>
    <definedName name="_ahu100" localSheetId="1">#REF!</definedName>
    <definedName name="_ahu100">#REF!</definedName>
    <definedName name="_ahu150" localSheetId="1">#REF!</definedName>
    <definedName name="_ahu150">#REF!</definedName>
    <definedName name="_ako100" localSheetId="1">#REF!</definedName>
    <definedName name="_ako100">#REF!</definedName>
    <definedName name="_ako150" localSheetId="1">#REF!</definedName>
    <definedName name="_ako150">#REF!</definedName>
    <definedName name="_ako50" localSheetId="1">#REF!</definedName>
    <definedName name="_ako50">#REF!</definedName>
    <definedName name="_ako80" localSheetId="1">#REF!</definedName>
    <definedName name="_ako80">#REF!</definedName>
    <definedName name="_aku100" localSheetId="1">#REF!</definedName>
    <definedName name="_aku100">#REF!</definedName>
    <definedName name="_aku150" localSheetId="1">#REF!</definedName>
    <definedName name="_aku150">#REF!</definedName>
    <definedName name="_alt1">[0]!_alt1</definedName>
    <definedName name="_ana1" localSheetId="1">#REF!</definedName>
    <definedName name="_ana1">#REF!</definedName>
    <definedName name="_ana10" localSheetId="1">#REF!</definedName>
    <definedName name="_ana10">#REF!</definedName>
    <definedName name="_ana100" localSheetId="1">#REF!</definedName>
    <definedName name="_ana100">#REF!</definedName>
    <definedName name="_ana101" localSheetId="1">#REF!</definedName>
    <definedName name="_ana101">#REF!</definedName>
    <definedName name="_ana102" localSheetId="1">#REF!</definedName>
    <definedName name="_ana102">#REF!</definedName>
    <definedName name="_ana103" localSheetId="1">#REF!</definedName>
    <definedName name="_ana103">#REF!</definedName>
    <definedName name="_ana104" localSheetId="1">#REF!</definedName>
    <definedName name="_ana104">#REF!</definedName>
    <definedName name="_ana105" localSheetId="1">#REF!</definedName>
    <definedName name="_ana105">#REF!</definedName>
    <definedName name="_ana106" localSheetId="1">#REF!</definedName>
    <definedName name="_ana106">#REF!</definedName>
    <definedName name="_ana107" localSheetId="1">#REF!</definedName>
    <definedName name="_ana107">#REF!</definedName>
    <definedName name="_ana108" localSheetId="1">#REF!</definedName>
    <definedName name="_ana108">#REF!</definedName>
    <definedName name="_ana109" localSheetId="1">#REF!</definedName>
    <definedName name="_ana109">#REF!</definedName>
    <definedName name="_ana11" localSheetId="1">#REF!</definedName>
    <definedName name="_ana11">#REF!</definedName>
    <definedName name="_ana110" localSheetId="1">#REF!</definedName>
    <definedName name="_ana110">#REF!</definedName>
    <definedName name="_ana111" localSheetId="1">#REF!</definedName>
    <definedName name="_ana111">#REF!</definedName>
    <definedName name="_ana112" localSheetId="1">#REF!</definedName>
    <definedName name="_ana112">#REF!</definedName>
    <definedName name="_ana113" localSheetId="1">#REF!</definedName>
    <definedName name="_ana113">#REF!</definedName>
    <definedName name="_ana114" localSheetId="1">#REF!</definedName>
    <definedName name="_ana114">#REF!</definedName>
    <definedName name="_ana115" localSheetId="1">#REF!</definedName>
    <definedName name="_ana115">#REF!</definedName>
    <definedName name="_ana116" localSheetId="1">#REF!</definedName>
    <definedName name="_ana116">#REF!</definedName>
    <definedName name="_ana117" localSheetId="1">#REF!</definedName>
    <definedName name="_ana117">#REF!</definedName>
    <definedName name="_ana118" localSheetId="1">#REF!</definedName>
    <definedName name="_ana118">#REF!</definedName>
    <definedName name="_ana119" localSheetId="1">#REF!</definedName>
    <definedName name="_ana119">#REF!</definedName>
    <definedName name="_ana12" localSheetId="1">#REF!</definedName>
    <definedName name="_ana12">#REF!</definedName>
    <definedName name="_ana120" localSheetId="1">#REF!</definedName>
    <definedName name="_ana120">#REF!</definedName>
    <definedName name="_ana121" localSheetId="1">#REF!</definedName>
    <definedName name="_ana121">#REF!</definedName>
    <definedName name="_ana122" localSheetId="1">#REF!</definedName>
    <definedName name="_ana122">#REF!</definedName>
    <definedName name="_ana123" localSheetId="1">#REF!</definedName>
    <definedName name="_ana123">#REF!</definedName>
    <definedName name="_ana124" localSheetId="1">#REF!</definedName>
    <definedName name="_ana124">#REF!</definedName>
    <definedName name="_ana13" localSheetId="1">#REF!</definedName>
    <definedName name="_ana13">#REF!</definedName>
    <definedName name="_ana14" localSheetId="1">#REF!</definedName>
    <definedName name="_ana14">#REF!</definedName>
    <definedName name="_ana15" localSheetId="1">#REF!</definedName>
    <definedName name="_ana15">#REF!</definedName>
    <definedName name="_ana16" localSheetId="1">#REF!</definedName>
    <definedName name="_ana16">#REF!</definedName>
    <definedName name="_ana17" localSheetId="1">#REF!</definedName>
    <definedName name="_ana17">#REF!</definedName>
    <definedName name="_ana18" localSheetId="1">#REF!</definedName>
    <definedName name="_ana18">#REF!</definedName>
    <definedName name="_ana19" localSheetId="1">#REF!</definedName>
    <definedName name="_ana19">#REF!</definedName>
    <definedName name="_ana2" localSheetId="1">#REF!</definedName>
    <definedName name="_ana2">#REF!</definedName>
    <definedName name="_ana20" localSheetId="1">#REF!</definedName>
    <definedName name="_ana20">#REF!</definedName>
    <definedName name="_ana21" localSheetId="1">#REF!</definedName>
    <definedName name="_ana21">#REF!</definedName>
    <definedName name="_ana22" localSheetId="1">#REF!</definedName>
    <definedName name="_ana22">#REF!</definedName>
    <definedName name="_ana23" localSheetId="1">#REF!</definedName>
    <definedName name="_ana23">#REF!</definedName>
    <definedName name="_ana24" localSheetId="1">#REF!</definedName>
    <definedName name="_ana24">#REF!</definedName>
    <definedName name="_ana25" localSheetId="1">#REF!</definedName>
    <definedName name="_ana25">#REF!</definedName>
    <definedName name="_ana26" localSheetId="1">#REF!</definedName>
    <definedName name="_ana26">#REF!</definedName>
    <definedName name="_ana27" localSheetId="1">#REF!</definedName>
    <definedName name="_ana27">#REF!</definedName>
    <definedName name="_ana28" localSheetId="1">#REF!</definedName>
    <definedName name="_ana28">#REF!</definedName>
    <definedName name="_ana29" localSheetId="1">#REF!</definedName>
    <definedName name="_ana29">#REF!</definedName>
    <definedName name="_ana3" localSheetId="1">#REF!</definedName>
    <definedName name="_ana3">#REF!</definedName>
    <definedName name="_ana30" localSheetId="1">#REF!</definedName>
    <definedName name="_ana30">#REF!</definedName>
    <definedName name="_ana31" localSheetId="1">#REF!</definedName>
    <definedName name="_ana31">#REF!</definedName>
    <definedName name="_ana32" localSheetId="1">#REF!</definedName>
    <definedName name="_ana32">#REF!</definedName>
    <definedName name="_ana33" localSheetId="1">#REF!</definedName>
    <definedName name="_ana33">#REF!</definedName>
    <definedName name="_ana34" localSheetId="1">#REF!</definedName>
    <definedName name="_ana34">#REF!</definedName>
    <definedName name="_ana35" localSheetId="1">#REF!</definedName>
    <definedName name="_ana35">#REF!</definedName>
    <definedName name="_ana36" localSheetId="1">#REF!</definedName>
    <definedName name="_ana36">#REF!</definedName>
    <definedName name="_ana37" localSheetId="1">#REF!</definedName>
    <definedName name="_ana37">#REF!</definedName>
    <definedName name="_ana38" localSheetId="1">#REF!</definedName>
    <definedName name="_ana38">#REF!</definedName>
    <definedName name="_ana39" localSheetId="1">#REF!</definedName>
    <definedName name="_ana39">#REF!</definedName>
    <definedName name="_ana4" localSheetId="1">#REF!</definedName>
    <definedName name="_ana4">#REF!</definedName>
    <definedName name="_ana40" localSheetId="1">#REF!</definedName>
    <definedName name="_ana40">#REF!</definedName>
    <definedName name="_ana41" localSheetId="1">#REF!</definedName>
    <definedName name="_ana41">#REF!</definedName>
    <definedName name="_ana42" localSheetId="1">#REF!</definedName>
    <definedName name="_ana42">#REF!</definedName>
    <definedName name="_ana43" localSheetId="1">#REF!</definedName>
    <definedName name="_ana43">#REF!</definedName>
    <definedName name="_ana44" localSheetId="1">#REF!</definedName>
    <definedName name="_ana44">#REF!</definedName>
    <definedName name="_ana45" localSheetId="1">#REF!</definedName>
    <definedName name="_ana45">#REF!</definedName>
    <definedName name="_ana46" localSheetId="1">#REF!</definedName>
    <definedName name="_ana46">#REF!</definedName>
    <definedName name="_ana47" localSheetId="1">#REF!</definedName>
    <definedName name="_ana47">#REF!</definedName>
    <definedName name="_ana48" localSheetId="1">#REF!</definedName>
    <definedName name="_ana48">#REF!</definedName>
    <definedName name="_ana49" localSheetId="1">#REF!</definedName>
    <definedName name="_ana49">#REF!</definedName>
    <definedName name="_ana5" localSheetId="1">#REF!</definedName>
    <definedName name="_ana5">#REF!</definedName>
    <definedName name="_ana50" localSheetId="1">#REF!</definedName>
    <definedName name="_ana50">#REF!</definedName>
    <definedName name="_ana51" localSheetId="1">#REF!</definedName>
    <definedName name="_ana51">#REF!</definedName>
    <definedName name="_ana52" localSheetId="1">#REF!</definedName>
    <definedName name="_ana52">#REF!</definedName>
    <definedName name="_ana53" localSheetId="1">#REF!</definedName>
    <definedName name="_ana53">#REF!</definedName>
    <definedName name="_ana54" localSheetId="1">#REF!</definedName>
    <definedName name="_ana54">#REF!</definedName>
    <definedName name="_ana55" localSheetId="1">#REF!</definedName>
    <definedName name="_ana55">#REF!</definedName>
    <definedName name="_ana56" localSheetId="1">#REF!</definedName>
    <definedName name="_ana56">#REF!</definedName>
    <definedName name="_ana57" localSheetId="1">#REF!</definedName>
    <definedName name="_ana57">#REF!</definedName>
    <definedName name="_ana58" localSheetId="1">#REF!</definedName>
    <definedName name="_ana58">#REF!</definedName>
    <definedName name="_ana59" localSheetId="1">#REF!</definedName>
    <definedName name="_ana59">#REF!</definedName>
    <definedName name="_ana6" localSheetId="1">#REF!</definedName>
    <definedName name="_ana6">#REF!</definedName>
    <definedName name="_ana60" localSheetId="1">#REF!</definedName>
    <definedName name="_ana60">#REF!</definedName>
    <definedName name="_ana61" localSheetId="1">#REF!</definedName>
    <definedName name="_ana61">#REF!</definedName>
    <definedName name="_ana62" localSheetId="1">#REF!</definedName>
    <definedName name="_ana62">#REF!</definedName>
    <definedName name="_ana63" localSheetId="1">#REF!</definedName>
    <definedName name="_ana63">#REF!</definedName>
    <definedName name="_ana64" localSheetId="1">#REF!</definedName>
    <definedName name="_ana64">#REF!</definedName>
    <definedName name="_ana65" localSheetId="1">#REF!</definedName>
    <definedName name="_ana65">#REF!</definedName>
    <definedName name="_ana66" localSheetId="1">#REF!</definedName>
    <definedName name="_ana66">#REF!</definedName>
    <definedName name="_ana67" localSheetId="1">#REF!</definedName>
    <definedName name="_ana67">#REF!</definedName>
    <definedName name="_ana68" localSheetId="1">#REF!</definedName>
    <definedName name="_ana68">#REF!</definedName>
    <definedName name="_ana69" localSheetId="1">#REF!</definedName>
    <definedName name="_ana69">#REF!</definedName>
    <definedName name="_ana7" localSheetId="1">#REF!</definedName>
    <definedName name="_ana7">#REF!</definedName>
    <definedName name="_ana70" localSheetId="1">#REF!</definedName>
    <definedName name="_ana70">#REF!</definedName>
    <definedName name="_ana71" localSheetId="1">#REF!</definedName>
    <definedName name="_ana71">#REF!</definedName>
    <definedName name="_ana72" localSheetId="1">#REF!</definedName>
    <definedName name="_ana72">#REF!</definedName>
    <definedName name="_ana73" localSheetId="1">#REF!</definedName>
    <definedName name="_ana73">#REF!</definedName>
    <definedName name="_ana74" localSheetId="1">#REF!</definedName>
    <definedName name="_ana74">#REF!</definedName>
    <definedName name="_ana75" localSheetId="1">#REF!</definedName>
    <definedName name="_ana75">#REF!</definedName>
    <definedName name="_ana76" localSheetId="1">#REF!</definedName>
    <definedName name="_ana76">#REF!</definedName>
    <definedName name="_ana77" localSheetId="1">#REF!</definedName>
    <definedName name="_ana77">#REF!</definedName>
    <definedName name="_ana78" localSheetId="1">#REF!</definedName>
    <definedName name="_ana78">#REF!</definedName>
    <definedName name="_ana79" localSheetId="1">#REF!</definedName>
    <definedName name="_ana79">#REF!</definedName>
    <definedName name="_ana8" localSheetId="1">#REF!</definedName>
    <definedName name="_ana8">#REF!</definedName>
    <definedName name="_ana80" localSheetId="1">#REF!</definedName>
    <definedName name="_ana80">#REF!</definedName>
    <definedName name="_ana81" localSheetId="1">#REF!</definedName>
    <definedName name="_ana81">#REF!</definedName>
    <definedName name="_ana82" localSheetId="1">#REF!</definedName>
    <definedName name="_ana82">#REF!</definedName>
    <definedName name="_ana83" localSheetId="1">#REF!</definedName>
    <definedName name="_ana83">#REF!</definedName>
    <definedName name="_ana84" localSheetId="1">#REF!</definedName>
    <definedName name="_ana84">#REF!</definedName>
    <definedName name="_ana85" localSheetId="1">#REF!</definedName>
    <definedName name="_ana85">#REF!</definedName>
    <definedName name="_ana86" localSheetId="1">#REF!</definedName>
    <definedName name="_ana86">#REF!</definedName>
    <definedName name="_ana87" localSheetId="1">#REF!</definedName>
    <definedName name="_ana87">#REF!</definedName>
    <definedName name="_ana88" localSheetId="1">#REF!</definedName>
    <definedName name="_ana88">#REF!</definedName>
    <definedName name="_ana89" localSheetId="1">#REF!</definedName>
    <definedName name="_ana89">#REF!</definedName>
    <definedName name="_ana9" localSheetId="1">#REF!</definedName>
    <definedName name="_ana9">#REF!</definedName>
    <definedName name="_ana90" localSheetId="1">#REF!</definedName>
    <definedName name="_ana90">#REF!</definedName>
    <definedName name="_ana91" localSheetId="1">#REF!</definedName>
    <definedName name="_ana91">#REF!</definedName>
    <definedName name="_ana92" localSheetId="1">#REF!</definedName>
    <definedName name="_ana92">#REF!</definedName>
    <definedName name="_ana93" localSheetId="1">#REF!</definedName>
    <definedName name="_ana93">#REF!</definedName>
    <definedName name="_ana94" localSheetId="1">#REF!</definedName>
    <definedName name="_ana94">#REF!</definedName>
    <definedName name="_ana95" localSheetId="1">#REF!</definedName>
    <definedName name="_ana95">#REF!</definedName>
    <definedName name="_ana96" localSheetId="1">#REF!</definedName>
    <definedName name="_ana96">#REF!</definedName>
    <definedName name="_ana97" localSheetId="1">#REF!</definedName>
    <definedName name="_ana97">#REF!</definedName>
    <definedName name="_ana98" localSheetId="1">#REF!</definedName>
    <definedName name="_ana98">#REF!</definedName>
    <definedName name="_ana99" localSheetId="1">#REF!</definedName>
    <definedName name="_ana99">#REF!</definedName>
    <definedName name="_APP3">[0]!_APP3</definedName>
    <definedName name="_awf10">#REF!</definedName>
    <definedName name="_awf3">#REF!</definedName>
    <definedName name="_awf4">#REF!</definedName>
    <definedName name="_awf5">#REF!</definedName>
    <definedName name="_awf6">#REF!</definedName>
    <definedName name="_awf8">#REF!</definedName>
    <definedName name="_awp1">#REF!</definedName>
    <definedName name="_awp10">#REF!</definedName>
    <definedName name="_awp2">#REF!</definedName>
    <definedName name="_awp3">#REF!</definedName>
    <definedName name="_awp4">#REF!</definedName>
    <definedName name="_awp5">#REF!</definedName>
    <definedName name="_awp6">#REF!</definedName>
    <definedName name="_awp8">#REF!</definedName>
    <definedName name="_B" localSheetId="1">#REF!</definedName>
    <definedName name="_B">#REF!</definedName>
    <definedName name="_bcv100" localSheetId="1">#REF!</definedName>
    <definedName name="_bcv100">#REF!</definedName>
    <definedName name="_bcv125" localSheetId="1">#REF!</definedName>
    <definedName name="_bcv125">#REF!</definedName>
    <definedName name="_bcv150" localSheetId="1">#REF!</definedName>
    <definedName name="_bcv150">#REF!</definedName>
    <definedName name="_BCV6">#REF!</definedName>
    <definedName name="_bet350">#REF!</definedName>
    <definedName name="_bet400">#REF!</definedName>
    <definedName name="_Bjl28">'[6]Bahan '!$F$281</definedName>
    <definedName name="_BKB2">#REF!</definedName>
    <definedName name="_BKB3">#REF!</definedName>
    <definedName name="_BOX2">#REF!</definedName>
    <definedName name="_bpl32">#REF!</definedName>
    <definedName name="_bpl9">#REF!</definedName>
    <definedName name="_bsd1600">#REF!</definedName>
    <definedName name="_bsd2500">#REF!</definedName>
    <definedName name="_bsd4000">#REF!</definedName>
    <definedName name="_bud3500">#REF!</definedName>
    <definedName name="_C" localSheetId="1">#REF!</definedName>
    <definedName name="_C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as80" localSheetId="1">#REF!</definedName>
    <definedName name="_cas80">#REF!</definedName>
    <definedName name="_CCF2">#REF!</definedName>
    <definedName name="_CH1..H1___C__R" localSheetId="1">[7]BQ!#REF!</definedName>
    <definedName name="_CH1..H1___C__R">[7]BQ!#REF!</definedName>
    <definedName name="_CH11..H11___C_" localSheetId="1">[7]BQ!#REF!</definedName>
    <definedName name="_CH11..H11___C_">[7]BQ!#REF!</definedName>
    <definedName name="_CH13..H13___C_" localSheetId="1">[7]BQ!#REF!</definedName>
    <definedName name="_CH13..H13___C_">[7]BQ!#REF!</definedName>
    <definedName name="_CH15..H15___C_" localSheetId="1">[7]BQ!#REF!</definedName>
    <definedName name="_CH15..H15___C_">[7]BQ!#REF!</definedName>
    <definedName name="_CH17..H17___C_" localSheetId="1">[7]BQ!#REF!</definedName>
    <definedName name="_CH17..H17___C_">[7]BQ!#REF!</definedName>
    <definedName name="_CH19..H19___C_" localSheetId="1">[7]BQ!#REF!</definedName>
    <definedName name="_CH19..H19___C_">[7]BQ!#REF!</definedName>
    <definedName name="_CH21..H21___C_" localSheetId="1">[7]BQ!#REF!</definedName>
    <definedName name="_CH21..H21___C_">[7]BQ!#REF!</definedName>
    <definedName name="_CH23..H23___C_" localSheetId="1">[7]BQ!#REF!</definedName>
    <definedName name="_CH23..H23___C_">[7]BQ!#REF!</definedName>
    <definedName name="_CH25..H25___C_" localSheetId="1">[7]BQ!#REF!</definedName>
    <definedName name="_CH25..H25___C_">[7]BQ!#REF!</definedName>
    <definedName name="_CH27..H27___C_" localSheetId="1">[7]BQ!#REF!</definedName>
    <definedName name="_CH27..H27___C_">[7]BQ!#REF!</definedName>
    <definedName name="_CH29..H29___C_" localSheetId="1">[7]BQ!#REF!</definedName>
    <definedName name="_CH29..H29___C_">[7]BQ!#REF!</definedName>
    <definedName name="_CH3..H3___C__R" localSheetId="1">[7]BQ!#REF!</definedName>
    <definedName name="_CH3..H3___C__R">[7]BQ!#REF!</definedName>
    <definedName name="_CH31..H31___C_" localSheetId="1">[7]BQ!#REF!</definedName>
    <definedName name="_CH31..H31___C_">[7]BQ!#REF!</definedName>
    <definedName name="_CH33..H33___C_" localSheetId="1">[7]BQ!#REF!</definedName>
    <definedName name="_CH33..H33___C_">[7]BQ!#REF!</definedName>
    <definedName name="_CH35..H35___C_" localSheetId="1">[7]BQ!#REF!</definedName>
    <definedName name="_CH35..H35___C_">[7]BQ!#REF!</definedName>
    <definedName name="_CH37..H37___C_" localSheetId="1">[7]BQ!#REF!</definedName>
    <definedName name="_CH37..H37___C_">[7]BQ!#REF!</definedName>
    <definedName name="_CH39..H39___C_" localSheetId="1">[7]BQ!#REF!</definedName>
    <definedName name="_CH39..H39___C_">[7]BQ!#REF!</definedName>
    <definedName name="_CH41..H41___C_" localSheetId="1">[7]BQ!#REF!</definedName>
    <definedName name="_CH41..H41___C_">[7]BQ!#REF!</definedName>
    <definedName name="_CH43..H43___C_" localSheetId="1">[7]BQ!#REF!</definedName>
    <definedName name="_CH43..H43___C_">[7]BQ!#REF!</definedName>
    <definedName name="_CH45..H45___C_" localSheetId="1">[7]BQ!#REF!</definedName>
    <definedName name="_CH45..H45___C_">[7]BQ!#REF!</definedName>
    <definedName name="_CH5..H5___C__R" localSheetId="1">[7]BQ!#REF!</definedName>
    <definedName name="_CH5..H5___C__R">[7]BQ!#REF!</definedName>
    <definedName name="_CH7..H7___C__R" localSheetId="1">[7]BQ!#REF!</definedName>
    <definedName name="_CH7..H7___C__R">[7]BQ!#REF!</definedName>
    <definedName name="_CH9..H9___C__R" localSheetId="1">[7]BQ!#REF!</definedName>
    <definedName name="_CH9..H9___C__R">[7]BQ!#REF!</definedName>
    <definedName name="_CLP2">#REF!</definedName>
    <definedName name="_ctb4">#REF!</definedName>
    <definedName name="_cvd100" localSheetId="1">#REF!</definedName>
    <definedName name="_cvd100">#REF!</definedName>
    <definedName name="_cvd15" localSheetId="1">#REF!</definedName>
    <definedName name="_cvd15">#REF!</definedName>
    <definedName name="_cvd150" localSheetId="1">#REF!</definedName>
    <definedName name="_cvd150">#REF!</definedName>
    <definedName name="_cvd50" localSheetId="1">#REF!</definedName>
    <definedName name="_cvd50">#REF!</definedName>
    <definedName name="_cvd65" localSheetId="1">#REF!</definedName>
    <definedName name="_cvd65">#REF!</definedName>
    <definedName name="_D" localSheetId="1">#REF!</definedName>
    <definedName name="_D">#REF!</definedName>
    <definedName name="_D_1">#REF!</definedName>
    <definedName name="_D_10">#REF!</definedName>
    <definedName name="_D_11">#REF!</definedName>
    <definedName name="_D_2">#REF!</definedName>
    <definedName name="_D_32">#REF!</definedName>
    <definedName name="_D_5">"$ES_PARK.$#REF!$#REF!"</definedName>
    <definedName name="_D_9">#REF!</definedName>
    <definedName name="_daf1" localSheetId="1">#REF!</definedName>
    <definedName name="_daf1">#REF!</definedName>
    <definedName name="_DAF10">#REF!</definedName>
    <definedName name="_daf2" localSheetId="1">#REF!</definedName>
    <definedName name="_daf2">#REF!</definedName>
    <definedName name="_daf31" localSheetId="1">#REF!</definedName>
    <definedName name="_daf31">#REF!</definedName>
    <definedName name="_daf32" localSheetId="1">#REF!</definedName>
    <definedName name="_daf32">#REF!</definedName>
    <definedName name="_daf33" localSheetId="1">#REF!</definedName>
    <definedName name="_daf33">#REF!</definedName>
    <definedName name="_dia6" localSheetId="1">#REF!</definedName>
    <definedName name="_dia6">#REF!</definedName>
    <definedName name="_dil60">#REF!</definedName>
    <definedName name="_dld60">#REF!</definedName>
    <definedName name="_dlh20">#REF!</definedName>
    <definedName name="_dlh50">#REF!</definedName>
    <definedName name="_Dlk10">'[6]Bahan '!$F$125</definedName>
    <definedName name="_DTI05">#REF!</definedName>
    <definedName name="_DTI06">#REF!</definedName>
    <definedName name="_DTI08">#REF!</definedName>
    <definedName name="_dti100">#REF!</definedName>
    <definedName name="_dti60">#REF!</definedName>
    <definedName name="_dti80">#REF!</definedName>
    <definedName name="_E" localSheetId="1">#REF!</definedName>
    <definedName name="_E">#REF!</definedName>
    <definedName name="_eag1010">#REF!</definedName>
    <definedName name="_eag1414">#REF!</definedName>
    <definedName name="_eag88">#REF!</definedName>
    <definedName name="_Eqp1">#REF!</definedName>
    <definedName name="_Eqp2">#REF!</definedName>
    <definedName name="_F" localSheetId="1">#REF!</definedName>
    <definedName name="_F">#REF!</definedName>
    <definedName name="_Fill" localSheetId="1" hidden="1">#REF!</definedName>
    <definedName name="_Fill" hidden="1">#REF!</definedName>
    <definedName name="_fjd100" localSheetId="1">#REF!</definedName>
    <definedName name="_fjd100">#REF!</definedName>
    <definedName name="_fjd150" localSheetId="1">#REF!</definedName>
    <definedName name="_fjd150">#REF!</definedName>
    <definedName name="_fjd50" localSheetId="1">#REF!</definedName>
    <definedName name="_fjd50">#REF!</definedName>
    <definedName name="_fjd65" localSheetId="1">#REF!</definedName>
    <definedName name="_fjd65">#REF!</definedName>
    <definedName name="_fmd150" localSheetId="1">#REF!</definedName>
    <definedName name="_fmd150">#REF!</definedName>
    <definedName name="_frc234">#REF!</definedName>
    <definedName name="_frc2495">#REF!</definedName>
    <definedName name="_frc41010">#REF!</definedName>
    <definedName name="_frc495">#REF!</definedName>
    <definedName name="_ftv10">#REF!</definedName>
    <definedName name="_ftv2">#REF!</definedName>
    <definedName name="_ftv3">#REF!</definedName>
    <definedName name="_ftv4">#REF!</definedName>
    <definedName name="_ftv5">#REF!</definedName>
    <definedName name="_ftv6">#REF!</definedName>
    <definedName name="_ftv8">#REF!</definedName>
    <definedName name="_fxj2">#REF!</definedName>
    <definedName name="_fxj3">#REF!</definedName>
    <definedName name="_fxj4">#REF!</definedName>
    <definedName name="_fxj5">#REF!</definedName>
    <definedName name="_fxj6">#REF!</definedName>
    <definedName name="_fxj8">#REF!</definedName>
    <definedName name="_G" localSheetId="1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k2" hidden="1">#REF!</definedName>
    <definedName name="_GNB1">'[6]Bahan '!$F$443</definedName>
    <definedName name="_grc1" localSheetId="1">#REF!</definedName>
    <definedName name="_grc1">#REF!</definedName>
    <definedName name="_GRN1">#REF!</definedName>
    <definedName name="_GRN2">#REF!</definedName>
    <definedName name="_GRN3">#REF!</definedName>
    <definedName name="_GRN4">#REF!</definedName>
    <definedName name="_grn5">#REF!</definedName>
    <definedName name="_GRN6">#REF!</definedName>
    <definedName name="_GRN7">#REF!</definedName>
    <definedName name="_gti50" localSheetId="1">#REF!</definedName>
    <definedName name="_gti50">#REF!</definedName>
    <definedName name="_gti60" localSheetId="1">#REF!</definedName>
    <definedName name="_gti60">#REF!</definedName>
    <definedName name="_gvd100" localSheetId="1">#REF!</definedName>
    <definedName name="_gvd100">#REF!</definedName>
    <definedName name="_gvd15" localSheetId="1">#REF!</definedName>
    <definedName name="_gvd15">#REF!</definedName>
    <definedName name="_gvd150" localSheetId="1">#REF!</definedName>
    <definedName name="_gvd150">#REF!</definedName>
    <definedName name="_gvd25" localSheetId="1">#REF!</definedName>
    <definedName name="_gvd25">#REF!</definedName>
    <definedName name="_gvd50" localSheetId="1">#REF!</definedName>
    <definedName name="_gvd50">#REF!</definedName>
    <definedName name="_gvd65" localSheetId="1">#REF!</definedName>
    <definedName name="_gvd65">#REF!</definedName>
    <definedName name="_gvp5">#REF!</definedName>
    <definedName name="_H" localSheetId="1">#REF!</definedName>
    <definedName name="_H">#REF!</definedName>
    <definedName name="_hdw1" localSheetId="1">#REF!</definedName>
    <definedName name="_hdw1">#REF!</definedName>
    <definedName name="_I" localSheetId="1">#REF!</definedName>
    <definedName name="_I">#REF!</definedName>
    <definedName name="_J" localSheetId="1">#REF!</definedName>
    <definedName name="_J">#REF!</definedName>
    <definedName name="_jum1" localSheetId="1">#REF!</definedName>
    <definedName name="_jum1">#REF!</definedName>
    <definedName name="_jum10" localSheetId="1">#REF!</definedName>
    <definedName name="_jum10">#REF!</definedName>
    <definedName name="_jum2" localSheetId="1">#REF!</definedName>
    <definedName name="_jum2">#REF!</definedName>
    <definedName name="_jum3" localSheetId="1">#REF!</definedName>
    <definedName name="_jum3">#REF!</definedName>
    <definedName name="_jum4" localSheetId="1">#REF!</definedName>
    <definedName name="_jum4">#REF!</definedName>
    <definedName name="_jum5" localSheetId="1">#REF!</definedName>
    <definedName name="_jum5">#REF!</definedName>
    <definedName name="_jum6" localSheetId="1">#REF!</definedName>
    <definedName name="_jum6">#REF!</definedName>
    <definedName name="_jum7" localSheetId="1">#REF!</definedName>
    <definedName name="_jum7">#REF!</definedName>
    <definedName name="_jum8" localSheetId="1">#REF!</definedName>
    <definedName name="_jum8">#REF!</definedName>
    <definedName name="_jum9" localSheetId="1">#REF!</definedName>
    <definedName name="_jum9">#REF!</definedName>
    <definedName name="_K" localSheetId="1">#REF!</definedName>
    <definedName name="_K">#REF!</definedName>
    <definedName name="_KBC25">#REF!</definedName>
    <definedName name="_KBC35">#REF!</definedName>
    <definedName name="_kco7">#REF!</definedName>
    <definedName name="_ke1" localSheetId="1">#REF!</definedName>
    <definedName name="_ke1">#REF!</definedName>
    <definedName name="_ke2" localSheetId="1">#REF!</definedName>
    <definedName name="_ke2">#REF!</definedName>
    <definedName name="_ke3" localSheetId="1">#REF!</definedName>
    <definedName name="_ke3">#REF!</definedName>
    <definedName name="_ke4" localSheetId="1">#REF!</definedName>
    <definedName name="_ke4">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KHS11">#REF!</definedName>
    <definedName name="_KHS12">#REF!</definedName>
    <definedName name="_KHS13">#REF!</definedName>
    <definedName name="_KHS21">#REF!</definedName>
    <definedName name="_KHS22">#REF!</definedName>
    <definedName name="_KHS23">#REF!</definedName>
    <definedName name="_KHS31">#REF!</definedName>
    <definedName name="_KHS32">#REF!</definedName>
    <definedName name="_KHS33">#REF!</definedName>
    <definedName name="_KHS41">#REF!</definedName>
    <definedName name="_KHS42">#REF!</definedName>
    <definedName name="_KHS43">#REF!</definedName>
    <definedName name="_KHS51">#REF!</definedName>
    <definedName name="_KHS52">#REF!</definedName>
    <definedName name="_KHS53">#REF!</definedName>
    <definedName name="_KHS61">#REF!</definedName>
    <definedName name="_KHS62">#REF!</definedName>
    <definedName name="_KHS63">#REF!</definedName>
    <definedName name="_KHS71">#REF!</definedName>
    <definedName name="_KHS72">#REF!</definedName>
    <definedName name="_KHS73">#REF!</definedName>
    <definedName name="_KHT120">#REF!</definedName>
    <definedName name="_KHT160">#REF!</definedName>
    <definedName name="_kht20">#REF!</definedName>
    <definedName name="_KHT200">#REF!</definedName>
    <definedName name="_KHT2400">#REF!</definedName>
    <definedName name="_kht40">#REF!</definedName>
    <definedName name="_kht50">#REF!</definedName>
    <definedName name="_KHT5000">#REF!</definedName>
    <definedName name="_KHT80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1">#REF!</definedName>
    <definedName name="_L">#REF!</definedName>
    <definedName name="_Lad1">[6]Upah!$E$8</definedName>
    <definedName name="_Lad2">[6]Upah!$E$9</definedName>
    <definedName name="_Lad3">[6]Upah!$E$10</definedName>
    <definedName name="_lad400">#REF!</definedName>
    <definedName name="_lad600">#REF!</definedName>
    <definedName name="_lad800">#REF!</definedName>
    <definedName name="_ldp60">#REF!</definedName>
    <definedName name="_LE10">#REF!</definedName>
    <definedName name="_LH20">#REF!</definedName>
    <definedName name="_lh50">#REF!</definedName>
    <definedName name="_LJM125">#REF!</definedName>
    <definedName name="_lp100">#REF!</definedName>
    <definedName name="_lp300">#REF!</definedName>
    <definedName name="_lp36">#REF!</definedName>
    <definedName name="_lp500">#REF!</definedName>
    <definedName name="_lp60">#REF!</definedName>
    <definedName name="_Lpk02">'[6]Bahan '!$F$127</definedName>
    <definedName name="_Lpk10">'[6]Bahan '!$F$130</definedName>
    <definedName name="_lpl11">#REF!</definedName>
    <definedName name="_LW36">#REF!</definedName>
    <definedName name="_M" localSheetId="1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1">#REF!</definedName>
    <definedName name="_mul12" localSheetId="1">#REF!</definedName>
    <definedName name="_mul12">#REF!</definedName>
    <definedName name="_mul9" localSheetId="1">#REF!</definedName>
    <definedName name="_mul9">#REF!</definedName>
    <definedName name="_N" localSheetId="1">#REF!</definedName>
    <definedName name="_N">#REF!</definedName>
    <definedName name="_nya10">#REF!</definedName>
    <definedName name="_nya120">#REF!</definedName>
    <definedName name="_nya150">#REF!</definedName>
    <definedName name="_nya16">#REF!</definedName>
    <definedName name="_nya185">#REF!</definedName>
    <definedName name="_nya240">#REF!</definedName>
    <definedName name="_nya25">#REF!</definedName>
    <definedName name="_nya300">#REF!</definedName>
    <definedName name="_nya35">#REF!</definedName>
    <definedName name="_nya4">#REF!</definedName>
    <definedName name="_nya400">#REF!</definedName>
    <definedName name="_nya50">#REF!</definedName>
    <definedName name="_nya6">#REF!</definedName>
    <definedName name="_nya70">#REF!</definedName>
    <definedName name="_nya95">#REF!</definedName>
    <definedName name="_nyf410">#REF!</definedName>
    <definedName name="_nyf416">#REF!</definedName>
    <definedName name="_nyf425">#REF!</definedName>
    <definedName name="_nyf435">#REF!</definedName>
    <definedName name="_nyf450">#REF!</definedName>
    <definedName name="_nyf46">#REF!</definedName>
    <definedName name="_nyf470">#REF!</definedName>
    <definedName name="_nyf495">#REF!</definedName>
    <definedName name="_nym210">#REF!</definedName>
    <definedName name="_nym216">#REF!</definedName>
    <definedName name="_nym225">#REF!</definedName>
    <definedName name="_nym235">#REF!</definedName>
    <definedName name="_nym24">#REF!</definedName>
    <definedName name="_nym26">#REF!</definedName>
    <definedName name="_nym310">#REF!</definedName>
    <definedName name="_nym316">#REF!</definedName>
    <definedName name="_nym325">#REF!</definedName>
    <definedName name="_nym34">#REF!</definedName>
    <definedName name="_nym36">#REF!</definedName>
    <definedName name="_nym410">#REF!</definedName>
    <definedName name="_nym416">#REF!</definedName>
    <definedName name="_nym425">#REF!</definedName>
    <definedName name="_nym44">#REF!</definedName>
    <definedName name="_nym46">#REF!</definedName>
    <definedName name="_nyy110">#REF!</definedName>
    <definedName name="_nyy1120">#REF!</definedName>
    <definedName name="_nyy1150">#REF!</definedName>
    <definedName name="_nyy116">#REF!</definedName>
    <definedName name="_nyy1185">#REF!</definedName>
    <definedName name="_nyy1240">#REF!</definedName>
    <definedName name="_nyy125">#REF!</definedName>
    <definedName name="_nyy1300">#REF!</definedName>
    <definedName name="_nyy135">#REF!</definedName>
    <definedName name="_nyy14">#REF!</definedName>
    <definedName name="_nyy1400">#REF!</definedName>
    <definedName name="_nyy150">#REF!</definedName>
    <definedName name="_nyy1500">#REF!</definedName>
    <definedName name="_nyy16">#REF!</definedName>
    <definedName name="_nyy1630">#REF!</definedName>
    <definedName name="_nyy170">#REF!</definedName>
    <definedName name="_nyy195">#REF!</definedName>
    <definedName name="_nyy210">#REF!</definedName>
    <definedName name="_nyy2120">#REF!</definedName>
    <definedName name="_nyy2150">#REF!</definedName>
    <definedName name="_nyy216">#REF!</definedName>
    <definedName name="_nyy2185">#REF!</definedName>
    <definedName name="_nyy225">#REF!</definedName>
    <definedName name="_nyy235">#REF!</definedName>
    <definedName name="_nyy24">#REF!</definedName>
    <definedName name="_nyy2416">#REF!</definedName>
    <definedName name="_nyy244">#REF!</definedName>
    <definedName name="_nyy246">#REF!</definedName>
    <definedName name="_nyy250">#REF!</definedName>
    <definedName name="_nyy26">#REF!</definedName>
    <definedName name="_nyy270">#REF!</definedName>
    <definedName name="_nyy295">#REF!</definedName>
    <definedName name="_nyy310">#REF!</definedName>
    <definedName name="_nyy3120">#REF!</definedName>
    <definedName name="_nyy3150">#REF!</definedName>
    <definedName name="_nyy316">#REF!</definedName>
    <definedName name="_nyy3185">#REF!</definedName>
    <definedName name="_nyy3240">#REF!</definedName>
    <definedName name="_nyy325">#REF!</definedName>
    <definedName name="_nyy335">#REF!</definedName>
    <definedName name="_nyy34">#REF!</definedName>
    <definedName name="_nyy350">#REF!</definedName>
    <definedName name="_nyy36">#REF!</definedName>
    <definedName name="_nyy370">#REF!</definedName>
    <definedName name="_nyy395">#REF!</definedName>
    <definedName name="_nyy410">#REF!</definedName>
    <definedName name="_nyy41010">#REF!</definedName>
    <definedName name="_nyy4120">#REF!</definedName>
    <definedName name="_nyy412050">#REF!</definedName>
    <definedName name="_nyy412070">#REF!</definedName>
    <definedName name="_nyy4150">#REF!</definedName>
    <definedName name="_nyy415070">#REF!</definedName>
    <definedName name="_nyy416">#REF!</definedName>
    <definedName name="_nyy41616">#REF!</definedName>
    <definedName name="_nyy4185">#REF!</definedName>
    <definedName name="_nyy4240">#REF!</definedName>
    <definedName name="_nyy425">#REF!</definedName>
    <definedName name="_nyy42525">#REF!</definedName>
    <definedName name="_nyy4300">#REF!</definedName>
    <definedName name="_nyy435">#REF!</definedName>
    <definedName name="_nyy43535">#REF!</definedName>
    <definedName name="_nyy44">#REF!</definedName>
    <definedName name="_nyy444">#REF!</definedName>
    <definedName name="_nyy450">#REF!</definedName>
    <definedName name="_nyy45050">#REF!</definedName>
    <definedName name="_nyy46">#REF!</definedName>
    <definedName name="_nyy466">#REF!</definedName>
    <definedName name="_nyy470">#REF!</definedName>
    <definedName name="_nyy47050">#REF!</definedName>
    <definedName name="_nyy47070">#REF!</definedName>
    <definedName name="_nyy495">#REF!</definedName>
    <definedName name="_nyy49570">#REF!</definedName>
    <definedName name="_O" localSheetId="1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1">#REF!</definedName>
    <definedName name="_P">#REF!</definedName>
    <definedName name="_PA1">#REF!</definedName>
    <definedName name="_pa12">#REF!</definedName>
    <definedName name="_PA2">#REF!</definedName>
    <definedName name="_pa9">#REF!</definedName>
    <definedName name="_pab100" localSheetId="1">#REF!</definedName>
    <definedName name="_pab100">#REF!</definedName>
    <definedName name="_pab125" localSheetId="1">#REF!</definedName>
    <definedName name="_pab125">#REF!</definedName>
    <definedName name="_pab15" localSheetId="1">#REF!</definedName>
    <definedName name="_pab15">#REF!</definedName>
    <definedName name="_pab150" localSheetId="1">#REF!</definedName>
    <definedName name="_pab150">#REF!</definedName>
    <definedName name="_pab2" localSheetId="1">#REF!</definedName>
    <definedName name="_pab2">#REF!</definedName>
    <definedName name="_pab20" localSheetId="1">#REF!</definedName>
    <definedName name="_pab20">#REF!</definedName>
    <definedName name="_pab25" localSheetId="1">#REF!</definedName>
    <definedName name="_pab25">#REF!</definedName>
    <definedName name="_pab32" localSheetId="1">#REF!</definedName>
    <definedName name="_pab32">#REF!</definedName>
    <definedName name="_pab4" localSheetId="1">#REF!</definedName>
    <definedName name="_pab4">#REF!</definedName>
    <definedName name="_pab40" localSheetId="1">#REF!</definedName>
    <definedName name="_pab40">#REF!</definedName>
    <definedName name="_pab50" localSheetId="1">#REF!</definedName>
    <definedName name="_pab50">#REF!</definedName>
    <definedName name="_pab6" localSheetId="1">#REF!</definedName>
    <definedName name="_pab6">#REF!</definedName>
    <definedName name="_pab65" localSheetId="1">#REF!</definedName>
    <definedName name="_pab65">#REF!</definedName>
    <definedName name="_pab80" localSheetId="1">#REF!</definedName>
    <definedName name="_pab80">#REF!</definedName>
    <definedName name="_PAC012">#REF!</definedName>
    <definedName name="_pah150" localSheetId="1">#REF!</definedName>
    <definedName name="_pah150">#REF!</definedName>
    <definedName name="_pak100" localSheetId="1">#REF!</definedName>
    <definedName name="_pak100">#REF!</definedName>
    <definedName name="_pak150" localSheetId="1">#REF!</definedName>
    <definedName name="_pak150">#REF!</definedName>
    <definedName name="_pak50" localSheetId="1">#REF!</definedName>
    <definedName name="_pak50">#REF!</definedName>
    <definedName name="_pak80" localSheetId="1">#REF!</definedName>
    <definedName name="_pak80">#REF!</definedName>
    <definedName name="_pal2828">#REF!</definedName>
    <definedName name="_pam120">[8]Ahs.1!$N$1163</definedName>
    <definedName name="_PBK175" localSheetId="1">#REF!</definedName>
    <definedName name="_PBK175">#REF!</definedName>
    <definedName name="_PBK225" localSheetId="1">#REF!</definedName>
    <definedName name="_PBK225">#REF!</definedName>
    <definedName name="_pbs100" localSheetId="1">#REF!</definedName>
    <definedName name="_pbs100">#REF!</definedName>
    <definedName name="_pbs15" localSheetId="1">#REF!</definedName>
    <definedName name="_pbs15">#REF!</definedName>
    <definedName name="_pbs150" localSheetId="1">#REF!</definedName>
    <definedName name="_pbs150">#REF!</definedName>
    <definedName name="_pbs40" localSheetId="1">#REF!</definedName>
    <definedName name="_pbs40">#REF!</definedName>
    <definedName name="_pbs50" localSheetId="1">#REF!</definedName>
    <definedName name="_pbs50">#REF!</definedName>
    <definedName name="_pbs65" localSheetId="1">#REF!</definedName>
    <definedName name="_pbs65">#REF!</definedName>
    <definedName name="_pbs80" localSheetId="1">#REF!</definedName>
    <definedName name="_pbs80">#REF!</definedName>
    <definedName name="_pc50" localSheetId="1">#REF!</definedName>
    <definedName name="_pc50">#REF!</definedName>
    <definedName name="_pc80" localSheetId="1">#REF!</definedName>
    <definedName name="_pc80">#REF!</definedName>
    <definedName name="_pcf80" localSheetId="1">#REF!</definedName>
    <definedName name="_pcf80">#REF!</definedName>
    <definedName name="_PD11">#REF!</definedName>
    <definedName name="_PD12">#REF!</definedName>
    <definedName name="_PD13">#REF!</definedName>
    <definedName name="_PD14">#REF!</definedName>
    <definedName name="_PD15">#REF!</definedName>
    <definedName name="_PD21">#REF!</definedName>
    <definedName name="_PD22">#REF!</definedName>
    <definedName name="_PD23">#REF!</definedName>
    <definedName name="_PD24">#REF!</definedName>
    <definedName name="_PD31">#REF!</definedName>
    <definedName name="_PD32">#REF!</definedName>
    <definedName name="_PD33">#REF!</definedName>
    <definedName name="_PD34">#REF!</definedName>
    <definedName name="_PD35">#REF!</definedName>
    <definedName name="_PD36">#REF!</definedName>
    <definedName name="_PD41">#REF!</definedName>
    <definedName name="_PD42">#REF!</definedName>
    <definedName name="_PD43">#REF!</definedName>
    <definedName name="_PD44">#REF!</definedName>
    <definedName name="_PD45">#REF!</definedName>
    <definedName name="_PD46">#REF!</definedName>
    <definedName name="_PD47">#REF!</definedName>
    <definedName name="_PD51">#REF!</definedName>
    <definedName name="_PD52">#REF!</definedName>
    <definedName name="_PD53">#REF!</definedName>
    <definedName name="_PD54">#REF!</definedName>
    <definedName name="_PD55">#REF!</definedName>
    <definedName name="_PD56">#REF!</definedName>
    <definedName name="_PD61">#REF!</definedName>
    <definedName name="_PD62">#REF!</definedName>
    <definedName name="_PD63">#REF!</definedName>
    <definedName name="_ph100" localSheetId="1">#REF!</definedName>
    <definedName name="_ph100">#REF!</definedName>
    <definedName name="_ph150" localSheetId="1">#REF!</definedName>
    <definedName name="_ph150">#REF!</definedName>
    <definedName name="_phf100" localSheetId="1">#REF!</definedName>
    <definedName name="_phf100">#REF!</definedName>
    <definedName name="_phf150" localSheetId="1">#REF!</definedName>
    <definedName name="_phf150">#REF!</definedName>
    <definedName name="_PJA1">#REF!</definedName>
    <definedName name="_PJA2">#REF!</definedName>
    <definedName name="_PJA3">#REF!</definedName>
    <definedName name="_PJA4">#REF!</definedName>
    <definedName name="_PJA6">#REF!</definedName>
    <definedName name="_po1000">#REF!</definedName>
    <definedName name="_PP11">#REF!</definedName>
    <definedName name="_PP12">#REF!</definedName>
    <definedName name="_PP13">#REF!</definedName>
    <definedName name="_PP21">#REF!</definedName>
    <definedName name="_PP22">#REF!</definedName>
    <definedName name="_PP31">#REF!</definedName>
    <definedName name="_PP32">#REF!</definedName>
    <definedName name="_PP33">#REF!</definedName>
    <definedName name="_PP41">#REF!</definedName>
    <definedName name="_PP42">#REF!</definedName>
    <definedName name="_PP43">#REF!</definedName>
    <definedName name="_PP51">#REF!</definedName>
    <definedName name="_PP52">#REF!</definedName>
    <definedName name="_PP53">#REF!</definedName>
    <definedName name="_PP61">#REF!</definedName>
    <definedName name="_PP62">#REF!</definedName>
    <definedName name="_PP63">#REF!</definedName>
    <definedName name="_PP71">#REF!</definedName>
    <definedName name="_PP72">#REF!</definedName>
    <definedName name="_PP73">#REF!</definedName>
    <definedName name="_PPU1">#REF!</definedName>
    <definedName name="_PPU2">#REF!</definedName>
    <definedName name="_PPU3">#REF!</definedName>
    <definedName name="_PRC019">#REF!</definedName>
    <definedName name="_PSC052">#REF!</definedName>
    <definedName name="_PSC084">#REF!</definedName>
    <definedName name="_pv100" localSheetId="1">#REF!</definedName>
    <definedName name="_pv100">#REF!</definedName>
    <definedName name="_pv40" localSheetId="1">#REF!</definedName>
    <definedName name="_pv40">#REF!</definedName>
    <definedName name="_pv50" localSheetId="1">#REF!</definedName>
    <definedName name="_pv50">#REF!</definedName>
    <definedName name="_pv80" localSheetId="1">#REF!</definedName>
    <definedName name="_pv80">#REF!</definedName>
    <definedName name="_pvf100" localSheetId="1">#REF!</definedName>
    <definedName name="_pvf100">#REF!</definedName>
    <definedName name="_pvf80" localSheetId="1">#REF!</definedName>
    <definedName name="_pvf80">#REF!</definedName>
    <definedName name="_Q" localSheetId="1">#REF!</definedName>
    <definedName name="_Q">#REF!</definedName>
    <definedName name="_Q_1" localSheetId="1">#REF!</definedName>
    <definedName name="_Q_1">#REF!</definedName>
    <definedName name="_Q_10">#REF!</definedName>
    <definedName name="_Q_11">#REF!</definedName>
    <definedName name="_Q_2" localSheetId="1">#REF!</definedName>
    <definedName name="_Q_2">#REF!</definedName>
    <definedName name="_Q_32">#REF!</definedName>
    <definedName name="_Q_5">#REF!</definedName>
    <definedName name="_Q_9">#REF!</definedName>
    <definedName name="_R" localSheetId="1">#REF!</definedName>
    <definedName name="_R">#REF!</definedName>
    <definedName name="_rd1" localSheetId="1">#REF!</definedName>
    <definedName name="_rd1">#REF!</definedName>
    <definedName name="_rd2" localSheetId="1">#REF!</definedName>
    <definedName name="_rd2">#REF!</definedName>
    <definedName name="_rd3" localSheetId="1">#REF!</definedName>
    <definedName name="_rd3">#REF!</definedName>
    <definedName name="_rk100" localSheetId="1">#REF!</definedName>
    <definedName name="_rk100">#REF!</definedName>
    <definedName name="_rk150">#REF!</definedName>
    <definedName name="_rk200" localSheetId="1">#REF!</definedName>
    <definedName name="_rk200">#REF!</definedName>
    <definedName name="_rk300" localSheetId="1">#REF!</definedName>
    <definedName name="_rk300">#REF!</definedName>
    <definedName name="_rk400">#REF!</definedName>
    <definedName name="_rk500">#REF!</definedName>
    <definedName name="_rk600" localSheetId="1">#REF!</definedName>
    <definedName name="_rk600">#REF!</definedName>
    <definedName name="_rkl1000" localSheetId="1">#REF!</definedName>
    <definedName name="_rkl1000">#REF!</definedName>
    <definedName name="_rkl1200" localSheetId="1">#REF!</definedName>
    <definedName name="_rkl1200">#REF!</definedName>
    <definedName name="_rkl200" localSheetId="1">#REF!</definedName>
    <definedName name="_rkl200">#REF!</definedName>
    <definedName name="_rkl300" localSheetId="1">#REF!</definedName>
    <definedName name="_rkl300">#REF!</definedName>
    <definedName name="_rkl400" localSheetId="1">#REF!</definedName>
    <definedName name="_rkl400">#REF!</definedName>
    <definedName name="_rkl500" localSheetId="1">#REF!</definedName>
    <definedName name="_rkl500">#REF!</definedName>
    <definedName name="_rkl600" localSheetId="1">#REF!</definedName>
    <definedName name="_rkl600">#REF!</definedName>
    <definedName name="_rkl700" localSheetId="1">#REF!</definedName>
    <definedName name="_rkl700">#REF!</definedName>
    <definedName name="_rkl800" localSheetId="1">#REF!</definedName>
    <definedName name="_rkl800">#REF!</definedName>
    <definedName name="_RM100">#REF!</definedName>
    <definedName name="_RM175">#REF!</definedName>
    <definedName name="_RM225">#REF!</definedName>
    <definedName name="_RM300">#REF!</definedName>
    <definedName name="_RM350">#REF!</definedName>
    <definedName name="_RM400">#REF!</definedName>
    <definedName name="_S" localSheetId="1">#REF!</definedName>
    <definedName name="_S">#REF!</definedName>
    <definedName name="_S_1" localSheetId="1">#REF!</definedName>
    <definedName name="_S_1">#REF!</definedName>
    <definedName name="_S_10">"$#REF!.$S$1"</definedName>
    <definedName name="_S_2" localSheetId="1">#REF!</definedName>
    <definedName name="_S_2">#REF!</definedName>
    <definedName name="_sad1010">#REF!</definedName>
    <definedName name="_sad1212">#REF!</definedName>
    <definedName name="_sad1414">#REF!</definedName>
    <definedName name="_sad1717">#REF!</definedName>
    <definedName name="_sad266">#REF!</definedName>
    <definedName name="_sad88">#REF!</definedName>
    <definedName name="_SCH401">#REF!</definedName>
    <definedName name="_SCH4010">#REF!</definedName>
    <definedName name="_SCH402">#REF!</definedName>
    <definedName name="_SCH403">#REF!</definedName>
    <definedName name="_SCH404">#REF!</definedName>
    <definedName name="_SCH405">#REF!</definedName>
    <definedName name="_SCH406">#REF!</definedName>
    <definedName name="_SCH408">#REF!</definedName>
    <definedName name="_SDB11">#REF!</definedName>
    <definedName name="_SDB41">#REF!</definedName>
    <definedName name="_SDB42">#REF!</definedName>
    <definedName name="_SFL1">#REF!</definedName>
    <definedName name="_SFL2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fv150" localSheetId="1">#REF!</definedName>
    <definedName name="_sfv150">#REF!</definedName>
    <definedName name="_SK1000">#REF!</definedName>
    <definedName name="_SKK1000">#REF!</definedName>
    <definedName name="_SM175">#REF!</definedName>
    <definedName name="_Sort" localSheetId="1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1">#REF!</definedName>
    <definedName name="_st1">#REF!</definedName>
    <definedName name="_st2" localSheetId="1">#REF!</definedName>
    <definedName name="_st2">#REF!</definedName>
    <definedName name="_st3" localSheetId="1">#REF!</definedName>
    <definedName name="_st3">#REF!</definedName>
    <definedName name="_std100" localSheetId="1">#REF!</definedName>
    <definedName name="_std100">#REF!</definedName>
    <definedName name="_std150" localSheetId="1">#REF!</definedName>
    <definedName name="_std150">#REF!</definedName>
    <definedName name="_STD4" localSheetId="1">#REF!</definedName>
    <definedName name="_STD4">#REF!</definedName>
    <definedName name="_std50" localSheetId="1">#REF!</definedName>
    <definedName name="_std50">#REF!</definedName>
    <definedName name="_std65" localSheetId="1">#REF!</definedName>
    <definedName name="_std65">#REF!</definedName>
    <definedName name="_SUM1">#REF!</definedName>
    <definedName name="_SUM2">#REF!</definedName>
    <definedName name="_SUM3">#REF!</definedName>
    <definedName name="_T" localSheetId="1">#REF!</definedName>
    <definedName name="_T">#REF!</definedName>
    <definedName name="_TA01" localSheetId="1">#REF!</definedName>
    <definedName name="_TA01">#REF!</definedName>
    <definedName name="_TA67" localSheetId="1">#REF!</definedName>
    <definedName name="_TA67">#REF!</definedName>
    <definedName name="_TA78" localSheetId="1">#REF!</definedName>
    <definedName name="_TA78">#REF!</definedName>
    <definedName name="_TA89" localSheetId="1">#REF!</definedName>
    <definedName name="_TA89">#REF!</definedName>
    <definedName name="_TA90" localSheetId="1">#REF!</definedName>
    <definedName name="_TA90">#REF!</definedName>
    <definedName name="_tb100">#REF!</definedName>
    <definedName name="_tb12">#REF!</definedName>
    <definedName name="_tb9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HP2">#N/A</definedName>
    <definedName name="_Tky1">[6]Upah!$E$14</definedName>
    <definedName name="_Tky2">[6]Upah!$E$15</definedName>
    <definedName name="_tlc20" localSheetId="1">#REF!</definedName>
    <definedName name="_tlc20">#REF!</definedName>
    <definedName name="_TOP2">#REF!</definedName>
    <definedName name="_Tpk03">'[6]Bahan '!$F$150</definedName>
    <definedName name="_Tpk04">'[6]Bahan '!$F$151</definedName>
    <definedName name="_Tpk06">'[6]Bahan '!$F$153</definedName>
    <definedName name="_TRF2500">#REF!</definedName>
    <definedName name="_tsI3">[0]!_tsI3</definedName>
    <definedName name="_tsv25" localSheetId="1">#REF!</definedName>
    <definedName name="_tsv25">#REF!</definedName>
    <definedName name="_Twd04">'[6]Bahan '!$F$165</definedName>
    <definedName name="_U" localSheetId="1">#REF!</definedName>
    <definedName name="_U">#REF!</definedName>
    <definedName name="_ubv6">#REF!</definedName>
    <definedName name="_uLE10">#REF!</definedName>
    <definedName name="_uLH20">#REF!</definedName>
    <definedName name="_uls60">#REF!</definedName>
    <definedName name="_uLW36">#REF!</definedName>
    <definedName name="_uPD11">#REF!</definedName>
    <definedName name="_upd12">#REF!</definedName>
    <definedName name="_uPD13">#REF!</definedName>
    <definedName name="_uPD14">#REF!</definedName>
    <definedName name="_uPD15">#REF!</definedName>
    <definedName name="_uPD21">#REF!</definedName>
    <definedName name="_uPD22">#REF!</definedName>
    <definedName name="_uPD23">#REF!</definedName>
    <definedName name="_uPD24">#REF!</definedName>
    <definedName name="_uPD31">#REF!</definedName>
    <definedName name="_uPD32">#REF!</definedName>
    <definedName name="_uPD33">#REF!</definedName>
    <definedName name="_uPD34">#REF!</definedName>
    <definedName name="_uPD35">#REF!</definedName>
    <definedName name="_uPD36">#REF!</definedName>
    <definedName name="_uPD41">#REF!</definedName>
    <definedName name="_uPD42">#REF!</definedName>
    <definedName name="_uPD43">#REF!</definedName>
    <definedName name="_uPD44">#REF!</definedName>
    <definedName name="_uPD45">#REF!</definedName>
    <definedName name="_uPD46">#REF!</definedName>
    <definedName name="_uPD47">#REF!</definedName>
    <definedName name="_uPD51">#REF!</definedName>
    <definedName name="_uPD52">#REF!</definedName>
    <definedName name="_uPD53">#REF!</definedName>
    <definedName name="_uPD54">#REF!</definedName>
    <definedName name="_uPD55">#REF!</definedName>
    <definedName name="_uPD56">#REF!</definedName>
    <definedName name="_uPD61">#REF!</definedName>
    <definedName name="_uPD62">#REF!</definedName>
    <definedName name="_uPD63">#REF!</definedName>
    <definedName name="_uPP11">#REF!</definedName>
    <definedName name="_uPP12">#REF!</definedName>
    <definedName name="_uPP13">#REF!</definedName>
    <definedName name="_uPP21">#REF!</definedName>
    <definedName name="_uPP22">#REF!</definedName>
    <definedName name="_uPP31">#REF!</definedName>
    <definedName name="_uPP32">#REF!</definedName>
    <definedName name="_uPP33">#REF!</definedName>
    <definedName name="_uPP41">#REF!</definedName>
    <definedName name="_uPP42">#REF!</definedName>
    <definedName name="_uPP43">#REF!</definedName>
    <definedName name="_uPP51">#REF!</definedName>
    <definedName name="_uPP52">#REF!</definedName>
    <definedName name="_uPP53">#REF!</definedName>
    <definedName name="_uPP61">#REF!</definedName>
    <definedName name="_uPP62">#REF!</definedName>
    <definedName name="_uPP63">#REF!</definedName>
    <definedName name="_uPP71">#REF!</definedName>
    <definedName name="_uPP72">#REF!</definedName>
    <definedName name="_uPP73">#REF!</definedName>
    <definedName name="_ups10">[8]Ahs.2!$L$525</definedName>
    <definedName name="_uRK400">#REF!</definedName>
    <definedName name="_uRK500">#REF!</definedName>
    <definedName name="_uRK600">#REF!</definedName>
    <definedName name="_uSK1000">#REF!</definedName>
    <definedName name="_V" localSheetId="1">#REF!</definedName>
    <definedName name="_V">#REF!</definedName>
    <definedName name="_vd106">#REF!</definedName>
    <definedName name="_vd148">#REF!</definedName>
    <definedName name="_vd1810">#REF!</definedName>
    <definedName name="_vd2012">#REF!</definedName>
    <definedName name="_vd2014">#REF!</definedName>
    <definedName name="_vd2212">#REF!</definedName>
    <definedName name="_vd2612">#REF!</definedName>
    <definedName name="_vd44">#REF!</definedName>
    <definedName name="_vd66">#REF!</definedName>
    <definedName name="_vd86">#REF!</definedName>
    <definedName name="_VII30">#REF!</definedName>
    <definedName name="_vnt100" localSheetId="1">#REF!</definedName>
    <definedName name="_vnt100">#REF!</definedName>
    <definedName name="_vnt40" localSheetId="1">#REF!</definedName>
    <definedName name="_vnt40">#REF!</definedName>
    <definedName name="_vnt50" localSheetId="1">#REF!</definedName>
    <definedName name="_vnt50">#REF!</definedName>
    <definedName name="_vnt80" localSheetId="1">#REF!</definedName>
    <definedName name="_vnt80">#REF!</definedName>
    <definedName name="_W" localSheetId="1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1">#REF!</definedName>
    <definedName name="_X">#REF!</definedName>
    <definedName name="_Y" localSheetId="1">#REF!</definedName>
    <definedName name="_Y">#REF!</definedName>
    <definedName name="_Z" localSheetId="1">#REF!</definedName>
    <definedName name="_Z">#REF!</definedName>
    <definedName name="A" localSheetId="1">#REF!</definedName>
    <definedName name="A">#REF!</definedName>
    <definedName name="A_1" localSheetId="1">#REF!</definedName>
    <definedName name="A_1">#REF!</definedName>
    <definedName name="A_10">#REF!</definedName>
    <definedName name="A_11">#REF!</definedName>
    <definedName name="A_2" localSheetId="1">#REF!</definedName>
    <definedName name="A_2">#REF!</definedName>
    <definedName name="A_2_1">"$#REF!.$AF$98"</definedName>
    <definedName name="A_32">#REF!</definedName>
    <definedName name="A_5">"$ES_PARK.$#REF!$#REF!"</definedName>
    <definedName name="A_9">#REF!</definedName>
    <definedName name="a_as_built_drawing">#REF!</definedName>
    <definedName name="a_atap_genteng_beton">#REF!</definedName>
    <definedName name="a_baut_konstruksi">#REF!</definedName>
    <definedName name="A_BESI24">#REF!</definedName>
    <definedName name="a_beton">#REF!</definedName>
    <definedName name="a_beton_tumbuk">#REF!</definedName>
    <definedName name="a_biaya_air_kerja">#REF!</definedName>
    <definedName name="A_BTC">#REF!</definedName>
    <definedName name="a_cat_plafond">#REF!</definedName>
    <definedName name="a_dokumentasi">#REF!</definedName>
    <definedName name="a_galian_tanah">#REF!</definedName>
    <definedName name="a_galian_tanah_pondasi">#REF!</definedName>
    <definedName name="a_kolom_beton_bertulang">#REF!</definedName>
    <definedName name="a_kuda_kuda_gording">#REF!</definedName>
    <definedName name="a_list_profil">#REF!</definedName>
    <definedName name="a_listplank_kayu">#REF!</definedName>
    <definedName name="a_nok_genteng_beton">#REF!</definedName>
    <definedName name="a_pasangan_batu_bata">#REF!</definedName>
    <definedName name="a_pasangan_bouwplank">#REF!</definedName>
    <definedName name="a_pasangan_dinding_batu_bata">#REF!</definedName>
    <definedName name="a_pasangan_lantai_keramik_30_30">#REF!</definedName>
    <definedName name="a_pasangan_pondasi_batu_bata">#REF!</definedName>
    <definedName name="a_pekerjaan_beton_bertulang">#REF!</definedName>
    <definedName name="a_pembersihan_akhir_lapangan">#REF!</definedName>
    <definedName name="a_pembersihan_lapangan">#REF!</definedName>
    <definedName name="a_pengecatan_kayu">#REF!</definedName>
    <definedName name="a_pengecatan_tembok">#REF!</definedName>
    <definedName name="a_pintu_kerang">#REF!</definedName>
    <definedName name="a_plafond_plywood_4mm">#REF!</definedName>
    <definedName name="a_plesteran">#REF!</definedName>
    <definedName name="a_plesteran_kolom">#REF!</definedName>
    <definedName name="a_rangka_atap_kayu">#REF!</definedName>
    <definedName name="a_ring_balok_beton">#REF!</definedName>
    <definedName name="a_sloof_beton_bertulang">#REF!</definedName>
    <definedName name="a_urugan_pasir_bawah_lantai">#REF!</definedName>
    <definedName name="a_urugan_pasir_bawah_pondasi">#REF!</definedName>
    <definedName name="a_urugan_pasir_urug">#REF!</definedName>
    <definedName name="a_urugan_tanah_urug_biasa">#REF!</definedName>
    <definedName name="a1..2349">#REF!</definedName>
    <definedName name="aaa">#REF!</definedName>
    <definedName name="AAAAA">[0]!AAAAA</definedName>
    <definedName name="AAAAAAAAAAA_11111111111111111">#REF!</definedName>
    <definedName name="AAAAAAAAAAAAAAAAAAAAAAAAAAAA">#REF!</definedName>
    <definedName name="aacianhable">#REF!</definedName>
    <definedName name="Aanstm" localSheetId="1">#REF!</definedName>
    <definedName name="Aanstm">#REF!</definedName>
    <definedName name="aax" localSheetId="1">#REF!</definedName>
    <definedName name="aax">#REF!</definedName>
    <definedName name="ab" localSheetId="1">#REF!</definedName>
    <definedName name="ab">#REF!</definedName>
    <definedName name="abc">#REF!</definedName>
    <definedName name="abch100" localSheetId="1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COR">#REF!</definedName>
    <definedName name="aber100" localSheetId="1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1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1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1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1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1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1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1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1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1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1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1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1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1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1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1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1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ESI">#REF!</definedName>
    <definedName name="abesi10">#REF!</definedName>
    <definedName name="abesi12">#REF!</definedName>
    <definedName name="abesi13">#REF!</definedName>
    <definedName name="abesi16">#REF!</definedName>
    <definedName name="abesi19">#REF!</definedName>
    <definedName name="abesi22">#REF!</definedName>
    <definedName name="abesi6">#REF!</definedName>
    <definedName name="abesi8">#REF!</definedName>
    <definedName name="abfj100" localSheetId="1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1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1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1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1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1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1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1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1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1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1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1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1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1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1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1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1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1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1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1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">#REF!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1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1">#REF!</definedName>
    <definedName name="ABX">#REF!</definedName>
    <definedName name="ac">#REF!</definedName>
    <definedName name="AC_DG">#REF!</definedName>
    <definedName name="AC_EG">#REF!</definedName>
    <definedName name="AC_FAG">#REF!</definedName>
    <definedName name="AC_FD">#REF!</definedName>
    <definedName name="AC_FLEXIBLE">#REF!</definedName>
    <definedName name="AC_MVD">#REF!</definedName>
    <definedName name="AC_PVC">#REF!</definedName>
    <definedName name="AC_RAG">#REF!</definedName>
    <definedName name="AC_SAD">#REF!</definedName>
    <definedName name="AC_VBALANCE">#REF!</definedName>
    <definedName name="AC_VCHECK">#REF!</definedName>
    <definedName name="AC_VFLEXIBLE">#REF!</definedName>
    <definedName name="AC_VGATE">#REF!</definedName>
    <definedName name="AC_VSTRAINER">#REF!</definedName>
    <definedName name="AC_VTHREE_Y">#REF!</definedName>
    <definedName name="ACX" localSheetId="1">#REF!</definedName>
    <definedName name="ACX">#REF!</definedName>
    <definedName name="AD_69">#REF!</definedName>
    <definedName name="ADD">#REF!</definedName>
    <definedName name="ADDITIVE">#REF!</definedName>
    <definedName name="ADDR">#N/A</definedName>
    <definedName name="adhie">#REF!</definedName>
    <definedName name="ADX" localSheetId="1">#REF!</definedName>
    <definedName name="ADX">#REF!</definedName>
    <definedName name="AERIAL100">#REF!</definedName>
    <definedName name="AGAL">#REF!</definedName>
    <definedName name="ah" localSheetId="1">#REF!</definedName>
    <definedName name="ah">#REF!</definedName>
    <definedName name="ahrd100" localSheetId="1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1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s">#REF!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1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1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1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1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1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1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1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1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1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1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1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1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1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1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1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1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1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1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kusen">#REF!</definedName>
    <definedName name="akustik">#REF!</definedName>
    <definedName name="al..foil.singl">#REF!</definedName>
    <definedName name="al.clad">#REF!</definedName>
    <definedName name="al.foil.dbel">#REF!</definedName>
    <definedName name="ALAT_COR">#REF!</definedName>
    <definedName name="ALAT_U24">#REF!</definedName>
    <definedName name="ALAT_U39">#REF!</definedName>
    <definedName name="alb">[8]Ahs.1!$K$1271</definedName>
    <definedName name="ALL">#REF!</definedName>
    <definedName name="alm">#REF!</definedName>
    <definedName name="alooo">[0]!alooo</definedName>
    <definedName name="aluc">#REF!</definedName>
    <definedName name="am">#REF!</definedName>
    <definedName name="am_30">#REF!</definedName>
    <definedName name="am_grout">#REF!</definedName>
    <definedName name="amfm">[8]Ahs.1!$M$1149</definedName>
    <definedName name="AMnr04">#REF!</definedName>
    <definedName name="AMPAR23" localSheetId="1">#REF!</definedName>
    <definedName name="AMPAR23">#REF!</definedName>
    <definedName name="AMPAR57" localSheetId="1">#REF!</definedName>
    <definedName name="AMPAR57">#REF!</definedName>
    <definedName name="ampelas">#REF!</definedName>
    <definedName name="ANADC">#REF!</definedName>
    <definedName name="ANAKMC">#REF!</definedName>
    <definedName name="ANALAN">#REF!</definedName>
    <definedName name="Analisa">#REF!</definedName>
    <definedName name="ANALOGO">#REF!</definedName>
    <definedName name="ANASEL">#REF!</definedName>
    <definedName name="ANAYOL">#REF!</definedName>
    <definedName name="ANCTR">#REF!</definedName>
    <definedName name="anou">[8]Ahs.1!$K$1284</definedName>
    <definedName name="ant.ryp">#REF!</definedName>
    <definedName name="ANTIRAYAP">#REF!</definedName>
    <definedName name="App">[0]!App</definedName>
    <definedName name="aproval">[0]!aproval</definedName>
    <definedName name="ARCHITECT">#REF!</definedName>
    <definedName name="Armature">#REF!</definedName>
    <definedName name="Ars">#REF!</definedName>
    <definedName name="arsitektur">#REF!</definedName>
    <definedName name="asa">#REF!</definedName>
    <definedName name="ASAL">#REF!</definedName>
    <definedName name="asbesemen">#REF!</definedName>
    <definedName name="Asbs4">'[6]Bahan '!$F$141</definedName>
    <definedName name="asder" localSheetId="1">#REF!</definedName>
    <definedName name="asder">#REF!</definedName>
    <definedName name="AsESO">'[6]Bahan '!$F$570</definedName>
    <definedName name="Aspalan" localSheetId="1">#REF!</definedName>
    <definedName name="Aspalan">#REF!</definedName>
    <definedName name="ATP">#REF!</definedName>
    <definedName name="Aus">#REF!</definedName>
    <definedName name="ava">#REF!</definedName>
    <definedName name="awf2p5">#REF!</definedName>
    <definedName name="awiremeshm8">#REF!</definedName>
    <definedName name="awmaspion0.5">#REF!</definedName>
    <definedName name="awmaspion0.75">#REF!</definedName>
    <definedName name="awmaspion1">#REF!</definedName>
    <definedName name="awmaspion1.25">#REF!</definedName>
    <definedName name="awmaspion1.5">#REF!</definedName>
    <definedName name="awmaspion10">#REF!</definedName>
    <definedName name="awmaspion12">#REF!</definedName>
    <definedName name="awmaspion14">#REF!</definedName>
    <definedName name="awmaspion16">#REF!</definedName>
    <definedName name="awmaspion2">#REF!</definedName>
    <definedName name="awmaspion2.5">#REF!</definedName>
    <definedName name="awmaspion3">#REF!</definedName>
    <definedName name="awmaspion4">#REF!</definedName>
    <definedName name="awmaspion5">#REF!</definedName>
    <definedName name="awmaspion6">#REF!</definedName>
    <definedName name="awmaspion8">#REF!</definedName>
    <definedName name="awp1p25">#REF!</definedName>
    <definedName name="awp1p5">#REF!</definedName>
    <definedName name="awp2p5">#REF!</definedName>
    <definedName name="awpp5">#REF!</definedName>
    <definedName name="awpp75">#REF!</definedName>
    <definedName name="awrucika0.5">#REF!</definedName>
    <definedName name="awrucika0.75">#REF!</definedName>
    <definedName name="awrucika1">#REF!</definedName>
    <definedName name="awrucika1.25">#REF!</definedName>
    <definedName name="awrucika1.5">#REF!</definedName>
    <definedName name="awrucika10">#REF!</definedName>
    <definedName name="awrucika12">#REF!</definedName>
    <definedName name="awrucika2">#REF!</definedName>
    <definedName name="awrucika2.5">#REF!</definedName>
    <definedName name="awrucika3">#REF!</definedName>
    <definedName name="awrucika4">#REF!</definedName>
    <definedName name="awrucika5">#REF!</definedName>
    <definedName name="awrucika6">#REF!</definedName>
    <definedName name="awrucika8">#REF!</definedName>
    <definedName name="awwavin0.5">#REF!</definedName>
    <definedName name="awwavin0.75">#REF!</definedName>
    <definedName name="awwavin1">#REF!</definedName>
    <definedName name="awwavin1.25">#REF!</definedName>
    <definedName name="awwavin1.5">#REF!</definedName>
    <definedName name="awwavin10">#REF!</definedName>
    <definedName name="awwavin12">#REF!</definedName>
    <definedName name="awwavin2">#REF!</definedName>
    <definedName name="awwavin2.5">#REF!</definedName>
    <definedName name="awwavin3">#REF!</definedName>
    <definedName name="awwavin4">#REF!</definedName>
    <definedName name="awwavin5">#REF!</definedName>
    <definedName name="awwavin6">#REF!</definedName>
    <definedName name="awwavin8">#REF!</definedName>
    <definedName name="B" localSheetId="1">#REF!</definedName>
    <definedName name="B">#REF!</definedName>
    <definedName name="B_1" localSheetId="1">#REF!</definedName>
    <definedName name="B_1">#REF!</definedName>
    <definedName name="B_10190">#REF!</definedName>
    <definedName name="B_1520">#REF!</definedName>
    <definedName name="B_1530">#REF!</definedName>
    <definedName name="B_1560">#REF!</definedName>
    <definedName name="B_2040">#REF!</definedName>
    <definedName name="B_2045_AT">#REF!</definedName>
    <definedName name="B_2050">#REF!</definedName>
    <definedName name="B_20501">#REF!</definedName>
    <definedName name="B_2050A">#REF!</definedName>
    <definedName name="B_2070">#REF!</definedName>
    <definedName name="B_2550">#REF!</definedName>
    <definedName name="B_2550_KT">#REF!</definedName>
    <definedName name="B_2550_MZ">#REF!</definedName>
    <definedName name="B_25501">#REF!</definedName>
    <definedName name="B_2560">#REF!</definedName>
    <definedName name="B_2560_AT">#REF!</definedName>
    <definedName name="B_2560_MZ">#REF!</definedName>
    <definedName name="B_2560_V">#REF!</definedName>
    <definedName name="B_25603">#REF!</definedName>
    <definedName name="B_2560503">#REF!</definedName>
    <definedName name="B_30100">#REF!</definedName>
    <definedName name="B_30110">#REF!</definedName>
    <definedName name="B_3011070">#REF!</definedName>
    <definedName name="B_30115">#REF!</definedName>
    <definedName name="B_3050">#REF!</definedName>
    <definedName name="B_30501">#REF!</definedName>
    <definedName name="B_3060">#REF!</definedName>
    <definedName name="B_3060_V">#REF!</definedName>
    <definedName name="B_3070">#REF!</definedName>
    <definedName name="B_3070A">#REF!</definedName>
    <definedName name="B_3070J">#REF!</definedName>
    <definedName name="B_3070JA">#REF!</definedName>
    <definedName name="B_3075">#REF!</definedName>
    <definedName name="B_30753">#REF!</definedName>
    <definedName name="B_3080">#REF!</definedName>
    <definedName name="B_40110">#REF!</definedName>
    <definedName name="B_4070">#REF!</definedName>
    <definedName name="B_4070_AT">#REF!</definedName>
    <definedName name="B_4070J">#REF!</definedName>
    <definedName name="B_4070JA">#REF!</definedName>
    <definedName name="B_50100">#REF!</definedName>
    <definedName name="B_50110">#REF!</definedName>
    <definedName name="B_5011070">#REF!</definedName>
    <definedName name="B_50115">#REF!</definedName>
    <definedName name="B_50130">#REF!</definedName>
    <definedName name="B_5070">#REF!</definedName>
    <definedName name="B_5080">#REF!</definedName>
    <definedName name="b_as_built_drawing">#REF!</definedName>
    <definedName name="b_atap_genteng_beton">#REF!</definedName>
    <definedName name="b_b">#REF!</definedName>
    <definedName name="B_BALOK">#REF!</definedName>
    <definedName name="b_balok_dinding">#REF!</definedName>
    <definedName name="b_baut_konstruksi">#REF!</definedName>
    <definedName name="b_biaya_air_kerja">#REF!</definedName>
    <definedName name="b_bubungan">#REF!</definedName>
    <definedName name="b_d">#REF!</definedName>
    <definedName name="b_dokumentasi">#REF!</definedName>
    <definedName name="b_floor_lantai">#REF!</definedName>
    <definedName name="b_galian_tanah_pondasi">#REF!</definedName>
    <definedName name="b_gording">#REF!</definedName>
    <definedName name="b_k250">#REF!</definedName>
    <definedName name="b_k300">#REF!</definedName>
    <definedName name="b_k350">#REF!</definedName>
    <definedName name="B_KOLOM">#REF!</definedName>
    <definedName name="b_kolom_beton_20_20">#REF!</definedName>
    <definedName name="B_KONPEN">#REF!</definedName>
    <definedName name="B_KONPEN3">#REF!</definedName>
    <definedName name="b_kuda_kuda">#REF!</definedName>
    <definedName name="b_l">#REF!</definedName>
    <definedName name="B_LATEI">#REF!</definedName>
    <definedName name="b_lgr">#REF!</definedName>
    <definedName name="B_LISPLANK">#REF!</definedName>
    <definedName name="b_list_plafond">#REF!</definedName>
    <definedName name="b_listplank">#REF!</definedName>
    <definedName name="b_ls">#REF!</definedName>
    <definedName name="b_luas_pagar_besi">#REF!</definedName>
    <definedName name="b_luas_pintu_pagar_besi">#REF!</definedName>
    <definedName name="b_nok_genteng_beton">#REF!</definedName>
    <definedName name="b_p">#REF!</definedName>
    <definedName name="b_pasangan_bouwplank">#REF!</definedName>
    <definedName name="b_pasangan_dinding_bata">#REF!</definedName>
    <definedName name="b_pasangan_lantai_keramik">#REF!</definedName>
    <definedName name="b_pasangan_plafond_triplek">#REF!</definedName>
    <definedName name="b_pasangan_pondasi_batu_bata">#REF!</definedName>
    <definedName name="b_pcap">#REF!</definedName>
    <definedName name="B_PDS">#REF!</definedName>
    <definedName name="b_pekerjaan_saluran_keliling">#REF!</definedName>
    <definedName name="b_pembersihan_akhir">#REF!</definedName>
    <definedName name="b_pembersihan_lapangan">#REF!</definedName>
    <definedName name="b_pengecata_dinding_kolom1">#REF!</definedName>
    <definedName name="b_pengecatan_dinding_kolom">#REF!</definedName>
    <definedName name="b_pengecatan_listplank">#REF!</definedName>
    <definedName name="b_pengecatan_plafond_luar_dalam">#REF!</definedName>
    <definedName name="b_pintu_kerang_kerang">#REF!</definedName>
    <definedName name="b_pit">#REF!</definedName>
    <definedName name="B_PLAT">#REF!</definedName>
    <definedName name="b_plesteran_dinding_bata">#REF!</definedName>
    <definedName name="b_plesteran_kolom">#REF!</definedName>
    <definedName name="b_rabat_sekeliling_bangunan">#REF!</definedName>
    <definedName name="b_rangka_atap">#REF!</definedName>
    <definedName name="b_ring_balok_beton_10_15">#REF!</definedName>
    <definedName name="B_SLOOF">#REF!</definedName>
    <definedName name="b_sloof_beton_15_20">#REF!</definedName>
    <definedName name="b_slu">#REF!</definedName>
    <definedName name="B_TANGGA">#REF!</definedName>
    <definedName name="B_TANGGA1">#REF!</definedName>
    <definedName name="B_TANGGA4">#REF!</definedName>
    <definedName name="b_tg">#REF!</definedName>
    <definedName name="b_urugan_pasir_bawah_lantai">#REF!</definedName>
    <definedName name="b_urugan_pasir_bawah_pondasi">#REF!</definedName>
    <definedName name="b_urugan_tanah_kembali">#REF!</definedName>
    <definedName name="B_WALL">#REF!</definedName>
    <definedName name="b0">#REF!</definedName>
    <definedName name="BAGIAN_1">'[9]Daf 1'!$K$423</definedName>
    <definedName name="BAHAN" localSheetId="1">#REF!</definedName>
    <definedName name="BAHAN">#REF!</definedName>
    <definedName name="baja">#REF!</definedName>
    <definedName name="balok">#REF!</definedName>
    <definedName name="basaom" localSheetId="1">#REF!</definedName>
    <definedName name="basaom">#REF!</definedName>
    <definedName name="basdim" localSheetId="1">#REF!</definedName>
    <definedName name="basdim">#REF!</definedName>
    <definedName name="basdoc" localSheetId="1">#REF!</definedName>
    <definedName name="basdoc">#REF!</definedName>
    <definedName name="basfs" localSheetId="1">#REF!</definedName>
    <definedName name="basfs">#REF!</definedName>
    <definedName name="basi" localSheetId="1">#REF!</definedName>
    <definedName name="basi">#REF!</definedName>
    <definedName name="basitc" localSheetId="1">#REF!</definedName>
    <definedName name="basitc">#REF!</definedName>
    <definedName name="basrtu" localSheetId="1">#REF!</definedName>
    <definedName name="basrtu">#REF!</definedName>
    <definedName name="bastw" localSheetId="1">#REF!</definedName>
    <definedName name="bastw">#REF!</definedName>
    <definedName name="Bata1">'[6]Bahan '!$F$33</definedName>
    <definedName name="Bata2">'[6]Bahan '!$F$34</definedName>
    <definedName name="bataco">#REF!</definedName>
    <definedName name="BatAp">'[6]Bahan '!$F$19</definedName>
    <definedName name="batubat">#REF!</definedName>
    <definedName name="batubel">#REF!</definedName>
    <definedName name="batukali">#REF!</definedName>
    <definedName name="BAX" localSheetId="1">#REF!</definedName>
    <definedName name="BAX">#REF!</definedName>
    <definedName name="BBX" localSheetId="1">#REF!</definedName>
    <definedName name="BBX">#REF!</definedName>
    <definedName name="bc">#REF!</definedName>
    <definedName name="BCX" localSheetId="1">#REF!</definedName>
    <definedName name="BCX">#REF!</definedName>
    <definedName name="bdia6" localSheetId="1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k_b">#REF!</definedName>
    <definedName name="bek_btc">#REF!</definedName>
    <definedName name="bek_d">#REF!</definedName>
    <definedName name="bek_k">#REF!</definedName>
    <definedName name="bek_l">#REF!</definedName>
    <definedName name="bek_pc">#REF!</definedName>
    <definedName name="BEKAS">#REF!</definedName>
    <definedName name="bekbatako">#REF!</definedName>
    <definedName name="BEKDINDING">#REF!</definedName>
    <definedName name="BEKKOLOM">#REF!</definedName>
    <definedName name="BEKPLAT">#REF!</definedName>
    <definedName name="BEKPONDASI">#REF!</definedName>
    <definedName name="bekpraktis">#REF!</definedName>
    <definedName name="BEKSLOOF">#REF!</definedName>
    <definedName name="BEKTANGGA">#REF!</definedName>
    <definedName name="bel">#REF!</definedName>
    <definedName name="BEN">#REF!</definedName>
    <definedName name="bendrat">#REF!</definedName>
    <definedName name="Bensin">#REF!</definedName>
    <definedName name="besi">#REF!</definedName>
    <definedName name="BESI10">#REF!</definedName>
    <definedName name="BESI12">#REF!</definedName>
    <definedName name="BESI13">#REF!</definedName>
    <definedName name="BESI16">#REF!</definedName>
    <definedName name="besi24" localSheetId="1">#REF!</definedName>
    <definedName name="besi24">#REF!</definedName>
    <definedName name="besi39" localSheetId="1">#REF!</definedName>
    <definedName name="besi39">#REF!</definedName>
    <definedName name="BESI6">#REF!</definedName>
    <definedName name="BESI8">#REF!</definedName>
    <definedName name="besibton">#REF!</definedName>
    <definedName name="BesiU24" localSheetId="1">#REF!</definedName>
    <definedName name="BesiU24">#REF!</definedName>
    <definedName name="BesiU39" localSheetId="1">#REF!</definedName>
    <definedName name="BesiU39">#REF!</definedName>
    <definedName name="beton_175">#REF!</definedName>
    <definedName name="beton_225">#REF!</definedName>
    <definedName name="beton_300">#REF!</definedName>
    <definedName name="BETON_W">#REF!</definedName>
    <definedName name="betonu24">#REF!</definedName>
    <definedName name="BH">#REF!</definedName>
    <definedName name="bhn">#REF!</definedName>
    <definedName name="BHN13B1">#REF!</definedName>
    <definedName name="BHNKCM">#REF!</definedName>
    <definedName name="BHNPAP">#REF!</definedName>
    <definedName name="BHNRY">#REF!</definedName>
    <definedName name="BHNTAL">#REF!</definedName>
    <definedName name="BHNTB">#REF!</definedName>
    <definedName name="BHNTN">#REF!</definedName>
    <definedName name="biaya">[0]!biaya</definedName>
    <definedName name="BJ" localSheetId="1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JLS_ISL">#REF!</definedName>
    <definedName name="BJLS_ISL_DLM">#REF!</definedName>
    <definedName name="BJLS_NON_ISL">#REF!</definedName>
    <definedName name="BJLS_PLENUM">#REF!</definedName>
    <definedName name="bjls22_3x6">#REF!</definedName>
    <definedName name="bjls24_3x6">#REF!</definedName>
    <definedName name="BK_PLAT">#REF!</definedName>
    <definedName name="BK40X40X40">#REF!</definedName>
    <definedName name="BKB">#REF!</definedName>
    <definedName name="BKB_JA">#REF!</definedName>
    <definedName name="BKBT">#REF!</definedName>
    <definedName name="BKD">#REF!</definedName>
    <definedName name="BKDT">#REF!</definedName>
    <definedName name="BKKB">#REF!</definedName>
    <definedName name="BKKB6">#REF!</definedName>
    <definedName name="BKKP">#REF!</definedName>
    <definedName name="BKKP3">#REF!</definedName>
    <definedName name="BKON_2060">#REF!</definedName>
    <definedName name="BKON_20603">#REF!</definedName>
    <definedName name="BKPS">#REF!</definedName>
    <definedName name="BKSL">#REF!</definedName>
    <definedName name="BkstMulti12" localSheetId="1">#REF!</definedName>
    <definedName name="BkstMulti12">#REF!</definedName>
    <definedName name="BkstMulti9" localSheetId="1">#REF!</definedName>
    <definedName name="BkstMulti9">#REF!</definedName>
    <definedName name="BkstPpn" localSheetId="1">#REF!</definedName>
    <definedName name="BkstPpn">#REF!</definedName>
    <definedName name="BKT">#REF!</definedName>
    <definedName name="BLISPLANK_10">#REF!</definedName>
    <definedName name="BLISPLANK_8">#REF!</definedName>
    <definedName name="blk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1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NY">#REF!</definedName>
    <definedName name="bok1300600">#REF!</definedName>
    <definedName name="bok14001000">#REF!</definedName>
    <definedName name="bok1400600">#REF!</definedName>
    <definedName name="bok1600800">#REF!</definedName>
    <definedName name="bondagen">#REF!</definedName>
    <definedName name="BONDING">#REF!</definedName>
    <definedName name="Bondx">'[6]Bahan '!$F$241</definedName>
    <definedName name="book">[0]!book</definedName>
    <definedName name="book2">[0]!book2</definedName>
    <definedName name="book3">[0]!book3</definedName>
    <definedName name="BOQ" localSheetId="1">#REF!</definedName>
    <definedName name="BOQ">#REF!</definedName>
    <definedName name="BOR">#REF!</definedName>
    <definedName name="BORE_60">#REF!</definedName>
    <definedName name="borneobalok">#REF!</definedName>
    <definedName name="borneopapan">#REF!</definedName>
    <definedName name="bos">#REF!</definedName>
    <definedName name="BOX">#REF!</definedName>
    <definedName name="boxspk">#REF!</definedName>
    <definedName name="bpl2x9">#REF!</definedName>
    <definedName name="bpl2x9nb">#REF!</definedName>
    <definedName name="bpl32nb">#REF!</definedName>
    <definedName name="bpl9nb">#REF!</definedName>
    <definedName name="BPLAT_MEJA">#REF!</definedName>
    <definedName name="BPLAT12_3">#REF!</definedName>
    <definedName name="BQ_1">#REF!</definedName>
    <definedName name="BQ_EXT">#REF!</definedName>
    <definedName name="BQ_INTERN">#REF!</definedName>
    <definedName name="BQ_TAKUR">#REF!</definedName>
    <definedName name="BQ_TAKURLAMA">#REF!</definedName>
    <definedName name="BR">#REF!</definedName>
    <definedName name="BRC_M7">#REF!</definedName>
    <definedName name="BRC_M8">#REF!</definedName>
    <definedName name="BRC_M8S">#REF!</definedName>
    <definedName name="BS" localSheetId="1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_isolasi">#REF!</definedName>
    <definedName name="bs3w">#REF!</definedName>
    <definedName name="bs40bakrie1">#REF!</definedName>
    <definedName name="bs40bakrie1.25">#REF!</definedName>
    <definedName name="bs40bakrie1.5">#REF!</definedName>
    <definedName name="bs40bakrie2">#REF!</definedName>
    <definedName name="bs40bakrie2.5">#REF!</definedName>
    <definedName name="bs40bakrie3">#REF!</definedName>
    <definedName name="bs40bakrie4">#REF!</definedName>
    <definedName name="bs40bakrie5">#REF!</definedName>
    <definedName name="bs40bakrie6">#REF!</definedName>
    <definedName name="bs40medppi0.5">#REF!</definedName>
    <definedName name="bs40medppi0.75">#REF!</definedName>
    <definedName name="bs40medppi1">#REF!</definedName>
    <definedName name="bs40medppi1.25">#REF!</definedName>
    <definedName name="bs40medppi1.5">#REF!</definedName>
    <definedName name="bs40medppi2">#REF!</definedName>
    <definedName name="bs40medppi2.5">#REF!</definedName>
    <definedName name="bs40medppi3">#REF!</definedName>
    <definedName name="bs40medppi4">#REF!</definedName>
    <definedName name="bs40medppi5">#REF!</definedName>
    <definedName name="bs40medppi6">#REF!</definedName>
    <definedName name="bs40medppi8">#REF!</definedName>
    <definedName name="bs40ppi0.5">#REF!</definedName>
    <definedName name="bs40ppi0.75">#REF!</definedName>
    <definedName name="bs40ppi1">#REF!</definedName>
    <definedName name="bs40ppi1.25">#REF!</definedName>
    <definedName name="bs40ppi1.5">#REF!</definedName>
    <definedName name="bs40ppi2">#REF!</definedName>
    <definedName name="bs40ppi2.5">#REF!</definedName>
    <definedName name="bs40ppi3">#REF!</definedName>
    <definedName name="bs40ppi4">#REF!</definedName>
    <definedName name="bs40ppi5">#REF!</definedName>
    <definedName name="bs40ppi6">#REF!</definedName>
    <definedName name="bs40ppi8">#REF!</definedName>
    <definedName name="bs40ppib0.5">#REF!</definedName>
    <definedName name="bs40ppib0.75">#REF!</definedName>
    <definedName name="bs40ppib1">#REF!</definedName>
    <definedName name="bs40ppib1.25">#REF!</definedName>
    <definedName name="bs40ppib1.5">#REF!</definedName>
    <definedName name="bs40ppib2">#REF!</definedName>
    <definedName name="bs40ppib2.5">#REF!</definedName>
    <definedName name="bs40ppib3">#REF!</definedName>
    <definedName name="bs40ppib4">#REF!</definedName>
    <definedName name="bs40ppib5">#REF!</definedName>
    <definedName name="bs40ppib6">#REF!</definedName>
    <definedName name="bs40ppib8">#REF!</definedName>
    <definedName name="bs40ppiw0.5">#REF!</definedName>
    <definedName name="bs40ppiw0.75">#REF!</definedName>
    <definedName name="bs40ppiw1">#REF!</definedName>
    <definedName name="bs40ppiw1.25">#REF!</definedName>
    <definedName name="bs40ppiw1.5">#REF!</definedName>
    <definedName name="bs40ppiw2">#REF!</definedName>
    <definedName name="bs40ppiw2.5">#REF!</definedName>
    <definedName name="bs40ppiw3">#REF!</definedName>
    <definedName name="bs40ppiw4">#REF!</definedName>
    <definedName name="bs40ppiw5">#REF!</definedName>
    <definedName name="bs40ppiw6">#REF!</definedName>
    <definedName name="bs40ppiw8">#REF!</definedName>
    <definedName name="bs40spindo0.5">#REF!</definedName>
    <definedName name="bs40spindo0.75">#REF!</definedName>
    <definedName name="bs40spindo1">#REF!</definedName>
    <definedName name="bs40spindo1.25">#REF!</definedName>
    <definedName name="bs40spindo1.5">#REF!</definedName>
    <definedName name="bs40spindo2">#REF!</definedName>
    <definedName name="bs40spindo2.5">#REF!</definedName>
    <definedName name="bs40spindo3">#REF!</definedName>
    <definedName name="bs40spindo4">#REF!</definedName>
    <definedName name="bs40spindo5">#REF!</definedName>
    <definedName name="bs40spindo6">#REF!</definedName>
    <definedName name="bs40spindo8">#REF!</definedName>
    <definedName name="bsfmed10">#REF!</definedName>
    <definedName name="bsfmed2p5">#REF!</definedName>
    <definedName name="bsfmed3">#REF!</definedName>
    <definedName name="bsfmed4">#REF!</definedName>
    <definedName name="bsfmed5">#REF!</definedName>
    <definedName name="bsfmed6">#REF!</definedName>
    <definedName name="bsfmed8">#REF!</definedName>
    <definedName name="BSIKAT">#REF!</definedName>
    <definedName name="bsmedspindo0.5">#REF!</definedName>
    <definedName name="bsmedspindo0.75">#REF!</definedName>
    <definedName name="bsmedspindo1">#REF!</definedName>
    <definedName name="bsmedspindo1.25">#REF!</definedName>
    <definedName name="bsmedspindo1.5">#REF!</definedName>
    <definedName name="bsmedspindo2">#REF!</definedName>
    <definedName name="bsmedspindo2.5">#REF!</definedName>
    <definedName name="bsmedspindo3">#REF!</definedName>
    <definedName name="bsmedspindo4">#REF!</definedName>
    <definedName name="bsmedspindo5">#REF!</definedName>
    <definedName name="bsmedspindo6">#REF!</definedName>
    <definedName name="bsmedspindo8">#REF!</definedName>
    <definedName name="bspmed1">#REF!</definedName>
    <definedName name="bspmed10">#REF!</definedName>
    <definedName name="bspmed1p1p5">#REF!</definedName>
    <definedName name="bspmed1p25">#REF!</definedName>
    <definedName name="bspmed1p5">#REF!</definedName>
    <definedName name="bspmed2">#REF!</definedName>
    <definedName name="bspmed2p5">#REF!</definedName>
    <definedName name="bspmed3">#REF!</definedName>
    <definedName name="bspmed4">#REF!</definedName>
    <definedName name="bspmed5">#REF!</definedName>
    <definedName name="bspmed6">#REF!</definedName>
    <definedName name="bspmed8">#REF!</definedName>
    <definedName name="bspmedp25">#REF!</definedName>
    <definedName name="bspmedp5">#REF!</definedName>
    <definedName name="bspmedp75">#REF!</definedName>
    <definedName name="bspp75">#REF!</definedName>
    <definedName name="bsr">#REF!</definedName>
    <definedName name="BsSikuDN" localSheetId="1">#REF!</definedName>
    <definedName name="BsSikuDN">#REF!</definedName>
    <definedName name="bstrbrsh">#REF!</definedName>
    <definedName name="bstrfls">#REF!</definedName>
    <definedName name="bt_kali">#REF!</definedName>
    <definedName name="BTAL_103">#REF!</definedName>
    <definedName name="BTANGGA_D">#REF!</definedName>
    <definedName name="btn">#REF!</definedName>
    <definedName name="bton250">#REF!</definedName>
    <definedName name="bton300">#REF!</definedName>
    <definedName name="bton350">#REF!</definedName>
    <definedName name="BtPch">'[6]Bahan '!$F$24</definedName>
    <definedName name="Bttph">'[6]Bahan '!$F$26</definedName>
    <definedName name="BTUB">#REF!</definedName>
    <definedName name="BU_24">'[6]Bahan '!$F$234</definedName>
    <definedName name="BU_39">'[6]Bahan '!$F$235</definedName>
    <definedName name="BUANG_T">#REF!</definedName>
    <definedName name="buangtnh">#REF!</definedName>
    <definedName name="BUANGTNHGAL">#REF!</definedName>
    <definedName name="bulan">#REF!</definedName>
    <definedName name="bupati">#REF!</definedName>
    <definedName name="bvd0.5" localSheetId="1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1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1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bwic_a">"$ES_PARK.$#REF!$#REF!"</definedName>
    <definedName name="bwic_a_17">"'file:///D:/Project/G P/Pantai Mutiara/EST/EST No 1 pantai amin.XLS'#$ES_PARK.$#REF!$#REF!"</definedName>
    <definedName name="bwic_a_2">"'file://Server-win2000/div-proyek/PROYEK/TH-2004/0410/BQ/PRA TENDER/BQ Pre-Tender.XLS'#$ES_aLL.$#REF!$#REF!"</definedName>
    <definedName name="bwic_b">"$ES_PARK.$#REF!$#REF!"</definedName>
    <definedName name="bwic_b_17">"'file:///D:/Project/G P/Pantai Mutiara/EST/EST No 1 pantai amin.XLS'#$ES_PARK.$#REF!$#REF!"</definedName>
    <definedName name="bwic_b_2">"'file://Server-win2000/div-proyek/PROYEK/TH-2004/0410/BQ/PRA TENDER/BQ Pre-Tender.XLS'#$ES_aLL.$#REF!$#REF!"</definedName>
    <definedName name="bwic_c">"$ES_PARK.$#REF!$#REF!"</definedName>
    <definedName name="bwic_c_17">"'file:///D:/Project/G P/Pantai Mutiara/EST/EST No 1 pantai amin.XLS'#$ES_PARK.$#REF!$#REF!"</definedName>
    <definedName name="bwic_c_2">"'file://Server-win2000/div-proyek/PROYEK/TH-2004/0410/BQ/PRA TENDER/BQ Pre-Tender.XLS'#$ES_aLL.$#REF!$#REF!"</definedName>
    <definedName name="C_">#REF!</definedName>
    <definedName name="C_1" localSheetId="1">#REF!</definedName>
    <definedName name="C_1">#REF!</definedName>
    <definedName name="C_2" localSheetId="1">#REF!</definedName>
    <definedName name="C_2">#REF!</definedName>
    <definedName name="CAL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1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">#REF!</definedName>
    <definedName name="CatBs">'[6]Bahan '!$F$99</definedName>
    <definedName name="catdsr">'[6]Bahan '!$F$66</definedName>
    <definedName name="CatIc">'[6]Bahan '!$F$61</definedName>
    <definedName name="catkayu" localSheetId="1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1">#REF!</definedName>
    <definedName name="cc">#REF!</definedName>
    <definedName name="cccr">[8]Ahs.1!$M$1189</definedName>
    <definedName name="CCF">#REF!</definedName>
    <definedName name="CCTV">#REF!</definedName>
    <definedName name="CDL">#REF!</definedName>
    <definedName name="ceilspk">#REF!</definedName>
    <definedName name="CEK">#REF!</definedName>
    <definedName name="cek_Cab">#REF!</definedName>
    <definedName name="cek_dprd">#REF!</definedName>
    <definedName name="cek_gsg">#REF!</definedName>
    <definedName name="cek_kantorbupati">#REF!</definedName>
    <definedName name="CEK_LAMA">#REF!</definedName>
    <definedName name="CEK_ME">#REF!</definedName>
    <definedName name="cek_prel">#REF!</definedName>
    <definedName name="cek_rumah">#REF!</definedName>
    <definedName name="cek_wil">#REF!</definedName>
    <definedName name="CFP">#REF!</definedName>
    <definedName name="CHECK_UNIT">#REF!</definedName>
    <definedName name="CHF">#REF!</definedName>
    <definedName name="CLEANING">#REF!</definedName>
    <definedName name="clipsal">#REF!</definedName>
    <definedName name="clnout2">#REF!</definedName>
    <definedName name="clnout4">#REF!</definedName>
    <definedName name="CLP">#REF!</definedName>
    <definedName name="clscw420j">#REF!</definedName>
    <definedName name="CLUBHOUSE">"$#REF!.$L$217"</definedName>
    <definedName name="CLUBHOUSE_10">"$#REF!.$L$217"</definedName>
    <definedName name="CLUBHOUSE_12">#REF!</definedName>
    <definedName name="CN">#REF!</definedName>
    <definedName name="CO">#REF!</definedName>
    <definedName name="COAX">#REF!</definedName>
    <definedName name="COL_VOLUME">#REF!</definedName>
    <definedName name="COMM._TRAVELING">#REF!</definedName>
    <definedName name="COMPANY" localSheetId="1">#REF!</definedName>
    <definedName name="COMPANY">#REF!</definedName>
    <definedName name="COMSUMABLE">#REF!</definedName>
    <definedName name="CON">#REF!</definedName>
    <definedName name="CONDITION">#REF!</definedName>
    <definedName name="COOP">#REF!</definedName>
    <definedName name="cor_b">#REF!</definedName>
    <definedName name="cor_d">#REF!</definedName>
    <definedName name="cor_k">#REF!</definedName>
    <definedName name="COR_NAT_T">#REF!</definedName>
    <definedName name="CP">#REF!</definedName>
    <definedName name="CP_2">#REF!</definedName>
    <definedName name="CR_ALL">#REF!</definedName>
    <definedName name="CS">#REF!</definedName>
    <definedName name="cs3w">#REF!</definedName>
    <definedName name="csp">[8]Ahs.1!$I$1189</definedName>
    <definedName name="CSSSSSS">#REF!</definedName>
    <definedName name="cstw">#REF!</definedName>
    <definedName name="cu">#REF!</definedName>
    <definedName name="Cub">#REF!</definedName>
    <definedName name="cubical">#REF!</definedName>
    <definedName name="CUL">#REF!</definedName>
    <definedName name="cur_c">#REF!</definedName>
    <definedName name="cv16toyo10">#REF!</definedName>
    <definedName name="cv16toyo12">#REF!</definedName>
    <definedName name="cvbersih0.5">#REF!</definedName>
    <definedName name="cvbersih0.75">#REF!</definedName>
    <definedName name="cvbersih1">#REF!</definedName>
    <definedName name="cvbersih1.25">#REF!</definedName>
    <definedName name="cvbersih1.5">#REF!</definedName>
    <definedName name="cvbersih2">#REF!</definedName>
    <definedName name="cvbersih2.5">#REF!</definedName>
    <definedName name="cvbersih3">#REF!</definedName>
    <definedName name="cvbersih4">#REF!</definedName>
    <definedName name="cvbersihkitz0.5">#REF!</definedName>
    <definedName name="cvbersihkitz0.75">#REF!</definedName>
    <definedName name="cvbersihkitz1">#REF!</definedName>
    <definedName name="cvbersihkitz1.25">#REF!</definedName>
    <definedName name="cvbersihkitz1.5">#REF!</definedName>
    <definedName name="cvbersihkitz2">#REF!</definedName>
    <definedName name="cvbersihkitz2.5">#REF!</definedName>
    <definedName name="cvbersihkitz3">#REF!</definedName>
    <definedName name="cvbersihkitz4">#REF!</definedName>
    <definedName name="cvbersihty0.5">#REF!</definedName>
    <definedName name="cvbersihty0.75">#REF!</definedName>
    <definedName name="cvbersihty1">#REF!</definedName>
    <definedName name="cvbersihty1.25">#REF!</definedName>
    <definedName name="cvbersihty1.5">#REF!</definedName>
    <definedName name="cvbersihty2">#REF!</definedName>
    <definedName name="cvbersihty2.5">#REF!</definedName>
    <definedName name="cvbersihty3">#REF!</definedName>
    <definedName name="cvbersihty4">#REF!</definedName>
    <definedName name="cvhydrant1.5">#REF!</definedName>
    <definedName name="cvhydrant10">#REF!</definedName>
    <definedName name="cvhydrant12">#REF!</definedName>
    <definedName name="cvhydrant2">#REF!</definedName>
    <definedName name="cvhydrant2.5">#REF!</definedName>
    <definedName name="cvhydrant3">#REF!</definedName>
    <definedName name="cvhydrant4">#REF!</definedName>
    <definedName name="cvhydrant5">#REF!</definedName>
    <definedName name="cvhydrant6">#REF!</definedName>
    <definedName name="cvhydrant8">#REF!</definedName>
    <definedName name="cvhydrantkitz1.5">#REF!</definedName>
    <definedName name="cvhydrantkitz2">#REF!</definedName>
    <definedName name="cvhydrantkitz2.5">#REF!</definedName>
    <definedName name="cvhydrantkitz3">#REF!</definedName>
    <definedName name="cvhydrantkitz4">#REF!</definedName>
    <definedName name="cvhydranty0.5">#REF!</definedName>
    <definedName name="cvhydranty0.75">#REF!</definedName>
    <definedName name="cvhydranty1">#REF!</definedName>
    <definedName name="cvhydranty1.25">#REF!</definedName>
    <definedName name="cvhydranty1.5">#REF!</definedName>
    <definedName name="cvhydranty10">#REF!</definedName>
    <definedName name="cvhydranty12">#REF!</definedName>
    <definedName name="cvhydranty2">#REF!</definedName>
    <definedName name="cvhydranty2.5">#REF!</definedName>
    <definedName name="cvhydranty3">#REF!</definedName>
    <definedName name="cvhydranty4">#REF!</definedName>
    <definedName name="cvhydranty5">#REF!</definedName>
    <definedName name="cvhydranty6">#REF!</definedName>
    <definedName name="cvhydranty8">#REF!</definedName>
    <definedName name="D" localSheetId="1">#REF!</definedName>
    <definedName name="D">#REF!</definedName>
    <definedName name="D_1" localSheetId="1">#REF!</definedName>
    <definedName name="D_1">#REF!</definedName>
    <definedName name="D_10">#REF!</definedName>
    <definedName name="D_11">#REF!</definedName>
    <definedName name="D_13">#REF!</definedName>
    <definedName name="D_16">#REF!</definedName>
    <definedName name="D_2">#REF!</definedName>
    <definedName name="D_29">#REF!</definedName>
    <definedName name="D_32">#REF!</definedName>
    <definedName name="D_5">"$ES_PARK.$#REF!$#REF!:$#REF!$#REF!"</definedName>
    <definedName name="D_9">#REF!</definedName>
    <definedName name="d_bataco">#REF!</definedName>
    <definedName name="daa" localSheetId="1">#REF!</definedName>
    <definedName name="daa">#REF!</definedName>
    <definedName name="daadd">#REF!</definedName>
    <definedName name="Daf.4" localSheetId="1">#REF!</definedName>
    <definedName name="Daf.4">#REF!</definedName>
    <definedName name="DAF_10">#REF!</definedName>
    <definedName name="DAF_4">#REF!</definedName>
    <definedName name="DAFTARPERSONIL">#REF!</definedName>
    <definedName name="dak" localSheetId="1">#REF!</definedName>
    <definedName name="dak">#REF!</definedName>
    <definedName name="DAKONV">#REF!</definedName>
    <definedName name="DATA">#REF!</definedName>
    <definedName name="_xlnm.Database">#REF!</definedName>
    <definedName name="DataPivot">#REF!</definedName>
    <definedName name="DAX" localSheetId="1">#REF!</definedName>
    <definedName name="DAX">#REF!</definedName>
    <definedName name="DB_25">#REF!</definedName>
    <definedName name="DB_25L">#REF!</definedName>
    <definedName name="DB_25T">#REF!</definedName>
    <definedName name="DB_30">#REF!</definedName>
    <definedName name="DB_TR">#REF!</definedName>
    <definedName name="DBX" localSheetId="1">#REF!</definedName>
    <definedName name="DBX">#REF!</definedName>
    <definedName name="dc">#REF!</definedName>
    <definedName name="dcd">[8]Ahs.1!$I$1163</definedName>
    <definedName name="DCX" localSheetId="1">#REF!</definedName>
    <definedName name="DCX">#REF!</definedName>
    <definedName name="dd" localSheetId="1">#REF!</definedName>
    <definedName name="dd">#REF!</definedName>
    <definedName name="DDD">#REF!</definedName>
    <definedName name="ddg">#REF!</definedName>
    <definedName name="DDIL05">#REF!</definedName>
    <definedName name="DDIL06">#REF!</definedName>
    <definedName name="DDIL08">#REF!</definedName>
    <definedName name="DDIL1">#REF!</definedName>
    <definedName name="DDILD08">#REF!</definedName>
    <definedName name="DDILD1">#REF!</definedName>
    <definedName name="DDILDO6">#REF!</definedName>
    <definedName name="DDX" localSheetId="1">#REF!</definedName>
    <definedName name="DDX">#REF!</definedName>
    <definedName name="dede">#REF!</definedName>
    <definedName name="def">#N/A</definedName>
    <definedName name="DETASIR">#REF!</definedName>
    <definedName name="detib2100" localSheetId="1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1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1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1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1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ETNEWDARMIL">#REF!</definedName>
    <definedName name="DETNEWDARSIPIL">#REF!</definedName>
    <definedName name="DETNEWNORMAL">#REF!</definedName>
    <definedName name="dewa">#REF!</definedName>
    <definedName name="DEWAT">#REF!</definedName>
    <definedName name="df" localSheetId="1">#REF!</definedName>
    <definedName name="df">#REF!</definedName>
    <definedName name="DFD">#REF!</definedName>
    <definedName name="DFDF" localSheetId="1">#REF!</definedName>
    <definedName name="DFDF">#REF!</definedName>
    <definedName name="dfg">#REF!</definedName>
    <definedName name="dfhh">#REF!</definedName>
    <definedName name="dg">#REF!</definedName>
    <definedName name="dgk" localSheetId="1">#REF!</definedName>
    <definedName name="dgk">#REF!</definedName>
    <definedName name="dia.10">#REF!</definedName>
    <definedName name="dia.12">#REF!</definedName>
    <definedName name="dia.13">#REF!</definedName>
    <definedName name="dia.16">#REF!</definedName>
    <definedName name="dia.8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IFF">#REF!</definedName>
    <definedName name="diffuser">#REF!</definedName>
    <definedName name="DILATASI">#REF!</definedName>
    <definedName name="disc">#REF!</definedName>
    <definedName name="DISKON">#REF!</definedName>
    <definedName name="dka" localSheetId="1">#REF!</definedName>
    <definedName name="dka">#REF!</definedName>
    <definedName name="dkk" localSheetId="1">#REF!</definedName>
    <definedName name="dkk">#REF!</definedName>
    <definedName name="DKKONV">#REF!</definedName>
    <definedName name="dl20dl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EPL2X13">#REF!</definedName>
    <definedName name="dlh20c">#REF!</definedName>
    <definedName name="dlh20nb">#REF!</definedName>
    <definedName name="dlh50nb">#REF!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150">#REF!</definedName>
    <definedName name="dlpar38120" localSheetId="1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ar56150">#REF!</definedName>
    <definedName name="dlpar75">#REF!</definedName>
    <definedName name="dlpl18">#REF!</definedName>
    <definedName name="dlpl18nb">#REF!</definedName>
    <definedName name="dlpl1x13">#REF!</definedName>
    <definedName name="dlpl1x13nb">#REF!</definedName>
    <definedName name="DLPL2X13">#REF!</definedName>
    <definedName name="dlpl2x18">#REF!</definedName>
    <definedName name="dlpl2x18nb">#REF!</definedName>
    <definedName name="dlpl9">#REF!</definedName>
    <definedName name="dlpl9nb">#REF!</definedName>
    <definedName name="dlplc13w" localSheetId="1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1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lplc2x13">#REF!</definedName>
    <definedName name="dlplc2x13nb">#REF!</definedName>
    <definedName name="dlwwh20">#REF!</definedName>
    <definedName name="dlwwh20nb">#REF!</definedName>
    <definedName name="DM">#REF!</definedName>
    <definedName name="dmaspion1.25">#REF!</definedName>
    <definedName name="dmaspion1.5">#REF!</definedName>
    <definedName name="dmaspion10">#REF!</definedName>
    <definedName name="dmaspion12">#REF!</definedName>
    <definedName name="dmaspion14">#REF!</definedName>
    <definedName name="dmaspion16">#REF!</definedName>
    <definedName name="dmaspion2">#REF!</definedName>
    <definedName name="dmaspion2.5">#REF!</definedName>
    <definedName name="dmaspion20">#REF!</definedName>
    <definedName name="dmaspion3">#REF!</definedName>
    <definedName name="dmaspion4">#REF!</definedName>
    <definedName name="dmaspion5">#REF!</definedName>
    <definedName name="dmaspion6">#REF!</definedName>
    <definedName name="dmaspion8">#REF!</definedName>
    <definedName name="DmpKc">'[6]Bahan '!$F$93</definedName>
    <definedName name="Dmppr">'[6]Bahan '!$F$83</definedName>
    <definedName name="DODOL">#REF!</definedName>
    <definedName name="DOKA">#REF!</definedName>
    <definedName name="dolken">#REF!</definedName>
    <definedName name="DOLLAR">#REF!</definedName>
    <definedName name="Dollar_aus">#REF!</definedName>
    <definedName name="Dollar_Australia">#REF!</definedName>
    <definedName name="DOLLAR_TAM">#REF!</definedName>
    <definedName name="DOLSing">#REF!</definedName>
    <definedName name="DOMBA">#REF!</definedName>
    <definedName name="door">'[12]D &amp; W sizes'!$B$3:$D$35</definedName>
    <definedName name="dpa" localSheetId="1">#REF!</definedName>
    <definedName name="dpa">#REF!</definedName>
    <definedName name="dpk" localSheetId="1">#REF!</definedName>
    <definedName name="dpk">#REF!</definedName>
    <definedName name="DPRD">#REF!</definedName>
    <definedName name="dren25">#REF!</definedName>
    <definedName name="dren32">#REF!</definedName>
    <definedName name="dren40">#REF!</definedName>
    <definedName name="drilb2100" localSheetId="1">#REF!</definedName>
    <definedName name="drilb2100">#REF!</definedName>
    <definedName name="drilb2120" localSheetId="1">#REF!</definedName>
    <definedName name="drilb2120">#REF!</definedName>
    <definedName name="drilb250" localSheetId="1">#REF!</definedName>
    <definedName name="drilb250">#REF!</definedName>
    <definedName name="drilb260" localSheetId="1">#REF!</definedName>
    <definedName name="drilb260">#REF!</definedName>
    <definedName name="drilb280" localSheetId="1">#REF!</definedName>
    <definedName name="drilb280">#REF!</definedName>
    <definedName name="drildl3a100" localSheetId="1">#REF!</definedName>
    <definedName name="drildl3a100">#REF!</definedName>
    <definedName name="drildl3a120" localSheetId="1">#REF!</definedName>
    <definedName name="drildl3a120">#REF!</definedName>
    <definedName name="drildl3a50" localSheetId="1">#REF!</definedName>
    <definedName name="drildl3a50">#REF!</definedName>
    <definedName name="drildl3a60" localSheetId="1">#REF!</definedName>
    <definedName name="drildl3a60">#REF!</definedName>
    <definedName name="drildl3a80" localSheetId="1">#REF!</definedName>
    <definedName name="drildl3a80">#REF!</definedName>
    <definedName name="drill1100" localSheetId="1">#REF!</definedName>
    <definedName name="drill1100">#REF!</definedName>
    <definedName name="drill1120" localSheetId="1">#REF!</definedName>
    <definedName name="drill1120">#REF!</definedName>
    <definedName name="drill150" localSheetId="1">#REF!</definedName>
    <definedName name="drill150">#REF!</definedName>
    <definedName name="drill160" localSheetId="1">#REF!</definedName>
    <definedName name="drill160">#REF!</definedName>
    <definedName name="drill180" localSheetId="1">#REF!</definedName>
    <definedName name="drill180">#REF!</definedName>
    <definedName name="drill3100" localSheetId="1">#REF!</definedName>
    <definedName name="drill3100">#REF!</definedName>
    <definedName name="drill3120" localSheetId="1">#REF!</definedName>
    <definedName name="drill3120">#REF!</definedName>
    <definedName name="drill350" localSheetId="1">#REF!</definedName>
    <definedName name="drill350">#REF!</definedName>
    <definedName name="drill360" localSheetId="1">#REF!</definedName>
    <definedName name="drill360">#REF!</definedName>
    <definedName name="drill380" localSheetId="1">#REF!</definedName>
    <definedName name="drill380">#REF!</definedName>
    <definedName name="drill5100" localSheetId="1">#REF!</definedName>
    <definedName name="drill5100">#REF!</definedName>
    <definedName name="drill5120" localSheetId="1">#REF!</definedName>
    <definedName name="drill5120">#REF!</definedName>
    <definedName name="drill550" localSheetId="1">#REF!</definedName>
    <definedName name="drill550">#REF!</definedName>
    <definedName name="drill560" localSheetId="1">#REF!</definedName>
    <definedName name="drill560">#REF!</definedName>
    <definedName name="drill580" localSheetId="1">#REF!</definedName>
    <definedName name="drill580">#REF!</definedName>
    <definedName name="drill5a100" localSheetId="1">#REF!</definedName>
    <definedName name="drill5a100">#REF!</definedName>
    <definedName name="drill5a120" localSheetId="1">#REF!</definedName>
    <definedName name="drill5a120">#REF!</definedName>
    <definedName name="drill5a50" localSheetId="1">#REF!</definedName>
    <definedName name="drill5a50">#REF!</definedName>
    <definedName name="drill5a60" localSheetId="1">#REF!</definedName>
    <definedName name="drill5a60">#REF!</definedName>
    <definedName name="drill5a80" localSheetId="1">#REF!</definedName>
    <definedName name="drill5a80">#REF!</definedName>
    <definedName name="drill6a100" localSheetId="1">#REF!</definedName>
    <definedName name="drill6a100">#REF!</definedName>
    <definedName name="drill6a120" localSheetId="1">#REF!</definedName>
    <definedName name="drill6a120">#REF!</definedName>
    <definedName name="drill6a50" localSheetId="1">#REF!</definedName>
    <definedName name="drill6a50">#REF!</definedName>
    <definedName name="drill6a60" localSheetId="1">#REF!</definedName>
    <definedName name="drill6a60">#REF!</definedName>
    <definedName name="drill6a80" localSheetId="1">#REF!</definedName>
    <definedName name="drill6a80">#REF!</definedName>
    <definedName name="drillug100" localSheetId="1">#REF!</definedName>
    <definedName name="drillug100">#REF!</definedName>
    <definedName name="drillug120" localSheetId="1">#REF!</definedName>
    <definedName name="drillug120">#REF!</definedName>
    <definedName name="drillug50" localSheetId="1">#REF!</definedName>
    <definedName name="drillug50">#REF!</definedName>
    <definedName name="drillug60" localSheetId="1">#REF!</definedName>
    <definedName name="drillug60">#REF!</definedName>
    <definedName name="drillug80" localSheetId="1">#REF!</definedName>
    <definedName name="drillug80">#REF!</definedName>
    <definedName name="drop20">#REF!</definedName>
    <definedName name="drucika1.5">#REF!</definedName>
    <definedName name="drucika10">#REF!</definedName>
    <definedName name="drucika12">#REF!</definedName>
    <definedName name="drucika2">#REF!</definedName>
    <definedName name="drucika2.5">#REF!</definedName>
    <definedName name="drucika3">#REF!</definedName>
    <definedName name="drucika4">#REF!</definedName>
    <definedName name="drucika5">#REF!</definedName>
    <definedName name="drucika6">#REF!</definedName>
    <definedName name="drucika8">#REF!</definedName>
    <definedName name="dsaf">#REF!</definedName>
    <definedName name="dsilb2100" localSheetId="1">#REF!</definedName>
    <definedName name="dsilb2100">#REF!</definedName>
    <definedName name="dsilb2120" localSheetId="1">#REF!</definedName>
    <definedName name="dsilb2120">#REF!</definedName>
    <definedName name="dsilb250" localSheetId="1">#REF!</definedName>
    <definedName name="dsilb250">#REF!</definedName>
    <definedName name="dsilb260" localSheetId="1">#REF!</definedName>
    <definedName name="dsilb260">#REF!</definedName>
    <definedName name="dsilb280" localSheetId="1">#REF!</definedName>
    <definedName name="dsilb280">#REF!</definedName>
    <definedName name="dsildb2100" localSheetId="1">#REF!</definedName>
    <definedName name="dsildb2100">#REF!</definedName>
    <definedName name="dsildb2120" localSheetId="1">#REF!</definedName>
    <definedName name="dsildb2120">#REF!</definedName>
    <definedName name="dsildb250" localSheetId="1">#REF!</definedName>
    <definedName name="dsildb250">#REF!</definedName>
    <definedName name="dsildb260" localSheetId="1">#REF!</definedName>
    <definedName name="dsildb260">#REF!</definedName>
    <definedName name="dsildb280" localSheetId="1">#REF!</definedName>
    <definedName name="dsildb280">#REF!</definedName>
    <definedName name="dsildl1100" localSheetId="1">#REF!</definedName>
    <definedName name="dsildl1100">#REF!</definedName>
    <definedName name="dsildl1120" localSheetId="1">#REF!</definedName>
    <definedName name="dsildl1120">#REF!</definedName>
    <definedName name="dsildl150" localSheetId="1">#REF!</definedName>
    <definedName name="dsildl150">#REF!</definedName>
    <definedName name="dsildl160" localSheetId="1">#REF!</definedName>
    <definedName name="dsildl160">#REF!</definedName>
    <definedName name="dsildl180" localSheetId="1">#REF!</definedName>
    <definedName name="dsildl180">#REF!</definedName>
    <definedName name="dsildl3100" localSheetId="1">#REF!</definedName>
    <definedName name="dsildl3100">#REF!</definedName>
    <definedName name="dsildl3120" localSheetId="1">#REF!</definedName>
    <definedName name="dsildl3120">#REF!</definedName>
    <definedName name="dsildl350" localSheetId="1">#REF!</definedName>
    <definedName name="dsildl350">#REF!</definedName>
    <definedName name="dsildl360" localSheetId="1">#REF!</definedName>
    <definedName name="dsildl360">#REF!</definedName>
    <definedName name="dsildl380" localSheetId="1">#REF!</definedName>
    <definedName name="dsildl380">#REF!</definedName>
    <definedName name="dsildl3a100" localSheetId="1">#REF!</definedName>
    <definedName name="dsildl3a100">#REF!</definedName>
    <definedName name="dsildl3a120" localSheetId="1">#REF!</definedName>
    <definedName name="dsildl3a120">#REF!</definedName>
    <definedName name="dsildl3a50" localSheetId="1">#REF!</definedName>
    <definedName name="dsildl3a50">#REF!</definedName>
    <definedName name="dsildl3a60" localSheetId="1">#REF!</definedName>
    <definedName name="dsildl3a60">#REF!</definedName>
    <definedName name="dsildl3a80" localSheetId="1">#REF!</definedName>
    <definedName name="dsildl3a80">#REF!</definedName>
    <definedName name="dsildl5100" localSheetId="1">#REF!</definedName>
    <definedName name="dsildl5100">#REF!</definedName>
    <definedName name="dsildl5120" localSheetId="1">#REF!</definedName>
    <definedName name="dsildl5120">#REF!</definedName>
    <definedName name="dsildl550" localSheetId="1">#REF!</definedName>
    <definedName name="dsildl550">#REF!</definedName>
    <definedName name="dsildl560" localSheetId="1">#REF!</definedName>
    <definedName name="dsildl560">#REF!</definedName>
    <definedName name="dsildl580" localSheetId="1">#REF!</definedName>
    <definedName name="dsildl580">#REF!</definedName>
    <definedName name="dsildl5a100" localSheetId="1">#REF!</definedName>
    <definedName name="dsildl5a100">#REF!</definedName>
    <definedName name="dsildl5a120" localSheetId="1">#REF!</definedName>
    <definedName name="dsildl5a120">#REF!</definedName>
    <definedName name="dsildl5a50" localSheetId="1">#REF!</definedName>
    <definedName name="dsildl5a50">#REF!</definedName>
    <definedName name="dsildl5a60" localSheetId="1">#REF!</definedName>
    <definedName name="dsildl5a60">#REF!</definedName>
    <definedName name="dsildl5a80" localSheetId="1">#REF!</definedName>
    <definedName name="dsildl5a80">#REF!</definedName>
    <definedName name="dsildl6a100" localSheetId="1">#REF!</definedName>
    <definedName name="dsildl6a100">#REF!</definedName>
    <definedName name="dsildl6a120" localSheetId="1">#REF!</definedName>
    <definedName name="dsildl6a120">#REF!</definedName>
    <definedName name="dsildl6a50" localSheetId="1">#REF!</definedName>
    <definedName name="dsildl6a50">#REF!</definedName>
    <definedName name="dsildl6a60" localSheetId="1">#REF!</definedName>
    <definedName name="dsildl6a60">#REF!</definedName>
    <definedName name="dsildl6a80" localSheetId="1">#REF!</definedName>
    <definedName name="dsildl6a80">#REF!</definedName>
    <definedName name="dsildlug100" localSheetId="1">#REF!</definedName>
    <definedName name="dsildlug100">#REF!</definedName>
    <definedName name="dsildlug120" localSheetId="1">#REF!</definedName>
    <definedName name="dsildlug120">#REF!</definedName>
    <definedName name="dsildlug50" localSheetId="1">#REF!</definedName>
    <definedName name="dsildlug50">#REF!</definedName>
    <definedName name="dsildlug60" localSheetId="1">#REF!</definedName>
    <definedName name="dsildlug60">#REF!</definedName>
    <definedName name="dsildlug80" localSheetId="1">#REF!</definedName>
    <definedName name="dsildlug80">#REF!</definedName>
    <definedName name="dsill1100" localSheetId="1">#REF!</definedName>
    <definedName name="dsill1100">#REF!</definedName>
    <definedName name="dsill1120" localSheetId="1">#REF!</definedName>
    <definedName name="dsill1120">#REF!</definedName>
    <definedName name="dsill150" localSheetId="1">#REF!</definedName>
    <definedName name="dsill150">#REF!</definedName>
    <definedName name="dsill160" localSheetId="1">#REF!</definedName>
    <definedName name="dsill160">#REF!</definedName>
    <definedName name="dsill180" localSheetId="1">#REF!</definedName>
    <definedName name="dsill180">#REF!</definedName>
    <definedName name="dsill3100" localSheetId="1">#REF!</definedName>
    <definedName name="dsill3100">#REF!</definedName>
    <definedName name="dsill3120" localSheetId="1">#REF!</definedName>
    <definedName name="dsill3120">#REF!</definedName>
    <definedName name="dsill350" localSheetId="1">#REF!</definedName>
    <definedName name="dsill350">#REF!</definedName>
    <definedName name="dsill360" localSheetId="1">#REF!</definedName>
    <definedName name="dsill360">#REF!</definedName>
    <definedName name="dsill380" localSheetId="1">#REF!</definedName>
    <definedName name="dsill380">#REF!</definedName>
    <definedName name="dsill3a100" localSheetId="1">#REF!</definedName>
    <definedName name="dsill3a100">#REF!</definedName>
    <definedName name="dsill3a120" localSheetId="1">#REF!</definedName>
    <definedName name="dsill3a120">#REF!</definedName>
    <definedName name="dsill3a50" localSheetId="1">#REF!</definedName>
    <definedName name="dsill3a50">#REF!</definedName>
    <definedName name="dsill3a60" localSheetId="1">#REF!</definedName>
    <definedName name="dsill3a60">#REF!</definedName>
    <definedName name="dsill3a80" localSheetId="1">#REF!</definedName>
    <definedName name="dsill3a80">#REF!</definedName>
    <definedName name="dsill5100" localSheetId="1">#REF!</definedName>
    <definedName name="dsill5100">#REF!</definedName>
    <definedName name="dsill5120" localSheetId="1">#REF!</definedName>
    <definedName name="dsill5120">#REF!</definedName>
    <definedName name="dsill550" localSheetId="1">#REF!</definedName>
    <definedName name="dsill550">#REF!</definedName>
    <definedName name="dsill560" localSheetId="1">#REF!</definedName>
    <definedName name="dsill560">#REF!</definedName>
    <definedName name="dsill580" localSheetId="1">#REF!</definedName>
    <definedName name="dsill580">#REF!</definedName>
    <definedName name="dsill5a100" localSheetId="1">#REF!</definedName>
    <definedName name="dsill5a100">#REF!</definedName>
    <definedName name="dsill5a120" localSheetId="1">#REF!</definedName>
    <definedName name="dsill5a120">#REF!</definedName>
    <definedName name="dsill5a50" localSheetId="1">#REF!</definedName>
    <definedName name="dsill5a50">#REF!</definedName>
    <definedName name="dsill5a60" localSheetId="1">#REF!</definedName>
    <definedName name="dsill5a60">#REF!</definedName>
    <definedName name="dsill5a80" localSheetId="1">#REF!</definedName>
    <definedName name="dsill5a80">#REF!</definedName>
    <definedName name="dsill6a100" localSheetId="1">#REF!</definedName>
    <definedName name="dsill6a100">#REF!</definedName>
    <definedName name="dsill6a120" localSheetId="1">#REF!</definedName>
    <definedName name="dsill6a120">#REF!</definedName>
    <definedName name="dsill6a50" localSheetId="1">#REF!</definedName>
    <definedName name="dsill6a50">#REF!</definedName>
    <definedName name="dsill6a60" localSheetId="1">#REF!</definedName>
    <definedName name="dsill6a60">#REF!</definedName>
    <definedName name="dsill6a80" localSheetId="1">#REF!</definedName>
    <definedName name="dsill6a80">#REF!</definedName>
    <definedName name="dsillug100" localSheetId="1">#REF!</definedName>
    <definedName name="dsillug100">#REF!</definedName>
    <definedName name="dsillug120" localSheetId="1">#REF!</definedName>
    <definedName name="dsillug120">#REF!</definedName>
    <definedName name="dsillug50" localSheetId="1">#REF!</definedName>
    <definedName name="dsillug50">#REF!</definedName>
    <definedName name="dsillug60" localSheetId="1">#REF!</definedName>
    <definedName name="dsillug60">#REF!</definedName>
    <definedName name="dsillug80" localSheetId="1">#REF!</definedName>
    <definedName name="dsillug80">#REF!</definedName>
    <definedName name="dstib2100" localSheetId="1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1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1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1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1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TC10X2X0P6">#REF!</definedName>
    <definedName name="DTC120X2X0P6">#REF!</definedName>
    <definedName name="DTC150X2X0P6">#REF!</definedName>
    <definedName name="DTC200X2X0P6">#REF!</definedName>
    <definedName name="DTC20X2X0P6">#REF!</definedName>
    <definedName name="DTC60X2X0P6">#REF!</definedName>
    <definedName name="DTC80X2X0P6">#REF!</definedName>
    <definedName name="duct_isolasi">#REF!</definedName>
    <definedName name="duct_soundliner">#REF!</definedName>
    <definedName name="duct_tanpa">#REF!</definedName>
    <definedName name="dwavin1.25">#REF!</definedName>
    <definedName name="dwavin1.5">#REF!</definedName>
    <definedName name="dwavin10">#REF!</definedName>
    <definedName name="dwavin12">#REF!</definedName>
    <definedName name="dwavin2">#REF!</definedName>
    <definedName name="dwavin2.5">#REF!</definedName>
    <definedName name="dwavin3">#REF!</definedName>
    <definedName name="dwavin4">#REF!</definedName>
    <definedName name="dwavin5">#REF!</definedName>
    <definedName name="dwavin6">#REF!</definedName>
    <definedName name="dwavin8">#REF!</definedName>
    <definedName name="dzb" localSheetId="1">#REF!</definedName>
    <definedName name="dzb">#REF!</definedName>
    <definedName name="E" localSheetId="1">#REF!</definedName>
    <definedName name="E">#REF!</definedName>
    <definedName name="E_1" localSheetId="1">#REF!</definedName>
    <definedName name="E_1">#REF!</definedName>
    <definedName name="E5700.">#REF!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g">#REF!</definedName>
    <definedName name="eal">#REF!</definedName>
    <definedName name="EB">#REF!</definedName>
    <definedName name="EB1.1">#REF!</definedName>
    <definedName name="EC1.1">#REF!</definedName>
    <definedName name="ED1.1">#REF!</definedName>
    <definedName name="ee" localSheetId="1">#REF!</definedName>
    <definedName name="ee">#REF!</definedName>
    <definedName name="EEE">#REF!</definedName>
    <definedName name="EEX" localSheetId="1">#REF!</definedName>
    <definedName name="EEX">#REF!</definedName>
    <definedName name="efg">[8]Ahs.2!$L$371</definedName>
    <definedName name="EFX" localSheetId="1">#REF!</definedName>
    <definedName name="EFX">#REF!</definedName>
    <definedName name="eg" localSheetId="1">#REF!</definedName>
    <definedName name="eg">#REF!</definedName>
    <definedName name="EGX" localSheetId="1">#REF!</definedName>
    <definedName name="EGX">#REF!</definedName>
    <definedName name="EHX" localSheetId="1">#REF!</definedName>
    <definedName name="EHX">#REF!</definedName>
    <definedName name="EJX" localSheetId="1">#REF!</definedName>
    <definedName name="EJX">#REF!</definedName>
    <definedName name="EKX" localSheetId="1">#REF!</definedName>
    <definedName name="EKX">#REF!</definedName>
    <definedName name="el">#REF!</definedName>
    <definedName name="elek" localSheetId="1">#REF!</definedName>
    <definedName name="elek">#REF!</definedName>
    <definedName name="ELEKTRD">#REF!</definedName>
    <definedName name="ELEKTRIKAL">#REF!</definedName>
    <definedName name="Elektronik">#REF!</definedName>
    <definedName name="ELX" localSheetId="1">#REF!</definedName>
    <definedName name="ELX">#REF!</definedName>
    <definedName name="em">#REF!</definedName>
    <definedName name="EMPLOY._WELFARE">#REF!</definedName>
    <definedName name="emulsion">#REF!</definedName>
    <definedName name="engkupu">#REF!</definedName>
    <definedName name="Entr4">'[6]Bahan '!$F$139</definedName>
    <definedName name="ENTRANCE">#REF!</definedName>
    <definedName name="eol" localSheetId="1">#REF!</definedName>
    <definedName name="eol">#REF!</definedName>
    <definedName name="epoxyclear">#REF!</definedName>
    <definedName name="epoxyenamel">#REF!</definedName>
    <definedName name="equ">[8]Ahs.1!$K$1149</definedName>
    <definedName name="EQUIP___MACHINE">#REF!</definedName>
    <definedName name="EQUIP_RE_EXPORT">#REF!</definedName>
    <definedName name="EX">#REF!</definedName>
    <definedName name="Excel_BuiltIn__FilterDatabase_1">"$#REF!.$K$2:$L$2"</definedName>
    <definedName name="Excel_BuiltIn__FilterDatabase_10">#REF!</definedName>
    <definedName name="Excel_BuiltIn__FilterDatabase_2">#REF!</definedName>
    <definedName name="Excel_BuiltIn__FilterDatabase_6">#REF!</definedName>
    <definedName name="Excel_BuiltIn__FilterDatabase_7">#REF!</definedName>
    <definedName name="Excel_BuiltIn_Print_Area" localSheetId="1">#REF!</definedName>
    <definedName name="Excel_BuiltIn_Print_Area">#REF!</definedName>
    <definedName name="Excel_BuiltIn_Print_Area_0">"$#REF!.$B$2:$K$149"</definedName>
    <definedName name="Excel_BuiltIn_Print_Area_1" localSheetId="1">#REF!</definedName>
    <definedName name="Excel_BuiltIn_Print_Area_1">#REF!</definedName>
    <definedName name="Excel_BuiltIn_Print_Area_1_1" localSheetId="1">#REF!</definedName>
    <definedName name="Excel_BuiltIn_Print_Area_1_1">#REF!</definedName>
    <definedName name="Excel_BuiltIn_Print_Area_1_1_1">"$#REF!.$B$803:$G$1064"</definedName>
    <definedName name="Excel_BuiltIn_Print_Area_10">#REF!</definedName>
    <definedName name="Excel_BuiltIn_Print_Area_10_1" localSheetId="1">#REF!</definedName>
    <definedName name="Excel_BuiltIn_Print_Area_10_1">#REF!</definedName>
    <definedName name="Excel_BuiltIn_Print_Area_11">#REF!</definedName>
    <definedName name="Excel_BuiltIn_Print_Area_11_1" localSheetId="1">#REF!</definedName>
    <definedName name="Excel_BuiltIn_Print_Area_11_1">#REF!</definedName>
    <definedName name="Excel_BuiltIn_Print_Area_12">#REF!</definedName>
    <definedName name="Excel_BuiltIn_Print_Area_12_1" localSheetId="1">#REF!</definedName>
    <definedName name="Excel_BuiltIn_Print_Area_12_1">#REF!</definedName>
    <definedName name="Excel_BuiltIn_Print_Area_13_1" localSheetId="1">#REF!</definedName>
    <definedName name="Excel_BuiltIn_Print_Area_13_1">#REF!</definedName>
    <definedName name="Excel_BuiltIn_Print_Area_14_1" localSheetId="1">#REF!</definedName>
    <definedName name="Excel_BuiltIn_Print_Area_14_1">#REF!</definedName>
    <definedName name="Excel_BuiltIn_Print_Area_15_1" localSheetId="1">#REF!</definedName>
    <definedName name="Excel_BuiltIn_Print_Area_15_1">#REF!</definedName>
    <definedName name="Excel_BuiltIn_Print_Area_16_1" localSheetId="1">#REF!</definedName>
    <definedName name="Excel_BuiltIn_Print_Area_16_1">#REF!</definedName>
    <definedName name="Excel_BuiltIn_Print_Area_17_1" localSheetId="1">#REF!</definedName>
    <definedName name="Excel_BuiltIn_Print_Area_17_1">#REF!</definedName>
    <definedName name="Excel_BuiltIn_Print_Area_2">#REF!</definedName>
    <definedName name="Excel_BuiltIn_Print_Area_2_1" localSheetId="1">#REF!</definedName>
    <definedName name="Excel_BuiltIn_Print_Area_2_1">#REF!</definedName>
    <definedName name="Excel_BuiltIn_Print_Area_22_1" localSheetId="1">#REF!</definedName>
    <definedName name="Excel_BuiltIn_Print_Area_22_1">#REF!</definedName>
    <definedName name="Excel_BuiltIn_Print_Area_24" localSheetId="1">#REF!</definedName>
    <definedName name="Excel_BuiltIn_Print_Area_24">#REF!</definedName>
    <definedName name="Excel_BuiltIn_Print_Area_3_1" localSheetId="1">#REF!</definedName>
    <definedName name="Excel_BuiltIn_Print_Area_3_1">#REF!</definedName>
    <definedName name="Excel_BuiltIn_Print_Area_4">#REF!</definedName>
    <definedName name="Excel_BuiltIn_Print_Area_4_1" localSheetId="1">#REF!</definedName>
    <definedName name="Excel_BuiltIn_Print_Area_4_1">#REF!</definedName>
    <definedName name="Excel_BuiltIn_Print_Area_5" localSheetId="1">#REF!</definedName>
    <definedName name="Excel_BuiltIn_Print_Area_5">#REF!</definedName>
    <definedName name="Excel_BuiltIn_Print_Area_5_1" localSheetId="1">#REF!</definedName>
    <definedName name="Excel_BuiltIn_Print_Area_5_1">#REF!</definedName>
    <definedName name="Excel_BuiltIn_Print_Area_5_1_1">"$#REF!.$B$72:$AY$579"</definedName>
    <definedName name="Excel_BuiltIn_Print_Area_6">#REF!</definedName>
    <definedName name="Excel_BuiltIn_Print_Area_6_1" localSheetId="1">#REF!</definedName>
    <definedName name="Excel_BuiltIn_Print_Area_6_1">#REF!</definedName>
    <definedName name="Excel_BuiltIn_Print_Area_7_1" localSheetId="1">#REF!</definedName>
    <definedName name="Excel_BuiltIn_Print_Area_7_1">#REF!</definedName>
    <definedName name="Excel_BuiltIn_Print_Area_8_1" localSheetId="1">#REF!</definedName>
    <definedName name="Excel_BuiltIn_Print_Area_8_1">#REF!</definedName>
    <definedName name="Excel_BuiltIn_Print_Area_9">#REF!</definedName>
    <definedName name="Excel_BuiltIn_Print_Area_9_1" localSheetId="1">#REF!</definedName>
    <definedName name="Excel_BuiltIn_Print_Area_9_1">#REF!</definedName>
    <definedName name="Excel_BuiltIn_Print_Titles" localSheetId="1">#REF!</definedName>
    <definedName name="Excel_BuiltIn_Print_Titles">#REF!</definedName>
    <definedName name="Excel_BuiltIn_Print_Titles_1" localSheetId="1">#REF!</definedName>
    <definedName name="Excel_BuiltIn_Print_Titles_1">#REF!</definedName>
    <definedName name="Excel_BuiltIn_Print_Titles_10">#REF!</definedName>
    <definedName name="Excel_BuiltIn_Print_Titles_10_1" localSheetId="1">#REF!</definedName>
    <definedName name="Excel_BuiltIn_Print_Titles_10_1">#REF!</definedName>
    <definedName name="Excel_BuiltIn_Print_Titles_11">#REF!</definedName>
    <definedName name="Excel_BuiltIn_Print_Titles_11_1" localSheetId="1">#REF!</definedName>
    <definedName name="Excel_BuiltIn_Print_Titles_11_1">#REF!</definedName>
    <definedName name="Excel_BuiltIn_Print_Titles_12_1" localSheetId="1">#REF!</definedName>
    <definedName name="Excel_BuiltIn_Print_Titles_12_1">#REF!</definedName>
    <definedName name="Excel_BuiltIn_Print_Titles_13_1" localSheetId="1">#REF!</definedName>
    <definedName name="Excel_BuiltIn_Print_Titles_13_1">#REF!</definedName>
    <definedName name="Excel_BuiltIn_Print_Titles_14_1" localSheetId="1">#REF!</definedName>
    <definedName name="Excel_BuiltIn_Print_Titles_14_1">#REF!</definedName>
    <definedName name="Excel_BuiltIn_Print_Titles_16_1" localSheetId="1">#REF!</definedName>
    <definedName name="Excel_BuiltIn_Print_Titles_16_1">#REF!</definedName>
    <definedName name="Excel_BuiltIn_Print_Titles_18_1" localSheetId="1">#REF!</definedName>
    <definedName name="Excel_BuiltIn_Print_Titles_18_1">#REF!</definedName>
    <definedName name="Excel_BuiltIn_Print_Titles_2">#REF!</definedName>
    <definedName name="Excel_BuiltIn_Print_Titles_20_1" localSheetId="1">#REF!</definedName>
    <definedName name="Excel_BuiltIn_Print_Titles_20_1">#REF!</definedName>
    <definedName name="Excel_BuiltIn_Print_Titles_22" localSheetId="1">#REF!</definedName>
    <definedName name="Excel_BuiltIn_Print_Titles_22">#REF!</definedName>
    <definedName name="Excel_BuiltIn_Print_Titles_22_1" localSheetId="1">#REF!</definedName>
    <definedName name="Excel_BuiltIn_Print_Titles_22_1">#REF!</definedName>
    <definedName name="Excel_BuiltIn_Print_Titles_3">#REF!</definedName>
    <definedName name="Excel_BuiltIn_Print_Titles_3_1" localSheetId="1">#REF!</definedName>
    <definedName name="Excel_BuiltIn_Print_Titles_3_1">#REF!</definedName>
    <definedName name="Excel_BuiltIn_Print_Titles_4">#REF!</definedName>
    <definedName name="Excel_BuiltIn_Print_Titles_4_1" localSheetId="1">#REF!</definedName>
    <definedName name="Excel_BuiltIn_Print_Titles_4_1">#REF!</definedName>
    <definedName name="Excel_BuiltIn_Print_Titles_5">#REF!</definedName>
    <definedName name="Excel_BuiltIn_Print_Titles_5_1" localSheetId="1">#REF!</definedName>
    <definedName name="Excel_BuiltIn_Print_Titles_5_1">#REF!</definedName>
    <definedName name="Excel_BuiltIn_Print_Titles_6">#REF!</definedName>
    <definedName name="Excel_BuiltIn_Print_Titles_6_1" localSheetId="1">#REF!</definedName>
    <definedName name="Excel_BuiltIn_Print_Titles_6_1">#REF!</definedName>
    <definedName name="Excel_BuiltIn_Print_Titles_7_1" localSheetId="1">#REF!</definedName>
    <definedName name="Excel_BuiltIn_Print_Titles_7_1">#REF!</definedName>
    <definedName name="Excel_BuiltIn_Print_Titles_8_1" localSheetId="1">#REF!</definedName>
    <definedName name="Excel_BuiltIn_Print_Titles_8_1">#REF!</definedName>
    <definedName name="Excel_BuiltIn_Print_Titles_9">#REF!</definedName>
    <definedName name="Excel_BuiltIn_Print_Titles_9_1" localSheetId="1">#REF!</definedName>
    <definedName name="Excel_BuiltIn_Print_Titles_9_1">#REF!</definedName>
    <definedName name="EXCLUDE">#REF!</definedName>
    <definedName name="expenses" localSheetId="1">'[13]L-Mechanical'!#REF!</definedName>
    <definedName name="expenses">'[13]L-Mechanical'!#REF!</definedName>
    <definedName name="EXTRA" localSheetId="1">#REF!</definedName>
    <definedName name="EXTRA">#REF!</definedName>
    <definedName name="F">#REF!</definedName>
    <definedName name="f_hrd">#REF!</definedName>
    <definedName name="F_O">#REF!</definedName>
    <definedName name="F_S">#REF!</definedName>
    <definedName name="F_SL">#N/A</definedName>
    <definedName name="fa" localSheetId="1">#REF!</definedName>
    <definedName name="fa">#REF!</definedName>
    <definedName name="faab" localSheetId="1">#REF!</definedName>
    <definedName name="faab">#REF!</definedName>
    <definedName name="facm" localSheetId="1">#REF!</definedName>
    <definedName name="facm">#REF!</definedName>
    <definedName name="facp" localSheetId="1">#REF!</definedName>
    <definedName name="facp">#REF!</definedName>
    <definedName name="faeol" localSheetId="1">#REF!</definedName>
    <definedName name="faeol">#REF!</definedName>
    <definedName name="fahd" localSheetId="1">#REF!</definedName>
    <definedName name="fahd">#REF!</definedName>
    <definedName name="fahdt" localSheetId="1">#REF!</definedName>
    <definedName name="fahdt">#REF!</definedName>
    <definedName name="fahs" localSheetId="1">#REF!</definedName>
    <definedName name="fahs">#REF!</definedName>
    <definedName name="fail" localSheetId="1">#REF!</definedName>
    <definedName name="fail">#REF!</definedName>
    <definedName name="faitc" localSheetId="1">#REF!</definedName>
    <definedName name="faitc">#REF!</definedName>
    <definedName name="Fak.bend">#REF!</definedName>
    <definedName name="Fak.hook">#REF!</definedName>
    <definedName name="Fak.Ovrlp">#REF!</definedName>
    <definedName name="Fak.Waste.atas">#REF!</definedName>
    <definedName name="Fak.Waste.bwh">#REF!</definedName>
    <definedName name="faki" localSheetId="1">#REF!</definedName>
    <definedName name="faki">#REF!</definedName>
    <definedName name="faktd" localSheetId="1">#REF!</definedName>
    <definedName name="faktd">#REF!</definedName>
    <definedName name="Faktor_lt">#REF!</definedName>
    <definedName name="Faktor_Pls">#REF!</definedName>
    <definedName name="faktor_prelim">#REF!</definedName>
    <definedName name="fal">#REF!</definedName>
    <definedName name="fam" localSheetId="1">#REF!</definedName>
    <definedName name="fam">#REF!</definedName>
    <definedName name="famcp" localSheetId="1">#REF!</definedName>
    <definedName name="famcp">#REF!</definedName>
    <definedName name="Fan">#REF!</definedName>
    <definedName name="Fantec">#REF!</definedName>
    <definedName name="faoi" localSheetId="1">#REF!</definedName>
    <definedName name="faoi">#REF!</definedName>
    <definedName name="far" localSheetId="1">#REF!</definedName>
    <definedName name="far">#REF!</definedName>
    <definedName name="fasd" localSheetId="1">#REF!</definedName>
    <definedName name="fasd">#REF!</definedName>
    <definedName name="fasdt" localSheetId="1">#REF!</definedName>
    <definedName name="fasdt">#REF!</definedName>
    <definedName name="fat" localSheetId="1">#REF!</definedName>
    <definedName name="fat">#REF!</definedName>
    <definedName name="FB">#REF!</definedName>
    <definedName name="FCU">#REF!</definedName>
    <definedName name="fdgz" localSheetId="1">#REF!</definedName>
    <definedName name="fdgz">#REF!</definedName>
    <definedName name="fdTX1A">#REF!</definedName>
    <definedName name="fe">#REF!</definedName>
    <definedName name="feco25" localSheetId="1">#REF!</definedName>
    <definedName name="feco25">#REF!</definedName>
    <definedName name="fedc2" localSheetId="1">#REF!</definedName>
    <definedName name="fedc2">#REF!</definedName>
    <definedName name="fedc35" localSheetId="1">#REF!</definedName>
    <definedName name="fedc35">#REF!</definedName>
    <definedName name="FEE">#REF!</definedName>
    <definedName name="FEX" localSheetId="1">#REF!</definedName>
    <definedName name="FEX">#REF!</definedName>
    <definedName name="ff" localSheetId="1">#REF!</definedName>
    <definedName name="ff">#REF!</definedName>
    <definedName name="fffff" localSheetId="1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1">#REF!</definedName>
    <definedName name="FFX">#REF!</definedName>
    <definedName name="FGX" localSheetId="1">#REF!</definedName>
    <definedName name="FGX">#REF!</definedName>
    <definedName name="FHD">#REF!</definedName>
    <definedName name="fhr">#REF!</definedName>
    <definedName name="FHX" localSheetId="1">#REF!</definedName>
    <definedName name="FHX">#REF!</definedName>
    <definedName name="FIBER">#REF!</definedName>
    <definedName name="FIELD_EXPENSES">#REF!</definedName>
    <definedName name="FILLER">#REF!</definedName>
    <definedName name="FILLL" hidden="1">#REF!</definedName>
    <definedName name="fing">#REF!</definedName>
    <definedName name="Fire">#REF!</definedName>
    <definedName name="FIRST_FLOOR" localSheetId="1">#REF!</definedName>
    <definedName name="FIRST_FLOOR">#REF!</definedName>
    <definedName name="FIT">#REF!</definedName>
    <definedName name="FITFS">#REF!</definedName>
    <definedName name="FITT">#REF!</definedName>
    <definedName name="FJX" localSheetId="1">#REF!</definedName>
    <definedName name="FJX">#REF!</definedName>
    <definedName name="fkx" localSheetId="1">#REF!</definedName>
    <definedName name="fkx">#REF!</definedName>
    <definedName name="flex6">#REF!</definedName>
    <definedName name="flex8">#REF!</definedName>
    <definedName name="flex9">#REF!</definedName>
    <definedName name="flexduct10">#REF!</definedName>
    <definedName name="flexduct8">#REF!</definedName>
    <definedName name="flmh400" localSheetId="1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oorhard">#REF!</definedName>
    <definedName name="flx" localSheetId="1">#REF!</definedName>
    <definedName name="flx">#REF!</definedName>
    <definedName name="FM">#REF!</definedName>
    <definedName name="fn">#REF!</definedName>
    <definedName name="FO">#REF!</definedName>
    <definedName name="FOR">#REF!</definedName>
    <definedName name="form">"'file:///D:/nelsy/master/vo/form_vo.xls'#$f_1.$#REF!$#REF!"</definedName>
    <definedName name="form_k">#REF!</definedName>
    <definedName name="Formk">'[6]Bahan '!$F$173</definedName>
    <definedName name="formlt">#REF!</definedName>
    <definedName name="FP">#REF!</definedName>
    <definedName name="fr" localSheetId="1">#REF!</definedName>
    <definedName name="fr">#REF!</definedName>
    <definedName name="FRC">#REF!</definedName>
    <definedName name="FRC1X12">#REF!</definedName>
    <definedName name="FRC1X150">#REF!</definedName>
    <definedName name="frc2.1_5">[8]Ahs.1!$J$1315</definedName>
    <definedName name="FRC2X4X1X12BC70">#REF!</definedName>
    <definedName name="FRC3X2P5">#REF!</definedName>
    <definedName name="frc42115070">#REF!</definedName>
    <definedName name="frc4x10" localSheetId="1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150BC70">#REF!</definedName>
    <definedName name="frc4x1x400" localSheetId="1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1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1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1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50">#REF!</definedName>
    <definedName name="FRC4X50BC50">#REF!</definedName>
    <definedName name="frc4x95" localSheetId="1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1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1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1">#REF!</definedName>
    <definedName name="fs">#REF!</definedName>
    <definedName name="FSB">#REF!</definedName>
    <definedName name="FSDATA">#REF!</definedName>
    <definedName name="FST">#REF!</definedName>
    <definedName name="fsvd100" localSheetId="1">#REF!</definedName>
    <definedName name="fsvd100">#REF!</definedName>
    <definedName name="fsvd150" localSheetId="1">#REF!</definedName>
    <definedName name="fsvd150">#REF!</definedName>
    <definedName name="fsvd65" localSheetId="1">#REF!</definedName>
    <definedName name="fsvd65">#REF!</definedName>
    <definedName name="ftv1.5">#REF!</definedName>
    <definedName name="ftv2.5">#REF!</definedName>
    <definedName name="fum">#REF!</definedName>
    <definedName name="FURNITURE__FURNISHING" localSheetId="1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fxj1.25">#REF!</definedName>
    <definedName name="fxj1.5">#REF!</definedName>
    <definedName name="fxj2.5">#REF!</definedName>
    <definedName name="g_k">#REF!</definedName>
    <definedName name="gal">#REF!</definedName>
    <definedName name="GALI">#REF!</definedName>
    <definedName name="GALI_B">#REF!</definedName>
    <definedName name="GALI2">#REF!</definedName>
    <definedName name="Galian" localSheetId="1">#REF!</definedName>
    <definedName name="Galian">#REF!</definedName>
    <definedName name="galiandanurug">#REF!</definedName>
    <definedName name="GALIANTNH">#REF!</definedName>
    <definedName name="galimek">#REF!</definedName>
    <definedName name="GANDA">#REF!</definedName>
    <definedName name="GANDAA">#REF!</definedName>
    <definedName name="GARIS2">#REF!</definedName>
    <definedName name="gate2">#REF!</definedName>
    <definedName name="gate3">#REF!</definedName>
    <definedName name="gate4">#REF!</definedName>
    <definedName name="gate6">#REF!</definedName>
    <definedName name="gembok">#REF!</definedName>
    <definedName name="gendokglaz">#REF!</definedName>
    <definedName name="GENDOKNATUR">#REF!</definedName>
    <definedName name="genkerglaz">#REF!</definedName>
    <definedName name="genkernatur">#REF!</definedName>
    <definedName name="GENSET">#REF!</definedName>
    <definedName name="gentonglaz">#REF!</definedName>
    <definedName name="gentongnatur">#REF!</definedName>
    <definedName name="gentonpol">#REF!</definedName>
    <definedName name="gentonwar">#REF!</definedName>
    <definedName name="gf">#REF!</definedName>
    <definedName name="gh">'[14]Bill of Qty MEP'!$AG$285</definedName>
    <definedName name="GIP">#REF!</definedName>
    <definedName name="GIP_isolasi">#REF!</definedName>
    <definedName name="GIP_MED_ISL">#REF!</definedName>
    <definedName name="GIP_MED_JAKC">#REF!</definedName>
    <definedName name="gip40bakrie6">#REF!</definedName>
    <definedName name="gipbakrie0.5">#REF!</definedName>
    <definedName name="gipbakrie0.75">#REF!</definedName>
    <definedName name="gipbakrie1">#REF!</definedName>
    <definedName name="gipbakrie1.25">#REF!</definedName>
    <definedName name="gipbakrie1.5">#REF!</definedName>
    <definedName name="gipbakrie2">#REF!</definedName>
    <definedName name="gipbakrie2.5">#REF!</definedName>
    <definedName name="gipbakrie3">#REF!</definedName>
    <definedName name="gipbs40spindo0.5">#REF!</definedName>
    <definedName name="gipbs40spindo0.75">#REF!</definedName>
    <definedName name="gipbs40spindo1">#REF!</definedName>
    <definedName name="gipbs40spindo1.25">#REF!</definedName>
    <definedName name="gipbs40spindo1.5">#REF!</definedName>
    <definedName name="gipbs40spindo2">#REF!</definedName>
    <definedName name="gipbs40spindo2.5">#REF!</definedName>
    <definedName name="gipbs40spindo3">#REF!</definedName>
    <definedName name="gipbs40spindo4">#REF!</definedName>
    <definedName name="gipbs40spindo5">#REF!</definedName>
    <definedName name="gipbs40spindo6">#REF!</definedName>
    <definedName name="gipbs40spindo8">#REF!</definedName>
    <definedName name="gipbsppi0.5">#REF!</definedName>
    <definedName name="gipbsppi0.75">#REF!</definedName>
    <definedName name="gipbsppi1">#REF!</definedName>
    <definedName name="gipbsppi1.25">#REF!</definedName>
    <definedName name="gipbsppi1.5">#REF!</definedName>
    <definedName name="gipbsppi2">#REF!</definedName>
    <definedName name="gipbsppi2.5">#REF!</definedName>
    <definedName name="gipbsppi3">#REF!</definedName>
    <definedName name="gipbsppi4">#REF!</definedName>
    <definedName name="gipbsppi5">#REF!</definedName>
    <definedName name="gipbsppi6">#REF!</definedName>
    <definedName name="gipbsppi8">#REF!</definedName>
    <definedName name="gipmedppi0.5">#REF!</definedName>
    <definedName name="gipmedppi0.75">#REF!</definedName>
    <definedName name="gipmedppi1">#REF!</definedName>
    <definedName name="gipmedppi1.25">#REF!</definedName>
    <definedName name="gipmedppi1.5">#REF!</definedName>
    <definedName name="gipmedppi2">#REF!</definedName>
    <definedName name="gipmedppi2.5">#REF!</definedName>
    <definedName name="gipmedppi3">#REF!</definedName>
    <definedName name="gipmedppi4">#REF!</definedName>
    <definedName name="gipmedppi5">#REF!</definedName>
    <definedName name="gipmedppi6">#REF!</definedName>
    <definedName name="gipmedppi8">#REF!</definedName>
    <definedName name="gipmedspindo0.5">#REF!</definedName>
    <definedName name="gipmedspindo0.75">#REF!</definedName>
    <definedName name="gipmedspindo1">#REF!</definedName>
    <definedName name="gipmedspindo1.25">#REF!</definedName>
    <definedName name="gipmedspindo1.5">#REF!</definedName>
    <definedName name="gipmedspindo2">#REF!</definedName>
    <definedName name="gipmedspindo2.5">#REF!</definedName>
    <definedName name="gipmedspindo3">#REF!</definedName>
    <definedName name="gipmedspindo4">#REF!</definedName>
    <definedName name="gipmedspindo5">#REF!</definedName>
    <definedName name="gipmedspindo6">#REF!</definedName>
    <definedName name="gipmedspindo8">#REF!</definedName>
    <definedName name="gippi1">#REF!</definedName>
    <definedName name="gippib0.5">#REF!</definedName>
    <definedName name="gippib0.75">#REF!</definedName>
    <definedName name="gippib07.5">#REF!</definedName>
    <definedName name="gippib1">#REF!</definedName>
    <definedName name="gippib1.25">#REF!</definedName>
    <definedName name="gippib1.5">#REF!</definedName>
    <definedName name="gippib2">#REF!</definedName>
    <definedName name="gippib2.5">#REF!</definedName>
    <definedName name="gippib3">#REF!</definedName>
    <definedName name="gippib4">#REF!</definedName>
    <definedName name="gippib5">#REF!</definedName>
    <definedName name="gippib6">#REF!</definedName>
    <definedName name="gippib8">#REF!</definedName>
    <definedName name="gippiw0.5">#REF!</definedName>
    <definedName name="gippiw0.75">#REF!</definedName>
    <definedName name="gippiw1">#REF!</definedName>
    <definedName name="gippiw1.25">#REF!</definedName>
    <definedName name="gippiw1.5">#REF!</definedName>
    <definedName name="gippiw2">#REF!</definedName>
    <definedName name="gippiw2.5">#REF!</definedName>
    <definedName name="gippiw3">#REF!</definedName>
    <definedName name="gippiw4">#REF!</definedName>
    <definedName name="gippiw5">#REF!</definedName>
    <definedName name="gippiw6">#REF!</definedName>
    <definedName name="gippiw8">#REF!</definedName>
    <definedName name="gipppi0.5">#REF!</definedName>
    <definedName name="gipppi0.75">#REF!</definedName>
    <definedName name="gipppi1">#REF!</definedName>
    <definedName name="gipppi1.25">#REF!</definedName>
    <definedName name="gipppi1.5">#REF!</definedName>
    <definedName name="gipppi2">#REF!</definedName>
    <definedName name="gipppi2.5">#REF!</definedName>
    <definedName name="gipppi3">#REF!</definedName>
    <definedName name="gipppi4">#REF!</definedName>
    <definedName name="gipppi5">#REF!</definedName>
    <definedName name="gipppi6">#REF!</definedName>
    <definedName name="gipppi8">#REF!</definedName>
    <definedName name="GIU">#REF!</definedName>
    <definedName name="gjgj">#REF!</definedName>
    <definedName name="GL">#REF!</definedName>
    <definedName name="glassblock">#REF!</definedName>
    <definedName name="GlbS2">'[6]Bahan '!$F$455</definedName>
    <definedName name="gm">#REF!</definedName>
    <definedName name="GNok0">'[6]Bahan '!$F$441</definedName>
    <definedName name="GONDOLA">"$#REF!.$N$189"</definedName>
    <definedName name="GONDOLA_10">"$#REF!.$N$189"</definedName>
    <definedName name="GONDOLA_12">#REF!</definedName>
    <definedName name="GONDOLA_A">"$#REF!.$N$190"</definedName>
    <definedName name="GONDOLA_A_10">"$#REF!.$N$190"</definedName>
    <definedName name="GONDOLA_A_12">#REF!</definedName>
    <definedName name="GONDOLA_B">"$#REF!.$N$191"</definedName>
    <definedName name="GONDOLA_B_10">"$#REF!.$N$191"</definedName>
    <definedName name="GONDOLA_B_12">#REF!</definedName>
    <definedName name="GONDOLA_C">"$#REF!.$N$192"</definedName>
    <definedName name="GONDOLA_C_10">"$#REF!.$N$192"</definedName>
    <definedName name="GONDOLA_C_12">#REF!</definedName>
    <definedName name="gone" localSheetId="1">#REF!</definedName>
    <definedName name="gone">#REF!</definedName>
    <definedName name="govpd15" localSheetId="1">#REF!</definedName>
    <definedName name="govpd15">#REF!</definedName>
    <definedName name="gphp">[8]Ahs.2!$L$325</definedName>
    <definedName name="gr">#REF!</definedName>
    <definedName name="GRAND_PALEMBANG_HOTEL___PALEMBANG" localSheetId="1">#REF!</definedName>
    <definedName name="GRAND_PALEMBANG_HOTEL___PALEMBANG">#REF!</definedName>
    <definedName name="granit">#REF!</definedName>
    <definedName name="GRANIT_LT">#REF!</definedName>
    <definedName name="grc" localSheetId="1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ille">#REF!</definedName>
    <definedName name="GRNATP">#REF!</definedName>
    <definedName name="GRNPNL">#REF!</definedName>
    <definedName name="gron5">[8]Ahs.2!$L$54</definedName>
    <definedName name="GROUND_FLOOR" localSheetId="1">#REF!</definedName>
    <definedName name="GROUND_FLOOR">#REF!</definedName>
    <definedName name="grouting">#REF!</definedName>
    <definedName name="grstrpfc">#REF!</definedName>
    <definedName name="gs110g" localSheetId="1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1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1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1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1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SG">#REF!</definedName>
    <definedName name="GT">#REF!</definedName>
    <definedName name="gtanahbiasa" localSheetId="1">#REF!</definedName>
    <definedName name="gtanahbiasa">#REF!</definedName>
    <definedName name="GTberbatu" localSheetId="1">#REF!</definedName>
    <definedName name="GTberbatu">#REF!</definedName>
    <definedName name="gv">'[15]Analisa Upah &amp; Bahan Plum'!$Q$7</definedName>
    <definedName name="gv1p25">#REF!</definedName>
    <definedName name="gv1p5">#REF!</definedName>
    <definedName name="gv40spindo0.5">#REF!</definedName>
    <definedName name="gv40spindo0.75">#REF!</definedName>
    <definedName name="gv40spindo1">#REF!</definedName>
    <definedName name="gv40spindo1.25">#REF!</definedName>
    <definedName name="gv40spindo1.5">#REF!</definedName>
    <definedName name="gv40spindo2">#REF!</definedName>
    <definedName name="gv40spindo2.5">#REF!</definedName>
    <definedName name="gv40spindo3">#REF!</definedName>
    <definedName name="gv40spindo4">#REF!</definedName>
    <definedName name="gv40spindo5">#REF!</definedName>
    <definedName name="gv40spindo6">#REF!</definedName>
    <definedName name="gv40spindo8">#REF!</definedName>
    <definedName name="gvbersih0.5">#REF!</definedName>
    <definedName name="gvbersih0.75">#REF!</definedName>
    <definedName name="gvbersih1">#REF!</definedName>
    <definedName name="gvbersih1.25">#REF!</definedName>
    <definedName name="gvbersih1.5">#REF!</definedName>
    <definedName name="gvbersih2">#REF!</definedName>
    <definedName name="gvbersih2.5">#REF!</definedName>
    <definedName name="gvbersih3">#REF!</definedName>
    <definedName name="gvbersih4">#REF!</definedName>
    <definedName name="gvbersihkitz0.5">#REF!</definedName>
    <definedName name="gvbersihkitz0.75">#REF!</definedName>
    <definedName name="gvbersihkitz1">#REF!</definedName>
    <definedName name="gvbersihkitz1.25">#REF!</definedName>
    <definedName name="gvbersihkitz1.5">#REF!</definedName>
    <definedName name="gvbersihkitz2">#REF!</definedName>
    <definedName name="gvbersihkitz2.5">#REF!</definedName>
    <definedName name="gvbersihkitz3">#REF!</definedName>
    <definedName name="gvbersihkitz4">#REF!</definedName>
    <definedName name="gvbersihkz0.5">#REF!</definedName>
    <definedName name="gvbersihkz0.75">#REF!</definedName>
    <definedName name="gvbersihty0.5">#REF!</definedName>
    <definedName name="gvbersihty0.75">#REF!</definedName>
    <definedName name="gvbersihty1">#REF!</definedName>
    <definedName name="gvbersihty1.25">#REF!</definedName>
    <definedName name="gvbersihty1.5">#REF!</definedName>
    <definedName name="gvbersihty2">#REF!</definedName>
    <definedName name="gvbersihty2.5">#REF!</definedName>
    <definedName name="gvbersihty3">#REF!</definedName>
    <definedName name="gvbersihty4">#REF!</definedName>
    <definedName name="gvhydrant0.5">#REF!</definedName>
    <definedName name="gvhydrant0.75">#REF!</definedName>
    <definedName name="gvhydrant1">#REF!</definedName>
    <definedName name="gvhydrant1.25">#REF!</definedName>
    <definedName name="gvhydrant1.5">#REF!</definedName>
    <definedName name="gvhydrant2">#REF!</definedName>
    <definedName name="gvhydrant2.5">#REF!</definedName>
    <definedName name="gvhydrant3">#REF!</definedName>
    <definedName name="gvhydrant4">#REF!</definedName>
    <definedName name="gvhydrant5">#REF!</definedName>
    <definedName name="gvhydrant6">#REF!</definedName>
    <definedName name="gvhydrant8">#REF!</definedName>
    <definedName name="gvhydrantkitz0.5">#REF!</definedName>
    <definedName name="gvhydrantkitz0.75">#REF!</definedName>
    <definedName name="gvhydrantkitz1">#REF!</definedName>
    <definedName name="gvhydrantkitz1.25">#REF!</definedName>
    <definedName name="gvhydrantkitz1.5">#REF!</definedName>
    <definedName name="gvhydrantkitz2">#REF!</definedName>
    <definedName name="gvhydrantkitz2.5">#REF!</definedName>
    <definedName name="gvhydrantkitz3">#REF!</definedName>
    <definedName name="gvhydrantkitz4">#REF!</definedName>
    <definedName name="gvhydrantkitz5">#REF!</definedName>
    <definedName name="gvhydrantkitz6">#REF!</definedName>
    <definedName name="gvhydrantkitz8">#REF!</definedName>
    <definedName name="gvhydranty0.5">#REF!</definedName>
    <definedName name="gvhydranty0.75">#REF!</definedName>
    <definedName name="gvhydranty1">#REF!</definedName>
    <definedName name="gvhydranty1.25">#REF!</definedName>
    <definedName name="gvhydranty1.5">#REF!</definedName>
    <definedName name="gvhydranty10">#REF!</definedName>
    <definedName name="gvhydranty12">#REF!</definedName>
    <definedName name="gvhydranty2">#REF!</definedName>
    <definedName name="gvhydranty2.5">#REF!</definedName>
    <definedName name="gvhydranty3">#REF!</definedName>
    <definedName name="gvhydranty4">#REF!</definedName>
    <definedName name="gvhydranty5">#REF!</definedName>
    <definedName name="gvhydranty6">#REF!</definedName>
    <definedName name="gvhydranty8">#REF!</definedName>
    <definedName name="gyp">#REF!</definedName>
    <definedName name="Gypsm">'[6]Bahan '!$F$144</definedName>
    <definedName name="h">[0]!h</definedName>
    <definedName name="h_amplas_biasa">#REF!</definedName>
    <definedName name="h_amplas_niken">#REF!</definedName>
    <definedName name="h_batu_bata_lubang">#REF!</definedName>
    <definedName name="h_besi_beton">#REF!</definedName>
    <definedName name="h_bubungan_genteng_beton">#REF!</definedName>
    <definedName name="h_cat_dasar">#REF!</definedName>
    <definedName name="h_cat_kilat">#REF!</definedName>
    <definedName name="h_cat_meni_nippon">#REF!</definedName>
    <definedName name="h_cat_tembok">#REF!</definedName>
    <definedName name="h_celcon">#REF!</definedName>
    <definedName name="h_genteng_beton_lokal">#REF!</definedName>
    <definedName name="h_grendel">#REF!</definedName>
    <definedName name="h_jendela_58">#REF!</definedName>
    <definedName name="h_jendela_65">#REF!</definedName>
    <definedName name="h_jendela_70">#REF!</definedName>
    <definedName name="h_kawat_pengikat">#REF!</definedName>
    <definedName name="h_kayu_gelam">#REF!</definedName>
    <definedName name="h_kayu_kasau_5_7">#REF!</definedName>
    <definedName name="h_kayu_klas_ii">#REF!</definedName>
    <definedName name="h_kayu_klas_iii">#REF!</definedName>
    <definedName name="h_kayu_klas_iv">#REF!</definedName>
    <definedName name="h_kepala_tukang">#REF!</definedName>
    <definedName name="h_keramik_30_30">#REF!</definedName>
    <definedName name="h_koral_beton">#REF!</definedName>
    <definedName name="h_kusen_a1">#REF!</definedName>
    <definedName name="h_kusen_j2">#REF!</definedName>
    <definedName name="h_kusen_p1">#REF!</definedName>
    <definedName name="h_kusen_p2">#REF!</definedName>
    <definedName name="h_kusen_pj2a">#REF!</definedName>
    <definedName name="h_kusen_pj2b">#REF!</definedName>
    <definedName name="h_kusen_v2">#REF!</definedName>
    <definedName name="h_list_profil">#REF!</definedName>
    <definedName name="h_mandor">#REF!</definedName>
    <definedName name="h_minyak_cat">#REF!</definedName>
    <definedName name="h_paku_asbes">#REF!</definedName>
    <definedName name="h_paku_bermacam_macam_ukuran">#REF!</definedName>
    <definedName name="h_paku_beton">#REF!</definedName>
    <definedName name="h_paku_biasa">#REF!</definedName>
    <definedName name="h_paku_plywood">#REF!</definedName>
    <definedName name="h_paku_seng">#REF!</definedName>
    <definedName name="h_pekerja">#REF!</definedName>
    <definedName name="h_perekat">#REF!</definedName>
    <definedName name="h_pintu_dp">#REF!</definedName>
    <definedName name="h_pintu_dpls">#REF!</definedName>
    <definedName name="h_pintu_panil">#REF!</definedName>
    <definedName name="h_pipa_pvc_3">#REF!</definedName>
    <definedName name="h_pipa_pvc_4">#REF!</definedName>
    <definedName name="h_plamir_tembok">#REF!</definedName>
    <definedName name="h_plywood_3mm">#REF!</definedName>
    <definedName name="h_plywood_4mm">#REF!</definedName>
    <definedName name="h_semen_putih">#REF!</definedName>
    <definedName name="h_seng_7kaki">#REF!</definedName>
    <definedName name="h_seng_gelombang">#REF!</definedName>
    <definedName name="h_seng_plat">#REF!</definedName>
    <definedName name="h_steiger">#REF!</definedName>
    <definedName name="h_tanah_puru">#REF!</definedName>
    <definedName name="h_tanah_urug">#REF!</definedName>
    <definedName name="h_ter">#REF!</definedName>
    <definedName name="h_thinner">#REF!</definedName>
    <definedName name="h_tukang">#REF!</definedName>
    <definedName name="haha">[0]!haha</definedName>
    <definedName name="HAIII">[0]!HAIII</definedName>
    <definedName name="HAJIME">#REF!</definedName>
    <definedName name="HAND_I">#REF!</definedName>
    <definedName name="HAPUS20">#REF!</definedName>
    <definedName name="Harga">#REF!</definedName>
    <definedName name="HB">#REF!</definedName>
    <definedName name="hd">#REF!</definedName>
    <definedName name="Hdpx5">'[6]Bahan '!$F$140</definedName>
    <definedName name="hdw" localSheetId="1">#REF!</definedName>
    <definedName name="hdw">#REF!</definedName>
    <definedName name="HDY">#REF!</definedName>
    <definedName name="HEALTH___SAFETY">#REF!</definedName>
    <definedName name="helo">[0]!helo</definedName>
    <definedName name="hgfj">#REF!</definedName>
    <definedName name="hil" localSheetId="1">#REF!</definedName>
    <definedName name="hil">#REF!</definedName>
    <definedName name="hit">#REF!</definedName>
    <definedName name="hj">#REF!</definedName>
    <definedName name="Hmppl">'[6]Bahan '!$F$92</definedName>
    <definedName name="HORRY">#REF!</definedName>
    <definedName name="hrnspk">#REF!</definedName>
    <definedName name="hsp">[8]Ahs.1!$J$1189</definedName>
    <definedName name="hspt" localSheetId="1">#REF!</definedName>
    <definedName name="hspt">#REF!</definedName>
    <definedName name="hsut" localSheetId="1">#REF!</definedName>
    <definedName name="hsut">#REF!</definedName>
    <definedName name="hswt" localSheetId="1">#REF!</definedName>
    <definedName name="hswt">#REF!</definedName>
    <definedName name="HW">#REF!</definedName>
    <definedName name="I">#N/A</definedName>
    <definedName name="I.1">#REF!</definedName>
    <definedName name="I.2">#REF!</definedName>
    <definedName name="ibeam1">#REF!</definedName>
    <definedName name="ibeam10">#REF!</definedName>
    <definedName name="ibeam11">#REF!</definedName>
    <definedName name="ibeam12">#REF!</definedName>
    <definedName name="ibeam13">#REF!</definedName>
    <definedName name="ibeam14">#REF!</definedName>
    <definedName name="ibeam15">#REF!</definedName>
    <definedName name="ibeam2">#REF!</definedName>
    <definedName name="ibeam3">#REF!</definedName>
    <definedName name="ibeam4">#REF!</definedName>
    <definedName name="ibeam5">#REF!</definedName>
    <definedName name="ibeam6">#REF!</definedName>
    <definedName name="ibeam7">#REF!</definedName>
    <definedName name="ibeam8">#REF!</definedName>
    <definedName name="ibeam9">#REF!</definedName>
    <definedName name="icol1">#REF!</definedName>
    <definedName name="icol10">#REF!</definedName>
    <definedName name="icol11">#REF!</definedName>
    <definedName name="icol12">#REF!</definedName>
    <definedName name="icol13">#REF!</definedName>
    <definedName name="icol14">#REF!</definedName>
    <definedName name="icol15">#REF!</definedName>
    <definedName name="icol2">#REF!</definedName>
    <definedName name="icol3">#REF!</definedName>
    <definedName name="icol4">#REF!</definedName>
    <definedName name="icol5">#REF!</definedName>
    <definedName name="icol6">#REF!</definedName>
    <definedName name="icol7">#REF!</definedName>
    <definedName name="icol8">#REF!</definedName>
    <definedName name="icol9">#REF!</definedName>
    <definedName name="ifoot1">#REF!</definedName>
    <definedName name="ifoot10">#REF!</definedName>
    <definedName name="ifoot2">#REF!</definedName>
    <definedName name="ifoot3">#REF!</definedName>
    <definedName name="ifoot4">#REF!</definedName>
    <definedName name="ifoot5">#REF!</definedName>
    <definedName name="ifoot6">#REF!</definedName>
    <definedName name="ifoot7">#REF!</definedName>
    <definedName name="ifoot8">#REF!</definedName>
    <definedName name="ifoot9">#REF!</definedName>
    <definedName name="ihb" localSheetId="1">#REF!</definedName>
    <definedName name="ihb">#REF!</definedName>
    <definedName name="ihbl" localSheetId="1">#REF!</definedName>
    <definedName name="ihbl">#REF!</definedName>
    <definedName name="II">#REF!</definedName>
    <definedName name="II.1">#REF!</definedName>
    <definedName name="II.2">#REF!</definedName>
    <definedName name="II.3">#REF!</definedName>
    <definedName name="II.4">#REF!</definedName>
    <definedName name="II.5">#REF!</definedName>
    <definedName name="II.6">#REF!</definedName>
    <definedName name="III">#REF!</definedName>
    <definedName name="III.1">#REF!</definedName>
    <definedName name="III.2">#REF!</definedName>
    <definedName name="III.3">#REF!</definedName>
    <definedName name="III.4">#REF!</definedName>
    <definedName name="III.5">#REF!</definedName>
    <definedName name="ilm">[8]Ahs.1!$L$1271</definedName>
    <definedName name="im">#REF!</definedName>
    <definedName name="IMA">[0]!IMA</definedName>
    <definedName name="Impra">'[6]Bahan '!$F$84</definedName>
    <definedName name="Indek">#REF!</definedName>
    <definedName name="INDEX_ARS">#REF!</definedName>
    <definedName name="index_arsitektur">#REF!</definedName>
    <definedName name="INDEX_STR">#REF!</definedName>
    <definedName name="index2">#REF!</definedName>
    <definedName name="INDEXDETASIR">#REF!</definedName>
    <definedName name="INDEXLOKASI">#REF!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Inst">#REF!</definedName>
    <definedName name="instbox">#REF!</definedName>
    <definedName name="instceil">#REF!</definedName>
    <definedName name="INSTELP">#REF!</definedName>
    <definedName name="insthorn">#REF!</definedName>
    <definedName name="INSU">#REF!</definedName>
    <definedName name="INSURANCE">#REF!</definedName>
    <definedName name="inter">#REF!</definedName>
    <definedName name="INTRKM">#REF!</definedName>
    <definedName name="iprpt1">#REF!</definedName>
    <definedName name="iprpt10">#REF!</definedName>
    <definedName name="iprpt2">#REF!</definedName>
    <definedName name="iprpt3">#REF!</definedName>
    <definedName name="iprpt4">#REF!</definedName>
    <definedName name="iprpt5">#REF!</definedName>
    <definedName name="iprpt6">#REF!</definedName>
    <definedName name="iprpt7">#REF!</definedName>
    <definedName name="iprpt8">#REF!</definedName>
    <definedName name="iprpt9">#REF!</definedName>
    <definedName name="ISI">#REF!</definedName>
    <definedName name="islab1">#REF!</definedName>
    <definedName name="islab10">#REF!</definedName>
    <definedName name="islab11">#REF!</definedName>
    <definedName name="islab12">#REF!</definedName>
    <definedName name="islab13">#REF!</definedName>
    <definedName name="islab14">#REF!</definedName>
    <definedName name="islab15">#REF!</definedName>
    <definedName name="islab2">#REF!</definedName>
    <definedName name="islab3">#REF!</definedName>
    <definedName name="islab4">#REF!</definedName>
    <definedName name="islab5">#REF!</definedName>
    <definedName name="islab6">#REF!</definedName>
    <definedName name="islab7">#REF!</definedName>
    <definedName name="islab8">#REF!</definedName>
    <definedName name="islab9">#REF!</definedName>
    <definedName name="ITC">#REF!</definedName>
    <definedName name="ITEM">#REF!</definedName>
    <definedName name="ITEM_BARU">#REF!</definedName>
    <definedName name="IV">#REF!</definedName>
    <definedName name="IV.1">#REF!</definedName>
    <definedName name="IV.2">#REF!</definedName>
    <definedName name="IV.3">#REF!</definedName>
    <definedName name="IV.4">#REF!</definedName>
    <definedName name="IV.5">#REF!</definedName>
    <definedName name="IV.6">#REF!</definedName>
    <definedName name="iwall1">#REF!</definedName>
    <definedName name="iwall10">#REF!</definedName>
    <definedName name="iwall2">#REF!</definedName>
    <definedName name="iwall3">#REF!</definedName>
    <definedName name="iwall4">#REF!</definedName>
    <definedName name="iwall5">#REF!</definedName>
    <definedName name="iwall6">#REF!</definedName>
    <definedName name="iwall7">#REF!</definedName>
    <definedName name="iwall8">#REF!</definedName>
    <definedName name="iwall9">#REF!</definedName>
    <definedName name="IX">#REF!</definedName>
    <definedName name="IX.1">#REF!</definedName>
    <definedName name="IX.10">#REF!</definedName>
    <definedName name="IX.11">#REF!</definedName>
    <definedName name="IX.12">#REF!</definedName>
    <definedName name="IX.13">#REF!</definedName>
    <definedName name="IX.14">#REF!</definedName>
    <definedName name="IX.15">#REF!</definedName>
    <definedName name="IX.16">#REF!</definedName>
    <definedName name="IX.19">#REF!</definedName>
    <definedName name="IX.2">#REF!</definedName>
    <definedName name="IX.3">#REF!</definedName>
    <definedName name="IX.4">#REF!</definedName>
    <definedName name="IX.5">#REF!</definedName>
    <definedName name="IX.6">#REF!</definedName>
    <definedName name="IX.7">#REF!</definedName>
    <definedName name="IX.8">#REF!</definedName>
    <definedName name="IX.9">#REF!</definedName>
    <definedName name="JAJA">#REF!</definedName>
    <definedName name="JAKARTA_OFFICE">#REF!</definedName>
    <definedName name="JAPANESE_MESS">#REF!</definedName>
    <definedName name="JASA" localSheetId="1">#REF!</definedName>
    <definedName name="JASA">#REF!</definedName>
    <definedName name="jbfasb">[8]Ahs.1!$J$1284</definedName>
    <definedName name="jbts">[8]Ahs.1!$N$1189</definedName>
    <definedName name="JEFTA" localSheetId="1">#REF!</definedName>
    <definedName name="JEFTA">#REF!</definedName>
    <definedName name="JEND">#REF!</definedName>
    <definedName name="jhs">#REF!</definedName>
    <definedName name="jihjhkj">#REF!</definedName>
    <definedName name="jik" localSheetId="1">#REF!</definedName>
    <definedName name="jik">#REF!</definedName>
    <definedName name="jin">[8]Ahs.1!$M$1271</definedName>
    <definedName name="JJ" localSheetId="1">#REF!</definedName>
    <definedName name="JJ">#REF!</definedName>
    <definedName name="k">#REF!</definedName>
    <definedName name="K_100">#REF!</definedName>
    <definedName name="K_1520">#REF!</definedName>
    <definedName name="K_15204">#REF!</definedName>
    <definedName name="K_15205">#REF!</definedName>
    <definedName name="K_1540">#REF!</definedName>
    <definedName name="K_175">#REF!</definedName>
    <definedName name="K_2020">#REF!</definedName>
    <definedName name="K_20201">#REF!</definedName>
    <definedName name="K_20204">#REF!</definedName>
    <definedName name="K_20205">#REF!</definedName>
    <definedName name="K_2070">#REF!</definedName>
    <definedName name="K_20704">#REF!</definedName>
    <definedName name="K_20705">#REF!</definedName>
    <definedName name="K_225">#REF!</definedName>
    <definedName name="K_2525">#REF!</definedName>
    <definedName name="K_300">#REF!</definedName>
    <definedName name="K_3030">#REF!</definedName>
    <definedName name="K_30301">#REF!</definedName>
    <definedName name="K_3060">#REF!</definedName>
    <definedName name="K_30602">#REF!</definedName>
    <definedName name="K_30603">#REF!</definedName>
    <definedName name="k_350">#REF!</definedName>
    <definedName name="k_400">#REF!</definedName>
    <definedName name="K_4040">#REF!</definedName>
    <definedName name="K_70">#REF!</definedName>
    <definedName name="K_702">#REF!</definedName>
    <definedName name="K_704">#REF!</definedName>
    <definedName name="K_705">#REF!</definedName>
    <definedName name="K_7070">#REF!</definedName>
    <definedName name="K_7070B">#REF!</definedName>
    <definedName name="K_90">#REF!</definedName>
    <definedName name="K_903">#REF!</definedName>
    <definedName name="K_904">#REF!</definedName>
    <definedName name="K_905">#REF!</definedName>
    <definedName name="K_9090">#REF!</definedName>
    <definedName name="K_9090B">#REF!</definedName>
    <definedName name="K_DH">#REF!</definedName>
    <definedName name="k20p">#REF!</definedName>
    <definedName name="K225_">#REF!</definedName>
    <definedName name="K350_">#REF!</definedName>
    <definedName name="k40p">#REF!</definedName>
    <definedName name="k50p">#REF!</definedName>
    <definedName name="k60p">#REF!</definedName>
    <definedName name="kab" localSheetId="1">#REF!</definedName>
    <definedName name="kab">#REF!</definedName>
    <definedName name="kabel">#REF!</definedName>
    <definedName name="kabelbc10">#REF!</definedName>
    <definedName name="kabelbc120">#REF!</definedName>
    <definedName name="kabelbc16">#REF!</definedName>
    <definedName name="kabelbc25">#REF!</definedName>
    <definedName name="kabelbc35">#REF!</definedName>
    <definedName name="kabelbc4">#REF!</definedName>
    <definedName name="kabelbc50">#REF!</definedName>
    <definedName name="kabelbc6">#REF!</definedName>
    <definedName name="kabelbc70">#REF!</definedName>
    <definedName name="KACA_A">"$#REF!.$L$94"</definedName>
    <definedName name="KACA_A_10">"$#REF!.$L$94"</definedName>
    <definedName name="KACA_A_12">#REF!</definedName>
    <definedName name="KACA_B">"$#REF!.$L$95"</definedName>
    <definedName name="KACA_B_10">"$#REF!.$L$95"</definedName>
    <definedName name="KACA_B_12">#REF!</definedName>
    <definedName name="KACA_BASE">"$#REF!.$L$93"</definedName>
    <definedName name="KACA_BASE_10">"$#REF!.$L$93"</definedName>
    <definedName name="KACA_BASE_12">#REF!</definedName>
    <definedName name="KACA_C">"$#REF!.$L$96"</definedName>
    <definedName name="KACA_C_10">"$#REF!.$L$96"</definedName>
    <definedName name="KACA_C_12">#REF!</definedName>
    <definedName name="kacabe10">#REF!</definedName>
    <definedName name="kacabe5">#REF!</definedName>
    <definedName name="kacabe8">#REF!</definedName>
    <definedName name="KALI">"$#REF!.$J$25"</definedName>
    <definedName name="KALI_10">"$#REF!.$J$25"</definedName>
    <definedName name="KALI_12">#REF!</definedName>
    <definedName name="kamper">#REF!</definedName>
    <definedName name="kamperbalok">#REF!</definedName>
    <definedName name="kamperpapan">#REF!</definedName>
    <definedName name="kanstincar">#REF!</definedName>
    <definedName name="kanstinjalan">#REF!</definedName>
    <definedName name="kanstinluar">#REF!</definedName>
    <definedName name="karpet">#REF!</definedName>
    <definedName name="kawatbeton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1">#REF!</definedName>
    <definedName name="kb">#REF!</definedName>
    <definedName name="KBL">#REF!</definedName>
    <definedName name="Kbl.Bsr">#REF!</definedName>
    <definedName name="KBL.KCL">#REF!</definedName>
    <definedName name="KBL_BSR">#REF!</definedName>
    <definedName name="KBL_KCL">#REF!</definedName>
    <definedName name="kbs">#REF!</definedName>
    <definedName name="KBT">#REF!</definedName>
    <definedName name="KC">#REF!</definedName>
    <definedName name="kcl" localSheetId="1">#REF!</definedName>
    <definedName name="kcl">#REF!</definedName>
    <definedName name="kcs3w">#REF!</definedName>
    <definedName name="kcstw">#REF!</definedName>
    <definedName name="kd" localSheetId="1">#REF!</definedName>
    <definedName name="kd">#REF!</definedName>
    <definedName name="kdc">#REF!</definedName>
    <definedName name="KEAM">#REF!</definedName>
    <definedName name="keliling">#REF!</definedName>
    <definedName name="kellbas">#REF!</definedName>
    <definedName name="kellpodium">#REF!</definedName>
    <definedName name="kelltower">#REF!</definedName>
    <definedName name="KENEK_TRUK">#REF!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palapancang">#REF!</definedName>
    <definedName name="keram20">#REF!</definedName>
    <definedName name="keram30">#REF!</definedName>
    <definedName name="keram30polis">#REF!</definedName>
    <definedName name="keram30unpolis">#REF!</definedName>
    <definedName name="kerikil">#REF!</definedName>
    <definedName name="kerja" localSheetId="1">#REF!</definedName>
    <definedName name="kerja">#REF!</definedName>
    <definedName name="kfs" localSheetId="1">#REF!</definedName>
    <definedName name="kfs">#REF!</definedName>
    <definedName name="kgs" localSheetId="1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GT">#REF!</definedName>
    <definedName name="KH">#REF!</definedName>
    <definedName name="KHBORE">#REF!</definedName>
    <definedName name="khd">#REF!</definedName>
    <definedName name="KHSA">#REF!</definedName>
    <definedName name="khts">#REF!</definedName>
    <definedName name="kitc100x2x0.6" localSheetId="1">#REF!</definedName>
    <definedName name="kitc100x2x0.6">#REF!</definedName>
    <definedName name="kitc2x100x2x0.6" localSheetId="1">#REF!</definedName>
    <definedName name="kitc2x100x2x0.6">#REF!</definedName>
    <definedName name="kji" localSheetId="1">#REF!</definedName>
    <definedName name="kji">#REF!</definedName>
    <definedName name="kk">#REF!</definedName>
    <definedName name="kk10a" localSheetId="1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1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k">#REF!</definedName>
    <definedName name="kkkkk">#REF!</definedName>
    <definedName name="kkm" localSheetId="1">#REF!</definedName>
    <definedName name="kkm">#REF!</definedName>
    <definedName name="kknym">#REF!</definedName>
    <definedName name="kknymhy" localSheetId="1">#REF!</definedName>
    <definedName name="kknymhy">#REF!</definedName>
    <definedName name="KKR">#REF!</definedName>
    <definedName name="kkt">#REF!</definedName>
    <definedName name="kkts" localSheetId="1">#REF!</definedName>
    <definedName name="kkts">#REF!</definedName>
    <definedName name="KKUR">#REF!</definedName>
    <definedName name="KKY">#REF!</definedName>
    <definedName name="KL">#REF!</definedName>
    <definedName name="klb">#REF!</definedName>
    <definedName name="klm">#REF!</definedName>
    <definedName name="klp" localSheetId="1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LT">#REF!</definedName>
    <definedName name="KLTS">#REF!</definedName>
    <definedName name="km" localSheetId="1">#REF!</definedName>
    <definedName name="km">#REF!</definedName>
    <definedName name="kmcs">#REF!</definedName>
    <definedName name="kmm" localSheetId="1">#REF!</definedName>
    <definedName name="kmm">#REF!</definedName>
    <definedName name="kmts">#REF!</definedName>
    <definedName name="Knek" localSheetId="1">#REF!</definedName>
    <definedName name="Knek">#REF!</definedName>
    <definedName name="KNTRK2">#REF!</definedName>
    <definedName name="KNTRL">#REF!</definedName>
    <definedName name="KODE" localSheetId="1">#REF!</definedName>
    <definedName name="KODE">#REF!</definedName>
    <definedName name="KODE_BQ">#REF!</definedName>
    <definedName name="Kode_Wil">#REF!</definedName>
    <definedName name="KOEF">[16]Analisa!$L$10</definedName>
    <definedName name="KOEF_AUSD">#REF!</definedName>
    <definedName name="KOEF_EURO">#REF!</definedName>
    <definedName name="koef_rp">#REF!</definedName>
    <definedName name="KOEF_Yen">#REF!</definedName>
    <definedName name="koef1" localSheetId="1">#REF!</definedName>
    <definedName name="koef1">#REF!</definedName>
    <definedName name="koeflingg" localSheetId="1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1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1">#REF!</definedName>
    <definedName name="kof">#REF!</definedName>
    <definedName name="koi">#REF!</definedName>
    <definedName name="koling" localSheetId="1">#REF!</definedName>
    <definedName name="koling">#REF!</definedName>
    <definedName name="kond" localSheetId="1">#REF!</definedName>
    <definedName name="kond">#REF!</definedName>
    <definedName name="KOP">#REF!</definedName>
    <definedName name="KORAL">#REF!</definedName>
    <definedName name="KORAL_JAGUNG">#REF!</definedName>
    <definedName name="KORALBETON">#REF!</definedName>
    <definedName name="kout">#REF!</definedName>
    <definedName name="koutv">#REF!</definedName>
    <definedName name="kp_d12">#REF!</definedName>
    <definedName name="kpltk">#REF!</definedName>
    <definedName name="kpo">#REF!</definedName>
    <definedName name="KPP">#REF!</definedName>
    <definedName name="KPRAKTIS">#REF!</definedName>
    <definedName name="KPRAKTIS2">#REF!</definedName>
    <definedName name="krypton" localSheetId="1">[7]BQ!#REF!</definedName>
    <definedName name="krypton">[7]BQ!#REF!</definedName>
    <definedName name="KSAN">#REF!</definedName>
    <definedName name="KSINK_S">#REF!</definedName>
    <definedName name="ksk" localSheetId="1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l">#REF!</definedName>
    <definedName name="ksp">#REF!</definedName>
    <definedName name="ksr">#REF!</definedName>
    <definedName name="kst" localSheetId="1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">#REF!</definedName>
    <definedName name="Ktbb">[6]Upah!$E$25</definedName>
    <definedName name="Ktbs">[6]Upah!$E$22</definedName>
    <definedName name="Ktbt">[6]Upah!$E$13</definedName>
    <definedName name="Ktca">[6]Upah!$E$19</definedName>
    <definedName name="KTK">#REF!</definedName>
    <definedName name="KTK_BS">#REF!</definedName>
    <definedName name="KTK_BT">#REF!</definedName>
    <definedName name="KTK_CAT">#REF!</definedName>
    <definedName name="KTK_GL">#REF!</definedName>
    <definedName name="KTK_KRM">#REF!</definedName>
    <definedName name="KTK_KY">#REF!</definedName>
    <definedName name="Ktky">[6]Upah!$E$16</definedName>
    <definedName name="ktpm" localSheetId="1">#REF!</definedName>
    <definedName name="ktpm">#REF!</definedName>
    <definedName name="KU">#REF!</definedName>
    <definedName name="kuas2.5">#REF!</definedName>
    <definedName name="kuasrool8">#REF!</definedName>
    <definedName name="KURANG">#REF!</definedName>
    <definedName name="KUSEN__PINTU__JENDELA__ALAT_ALAT_PENGGANTUNG_DAN_CURTAIN_WALL" localSheetId="1">#REF!</definedName>
    <definedName name="KUSEN__PINTU__JENDELA__ALAT_ALAT_PENGGANTUNG_DAN_CURTAIN_WALL">#REF!</definedName>
    <definedName name="KUSEN_A">"$#REF!.$L$55"</definedName>
    <definedName name="KUSEN_A_10">"$#REF!.$L$55"</definedName>
    <definedName name="KUSEN_A_12">#REF!</definedName>
    <definedName name="KUSEN_B">"$#REF!.$L$56"</definedName>
    <definedName name="KUSEN_B_10">"$#REF!.$L$56"</definedName>
    <definedName name="KUSEN_B_12">#REF!</definedName>
    <definedName name="KUSEN_BASE">"$#REF!.$L$54"</definedName>
    <definedName name="KUSEN_BASE_10">"$#REF!.$L$54"</definedName>
    <definedName name="KUSEN_BASE_12">#REF!</definedName>
    <definedName name="KUSEN_C">"$#REF!.$L$57"</definedName>
    <definedName name="KUSEN_C_10">"$#REF!.$L$57"</definedName>
    <definedName name="KUSEN_C_12">#REF!</definedName>
    <definedName name="kutp">#REF!</definedName>
    <definedName name="KV">#REF!</definedName>
    <definedName name="kvc">#REF!</definedName>
    <definedName name="Kwas3">'[6]Bahan '!$F$76</definedName>
    <definedName name="kwh1st" localSheetId="1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1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wtbton">#REF!</definedName>
    <definedName name="ky" localSheetId="1">#REF!</definedName>
    <definedName name="ky">#REF!</definedName>
    <definedName name="Kytrt">'[6]Bahan '!$F$108</definedName>
    <definedName name="kyuborneo">#REF!</definedName>
    <definedName name="L_A">"$#REF!.$L$227"</definedName>
    <definedName name="L_A_10">"$#REF!.$L$227"</definedName>
    <definedName name="L_A_12">#REF!</definedName>
    <definedName name="L_B">"$#REF!.$L$228"</definedName>
    <definedName name="L_B_10">"$#REF!.$L$228"</definedName>
    <definedName name="L_B_12">#REF!</definedName>
    <definedName name="L_BASE">"$#REF!.$L$226"</definedName>
    <definedName name="L_BASE_10">"$#REF!.$L$226"</definedName>
    <definedName name="L_BASE_12">#REF!</definedName>
    <definedName name="L_C">"$#REF!.$L$229"</definedName>
    <definedName name="L_C_10">"$#REF!.$L$229"</definedName>
    <definedName name="L_C_12">#REF!</definedName>
    <definedName name="l1ti50" localSheetId="1">#REF!</definedName>
    <definedName name="l1ti50">#REF!</definedName>
    <definedName name="l1ti60" localSheetId="1">#REF!</definedName>
    <definedName name="l1ti60">#REF!</definedName>
    <definedName name="l3l100" localSheetId="1">#REF!</definedName>
    <definedName name="l3l100">#REF!</definedName>
    <definedName name="l3l50" localSheetId="1">#REF!</definedName>
    <definedName name="l3l50">#REF!</definedName>
    <definedName name="l3l60" localSheetId="1">#REF!</definedName>
    <definedName name="l3l60">#REF!</definedName>
    <definedName name="l3l70" localSheetId="1">#REF!</definedName>
    <definedName name="l3l70">#REF!</definedName>
    <definedName name="l3l80" localSheetId="1">#REF!</definedName>
    <definedName name="l3l80">#REF!</definedName>
    <definedName name="l3ld100" localSheetId="1">#REF!</definedName>
    <definedName name="l3ld100">#REF!</definedName>
    <definedName name="l3ld50" localSheetId="1">#REF!</definedName>
    <definedName name="l3ld50">#REF!</definedName>
    <definedName name="l3ld60" localSheetId="1">#REF!</definedName>
    <definedName name="l3ld60">#REF!</definedName>
    <definedName name="l3ld70" localSheetId="1">#REF!</definedName>
    <definedName name="l3ld70">#REF!</definedName>
    <definedName name="l3ld80" localSheetId="1">#REF!</definedName>
    <definedName name="l3ld80">#REF!</definedName>
    <definedName name="l3ti50" localSheetId="1">#REF!</definedName>
    <definedName name="l3ti50">#REF!</definedName>
    <definedName name="l3ti60" localSheetId="1">#REF!</definedName>
    <definedName name="l3ti60">#REF!</definedName>
    <definedName name="l3ti80" localSheetId="1">#REF!</definedName>
    <definedName name="l3ti80">#REF!</definedName>
    <definedName name="l3tisf50" localSheetId="1">#REF!</definedName>
    <definedName name="l3tisf50">#REF!</definedName>
    <definedName name="l3tisf60" localSheetId="1">#REF!</definedName>
    <definedName name="l3tisf60">#REF!</definedName>
    <definedName name="LABO">#REF!</definedName>
    <definedName name="LABOUR_CAMP">#REF!</definedName>
    <definedName name="Lacak">#REF!</definedName>
    <definedName name="Lamp">#REF!</definedName>
    <definedName name="Lampu">#REF!</definedName>
    <definedName name="LANTAI">#REF!</definedName>
    <definedName name="LANTAI_K">#REF!</definedName>
    <definedName name="lantai_kerja">#REF!</definedName>
    <definedName name="LANTAI_P3" localSheetId="1">#REF!</definedName>
    <definedName name="LANTAI_P3">#REF!</definedName>
    <definedName name="lantkrj">#REF!</definedName>
    <definedName name="LAPISI" localSheetId="1">#REF!</definedName>
    <definedName name="LAPISI">#REF!</definedName>
    <definedName name="LDPL9">#REF!</definedName>
    <definedName name="LE">#REF!</definedName>
    <definedName name="leb" localSheetId="1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GAL_WELFARE">#REF!</definedName>
    <definedName name="Lelco">#REF!</definedName>
    <definedName name="lemkayu">#REF!</definedName>
    <definedName name="LemKn">'[6]Bahan '!$F$386</definedName>
    <definedName name="LemPt">'[6]Bahan '!$F$385</definedName>
    <definedName name="lgld100" localSheetId="1">#REF!</definedName>
    <definedName name="lgld100">#REF!</definedName>
    <definedName name="lgld70" localSheetId="1">#REF!</definedName>
    <definedName name="lgld70">#REF!</definedName>
    <definedName name="lgld80" localSheetId="1">#REF!</definedName>
    <definedName name="lgld80">#REF!</definedName>
    <definedName name="lgti50" localSheetId="1">#REF!</definedName>
    <definedName name="lgti50">#REF!</definedName>
    <definedName name="lgti60" localSheetId="1">#REF!</definedName>
    <definedName name="lgti60">#REF!</definedName>
    <definedName name="lgti70" localSheetId="1">#REF!</definedName>
    <definedName name="lgti70">#REF!</definedName>
    <definedName name="lgtisf50" localSheetId="1">#REF!</definedName>
    <definedName name="lgtisf50">#REF!</definedName>
    <definedName name="lgtisf60" localSheetId="1">#REF!</definedName>
    <definedName name="lgtisf60">#REF!</definedName>
    <definedName name="LIFT">#REF!</definedName>
    <definedName name="LISTRIK">#REF!</definedName>
    <definedName name="LK">#REF!</definedName>
    <definedName name="LK_PLASTIK">#REF!</definedName>
    <definedName name="ll">#REF!</definedName>
    <definedName name="LOAD">#REF!</definedName>
    <definedName name="LOBBY" localSheetId="1">#REF!</definedName>
    <definedName name="LOBBY">#REF!</definedName>
    <definedName name="LOBY_A">"$#REF!.$#REF!$#REF!"</definedName>
    <definedName name="LOBY_A_10">"$#REF!.$#REF!$#REF!"</definedName>
    <definedName name="LOBY_A_12">#REF!</definedName>
    <definedName name="LOBY_B">"$#REF!.$#REF!$#REF!"</definedName>
    <definedName name="LOBY_B_10">"$#REF!.$#REF!$#REF!"</definedName>
    <definedName name="LOBY_B_12">#REF!</definedName>
    <definedName name="LOBY_BASE">"$#REF!.$#REF!$#REF!"</definedName>
    <definedName name="LOBY_BASE_10">"$#REF!.$#REF!$#REF!"</definedName>
    <definedName name="LOBY_BASE_12">#REF!</definedName>
    <definedName name="LOBY_C">"$#REF!.$#REF!$#REF!"</definedName>
    <definedName name="LOBY_C_10">"$#REF!.$#REF!$#REF!"</definedName>
    <definedName name="LOBY_C_12">#REF!</definedName>
    <definedName name="Log">#REF!</definedName>
    <definedName name="Logo">#REF!</definedName>
    <definedName name="lp" localSheetId="1">#REF!</definedName>
    <definedName name="lp">#REF!</definedName>
    <definedName name="lp100nb">#REF!</definedName>
    <definedName name="lp36nb">#REF!</definedName>
    <definedName name="lsc">#REF!</definedName>
    <definedName name="lt">#REF!</definedName>
    <definedName name="ltkerja" localSheetId="1">#REF!</definedName>
    <definedName name="ltkerja">#REF!</definedName>
    <definedName name="luas">#REF!</definedName>
    <definedName name="Luas_Bangunan" localSheetId="1">#REF!</definedName>
    <definedName name="Luas_Bangunan">#REF!</definedName>
    <definedName name="luasbas">#REF!</definedName>
    <definedName name="luaspodium">#REF!</definedName>
    <definedName name="luasstr">#REF!</definedName>
    <definedName name="LUASTOTAL">#REF!</definedName>
    <definedName name="luastower">#REF!</definedName>
    <definedName name="m" localSheetId="1">#REF!</definedName>
    <definedName name="m">#REF!</definedName>
    <definedName name="M.1">#REF!</definedName>
    <definedName name="M.10">#REF!</definedName>
    <definedName name="M.100">#REF!</definedName>
    <definedName name="M.101">#REF!</definedName>
    <definedName name="M.102">#REF!</definedName>
    <definedName name="M.103">#REF!</definedName>
    <definedName name="M.104">#REF!</definedName>
    <definedName name="M.105">#REF!</definedName>
    <definedName name="M.106">#REF!</definedName>
    <definedName name="M.107">#REF!</definedName>
    <definedName name="M.108">#REF!</definedName>
    <definedName name="M.109">#REF!</definedName>
    <definedName name="M.11">#REF!</definedName>
    <definedName name="M.110">#REF!</definedName>
    <definedName name="M.111">#REF!</definedName>
    <definedName name="M.112">#REF!</definedName>
    <definedName name="M.113">#REF!</definedName>
    <definedName name="M.114">#REF!</definedName>
    <definedName name="M.115">#REF!</definedName>
    <definedName name="M.116">#REF!</definedName>
    <definedName name="M.117">#REF!</definedName>
    <definedName name="M.118">#REF!</definedName>
    <definedName name="M.119">#REF!</definedName>
    <definedName name="M.12">#REF!</definedName>
    <definedName name="M.120">#REF!</definedName>
    <definedName name="M.121">#REF!</definedName>
    <definedName name="M.122">#REF!</definedName>
    <definedName name="M.123">#REF!</definedName>
    <definedName name="M.124">#REF!</definedName>
    <definedName name="M.125">#REF!</definedName>
    <definedName name="M.126">#REF!</definedName>
    <definedName name="M.127">#REF!</definedName>
    <definedName name="M.128">#REF!</definedName>
    <definedName name="M.129">#REF!</definedName>
    <definedName name="M.13">#REF!</definedName>
    <definedName name="M.130">#REF!</definedName>
    <definedName name="M.131">#REF!</definedName>
    <definedName name="M.132">#REF!</definedName>
    <definedName name="M.133">#REF!</definedName>
    <definedName name="M.134">#REF!</definedName>
    <definedName name="M.135">#REF!</definedName>
    <definedName name="M.136">#REF!</definedName>
    <definedName name="M.137">#REF!</definedName>
    <definedName name="M.138">#REF!</definedName>
    <definedName name="M.139">#REF!</definedName>
    <definedName name="M.14">#REF!</definedName>
    <definedName name="M.140">#REF!</definedName>
    <definedName name="M.141">#REF!</definedName>
    <definedName name="M.142">#REF!</definedName>
    <definedName name="M.143">#REF!</definedName>
    <definedName name="M.144">#REF!</definedName>
    <definedName name="M.145">#REF!</definedName>
    <definedName name="M.146">#REF!</definedName>
    <definedName name="M.147">#REF!</definedName>
    <definedName name="M.148">#REF!</definedName>
    <definedName name="M.149">#REF!</definedName>
    <definedName name="M.15">#REF!</definedName>
    <definedName name="M.150">#REF!</definedName>
    <definedName name="M.151">#REF!</definedName>
    <definedName name="M.152">#REF!</definedName>
    <definedName name="M.153">#REF!</definedName>
    <definedName name="M.16">#REF!</definedName>
    <definedName name="M.17">#REF!</definedName>
    <definedName name="M.18">#REF!</definedName>
    <definedName name="M.19">#REF!</definedName>
    <definedName name="M.2">#REF!</definedName>
    <definedName name="M.20">#REF!</definedName>
    <definedName name="M.21">#REF!</definedName>
    <definedName name="M.22">#REF!</definedName>
    <definedName name="M.23">#REF!</definedName>
    <definedName name="M.24">#REF!</definedName>
    <definedName name="M.25">#REF!</definedName>
    <definedName name="M.26">#REF!</definedName>
    <definedName name="M.27">#REF!</definedName>
    <definedName name="M.28">#REF!</definedName>
    <definedName name="M.29">#REF!</definedName>
    <definedName name="M.3">#REF!</definedName>
    <definedName name="M.30">#REF!</definedName>
    <definedName name="M.31">#REF!</definedName>
    <definedName name="M.32">#REF!</definedName>
    <definedName name="M.33">#REF!</definedName>
    <definedName name="M.34">#REF!</definedName>
    <definedName name="M.35">#REF!</definedName>
    <definedName name="M.36">#REF!</definedName>
    <definedName name="M.37">#REF!</definedName>
    <definedName name="M.38">#REF!</definedName>
    <definedName name="M.39">#REF!</definedName>
    <definedName name="M.4">#REF!</definedName>
    <definedName name="M.40">#REF!</definedName>
    <definedName name="M.41">#REF!</definedName>
    <definedName name="M.42">#REF!</definedName>
    <definedName name="M.43">#REF!</definedName>
    <definedName name="M.44">#REF!</definedName>
    <definedName name="M.45">#REF!</definedName>
    <definedName name="M.46">#REF!</definedName>
    <definedName name="M.47">#REF!</definedName>
    <definedName name="M.48">#REF!</definedName>
    <definedName name="M.49">#REF!</definedName>
    <definedName name="M.5">#REF!</definedName>
    <definedName name="M.50">#REF!</definedName>
    <definedName name="M.51">#REF!</definedName>
    <definedName name="M.52">#REF!</definedName>
    <definedName name="M.53">#REF!</definedName>
    <definedName name="M.54">#REF!</definedName>
    <definedName name="M.55">#REF!</definedName>
    <definedName name="M.56">#REF!</definedName>
    <definedName name="M.57">#REF!</definedName>
    <definedName name="M.58">#REF!</definedName>
    <definedName name="M.59">#REF!</definedName>
    <definedName name="M.6">#REF!</definedName>
    <definedName name="M.60">#REF!</definedName>
    <definedName name="M.61">#REF!</definedName>
    <definedName name="M.62">#REF!</definedName>
    <definedName name="M.63">#REF!</definedName>
    <definedName name="M.64">#REF!</definedName>
    <definedName name="M.65">#REF!</definedName>
    <definedName name="M.66">#REF!</definedName>
    <definedName name="M.67">#REF!</definedName>
    <definedName name="M.68">#REF!</definedName>
    <definedName name="M.69">#REF!</definedName>
    <definedName name="M.7">#REF!</definedName>
    <definedName name="M.70">#REF!</definedName>
    <definedName name="M.71">#REF!</definedName>
    <definedName name="M.72">#REF!</definedName>
    <definedName name="M.73">#REF!</definedName>
    <definedName name="M.74">#REF!</definedName>
    <definedName name="M.75">#REF!</definedName>
    <definedName name="M.76">#REF!</definedName>
    <definedName name="M.77">#REF!</definedName>
    <definedName name="M.78">#REF!</definedName>
    <definedName name="M.79">#REF!</definedName>
    <definedName name="M.8">#REF!</definedName>
    <definedName name="M.80">#REF!</definedName>
    <definedName name="M.81">#REF!</definedName>
    <definedName name="M.82">#REF!</definedName>
    <definedName name="M.83">#REF!</definedName>
    <definedName name="M.84">#REF!</definedName>
    <definedName name="M.85">#REF!</definedName>
    <definedName name="M.86">#REF!</definedName>
    <definedName name="M.87">#REF!</definedName>
    <definedName name="M.88">#REF!</definedName>
    <definedName name="M.89">#REF!</definedName>
    <definedName name="M.9">#REF!</definedName>
    <definedName name="M.90">#REF!</definedName>
    <definedName name="M.91">#REF!</definedName>
    <definedName name="M.92">#REF!</definedName>
    <definedName name="M.93">#REF!</definedName>
    <definedName name="M.94">#REF!</definedName>
    <definedName name="M.95">#REF!</definedName>
    <definedName name="M.96">#REF!</definedName>
    <definedName name="M.97">#REF!</definedName>
    <definedName name="M.98">#REF!</definedName>
    <definedName name="M.99">#REF!</definedName>
    <definedName name="M_12">#REF!</definedName>
    <definedName name="M_RP">#REF!</definedName>
    <definedName name="M_Rp_Wil">#REF!</definedName>
    <definedName name="M_Rp_Will">#REF!</definedName>
    <definedName name="M_US">#REF!</definedName>
    <definedName name="M_US_Wil">#REF!</definedName>
    <definedName name="M_US_Will">#REF!</definedName>
    <definedName name="MA">[0]!MA</definedName>
    <definedName name="ma3.240">[8]Ahs.1!$L$1163</definedName>
    <definedName name="MAINTENANCE">#REF!</definedName>
    <definedName name="Malat">#REF!</definedName>
    <definedName name="MAN">[0]!MAN</definedName>
    <definedName name="Mand">[6]Upah!$E$26</definedName>
    <definedName name="MANDOR">#REF!</definedName>
    <definedName name="mar">#REF!</definedName>
    <definedName name="mark_up" localSheetId="1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_UpA">#REF!</definedName>
    <definedName name="Mark_UpB">#REF!</definedName>
    <definedName name="MARKUP" localSheetId="1">#REF!</definedName>
    <definedName name="MARKUP">#REF!</definedName>
    <definedName name="Markup_Pek">#REF!</definedName>
    <definedName name="Markup_Upah">#REF!</definedName>
    <definedName name="marmer">#REF!</definedName>
    <definedName name="mat" localSheetId="1">#REF!</definedName>
    <definedName name="mat">#REF!</definedName>
    <definedName name="Material_List">#REF!</definedName>
    <definedName name="matrix">#REF!</definedName>
    <definedName name="mbesi">#REF!</definedName>
    <definedName name="Mbeton">#REF!</definedName>
    <definedName name="mcfa">[8]Ahs.2!$L$633</definedName>
    <definedName name="mcs">#REF!</definedName>
    <definedName name="MD">#REF!</definedName>
    <definedName name="mdffa">[8]Ahs.1!$I$1284</definedName>
    <definedName name="mdfts">[8]Ahs.1!$I$1202</definedName>
    <definedName name="MDR">#REF!</definedName>
    <definedName name="ME" localSheetId="1">#REF!</definedName>
    <definedName name="ME">#REF!</definedName>
    <definedName name="mekanik">#REF!</definedName>
    <definedName name="MEKANIKAL">#REF!</definedName>
    <definedName name="Menik">'[6]Bahan '!$F$94</definedName>
    <definedName name="meranti">#REF!</definedName>
    <definedName name="MESS_JAKARTA">#REF!</definedName>
    <definedName name="MESS_U.PANDANG">#REF!</definedName>
    <definedName name="mff">#REF!</definedName>
    <definedName name="MG">#REF!</definedName>
    <definedName name="MISC">#REF!</definedName>
    <definedName name="MISC._FEILD_EXP">#REF!</definedName>
    <definedName name="MISC._TEMP">#REF!</definedName>
    <definedName name="MiSol">'[6]Bahan '!$F$689</definedName>
    <definedName name="mjasa">#REF!</definedName>
    <definedName name="Mlmik">'[6]Bahan '!$F$89</definedName>
    <definedName name="MM" localSheetId="1">#REF!</definedName>
    <definedName name="MM">#REF!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e">#REF!</definedName>
    <definedName name="MMM" localSheetId="1">#REF!</definedName>
    <definedName name="MMM">#REF!</definedName>
    <definedName name="MMMMM">#REF!</definedName>
    <definedName name="MNTR">#REF!</definedName>
    <definedName name="mould_oil">#REF!</definedName>
    <definedName name="MP">#REF!</definedName>
    <definedName name="mpa">[8]Ahs.1!$J$1149</definedName>
    <definedName name="mpb">[8]Ahs.1!$J$1271</definedName>
    <definedName name="mpl">#REF!</definedName>
    <definedName name="MRT">#REF!</definedName>
    <definedName name="MRT_MCB">#REF!</definedName>
    <definedName name="MRT_MCP">#REF!</definedName>
    <definedName name="mrtr">#REF!</definedName>
    <definedName name="mts">#REF!</definedName>
    <definedName name="multiplek_12">#REF!</definedName>
    <definedName name="multiplek_15">#REF!</definedName>
    <definedName name="multiplek_18">#REF!</definedName>
    <definedName name="multiplek_9">#REF!</definedName>
    <definedName name="mum">#REF!</definedName>
    <definedName name="Muph">#REF!</definedName>
    <definedName name="N">#N/A</definedName>
    <definedName name="N2XSBY1X1X95">#REF!</definedName>
    <definedName name="N2XSY1X95">#REF!</definedName>
    <definedName name="NA">#REF!</definedName>
    <definedName name="natimah">#REF!</definedName>
    <definedName name="nbm" localSheetId="1">#REF!</definedName>
    <definedName name="nbm">#REF!</definedName>
    <definedName name="Nilai">#REF!</definedName>
    <definedName name="Nilai_Wil">#REF!</definedName>
    <definedName name="NilaiExt">#REF!</definedName>
    <definedName name="NilaiExt_Wil">#REF!</definedName>
    <definedName name="NilaiTakur">#REF!</definedName>
    <definedName name="NilaiTakur_Wil">#REF!</definedName>
    <definedName name="NOIFS">#REF!</definedName>
    <definedName name="NOIP">#REF!</definedName>
    <definedName name="NOIT">#REF!</definedName>
    <definedName name="NOMFS">#REF!</definedName>
    <definedName name="NOMOR1">#REF!</definedName>
    <definedName name="NOMOR14">#REF!</definedName>
    <definedName name="NOMP">#REF!</definedName>
    <definedName name="NOMT">#REF!</definedName>
    <definedName name="notes">#REF!</definedName>
    <definedName name="Nusagolfres">[0]!Nusagolfres</definedName>
    <definedName name="nya1.5">#REF!</definedName>
    <definedName name="NYA1C">#REF!</definedName>
    <definedName name="nya2.5">#REF!</definedName>
    <definedName name="nyfgby21.5">#REF!</definedName>
    <definedName name="nyfgby210">#REF!</definedName>
    <definedName name="nyfgby216">#REF!</definedName>
    <definedName name="nyfgby22.5">#REF!</definedName>
    <definedName name="nyfgby24">#REF!</definedName>
    <definedName name="nyfgby26">#REF!</definedName>
    <definedName name="nyfgby31.5">#REF!</definedName>
    <definedName name="nyfgby310">#REF!</definedName>
    <definedName name="nyfgby316">#REF!</definedName>
    <definedName name="nyfgby32.5">#REF!</definedName>
    <definedName name="nyfgby325">#REF!</definedName>
    <definedName name="nyfgby335">#REF!</definedName>
    <definedName name="nyfgby34">#REF!</definedName>
    <definedName name="nyfgby350">#REF!</definedName>
    <definedName name="nyfgby36">#REF!</definedName>
    <definedName name="nyfgby3x6lt" localSheetId="1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1.5">#REF!</definedName>
    <definedName name="nyfgby410">#REF!</definedName>
    <definedName name="nyfgby4120">#REF!</definedName>
    <definedName name="nyfgby4150">#REF!</definedName>
    <definedName name="nyfgby416">#REF!</definedName>
    <definedName name="nyfgby4185">#REF!</definedName>
    <definedName name="nyfgby42.5">#REF!</definedName>
    <definedName name="nyfgby4240">#REF!</definedName>
    <definedName name="nyfgby425">#REF!</definedName>
    <definedName name="nyfgby4300">#REF!</definedName>
    <definedName name="nyfgby435">#REF!</definedName>
    <definedName name="nyfgby44">#REF!</definedName>
    <definedName name="nyfgby450">#REF!</definedName>
    <definedName name="nyfgby46">#REF!</definedName>
    <definedName name="nyfgby470">#REF!</definedName>
    <definedName name="nyfgby495">#REF!</definedName>
    <definedName name="nyfgby4x6lt" localSheetId="1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1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1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21.5">#REF!</definedName>
    <definedName name="nym22.5">#REF!</definedName>
    <definedName name="NYM2C">#REF!</definedName>
    <definedName name="nym31.5">#REF!</definedName>
    <definedName name="nym32.5">#REF!</definedName>
    <definedName name="nym32.5con">#REF!</definedName>
    <definedName name="nym34con">#REF!</definedName>
    <definedName name="nym3x2.5flt" localSheetId="1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m41.5">#REF!</definedName>
    <definedName name="nym42.5">#REF!</definedName>
    <definedName name="nymhy">#REF!</definedName>
    <definedName name="nymhy3x1p5">#REF!</definedName>
    <definedName name="nymhy3x2p5">#REF!</definedName>
    <definedName name="nymhy51.5con">#REF!</definedName>
    <definedName name="nyy11x1x500" localSheetId="1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1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1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1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1X185">#REF!</definedName>
    <definedName name="NYY1X240">#REF!</definedName>
    <definedName name="NYY1X300">#REF!</definedName>
    <definedName name="NYY1X400">#REF!</definedName>
    <definedName name="NYY1X500">#REF!</definedName>
    <definedName name="nyy2.40.1_5">[8]Ahs.1!$I$1315</definedName>
    <definedName name="nyy21.5">#REF!</definedName>
    <definedName name="nyy21x1x500" localSheetId="1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2.5">#REF!</definedName>
    <definedName name="nyy2415070">#REF!</definedName>
    <definedName name="nyy25x1x500" localSheetId="1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1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2X4X4X185BC70">#REF!</definedName>
    <definedName name="nyy3.2_5">[8]Ahs.1!$I$1230</definedName>
    <definedName name="nyy31.5">#REF!</definedName>
    <definedName name="nyy32.5">#REF!</definedName>
    <definedName name="nyy34con">#REF!</definedName>
    <definedName name="NYY3X4X1X240">#REF!</definedName>
    <definedName name="NYY3X4X1X400BC70">#REF!</definedName>
    <definedName name="nyy3x6" localSheetId="1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1.5">#REF!</definedName>
    <definedName name="nyy410nya10">#REF!</definedName>
    <definedName name="nyy4120nya70">#REF!</definedName>
    <definedName name="nyy41240nya120">#REF!</definedName>
    <definedName name="nyy416nya16">#REF!</definedName>
    <definedName name="nyy42.5">#REF!</definedName>
    <definedName name="nyy42.5nya2.5">#REF!</definedName>
    <definedName name="nyy42115070">#REF!</definedName>
    <definedName name="nyy4212470">#REF!</definedName>
    <definedName name="nyy435nya35">#REF!</definedName>
    <definedName name="nyy44nya4">#REF!</definedName>
    <definedName name="nyy46nya6">#REF!</definedName>
    <definedName name="nyy4x10" localSheetId="1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0BC10">#REF!</definedName>
    <definedName name="nyy4x120" localSheetId="1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1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6BC16">#REF!</definedName>
    <definedName name="nyy4x185" localSheetId="1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1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1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1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1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35">#REF!</definedName>
    <definedName name="NYY4X35BC35">#REF!</definedName>
    <definedName name="NYY4X4">#REF!</definedName>
    <definedName name="NYY4X4X1X500BC70">#REF!</definedName>
    <definedName name="nyy4x50" localSheetId="1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50BC35">#REF!</definedName>
    <definedName name="NYY4X50BC50">#REF!</definedName>
    <definedName name="NYY4X6">#REF!</definedName>
    <definedName name="NYY4X6BC6">#REF!</definedName>
    <definedName name="nyy4x70" localSheetId="1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70BC50">#REF!</definedName>
    <definedName name="nyy4x95" localSheetId="1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1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4X1X500">#REF!</definedName>
    <definedName name="nyy5x6" localSheetId="1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1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1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NYY8X4X1X500">#REF!</definedName>
    <definedName name="Ø10">#REF!</definedName>
    <definedName name="Ø12">#REF!</definedName>
    <definedName name="Ø6">#REF!</definedName>
    <definedName name="Ø8">#REF!</definedName>
    <definedName name="obeam1">#REF!</definedName>
    <definedName name="obeam10">#REF!</definedName>
    <definedName name="obeam11">#REF!</definedName>
    <definedName name="obeam12">#REF!</definedName>
    <definedName name="obeam13">#REF!</definedName>
    <definedName name="obeam14">#REF!</definedName>
    <definedName name="obeam15">#REF!</definedName>
    <definedName name="obeam2">#REF!</definedName>
    <definedName name="obeam3">#REF!</definedName>
    <definedName name="obeam4">#REF!</definedName>
    <definedName name="obeam5">#REF!</definedName>
    <definedName name="obeam6">#REF!</definedName>
    <definedName name="obeam7">#REF!</definedName>
    <definedName name="obeam8">#REF!</definedName>
    <definedName name="obeam9">#REF!</definedName>
    <definedName name="OBSTRC">#REF!</definedName>
    <definedName name="ocol1">#REF!</definedName>
    <definedName name="ocol10">#REF!</definedName>
    <definedName name="ocol11">#REF!</definedName>
    <definedName name="ocol12">#REF!</definedName>
    <definedName name="ocol13">#REF!</definedName>
    <definedName name="ocol14">#REF!</definedName>
    <definedName name="ocol15">#REF!</definedName>
    <definedName name="ocol2">#REF!</definedName>
    <definedName name="ocol3">#REF!</definedName>
    <definedName name="ocol4">#REF!</definedName>
    <definedName name="ocol5">#REF!</definedName>
    <definedName name="ocol6">#REF!</definedName>
    <definedName name="ocol7">#REF!</definedName>
    <definedName name="ocol8">#REF!</definedName>
    <definedName name="ocol9">#REF!</definedName>
    <definedName name="OFFICE_SUPPLY">#REF!</definedName>
    <definedName name="ofoot1">#REF!</definedName>
    <definedName name="ofoot10">#REF!</definedName>
    <definedName name="ofoot2">#REF!</definedName>
    <definedName name="ofoot3">#REF!</definedName>
    <definedName name="ofoot4">#REF!</definedName>
    <definedName name="ofoot5">#REF!</definedName>
    <definedName name="ofoot6">#REF!</definedName>
    <definedName name="ofoot7">#REF!</definedName>
    <definedName name="ofoot8">#REF!</definedName>
    <definedName name="ofoot9">#REF!</definedName>
    <definedName name="ofset">#REF!</definedName>
    <definedName name="ohd">#REF!</definedName>
    <definedName name="OIL___FUEL">#REF!</definedName>
    <definedName name="ok" localSheetId="1">#REF!</definedName>
    <definedName name="ok">#REF!</definedName>
    <definedName name="Oker_">'[6]Bahan '!$F$77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">#REF!</definedName>
    <definedName name="OPERATING_EQUIPMENT" localSheetId="1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PERATION_COST">#REF!</definedName>
    <definedName name="operator">#REF!</definedName>
    <definedName name="OPERATOR_ALAT_BESAR">#REF!</definedName>
    <definedName name="OPR">#REF!</definedName>
    <definedName name="oprpt1">#REF!</definedName>
    <definedName name="oprpt10">#REF!</definedName>
    <definedName name="oprpt2">#REF!</definedName>
    <definedName name="oprpt3">#REF!</definedName>
    <definedName name="oprpt4">#REF!</definedName>
    <definedName name="oprpt5">#REF!</definedName>
    <definedName name="oprpt6">#REF!</definedName>
    <definedName name="oprpt7">#REF!</definedName>
    <definedName name="oprpt8">#REF!</definedName>
    <definedName name="oprpt9">#REF!</definedName>
    <definedName name="OSAE4">'[6]Bahan '!$F$692</definedName>
    <definedName name="oslab1">#REF!</definedName>
    <definedName name="oslab10">#REF!</definedName>
    <definedName name="oslab11">#REF!</definedName>
    <definedName name="oslab12">#REF!</definedName>
    <definedName name="oslab13">#REF!</definedName>
    <definedName name="oslab14">#REF!</definedName>
    <definedName name="oslab15">#REF!</definedName>
    <definedName name="oslab2">#REF!</definedName>
    <definedName name="oslab3">#REF!</definedName>
    <definedName name="oslab4">#REF!</definedName>
    <definedName name="oslab5">#REF!</definedName>
    <definedName name="oslab6">#REF!</definedName>
    <definedName name="oslab7">#REF!</definedName>
    <definedName name="oslab8">#REF!</definedName>
    <definedName name="oslab9">#REF!</definedName>
    <definedName name="ot" localSheetId="1">#REF!</definedName>
    <definedName name="ot">#REF!</definedName>
    <definedName name="OUT">#REF!</definedName>
    <definedName name="OUTLT">#REF!</definedName>
    <definedName name="outv">#REF!</definedName>
    <definedName name="outvl">#REF!</definedName>
    <definedName name="overpal">#REF!</definedName>
    <definedName name="owall1">#REF!</definedName>
    <definedName name="owall10">#REF!</definedName>
    <definedName name="owall2">#REF!</definedName>
    <definedName name="owall3">#REF!</definedName>
    <definedName name="owall4">#REF!</definedName>
    <definedName name="owall5">#REF!</definedName>
    <definedName name="owall6">#REF!</definedName>
    <definedName name="owall7">#REF!</definedName>
    <definedName name="owall8">#REF!</definedName>
    <definedName name="owall9">#REF!</definedName>
    <definedName name="OWARI">#REF!</definedName>
    <definedName name="p_d">#REF!</definedName>
    <definedName name="p_d1">#REF!</definedName>
    <definedName name="p_psg">#REF!</definedName>
    <definedName name="p_trafo">#REF!</definedName>
    <definedName name="p_urug">#REF!</definedName>
    <definedName name="p1ti50" localSheetId="1">#REF!</definedName>
    <definedName name="p1ti50">#REF!</definedName>
    <definedName name="p1ti60" localSheetId="1">#REF!</definedName>
    <definedName name="p1ti60">#REF!</definedName>
    <definedName name="p1ti70" localSheetId="1">#REF!</definedName>
    <definedName name="p1ti70">#REF!</definedName>
    <definedName name="p1ti80" localSheetId="1">#REF!</definedName>
    <definedName name="p1ti80">#REF!</definedName>
    <definedName name="p1tif50" localSheetId="1">#REF!</definedName>
    <definedName name="p1tif50">#REF!</definedName>
    <definedName name="p2ti50" localSheetId="1">#REF!</definedName>
    <definedName name="p2ti50">#REF!</definedName>
    <definedName name="p2ti60" localSheetId="1">#REF!</definedName>
    <definedName name="p2ti60">#REF!</definedName>
    <definedName name="p2ti70" localSheetId="1">#REF!</definedName>
    <definedName name="p2ti70">#REF!</definedName>
    <definedName name="p2ti80" localSheetId="1">#REF!</definedName>
    <definedName name="p2ti80">#REF!</definedName>
    <definedName name="p2tif50" localSheetId="1">#REF!</definedName>
    <definedName name="p2tif50">#REF!</definedName>
    <definedName name="p3al50" localSheetId="1">#REF!</definedName>
    <definedName name="p3al50">#REF!</definedName>
    <definedName name="p3al60" localSheetId="1">#REF!</definedName>
    <definedName name="p3al60">#REF!</definedName>
    <definedName name="p3al70" localSheetId="1">#REF!</definedName>
    <definedName name="p3al70">#REF!</definedName>
    <definedName name="p3al80" localSheetId="1">#REF!</definedName>
    <definedName name="p3al80">#REF!</definedName>
    <definedName name="p3ati50" localSheetId="1">#REF!</definedName>
    <definedName name="p3ati50">#REF!</definedName>
    <definedName name="p3ati60" localSheetId="1">#REF!</definedName>
    <definedName name="p3ati60">#REF!</definedName>
    <definedName name="p3atif50" localSheetId="1">#REF!</definedName>
    <definedName name="p3atif50">#REF!</definedName>
    <definedName name="p3atifr50" localSheetId="1">#REF!</definedName>
    <definedName name="p3atifr50">#REF!</definedName>
    <definedName name="p3atifr60" localSheetId="1">#REF!</definedName>
    <definedName name="p3atifr60">#REF!</definedName>
    <definedName name="p3ti50" localSheetId="1">#REF!</definedName>
    <definedName name="p3ti50">#REF!</definedName>
    <definedName name="p3ti60" localSheetId="1">#REF!</definedName>
    <definedName name="p3ti60">#REF!</definedName>
    <definedName name="p3ti70" localSheetId="1">#REF!</definedName>
    <definedName name="p3ti70">#REF!</definedName>
    <definedName name="p3ti80" localSheetId="1">#REF!</definedName>
    <definedName name="p3ti80">#REF!</definedName>
    <definedName name="p3tif50" localSheetId="1">#REF!</definedName>
    <definedName name="p3tif50">#REF!</definedName>
    <definedName name="pa" localSheetId="1">#REF!</definedName>
    <definedName name="pa">#REF!</definedName>
    <definedName name="PA_TR">#REF!</definedName>
    <definedName name="pa6.240">[8]Ahs.1!$I$1149</definedName>
    <definedName name="Paanstm" localSheetId="1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1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1">#REF!</definedName>
    <definedName name="pabf125">#REF!</definedName>
    <definedName name="pabf150" localSheetId="1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1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1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1">#REF!</definedName>
    <definedName name="pabf65">#REF!</definedName>
    <definedName name="pabf80" localSheetId="1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0Q2">#REF!</definedName>
    <definedName name="PAciDd" localSheetId="1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IN">#REF!</definedName>
    <definedName name="pair10">#REF!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1">#REF!</definedName>
    <definedName name="paket">#REF!</definedName>
    <definedName name="pakf100" localSheetId="1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1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1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">#REF!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N">#REF!</definedName>
    <definedName name="panel">#REF!</definedName>
    <definedName name="PANJ">#REF!</definedName>
    <definedName name="papan" localSheetId="1">#REF!</definedName>
    <definedName name="papan">#REF!</definedName>
    <definedName name="part">#REF!</definedName>
    <definedName name="PARTISI">#REF!</definedName>
    <definedName name="pas">[0]!pas</definedName>
    <definedName name="PasBouwp" localSheetId="1">#REF!</definedName>
    <definedName name="PasBouwp">#REF!</definedName>
    <definedName name="pasbs4" localSheetId="1">#REF!</definedName>
    <definedName name="pasbs4">#REF!</definedName>
    <definedName name="pasbt12" localSheetId="1">#REF!</definedName>
    <definedName name="pasbt12">#REF!</definedName>
    <definedName name="PasBtKl" localSheetId="1">#REF!</definedName>
    <definedName name="PasBtKl">#REF!</definedName>
    <definedName name="PASIR_P">#REF!</definedName>
    <definedName name="PasPk">'[6]Bahan '!$F$16</definedName>
    <definedName name="pavblock6">#REF!</definedName>
    <definedName name="pavblock8">#REF!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">#REF!</definedName>
    <definedName name="PB_BAK">#REF!</definedName>
    <definedName name="PB_CO">#REF!</definedName>
    <definedName name="PB_GIP">#REF!</definedName>
    <definedName name="PB_METER">#REF!</definedName>
    <definedName name="PB_POMPA">#REF!</definedName>
    <definedName name="PB_PVC">#REF!</definedName>
    <definedName name="PB_RD">#REF!</definedName>
    <definedName name="PB_VCHECK">#REF!</definedName>
    <definedName name="PB_VENT">#REF!</definedName>
    <definedName name="PB_VFLEX">#REF!</definedName>
    <definedName name="PB_VFOOT">#REF!</definedName>
    <definedName name="PB_VGATE">#REF!</definedName>
    <definedName name="PB_VSTRAINER">#REF!</definedName>
    <definedName name="pbb">[8]Ahs.2!$L$387</definedName>
    <definedName name="PBBu24" localSheetId="1">#REF!</definedName>
    <definedName name="PBBu24">#REF!</definedName>
    <definedName name="PBBU39" localSheetId="1">#REF!</definedName>
    <definedName name="PBBU39">#REF!</definedName>
    <definedName name="PBekM" localSheetId="1">#REF!</definedName>
    <definedName name="PBekM">#REF!</definedName>
    <definedName name="PBekP" localSheetId="1">#REF!</definedName>
    <definedName name="PBekP">#REF!</definedName>
    <definedName name="PBetBks" localSheetId="1">#REF!</definedName>
    <definedName name="PBetBks">#REF!</definedName>
    <definedName name="PBetFun" localSheetId="1">#REF!</definedName>
    <definedName name="PBetFun">#REF!</definedName>
    <definedName name="PBetPl" localSheetId="1">#REF!</definedName>
    <definedName name="PBetPl">#REF!</definedName>
    <definedName name="PBetPr" localSheetId="1">#REF!</definedName>
    <definedName name="PBetPr">#REF!</definedName>
    <definedName name="PBetStr" localSheetId="1">#REF!</definedName>
    <definedName name="PBetStr">#REF!</definedName>
    <definedName name="pbondek" localSheetId="1">#REF!</definedName>
    <definedName name="pbondek">#REF!</definedName>
    <definedName name="PBouwp" localSheetId="1">#REF!</definedName>
    <definedName name="PBouwp">#REF!</definedName>
    <definedName name="PBRC_M4">#REF!</definedName>
    <definedName name="PBRC_M5">#REF!</definedName>
    <definedName name="pbsf100" localSheetId="1">#REF!</definedName>
    <definedName name="pbsf100">#REF!</definedName>
    <definedName name="pbsf150" localSheetId="1">#REF!</definedName>
    <definedName name="pbsf150">#REF!</definedName>
    <definedName name="pbsf65" localSheetId="1">#REF!</definedName>
    <definedName name="pbsf65">#REF!</definedName>
    <definedName name="pbsf80" localSheetId="1">#REF!</definedName>
    <definedName name="pbsf80">#REF!</definedName>
    <definedName name="PBSiku" localSheetId="1">#REF!</definedName>
    <definedName name="PBSiku">#REF!</definedName>
    <definedName name="PBTempel" localSheetId="1">#REF!</definedName>
    <definedName name="PBTempel">#REF!</definedName>
    <definedName name="pbtk14" localSheetId="1">#REF!</definedName>
    <definedName name="pbtk14">#REF!</definedName>
    <definedName name="pbtki14" localSheetId="1">#REF!</definedName>
    <definedName name="pbtki14">#REF!</definedName>
    <definedName name="PBtKl14" localSheetId="1">#REF!</definedName>
    <definedName name="PBtKl14">#REF!</definedName>
    <definedName name="PBtKl15" localSheetId="1">#REF!</definedName>
    <definedName name="PBtKl15">#REF!</definedName>
    <definedName name="PBtM2" localSheetId="1">#REF!</definedName>
    <definedName name="PBtM2">#REF!</definedName>
    <definedName name="PBtM2K" localSheetId="1">#REF!</definedName>
    <definedName name="PBtM2K">#REF!</definedName>
    <definedName name="PBtM3" localSheetId="1">#REF!</definedName>
    <definedName name="PBtM3">#REF!</definedName>
    <definedName name="PBtM3K" localSheetId="1">#REF!</definedName>
    <definedName name="PBtM3K">#REF!</definedName>
    <definedName name="PBtM4" localSheetId="1">#REF!</definedName>
    <definedName name="PBtM4">#REF!</definedName>
    <definedName name="PBtM4K" localSheetId="1">#REF!</definedName>
    <definedName name="PBtM4K">#REF!</definedName>
    <definedName name="PBtX4" localSheetId="1">#REF!</definedName>
    <definedName name="PBtX4">#REF!</definedName>
    <definedName name="pc" localSheetId="1">#REF!</definedName>
    <definedName name="pc">#REF!</definedName>
    <definedName name="PC_1">#REF!</definedName>
    <definedName name="PC_2">#REF!</definedName>
    <definedName name="PC_3">#REF!</definedName>
    <definedName name="PC_3C">#REF!</definedName>
    <definedName name="PC_DOLK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1">#REF!</definedName>
    <definedName name="PCatIC">#REF!</definedName>
    <definedName name="PCatKy" localSheetId="1">#REF!</definedName>
    <definedName name="PCatKy">#REF!</definedName>
    <definedName name="PCatVn" localSheetId="1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CNO">#REF!</definedName>
    <definedName name="PD_TR">#REF!</definedName>
    <definedName name="PDESC21">#REF!</definedName>
    <definedName name="PDESC22">#REF!</definedName>
    <definedName name="PDESC23">#REF!</definedName>
    <definedName name="PDESC41">#REF!</definedName>
    <definedName name="PDESC42">#REF!</definedName>
    <definedName name="PDESC43">#REF!</definedName>
    <definedName name="PDESC43u">#REF!</definedName>
    <definedName name="PDLP">#REF!</definedName>
    <definedName name="PDLS1">#REF!</definedName>
    <definedName name="PDLS2">#REF!</definedName>
    <definedName name="PDnKc" localSheetId="1">#REF!</definedName>
    <definedName name="PDnKc">#REF!</definedName>
    <definedName name="PDnKcJt" localSheetId="1">#REF!</definedName>
    <definedName name="PDnKcJt">#REF!</definedName>
    <definedName name="PDRP">#REF!</definedName>
    <definedName name="PDS" localSheetId="1">#REF!</definedName>
    <definedName name="PDS">#REF!</definedName>
    <definedName name="PE">#REF!</definedName>
    <definedName name="PECF">#REF!</definedName>
    <definedName name="PECL">#REF!</definedName>
    <definedName name="PEK" localSheetId="1">#REF!</definedName>
    <definedName name="PEK">#REF!</definedName>
    <definedName name="PEKERJA">#REF!</definedName>
    <definedName name="PEKERJA_SETENGAH_TERAMPIL">#REF!</definedName>
    <definedName name="PEKERJA_TERAMPIL">#REF!</definedName>
    <definedName name="PEKERJAAN__A_C" localSheetId="1">#REF!</definedName>
    <definedName name="PEKERJAAN__A_C">#REF!</definedName>
    <definedName name="PEKERJAAN_CAT" localSheetId="1">#REF!</definedName>
    <definedName name="PEKERJAAN_CAT">#REF!</definedName>
    <definedName name="PEKERJAAN_CCTV__SOUND_SYSTEM____MATV" localSheetId="1">#REF!</definedName>
    <definedName name="PEKERJAAN_CCTV__SOUND_SYSTEM____MATV">#REF!</definedName>
    <definedName name="PEKERJAAN_DINDING_DAN_FINISHING_DINDING" localSheetId="1">#REF!</definedName>
    <definedName name="PEKERJAAN_DINDING_DAN_FINISHING_DINDING">#REF!</definedName>
    <definedName name="PEKERJAAN_FINISHING_LANTAI" localSheetId="1">#REF!</definedName>
    <definedName name="PEKERJAAN_FINISHING_LANTAI">#REF!</definedName>
    <definedName name="PEKERJAAN_GONDOLA" localSheetId="1">#REF!</definedName>
    <definedName name="PEKERJAAN_GONDOLA">#REF!</definedName>
    <definedName name="PEKERJAAN_LIFT_ex_KOREA" localSheetId="1">#REF!</definedName>
    <definedName name="PEKERJAAN_LIFT_ex_KOREA">#REF!</definedName>
    <definedName name="PEKERJAAN_LISTRIK___GENSET" localSheetId="1">#REF!</definedName>
    <definedName name="PEKERJAAN_LISTRIK___GENSET">#REF!</definedName>
    <definedName name="PEKERJAAN_LUAR" localSheetId="1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1">#REF!</definedName>
    <definedName name="PEKERJAAN_PLAFOND">#REF!</definedName>
    <definedName name="PEKERJAAN_PLUMBING___SANITARY" localSheetId="1">#REF!</definedName>
    <definedName name="PEKERJAAN_PLUMBING___SANITARY">#REF!</definedName>
    <definedName name="PEKERJAAN_PONDASI" localSheetId="1">#REF!</definedName>
    <definedName name="PEKERJAAN_PONDASI">#REF!</definedName>
    <definedName name="PEKERJAAN_RAILING_DAN_LAIN___LAIN" localSheetId="1">#REF!</definedName>
    <definedName name="PEKERJAAN_RAILING_DAN_LAIN___LAIN">#REF!</definedName>
    <definedName name="PEKERJAAN_SPRINKLER___FIRE_FIGHTING" localSheetId="1">#REF!</definedName>
    <definedName name="PEKERJAAN_SPRINKLER___FIRE_FIGHTING">#REF!</definedName>
    <definedName name="PEKERJAAN_STRUKTUR_ATAS_DAN_ATAP" localSheetId="1">#REF!</definedName>
    <definedName name="PEKERJAAN_STRUKTUR_ATAS_DAN_ATAP">#REF!</definedName>
    <definedName name="PEKERJAAN_SUB_STRUKTUR" localSheetId="1">#REF!</definedName>
    <definedName name="PEKERJAAN_SUB_STRUKTUR">#REF!</definedName>
    <definedName name="PEKERJAAN_TANAH" localSheetId="1">#REF!</definedName>
    <definedName name="PEKERJAAN_TANAH">#REF!</definedName>
    <definedName name="PEKERJAAN_TELEPON" localSheetId="1">#REF!</definedName>
    <definedName name="PEKERJAAN_TELEPON">#REF!</definedName>
    <definedName name="pekerjatt">#REF!</definedName>
    <definedName name="PEMBANTU_OPERATOR___MEKANIK">#REF!</definedName>
    <definedName name="pembsian">#REF!</definedName>
    <definedName name="Pembulatan">#REF!</definedName>
    <definedName name="Pembulatan_US">#REF!</definedName>
    <definedName name="Pen">#REF!</definedName>
    <definedName name="Penawaran">#REF!</definedName>
    <definedName name="pendahuluan">#REF!</definedName>
    <definedName name="PENG">#REF!</definedName>
    <definedName name="PENJAGA_MALAM">#REF!</definedName>
    <definedName name="PErcB" localSheetId="1">#REF!</definedName>
    <definedName name="PErcB">#REF!</definedName>
    <definedName name="PERCENT" localSheetId="1">#REF!</definedName>
    <definedName name="PERCENT">#REF!</definedName>
    <definedName name="PERP">#REF!</definedName>
    <definedName name="persiapan">#REF!</definedName>
    <definedName name="pesd">[8]Ahs.1!$L$1284</definedName>
    <definedName name="PETC">#REF!</definedName>
    <definedName name="pf" localSheetId="1">#REF!</definedName>
    <definedName name="pf">#REF!</definedName>
    <definedName name="PF_S">#REF!</definedName>
    <definedName name="PGaliB" localSheetId="1">#REF!</definedName>
    <definedName name="PGaliB">#REF!</definedName>
    <definedName name="PGaliD" localSheetId="1">#REF!</definedName>
    <definedName name="PGaliD">#REF!</definedName>
    <definedName name="pgc" localSheetId="1">#REF!</definedName>
    <definedName name="pgc">#REF!</definedName>
    <definedName name="PGL">#REF!</definedName>
    <definedName name="Pgravel" localSheetId="1">#REF!</definedName>
    <definedName name="Pgravel">#REF!</definedName>
    <definedName name="ph" localSheetId="1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hil">#REF!</definedName>
    <definedName name="PIL">#REF!</definedName>
    <definedName name="PIL_NEW">#REF!</definedName>
    <definedName name="pile">#REF!</definedName>
    <definedName name="Pilihan">#REF!</definedName>
    <definedName name="PINTU">#REF!</definedName>
    <definedName name="PINTU_A">"$#REF!.$L$61"</definedName>
    <definedName name="PINTU_A_10">"$#REF!.$L$61"</definedName>
    <definedName name="PINTU_A_12">#REF!</definedName>
    <definedName name="PINTU_B">"$#REF!.$L$62"</definedName>
    <definedName name="PINTU_B_10">"$#REF!.$L$62"</definedName>
    <definedName name="PINTU_B_12">#REF!</definedName>
    <definedName name="PINTU_BASE">"$#REF!.$L$60"</definedName>
    <definedName name="PINTU_BASE_10">"$#REF!.$L$60"</definedName>
    <definedName name="PINTU_BASE_12">#REF!</definedName>
    <definedName name="PINTU_C">"$#REF!.$L$63"</definedName>
    <definedName name="PINTU_C_10">"$#REF!.$L$63"</definedName>
    <definedName name="PINTU_C_12">#REF!</definedName>
    <definedName name="pintuplywood">#REF!</definedName>
    <definedName name="PIP">#REF!</definedName>
    <definedName name="PipaBesi">#REF!</definedName>
    <definedName name="PIPE">#REF!</definedName>
    <definedName name="PIPE_SMLS_CS_A106_B_SCH80_T_C_SRL">#REF!</definedName>
    <definedName name="PJ">#REF!</definedName>
    <definedName name="PJG">#REF!</definedName>
    <definedName name="pk">#REF!</definedName>
    <definedName name="PK_FE">#REF!</definedName>
    <definedName name="PK_GIP_40">#REF!</definedName>
    <definedName name="PK_HEAD">#REF!</definedName>
    <definedName name="PKD12p" localSheetId="1">#REF!</definedName>
    <definedName name="PKD12p">#REF!</definedName>
    <definedName name="PKD12w" localSheetId="1">#REF!</definedName>
    <definedName name="PKD12w">#REF!</definedName>
    <definedName name="PKL33p" localSheetId="1">#REF!</definedName>
    <definedName name="PKL33p">#REF!</definedName>
    <definedName name="PKL33w" localSheetId="1">#REF!</definedName>
    <definedName name="PKL33w">#REF!</definedName>
    <definedName name="pklkl">#REF!</definedName>
    <definedName name="PKmpS" localSheetId="1">#REF!</definedName>
    <definedName name="PKmpS">#REF!</definedName>
    <definedName name="pkp">[8]Ahs.2!$L$343</definedName>
    <definedName name="pl">#REF!</definedName>
    <definedName name="PlAl3">'[6]Bahan '!$F$268</definedName>
    <definedName name="plamur">#REF!</definedName>
    <definedName name="Plap">#REF!</definedName>
    <definedName name="PLas" localSheetId="1">#REF!</definedName>
    <definedName name="PLas">#REF!</definedName>
    <definedName name="PLASTIK">#REF!</definedName>
    <definedName name="PLAT_15">#REF!</definedName>
    <definedName name="PLAT_D">#REF!</definedName>
    <definedName name="Plat_lantai______t_20_cm">#REF!</definedName>
    <definedName name="PLAT10">#REF!</definedName>
    <definedName name="PLAT12">#REF!</definedName>
    <definedName name="PLAT12_1">#REF!</definedName>
    <definedName name="PLAT12_MZ">#REF!</definedName>
    <definedName name="PLAT15">#REF!</definedName>
    <definedName name="PLAT20">#REF!</definedName>
    <definedName name="PLAT8">#REF!</definedName>
    <definedName name="platseng60">#REF!</definedName>
    <definedName name="PlesDD14" localSheetId="1">#REF!</definedName>
    <definedName name="PlesDD14">#REF!</definedName>
    <definedName name="PLINGRA">#REF!</definedName>
    <definedName name="plint20">#REF!</definedName>
    <definedName name="plint30">#REF!</definedName>
    <definedName name="plint30polis">#REF!</definedName>
    <definedName name="plitur">#REF!</definedName>
    <definedName name="PLKerja" localSheetId="1">#REF!</definedName>
    <definedName name="PLKerja">#REF!</definedName>
    <definedName name="Plmtb">'[6]Bahan '!$F$60</definedName>
    <definedName name="PLP">#REF!</definedName>
    <definedName name="plum" localSheetId="1">#REF!</definedName>
    <definedName name="plum">#REF!</definedName>
    <definedName name="ply18_4x8_1">#REF!</definedName>
    <definedName name="ply18_4x8_2">#REF!</definedName>
    <definedName name="ply4_4x8">#REF!</definedName>
    <definedName name="pmbsopir">#REF!</definedName>
    <definedName name="Pmlm" localSheetId="1">#REF!</definedName>
    <definedName name="Pmlm">#REF!</definedName>
    <definedName name="pn10sd0.5">#REF!</definedName>
    <definedName name="pn10sd0.75">#REF!</definedName>
    <definedName name="pn10sd1">#REF!</definedName>
    <definedName name="pn10sd1.25">#REF!</definedName>
    <definedName name="pn10sd1.5">#REF!</definedName>
    <definedName name="pn10sd2">#REF!</definedName>
    <definedName name="pn10sd2.5">#REF!</definedName>
    <definedName name="pn10sd3">#REF!</definedName>
    <definedName name="pn10sd4">#REF!</definedName>
    <definedName name="pn20sd0.5">#REF!</definedName>
    <definedName name="pn20sd0.75">#REF!</definedName>
    <definedName name="pn20sd1">#REF!</definedName>
    <definedName name="pn20sd1.25">#REF!</definedName>
    <definedName name="pn20sd1.5">#REF!</definedName>
    <definedName name="pn20sd2">#REF!</definedName>
    <definedName name="pn20sd2.5">#REF!</definedName>
    <definedName name="pn20sd3">#REF!</definedName>
    <definedName name="pn20sd4">#REF!</definedName>
    <definedName name="PNL">#REF!</definedName>
    <definedName name="POER">#REF!</definedName>
    <definedName name="pohon">#REF!</definedName>
    <definedName name="pompa">[0]!pompa</definedName>
    <definedName name="pompatp1">#REF!</definedName>
    <definedName name="pompatp2">#REF!</definedName>
    <definedName name="PONCAN">#REF!</definedName>
    <definedName name="pondasitiang">#REF!</definedName>
    <definedName name="PONUTSEL">#REF!</definedName>
    <definedName name="potongpnc45">#REF!</definedName>
    <definedName name="Ppadat" localSheetId="1">#REF!</definedName>
    <definedName name="Ppadat">#REF!</definedName>
    <definedName name="pph" localSheetId="1">#REF!</definedName>
    <definedName name="pph">#REF!</definedName>
    <definedName name="PPI">#REF!</definedName>
    <definedName name="PPlaB" localSheetId="1">#REF!</definedName>
    <definedName name="PPlaB">#REF!</definedName>
    <definedName name="PPlaf6" localSheetId="1">#REF!</definedName>
    <definedName name="PPlaf6">#REF!</definedName>
    <definedName name="PPlGyp" localSheetId="1">#REF!</definedName>
    <definedName name="PPlGyp">#REF!</definedName>
    <definedName name="PPls2" localSheetId="1">'[6]Pekerjaan '!#REF!</definedName>
    <definedName name="PPls2">'[6]Pekerjaan '!#REF!</definedName>
    <definedName name="PPls3" localSheetId="1">#REF!</definedName>
    <definedName name="PPls3">#REF!</definedName>
    <definedName name="PPls4" localSheetId="1">#REF!</definedName>
    <definedName name="PPls4">#REF!</definedName>
    <definedName name="ppn" localSheetId="1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1">#REF!</definedName>
    <definedName name="PPntDt">#REF!</definedName>
    <definedName name="PPntJt" localSheetId="1">#REF!</definedName>
    <definedName name="PPntJt">#REF!</definedName>
    <definedName name="PPntKS" localSheetId="1">#REF!</definedName>
    <definedName name="PPntKS">#REF!</definedName>
    <definedName name="PPntPJt" localSheetId="1">#REF!</definedName>
    <definedName name="PPntPJt">#REF!</definedName>
    <definedName name="PPntPt" localSheetId="1">#REF!</definedName>
    <definedName name="PPntPt">#REF!</definedName>
    <definedName name="PPRP">#REF!</definedName>
    <definedName name="PPUE">#REF!</definedName>
    <definedName name="Pralon">#REF!</definedName>
    <definedName name="PRangP" localSheetId="1">#REF!</definedName>
    <definedName name="PRangP">#REF!</definedName>
    <definedName name="PRECAST_A">"$#REF!.$L$37"</definedName>
    <definedName name="PRECAST_A_10">"$#REF!.$L$37"</definedName>
    <definedName name="PRECAST_A_12">#REF!</definedName>
    <definedName name="PRECAST_B">"$#REF!.$L$38"</definedName>
    <definedName name="PRECAST_B_10">"$#REF!.$L$38"</definedName>
    <definedName name="PRECAST_B_12">#REF!</definedName>
    <definedName name="PRECAST_C">"$#REF!.$L$39"</definedName>
    <definedName name="PRECAST_C_10">"$#REF!.$L$39"</definedName>
    <definedName name="PRECAST_C_12">#REF!</definedName>
    <definedName name="prelim">#REF!</definedName>
    <definedName name="prelimi">#REF!</definedName>
    <definedName name="PrfDn">'[6]Bahan '!$F$244</definedName>
    <definedName name="print">#REF!</definedName>
    <definedName name="_xlnm.Print_Area" localSheetId="2">' Ruko 2 Lantai Tengah'!$B$1:$H$165</definedName>
    <definedName name="_xlnm.Print_Area" localSheetId="0">'Ruko 3 Lantai Hook'!$B$1:$H$201</definedName>
    <definedName name="_xlnm.Print_Area" localSheetId="1">'Ruko 3 Lantai Kombinasi'!$B$2:$H$184</definedName>
    <definedName name="_xlnm.Print_Area" localSheetId="3">'Volume overall (GR01)'!$B$2:$K$195</definedName>
    <definedName name="_xlnm.Print_Area">#REF!</definedName>
    <definedName name="Print_Area_MI" localSheetId="1">#REF!</definedName>
    <definedName name="Print_Area_MI">#REF!</definedName>
    <definedName name="PRINT_AREA_MI_11">#REF!</definedName>
    <definedName name="PRINT_AREA_MI_12">#REF!</definedName>
    <definedName name="PRINT_TITLE_MI">#REF!</definedName>
    <definedName name="_xlnm.Print_Titles" localSheetId="2">' Ruko 2 Lantai Tengah'!$6:$6</definedName>
    <definedName name="_xlnm.Print_Titles" localSheetId="0">'Ruko 3 Lantai Hook'!$6:$6</definedName>
    <definedName name="_xlnm.Print_Titles" localSheetId="1">'Ruko 3 Lantai Kombinasi'!$6:$6</definedName>
    <definedName name="_xlnm.Print_Titles" localSheetId="3">'Volume overall (GR01)'!$6:$8</definedName>
    <definedName name="_xlnm.Print_Titles">#REF!</definedName>
    <definedName name="Print_Titles_MI" localSheetId="1">#REF!</definedName>
    <definedName name="Print_Titles_MI">#REF!</definedName>
    <definedName name="PRO" localSheetId="1">#REF!</definedName>
    <definedName name="PRO">#REF!</definedName>
    <definedName name="prs" localSheetId="1">#REF!</definedName>
    <definedName name="prs">#REF!</definedName>
    <definedName name="ps.psg">#REF!</definedName>
    <definedName name="PsBt1">'[6]Bahan '!$F$17</definedName>
    <definedName name="PSC">#REF!</definedName>
    <definedName name="PSP">#REF!</definedName>
    <definedName name="psrpsng">#REF!</definedName>
    <definedName name="PStoot" localSheetId="1">#REF!</definedName>
    <definedName name="PStoot">#REF!</definedName>
    <definedName name="PSU">#REF!</definedName>
    <definedName name="PsUrg">'[6]Bahan '!$F$13</definedName>
    <definedName name="PTK">#REF!</definedName>
    <definedName name="PTM">#REF!</definedName>
    <definedName name="PTump">#REF!</definedName>
    <definedName name="Puk" localSheetId="1">#REF!</definedName>
    <definedName name="Puk">#REF!</definedName>
    <definedName name="PUkur" localSheetId="1">#REF!</definedName>
    <definedName name="PUkur">#REF!</definedName>
    <definedName name="Pukurk" localSheetId="1">#REF!</definedName>
    <definedName name="Pukurk">#REF!</definedName>
    <definedName name="Pump">#REF!</definedName>
    <definedName name="PUP">#REF!</definedName>
    <definedName name="PUPasir" localSheetId="1">#REF!</definedName>
    <definedName name="PUPasir">#REF!</definedName>
    <definedName name="PUrugK" localSheetId="1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C">#REF!</definedName>
    <definedName name="PVC_10">#REF!</definedName>
    <definedName name="PVC_8">#REF!</definedName>
    <definedName name="PVC_AZ">#REF!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_12">#REF!</definedName>
    <definedName name="PWFDn" localSheetId="1">#REF!</definedName>
    <definedName name="PWFDn">#REF!</definedName>
    <definedName name="PWFLn" localSheetId="1">#REF!</definedName>
    <definedName name="PWFLn">#REF!</definedName>
    <definedName name="pwmesh" localSheetId="1">'[6]Pekerjaan '!#REF!</definedName>
    <definedName name="pwmesh">'[6]Pekerjaan '!#REF!</definedName>
    <definedName name="q">#REF!</definedName>
    <definedName name="qsfdq">#REF!</definedName>
    <definedName name="QTY">#REF!</definedName>
    <definedName name="R_">#REF!</definedName>
    <definedName name="R__10">#REF!</definedName>
    <definedName name="R__11">#REF!</definedName>
    <definedName name="R__2">#REF!</definedName>
    <definedName name="R__32">#REF!</definedName>
    <definedName name="R__5">"$ES_PARK.$#REF!$#REF!:$#REF!$#REF!"</definedName>
    <definedName name="R__9">#REF!</definedName>
    <definedName name="r_pekerjaan_atap">#REF!</definedName>
    <definedName name="r_pekerjaan_beton_bertulang">#REF!</definedName>
    <definedName name="r_pekerjaan_dinding_dan_plesteran">#REF!</definedName>
    <definedName name="r_pekerjaan_lain_lain">#REF!</definedName>
    <definedName name="r_pekerjaan_lantai">#REF!</definedName>
    <definedName name="r_pekerjaan_pagar">#REF!</definedName>
    <definedName name="r_pekerjaan_pengecatan">#REF!</definedName>
    <definedName name="r_pekerjaan_persiapan">#REF!</definedName>
    <definedName name="r_pekerjaan_pintu">#REF!</definedName>
    <definedName name="r_pekerjaan_plafond_dan_rangka">#REF!</definedName>
    <definedName name="r_pekerjaan_pondasi">#REF!</definedName>
    <definedName name="r_pekerjaan_saluran">#REF!</definedName>
    <definedName name="RA">#REF!</definedName>
    <definedName name="rail_balkon">#REF!</definedName>
    <definedName name="rail_tangga">#REF!</definedName>
    <definedName name="RAMP_15">#REF!</definedName>
    <definedName name="RANG">#REF!</definedName>
    <definedName name="RANGE">#REF!</definedName>
    <definedName name="RAP" localSheetId="1">#REF!</definedName>
    <definedName name="RAP">#REF!</definedName>
    <definedName name="raq">#REF!</definedName>
    <definedName name="rataantnh" localSheetId="1">#REF!</definedName>
    <definedName name="rataantnh">#REF!</definedName>
    <definedName name="RATE" localSheetId="1">#REF!</definedName>
    <definedName name="RATE">#REF!</definedName>
    <definedName name="RB_D10" localSheetId="1">#REF!</definedName>
    <definedName name="RB_D10">#REF!</definedName>
    <definedName name="RB_D12" localSheetId="1">#REF!</definedName>
    <definedName name="RB_D12">#REF!</definedName>
    <definedName name="RB_D13" localSheetId="1">#REF!</definedName>
    <definedName name="RB_D13">#REF!</definedName>
    <definedName name="RB_D14" localSheetId="1">#REF!</definedName>
    <definedName name="RB_D14">#REF!</definedName>
    <definedName name="RB_D16" localSheetId="1">#REF!</definedName>
    <definedName name="RB_D16">#REF!</definedName>
    <definedName name="RB_D18" localSheetId="1">#REF!</definedName>
    <definedName name="RB_D18">#REF!</definedName>
    <definedName name="RB_D19" localSheetId="1">#REF!</definedName>
    <definedName name="RB_D19">#REF!</definedName>
    <definedName name="RB_D20" localSheetId="1">#REF!</definedName>
    <definedName name="RB_D20">#REF!</definedName>
    <definedName name="RB_D22" localSheetId="1">#REF!</definedName>
    <definedName name="RB_D22">#REF!</definedName>
    <definedName name="RB_D25" localSheetId="1">#REF!</definedName>
    <definedName name="RB_D25">#REF!</definedName>
    <definedName name="RB_D32" localSheetId="1">#REF!</definedName>
    <definedName name="RB_D32">#REF!</definedName>
    <definedName name="RDU">#REF!</definedName>
    <definedName name="Ready175" localSheetId="1">#REF!</definedName>
    <definedName name="Ready175">#REF!</definedName>
    <definedName name="Ready225" localSheetId="1">#REF!</definedName>
    <definedName name="Ready225">#REF!</definedName>
    <definedName name="REAL" localSheetId="1">#REF!</definedName>
    <definedName name="REAL">#REF!</definedName>
    <definedName name="RECAP">#REF!</definedName>
    <definedName name="recap2">#REF!</definedName>
    <definedName name="RECORD">[0]!RECORD</definedName>
    <definedName name="Record1">[0]!Record1</definedName>
    <definedName name="Record10">[0]!Record10</definedName>
    <definedName name="Record11">[0]!Record11</definedName>
    <definedName name="Record12">[0]!Record12</definedName>
    <definedName name="Record13">[0]!Record13</definedName>
    <definedName name="Record14">[0]!Record14</definedName>
    <definedName name="Record15">[0]!Record15</definedName>
    <definedName name="Record16">[0]!Record16</definedName>
    <definedName name="Record17">[0]!Record17</definedName>
    <definedName name="Record18">[0]!Record18</definedName>
    <definedName name="Record19">[0]!Record19</definedName>
    <definedName name="Record2">[0]!Record2</definedName>
    <definedName name="Record20">[0]!Record20</definedName>
    <definedName name="Record21">[0]!Record21</definedName>
    <definedName name="Record22">[0]!Record22</definedName>
    <definedName name="Record23">[0]!Record23</definedName>
    <definedName name="Record3">[0]!Record3</definedName>
    <definedName name="Record4">[0]!Record4</definedName>
    <definedName name="Record5">[0]!Record5</definedName>
    <definedName name="Record6">[0]!Record6</definedName>
    <definedName name="Record7">[0]!Record7</definedName>
    <definedName name="Record8">[0]!Record8</definedName>
    <definedName name="Record9">[0]!Record9</definedName>
    <definedName name="red">[0]!red</definedName>
    <definedName name="redoxideprimer">#REF!</definedName>
    <definedName name="ref">#REF!</definedName>
    <definedName name="REK">#REF!</definedName>
    <definedName name="remic">[8]Ahs.1!$M$1163</definedName>
    <definedName name="REQUEST_FOR_APPROVAL_OF_CONTRACT">#REF!</definedName>
    <definedName name="RESULT">#REF!</definedName>
    <definedName name="retainingwall">#REF!</definedName>
    <definedName name="RFQ" localSheetId="1">#REF!</definedName>
    <definedName name="RFQ">#REF!</definedName>
    <definedName name="RFSL">#REF!</definedName>
    <definedName name="RINSU">#REF!</definedName>
    <definedName name="rk" localSheetId="1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LABO">#REF!</definedName>
    <definedName name="RM100_LK">#REF!</definedName>
    <definedName name="RM225P">#REF!</definedName>
    <definedName name="RM300P">#REF!</definedName>
    <definedName name="RM350B">#REF!</definedName>
    <definedName name="RM350P">#REF!</definedName>
    <definedName name="RM400P">#REF!</definedName>
    <definedName name="RMISC">#REF!</definedName>
    <definedName name="rolag">#REF!</definedName>
    <definedName name="rolct" localSheetId="1">#REF!</definedName>
    <definedName name="rolct">#REF!</definedName>
    <definedName name="roman_2020f">#REF!</definedName>
    <definedName name="roman_2020w">#REF!</definedName>
    <definedName name="roman_3030f">#REF!</definedName>
    <definedName name="roman_3030w">#REF!</definedName>
    <definedName name="roman_4040f">#REF!</definedName>
    <definedName name="roman_4040w">#REF!</definedName>
    <definedName name="roofdrn4">#REF!</definedName>
    <definedName name="roofdrn5">#REF!</definedName>
    <definedName name="roofdrn6">#REF!</definedName>
    <definedName name="ror">[8]Ahs.1!$I$1271</definedName>
    <definedName name="ROUND" localSheetId="1">#REF!</definedName>
    <definedName name="ROUND">#REF!</definedName>
    <definedName name="round2">#REF!</definedName>
    <definedName name="ROUNDL">#REF!</definedName>
    <definedName name="ROUNDM">#REF!</definedName>
    <definedName name="RPAIN">#REF!</definedName>
    <definedName name="rpm">[8]Ahs.1!$J$1163</definedName>
    <definedName name="RPRATE">#REF!</definedName>
    <definedName name="rr">#REF!</definedName>
    <definedName name="RSLEE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ucika">#REF!</definedName>
    <definedName name="Rucika_Wavin" localSheetId="1">#REF!</definedName>
    <definedName name="Rucika_Wavin">#REF!</definedName>
    <definedName name="rukan_a" localSheetId="1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1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1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1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1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1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1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1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1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1">#REF!</definedName>
    <definedName name="Ruko">#REF!</definedName>
    <definedName name="rumah">#REF!</definedName>
    <definedName name="rumus">#REF!</definedName>
    <definedName name="RUMUS1">#REF!</definedName>
    <definedName name="rumus2">#REF!</definedName>
    <definedName name="S" localSheetId="1">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_10">"$#REF!.$C$1:$C$4"</definedName>
    <definedName name="S_2030">#REF!</definedName>
    <definedName name="SA">[0]!SA</definedName>
    <definedName name="SA.1">#REF!</definedName>
    <definedName name="SA.10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d">#REF!</definedName>
    <definedName name="SAFETY_CONTROL">#REF!</definedName>
    <definedName name="sal_k">#REF!</definedName>
    <definedName name="SALARY">#REF!</definedName>
    <definedName name="SALARY___WAGE">#REF!</definedName>
    <definedName name="sald24">#REF!</definedName>
    <definedName name="san">#REF!</definedName>
    <definedName name="sandstone">#REF!</definedName>
    <definedName name="SANITASI">#REF!</definedName>
    <definedName name="sat">[8]Ahs.2!$L$349</definedName>
    <definedName name="Satu">#REF!</definedName>
    <definedName name="Satu_Wil">#REF!</definedName>
    <definedName name="sb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">#REF!</definedName>
    <definedName name="SC.1">#REF!</definedName>
    <definedName name="SCAFFOLDING">#REF!</definedName>
    <definedName name="scatdinding">#REF!</definedName>
    <definedName name="scatdindingluar">#REF!</definedName>
    <definedName name="scatplafond">#REF!</definedName>
    <definedName name="scc">#REF!</definedName>
    <definedName name="scedu">#REF!</definedName>
    <definedName name="SCF">#REF!</definedName>
    <definedName name="SCH401P25">#REF!</definedName>
    <definedName name="SCH401P5">#REF!</definedName>
    <definedName name="SCH402P5">#REF!</definedName>
    <definedName name="sch40w0.5">#REF!</definedName>
    <definedName name="SCHF10">#REF!</definedName>
    <definedName name="SCHF2P5">#REF!</definedName>
    <definedName name="SCHF3">#REF!</definedName>
    <definedName name="SCHF4">#REF!</definedName>
    <definedName name="SCHF5">#REF!</definedName>
    <definedName name="SCHF6">#REF!</definedName>
    <definedName name="SCHF8">#REF!</definedName>
    <definedName name="scred">#REF!</definedName>
    <definedName name="sd">#REF!</definedName>
    <definedName name="sda" hidden="1">#REF!</definedName>
    <definedName name="SDBESC">#REF!</definedName>
    <definedName name="SEALER">#REF!</definedName>
    <definedName name="Selimut">#REF!</definedName>
    <definedName name="selisih">#REF!</definedName>
    <definedName name="SEM">"$#REF!.$IO$7:$IR$13"</definedName>
    <definedName name="seng">#REF!</definedName>
    <definedName name="set">#REF!</definedName>
    <definedName name="SFL">#REF!</definedName>
    <definedName name="sfsdg">#REF!</definedName>
    <definedName name="sfsf">#REF!</definedName>
    <definedName name="sfvd100" localSheetId="1">#REF!</definedName>
    <definedName name="sfvd100">#REF!</definedName>
    <definedName name="sg" localSheetId="1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GD">#REF!</definedName>
    <definedName name="SH">#REF!</definedName>
    <definedName name="SHF">#REF!</definedName>
    <definedName name="SIGNATURE">#REF!</definedName>
    <definedName name="Sim">#REF!</definedName>
    <definedName name="Sin">#REF!</definedName>
    <definedName name="SIPIL">#REF!</definedName>
    <definedName name="Sirap">'[6]Bahan '!$F$447</definedName>
    <definedName name="sirbatu">#REF!</definedName>
    <definedName name="Sirlk">'[6]Bahan '!$F$81</definedName>
    <definedName name="sirsang">#REF!</definedName>
    <definedName name="sirton">#REF!</definedName>
    <definedName name="Sirtu">'[6]Bahan '!$F$14</definedName>
    <definedName name="sirurug">#REF!</definedName>
    <definedName name="sk">#REF!</definedName>
    <definedName name="SK3PH">#REF!</definedName>
    <definedName name="skh">#REF!</definedName>
    <definedName name="skhd">#REF!</definedName>
    <definedName name="skhds">#REF!</definedName>
    <definedName name="skk">#REF!</definedName>
    <definedName name="skl">#REF!</definedName>
    <definedName name="SKLR">#REF!</definedName>
    <definedName name="SKNTK">#REF!</definedName>
    <definedName name="SKNTK3PH">#REF!</definedName>
    <definedName name="SLEE">#REF!</definedName>
    <definedName name="sloofd12">#REF!</definedName>
    <definedName name="SMOF">#REF!</definedName>
    <definedName name="SMOL">#REF!</definedName>
    <definedName name="smr">[8]Ahs.1!$K$1163</definedName>
    <definedName name="SO">#REF!</definedName>
    <definedName name="SOARE_PARTS">#REF!</definedName>
    <definedName name="SOH">#REF!</definedName>
    <definedName name="sol">[8]Ahs.2!$L$317</definedName>
    <definedName name="Solar">#REF!</definedName>
    <definedName name="sopir">#REF!</definedName>
    <definedName name="Sopr" localSheetId="1">#REF!</definedName>
    <definedName name="Sopr">#REF!</definedName>
    <definedName name="Sound">#REF!</definedName>
    <definedName name="Sound_car">#REF!</definedName>
    <definedName name="Sound_utama">#REF!</definedName>
    <definedName name="sp">#REF!</definedName>
    <definedName name="spb">[8]Ahs.1!$K$1189</definedName>
    <definedName name="spf">[8]Ahs.2!$L$334</definedName>
    <definedName name="Spirt">'[6]Bahan '!$F$80</definedName>
    <definedName name="SPL">#REF!</definedName>
    <definedName name="SPP">#REF!</definedName>
    <definedName name="sps">[8]Ahs.1!$L$1149</definedName>
    <definedName name="ss" localSheetId="1">#REF!</definedName>
    <definedName name="ss">#REF!</definedName>
    <definedName name="SSE">#REF!</definedName>
    <definedName name="ssss" localSheetId="1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SSSSSSSSSSSSS">#REF!</definedName>
    <definedName name="ssw" localSheetId="1">#REF!</definedName>
    <definedName name="ssw">#REF!</definedName>
    <definedName name="st" localSheetId="1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FF_MESS">#REF!</definedName>
    <definedName name="STALL" localSheetId="1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artup">#REF!</definedName>
    <definedName name="STD4_11" localSheetId="1">#REF!</definedName>
    <definedName name="STD4_11">#REF!</definedName>
    <definedName name="stepnos">#REF!</definedName>
    <definedName name="stepnos_kerampolis">#REF!</definedName>
    <definedName name="stmix175" localSheetId="1">#REF!</definedName>
    <definedName name="stmix175">#REF!</definedName>
    <definedName name="stmix225" localSheetId="1">#REF!</definedName>
    <definedName name="stmix225">#REF!</definedName>
    <definedName name="stoot" localSheetId="1">#REF!</definedName>
    <definedName name="stoot">#REF!</definedName>
    <definedName name="stootW" localSheetId="1">#REF!</definedName>
    <definedName name="stootW">#REF!</definedName>
    <definedName name="STOP">#REF!</definedName>
    <definedName name="STOP2">#REF!</definedName>
    <definedName name="STOP2E">#REF!</definedName>
    <definedName name="STOPE">#REF!</definedName>
    <definedName name="STR">#REF!</definedName>
    <definedName name="str10toyo14">#REF!</definedName>
    <definedName name="strbersih0.5">#REF!</definedName>
    <definedName name="strbersih0.75">#REF!</definedName>
    <definedName name="strbersih1">#REF!</definedName>
    <definedName name="strbersih1.25">#REF!</definedName>
    <definedName name="strbersih1.5">#REF!</definedName>
    <definedName name="strbersih2">#REF!</definedName>
    <definedName name="strbersih2.5">#REF!</definedName>
    <definedName name="strbersihkitz0.5">#REF!</definedName>
    <definedName name="strbersihkitz0.75">#REF!</definedName>
    <definedName name="strbersihkitz07.5">#REF!</definedName>
    <definedName name="strbersihkitz1">#REF!</definedName>
    <definedName name="strbersihkitz1.25">#REF!</definedName>
    <definedName name="strbersihkitz1.5">#REF!</definedName>
    <definedName name="strbersihkitz2">#REF!</definedName>
    <definedName name="strbersihkitz2.5">#REF!</definedName>
    <definedName name="strbersihty0.5">#REF!</definedName>
    <definedName name="strbersihty0.75">#REF!</definedName>
    <definedName name="strbersihty1">#REF!</definedName>
    <definedName name="strbersihty1.25">#REF!</definedName>
    <definedName name="strbersihty1.5">#REF!</definedName>
    <definedName name="strbersihty2">#REF!</definedName>
    <definedName name="strbersihty2.5">#REF!</definedName>
    <definedName name="strhydrant1.5">#REF!</definedName>
    <definedName name="strhydrant10">#REF!</definedName>
    <definedName name="strhydrant12">#REF!</definedName>
    <definedName name="strhydrant2">#REF!</definedName>
    <definedName name="strhydrant2.5">#REF!</definedName>
    <definedName name="strhydrant3">#REF!</definedName>
    <definedName name="strhydrant4">#REF!</definedName>
    <definedName name="strhydrant5">#REF!</definedName>
    <definedName name="strhydrant6">#REF!</definedName>
    <definedName name="strhydrant8">#REF!</definedName>
    <definedName name="strhydrantkitz1.5">#REF!</definedName>
    <definedName name="strhydrantkitz2">#REF!</definedName>
    <definedName name="strhydrantkitz2.5">#REF!</definedName>
    <definedName name="strhydrantkitz3">#REF!</definedName>
    <definedName name="strhydrantkitz4">#REF!</definedName>
    <definedName name="strhydrantkitz5">#REF!</definedName>
    <definedName name="strhydrantkitz6">#REF!</definedName>
    <definedName name="strhydranty1.5">#REF!</definedName>
    <definedName name="strhydranty10">#REF!</definedName>
    <definedName name="strhydranty12">#REF!</definedName>
    <definedName name="strhydranty2">#REF!</definedName>
    <definedName name="strhydranty2.5">#REF!</definedName>
    <definedName name="strhydranty3">#REF!</definedName>
    <definedName name="strhydranty4">#REF!</definedName>
    <definedName name="strhydranty5">#REF!</definedName>
    <definedName name="strhydranty6">#REF!</definedName>
    <definedName name="strhydranty8">#REF!</definedName>
    <definedName name="struktur">#REF!</definedName>
    <definedName name="strukturext">#REF!</definedName>
    <definedName name="SUB_TOTAL__IV">#REF!</definedName>
    <definedName name="SUB_TOTAL__IX">#REF!</definedName>
    <definedName name="SUB_TOTAL__V">#REF!</definedName>
    <definedName name="SUB_TOTAL__VI">#REF!</definedName>
    <definedName name="SUB_TOTAL__VI.">#REF!</definedName>
    <definedName name="SUB_TOTAL__VI.A">#REF!</definedName>
    <definedName name="SUB_TOTAL__VI.B.">#REF!</definedName>
    <definedName name="SUB_TOTAL__VI.C.">#REF!</definedName>
    <definedName name="SUB_TOTAL__VI.D.">#REF!</definedName>
    <definedName name="SUB_TOTAL__VII">#REF!</definedName>
    <definedName name="SUB_TOTAL__VIII">#REF!</definedName>
    <definedName name="SUB_TOTAL_I">#REF!</definedName>
    <definedName name="SUB_TOTAL_I.A.">#REF!</definedName>
    <definedName name="SUB_TOTAL_I.B.">#REF!</definedName>
    <definedName name="SUB_TOTAL_III">#REF!</definedName>
    <definedName name="SUB_TOTAL_IV">#REF!</definedName>
    <definedName name="SUB_TOTAL_IV.A.">#REF!</definedName>
    <definedName name="SUB_TOTAL_IV.B.">#REF!</definedName>
    <definedName name="SUB_TOTAL_V">#REF!</definedName>
    <definedName name="substruktur">#REF!</definedName>
    <definedName name="SUBT">#REF!</definedName>
    <definedName name="SUBT.FIELD_EXP">#REF!</definedName>
    <definedName name="SUBT.TEMP._WORK">#REF!</definedName>
    <definedName name="subtotal4a">#REF!</definedName>
    <definedName name="subtotal7">#REF!</definedName>
    <definedName name="SUBTOTAL9">#REF!</definedName>
    <definedName name="SUGENG">[0]!SUGENG</definedName>
    <definedName name="sukamandi">#REF!</definedName>
    <definedName name="SUM2A">#REF!</definedName>
    <definedName name="SUMI">#REF!</definedName>
    <definedName name="SUP">#REF!</definedName>
    <definedName name="supergloss">#REF!</definedName>
    <definedName name="SUPFS">#REF!</definedName>
    <definedName name="SUPIR_TRUK">#REF!</definedName>
    <definedName name="SUPT">#REF!</definedName>
    <definedName name="SURAT">#REF!</definedName>
    <definedName name="sw">#REF!</definedName>
    <definedName name="SWIM">#REF!</definedName>
    <definedName name="T">#N/A</definedName>
    <definedName name="ta" localSheetId="1">#REF!</definedName>
    <definedName name="ta">#REF!</definedName>
    <definedName name="TABLE">#REF!</definedName>
    <definedName name="TAKUR">#REF!</definedName>
    <definedName name="TAKUR_ME">#REF!</definedName>
    <definedName name="TALANG_10">#REF!</definedName>
    <definedName name="TALANGPVC4">#REF!</definedName>
    <definedName name="TALANGTRITISANLEBAR25CM">#REF!</definedName>
    <definedName name="TAMBAH">#REF!</definedName>
    <definedName name="TAMPILAN">#REF!</definedName>
    <definedName name="TANGGA_B">#REF!</definedName>
    <definedName name="tansubur">#REF!</definedName>
    <definedName name="tanurug">#REF!</definedName>
    <definedName name="tawg16" localSheetId="1">#REF!</definedName>
    <definedName name="tawg16">#REF!</definedName>
    <definedName name="TB">#REF!</definedName>
    <definedName name="TB_4070">#REF!</definedName>
    <definedName name="tbb4000.10000">[8]Ahs.2!$L$379</definedName>
    <definedName name="TBBA">#REF!</definedName>
    <definedName name="tbi">#REF!</definedName>
    <definedName name="TBSB">#REF!</definedName>
    <definedName name="tbsm5tl2x36">#REF!</definedName>
    <definedName name="tbsm5tl2x36nb">#REF!</definedName>
    <definedName name="tbt">#REF!</definedName>
    <definedName name="TC">#REF!</definedName>
    <definedName name="td" localSheetId="1">#REF!</definedName>
    <definedName name="td">#REF!</definedName>
    <definedName name="TDK">#REF!</definedName>
    <definedName name="teak4_3x7">#REF!</definedName>
    <definedName name="teak4_4x8">#REF!</definedName>
    <definedName name="teco15">#REF!</definedName>
    <definedName name="TELP">#REF!</definedName>
    <definedName name="TEMP._BUILDING">#REF!</definedName>
    <definedName name="TEMP.ELEC_WATER">#REF!</definedName>
    <definedName name="temp.work" localSheetId="1">'[13]L-Mechanical'!#REF!</definedName>
    <definedName name="temp.work">'[13]L-Mechanical'!#REF!</definedName>
    <definedName name="TEMPORARY_WORK">#REF!</definedName>
    <definedName name="Terpn">'[6]Bahan '!$F$85</definedName>
    <definedName name="TES">#REF!</definedName>
    <definedName name="TEST">#REF!</definedName>
    <definedName name="tgl">#REF!</definedName>
    <definedName name="tgl_10">#REF!</definedName>
    <definedName name="tgl_15">#REF!</definedName>
    <definedName name="tgl_17">#REF!</definedName>
    <definedName name="tgl_7">#REF!</definedName>
    <definedName name="TGT">#REF!</definedName>
    <definedName name="th">[0]!th</definedName>
    <definedName name="Thina">'[6]Bahan '!$F$86</definedName>
    <definedName name="thinner">#REF!</definedName>
    <definedName name="TI">#REF!</definedName>
    <definedName name="tidak">#REF!</definedName>
    <definedName name="tidf10" localSheetId="1">#REF!</definedName>
    <definedName name="tidf10">#REF!</definedName>
    <definedName name="tidf100" localSheetId="1">#REF!</definedName>
    <definedName name="tidf100">#REF!</definedName>
    <definedName name="tidf350" localSheetId="1">#REF!</definedName>
    <definedName name="tidf350">#REF!</definedName>
    <definedName name="TIE">#REF!</definedName>
    <definedName name="tie_rod">#REF!</definedName>
    <definedName name="tinggi">#REF!</definedName>
    <definedName name="tinggibas">#REF!</definedName>
    <definedName name="tinggipodium">#REF!</definedName>
    <definedName name="tinggitower">#REF!</definedName>
    <definedName name="tipe170">#REF!</definedName>
    <definedName name="TIR">#REF!</definedName>
    <definedName name="TK_BS">#REF!</definedName>
    <definedName name="TK_BT">#REF!</definedName>
    <definedName name="TK_CAT">#REF!</definedName>
    <definedName name="TK_GL">#REF!</definedName>
    <definedName name="tk_kayu">#REF!</definedName>
    <definedName name="TK_KRM">#REF!</definedName>
    <definedName name="TK_KY">#REF!</definedName>
    <definedName name="TKH">#REF!</definedName>
    <definedName name="tki" localSheetId="1">#REF!</definedName>
    <definedName name="tki">#REF!</definedName>
    <definedName name="tkitc10x2x0.6" localSheetId="1">#REF!</definedName>
    <definedName name="tkitc10x2x0.6">#REF!</definedName>
    <definedName name="TKK">#REF!</definedName>
    <definedName name="TKO1X36">#REF!</definedName>
    <definedName name="TKO2X36">#REF!</definedName>
    <definedName name="TKOE1X36">#REF!</definedName>
    <definedName name="TKR">#REF!</definedName>
    <definedName name="tl">#REF!</definedName>
    <definedName name="tl1x18b">#REF!</definedName>
    <definedName name="tl1x18bnb">#REF!</definedName>
    <definedName name="tl1x18ep">#REF!</definedName>
    <definedName name="tl1x18gmsnb">#REF!</definedName>
    <definedName name="tl1x18tki">#REF!</definedName>
    <definedName name="tl1x18tkinb">#REF!</definedName>
    <definedName name="tl1x18tko">#REF!</definedName>
    <definedName name="tl1x18tkonb">#REF!</definedName>
    <definedName name="tl1x36b">#REF!</definedName>
    <definedName name="tl1x36bimc" localSheetId="1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1x36bnb">#REF!</definedName>
    <definedName name="tl1x36gmsnb">#REF!</definedName>
    <definedName name="tl1x36tbs">#REF!</definedName>
    <definedName name="tl1x36tbsnb">#REF!</definedName>
    <definedName name="tl1x36tki">#REF!</definedName>
    <definedName name="tl1x36tkinb">#REF!</definedName>
    <definedName name="tl1x36tko">#REF!</definedName>
    <definedName name="tl1x36tkonb">#REF!</definedName>
    <definedName name="tl2x18tbsm2">#REF!</definedName>
    <definedName name="tl2x36tbs">#REF!</definedName>
    <definedName name="tl2x36tbsnb">#REF!</definedName>
    <definedName name="tl2x36tki">#REF!</definedName>
    <definedName name="tl2x36tkinb">#REF!</definedName>
    <definedName name="tl2x36tko">#REF!</definedName>
    <definedName name="tl2x36tkonb">#REF!</definedName>
    <definedName name="tla2x18iac" localSheetId="1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1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1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1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1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1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1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OX">#REF!</definedName>
    <definedName name="tlbvs2x18" localSheetId="1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1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1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EP36">#REF!</definedName>
    <definedName name="TLGMSE36">#REF!</definedName>
    <definedName name="tlidf250p" localSheetId="1">#REF!</definedName>
    <definedName name="tlidf250p">#REF!</definedName>
    <definedName name="tlp">#REF!</definedName>
    <definedName name="tltko2x36" localSheetId="1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1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ltl20nb">#REF!</definedName>
    <definedName name="tnkbrsh">#REF!</definedName>
    <definedName name="tnkfls">#REF!</definedName>
    <definedName name="TOOLS">#REF!</definedName>
    <definedName name="TOP">#REF!</definedName>
    <definedName name="TOT">#REF!</definedName>
    <definedName name="Total">#REF!</definedName>
    <definedName name="TOTAL_TEMP.__FE">#REF!</definedName>
    <definedName name="TOTVOL">#REF!</definedName>
    <definedName name="tower1">#REF!</definedName>
    <definedName name="tower2">#REF!</definedName>
    <definedName name="tower3">#REF!</definedName>
    <definedName name="tower4">#REF!</definedName>
    <definedName name="town_a" localSheetId="1">#REF!</definedName>
    <definedName name="town_a">#REF!</definedName>
    <definedName name="town_b" localSheetId="1">#REF!</definedName>
    <definedName name="town_b">#REF!</definedName>
    <definedName name="town_c" localSheetId="1">#REF!</definedName>
    <definedName name="town_c">#REF!</definedName>
    <definedName name="town_d" localSheetId="1">#REF!</definedName>
    <definedName name="town_d">#REF!</definedName>
    <definedName name="town_e" localSheetId="1">#REF!</definedName>
    <definedName name="town_e">#REF!</definedName>
    <definedName name="tp" localSheetId="1">#REF!</definedName>
    <definedName name="tp">#REF!</definedName>
    <definedName name="TPL">#REF!</definedName>
    <definedName name="tpm" localSheetId="1">#REF!</definedName>
    <definedName name="tpm">#REF!</definedName>
    <definedName name="TPP">#REF!</definedName>
    <definedName name="tr" localSheetId="1">#REF!</definedName>
    <definedName name="tr">#REF!</definedName>
    <definedName name="TRALK">#REF!</definedName>
    <definedName name="trans">#REF!</definedName>
    <definedName name="trans2">#REF!</definedName>
    <definedName name="trans3">#REF!</definedName>
    <definedName name="transport">#REF!</definedName>
    <definedName name="TRAPMAR">#REF!</definedName>
    <definedName name="Tray">#REF!</definedName>
    <definedName name="trhjgyu">#REF!</definedName>
    <definedName name="trip12_4x8">#REF!</definedName>
    <definedName name="trip15_4x8">#REF!</definedName>
    <definedName name="trip4_3x7">#REF!</definedName>
    <definedName name="trip6_3x7">#REF!</definedName>
    <definedName name="trip9_4x8">#REF!</definedName>
    <definedName name="TRIX" localSheetId="1">#REF!</definedName>
    <definedName name="TRIX">#REF!</definedName>
    <definedName name="TRL">#REF!</definedName>
    <definedName name="tscb" localSheetId="1">#REF!</definedName>
    <definedName name="tscb">#REF!</definedName>
    <definedName name="tscs3w" localSheetId="1">#REF!</definedName>
    <definedName name="tscs3w">#REF!</definedName>
    <definedName name="tscs6w" localSheetId="1">#REF!</definedName>
    <definedName name="tscs6w">#REF!</definedName>
    <definedName name="tshs15" localSheetId="1">#REF!</definedName>
    <definedName name="tshs15">#REF!</definedName>
    <definedName name="tshs6w" localSheetId="1">#REF!</definedName>
    <definedName name="tshs6w">#REF!</definedName>
    <definedName name="tski" localSheetId="1">#REF!</definedName>
    <definedName name="tski">#REF!</definedName>
    <definedName name="tskie" localSheetId="1">#REF!</definedName>
    <definedName name="tskie">#REF!</definedName>
    <definedName name="tsnya2x1.5" localSheetId="1">#REF!</definedName>
    <definedName name="tsnya2x1.5">#REF!</definedName>
    <definedName name="tsnyafrc" localSheetId="1">#REF!</definedName>
    <definedName name="tsnyafrc">#REF!</definedName>
    <definedName name="tso" localSheetId="1">#REF!</definedName>
    <definedName name="tso">#REF!</definedName>
    <definedName name="TTTT">#REF!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TUL">#REF!</definedName>
    <definedName name="TUL_U24">#REF!</definedName>
    <definedName name="TUL_U39">#REF!</definedName>
    <definedName name="TUL_U40">#REF!</definedName>
    <definedName name="TULANGANBESIPOLOS">#REF!</definedName>
    <definedName name="TULANGANBESIULIR">#REF!</definedName>
    <definedName name="Tun">#REF!</definedName>
    <definedName name="tv" localSheetId="1">#REF!</definedName>
    <definedName name="tv">#REF!</definedName>
    <definedName name="TV1P5">#REF!</definedName>
    <definedName name="Twd4k">'[6]Bahan '!$F$167</definedName>
    <definedName name="TWSTD">#REF!</definedName>
    <definedName name="Tyco">#REF!</definedName>
    <definedName name="Tyler">#REF!</definedName>
    <definedName name="TYPICAL_FLOOR___7_LEVEL" localSheetId="1">#REF!</definedName>
    <definedName name="TYPICAL_FLOOR___7_LEVEL">#REF!</definedName>
    <definedName name="U_24">#REF!</definedName>
    <definedName name="U_40">#REF!</definedName>
    <definedName name="U_AAN">#REF!</definedName>
    <definedName name="U_ACI">#REF!</definedName>
    <definedName name="U_ACIBLT">#REF!</definedName>
    <definedName name="U_ALFOIL">#REF!</definedName>
    <definedName name="U_ALUR">#REF!</definedName>
    <definedName name="U_ALUR_T">#REF!</definedName>
    <definedName name="U_BAK_C">#REF!</definedName>
    <definedName name="U_BASE_C">#REF!</definedName>
    <definedName name="U_BATA">#REF!</definedName>
    <definedName name="U_BATA_K">#REF!</definedName>
    <definedName name="U_BATA1">#REF!</definedName>
    <definedName name="U_BATACO">#REF!</definedName>
    <definedName name="U_BEN">#REF!</definedName>
    <definedName name="U_BER">#REF!</definedName>
    <definedName name="U_BERKER">#REF!</definedName>
    <definedName name="U_BKALI">#REF!</definedName>
    <definedName name="U_BKB">#REF!</definedName>
    <definedName name="U_BKBJA">#REF!</definedName>
    <definedName name="U_BKD">#REF!</definedName>
    <definedName name="U_BKKB">#REF!</definedName>
    <definedName name="U_BKKP">#REF!</definedName>
    <definedName name="U_BKPL">#REF!</definedName>
    <definedName name="U_BKSL">#REF!</definedName>
    <definedName name="U_BKT">#REF!</definedName>
    <definedName name="U_BLATEI">#REF!</definedName>
    <definedName name="U_BOR_G">#REF!</definedName>
    <definedName name="U_BOUW">#REF!</definedName>
    <definedName name="U_BTC">#REF!</definedName>
    <definedName name="U_BTKALI">#REF!</definedName>
    <definedName name="U_BUANG_T">#REF!</definedName>
    <definedName name="U_BUBUNG">#REF!</definedName>
    <definedName name="U_CANDI">#REF!</definedName>
    <definedName name="U_CAT_D">#REF!</definedName>
    <definedName name="U_CELCON">#REF!</definedName>
    <definedName name="U_COR_CP">#REF!</definedName>
    <definedName name="U_COR_LK">#REF!</definedName>
    <definedName name="U_COR_LKSM">#REF!</definedName>
    <definedName name="U_COR_RM">#REF!</definedName>
    <definedName name="U_COR_SM">#REF!</definedName>
    <definedName name="U_CUCI_G">#REF!</definedName>
    <definedName name="U_CUR">#REF!</definedName>
    <definedName name="U_DCLOSER">#REF!</definedName>
    <definedName name="U_DILATASI">#REF!</definedName>
    <definedName name="U_DINDING_A">#REF!</definedName>
    <definedName name="U_DSTOP">#REF!</definedName>
    <definedName name="U_DT">#REF!</definedName>
    <definedName name="U_ENG">#REF!</definedName>
    <definedName name="U_EXCV">#REF!</definedName>
    <definedName name="U_FD">#REF!</definedName>
    <definedName name="U_GALIAN_M">#REF!</definedName>
    <definedName name="U_GB">#REF!</definedName>
    <definedName name="U_GBLOK">#REF!</definedName>
    <definedName name="U_GBLOK2">#REF!</definedName>
    <definedName name="U_GELAR">#REF!</definedName>
    <definedName name="U_GEN">#REF!</definedName>
    <definedName name="U_GRAFIER_1">#REF!</definedName>
    <definedName name="U_GRAFIER_2">#REF!</definedName>
    <definedName name="U_GRANIT">#REF!</definedName>
    <definedName name="U_GREN">#REF!</definedName>
    <definedName name="U_GRENTAN">#REF!</definedName>
    <definedName name="U_GSTONE">#REF!</definedName>
    <definedName name="U_GT">#REF!</definedName>
    <definedName name="U_GTKC">#REF!</definedName>
    <definedName name="U_HAK_A">#REF!</definedName>
    <definedName name="U_INCOVE">#REF!</definedName>
    <definedName name="U_KANSTEEN">#REF!</definedName>
    <definedName name="U_KANSTIN">#REF!</definedName>
    <definedName name="U_KAR">#REF!</definedName>
    <definedName name="U_KARPET">#REF!</definedName>
    <definedName name="U_KC">#REF!</definedName>
    <definedName name="U_KLIPLOK">#REF!</definedName>
    <definedName name="U_KLOSET">#REF!</definedName>
    <definedName name="U_KLOSET_J">#REF!</definedName>
    <definedName name="U_KOL_KC">#REF!</definedName>
    <definedName name="U_KOR_S">#REF!</definedName>
    <definedName name="U_KORSI">#REF!</definedName>
    <definedName name="U_KP">#REF!</definedName>
    <definedName name="U_KP2">#REF!</definedName>
    <definedName name="U_KRAN">#REF!</definedName>
    <definedName name="U_KRDD">#REF!</definedName>
    <definedName name="U_KRLT">#REF!</definedName>
    <definedName name="U_KRT">#REF!</definedName>
    <definedName name="U_KSINK_S">#REF!</definedName>
    <definedName name="U_KUDA">#REF!</definedName>
    <definedName name="U_KUN_ENG">#REF!</definedName>
    <definedName name="U_KUN_GREN">#REF!</definedName>
    <definedName name="U_KUN_HAK">#REF!</definedName>
    <definedName name="U_KUN_KM">#REF!</definedName>
    <definedName name="U_KUN_U">#REF!</definedName>
    <definedName name="U_KUN_WC">#REF!</definedName>
    <definedName name="U_KUSEN">#REF!</definedName>
    <definedName name="U_LIS_P">#REF!</definedName>
    <definedName name="U_LISPL_JT">#REF!</definedName>
    <definedName name="U_LISPLANK">#REF!</definedName>
    <definedName name="U_LISTPLANK">#REF!</definedName>
    <definedName name="U_LOADING_T">#REF!</definedName>
    <definedName name="U_LOKER">#REF!</definedName>
    <definedName name="U_MAR_S">#REF!</definedName>
    <definedName name="U_MARMER">#REF!</definedName>
    <definedName name="U_MARMER_D">#REF!</definedName>
    <definedName name="U_MARMER_L">#REF!</definedName>
    <definedName name="U_MARMER_T">#REF!</definedName>
    <definedName name="u_mrtr">#REF!</definedName>
    <definedName name="U_NOSING">#REF!</definedName>
    <definedName name="U_PADAT">#REF!</definedName>
    <definedName name="U_PADAT2">#REF!</definedName>
    <definedName name="U_PAGAR">#REF!</definedName>
    <definedName name="U_PAGAR_BRC">#REF!</definedName>
    <definedName name="U_PAGAR2">#REF!</definedName>
    <definedName name="U_PALIM">#REF!</definedName>
    <definedName name="U_PANCANG">#REF!</definedName>
    <definedName name="U_PAVING">#REF!</definedName>
    <definedName name="U_PAVING_L">#REF!</definedName>
    <definedName name="U_PBESI">#REF!</definedName>
    <definedName name="U_PBESI24">#REF!</definedName>
    <definedName name="U_PBESI39">#REF!</definedName>
    <definedName name="U_PC_DOLK">#REF!</definedName>
    <definedName name="U_PGL">#REF!</definedName>
    <definedName name="U_PINGMAR">#REF!</definedName>
    <definedName name="U_PINTU">#REF!</definedName>
    <definedName name="U_PINTU2">#REF!</definedName>
    <definedName name="U_PLAF">#REF!</definedName>
    <definedName name="U_PLAFON_E">#REF!</definedName>
    <definedName name="U_PLAFOND">#REF!</definedName>
    <definedName name="U_PLASTIK">#REF!</definedName>
    <definedName name="U_PLES">#REF!</definedName>
    <definedName name="U_PLES12">#REF!</definedName>
    <definedName name="U_PLES13">#REF!</definedName>
    <definedName name="U_PLES13BLT">#REF!</definedName>
    <definedName name="U_PLES15">#REF!</definedName>
    <definedName name="U_PLESACI">#REF!</definedName>
    <definedName name="U_PLESACI_L">#REF!</definedName>
    <definedName name="U_PLF_A">#REF!</definedName>
    <definedName name="U_PLF_ACT">#REF!</definedName>
    <definedName name="U_PLF_LUX">#REF!</definedName>
    <definedName name="U_PLIN_T">#REF!</definedName>
    <definedName name="U_PLINMAR">#REF!</definedName>
    <definedName name="U_PLINT_KY">#REF!</definedName>
    <definedName name="U_POLES">#REF!</definedName>
    <definedName name="U_POLES_G">#REF!</definedName>
    <definedName name="U_POLES_S">#REF!</definedName>
    <definedName name="U_POLES_T">#REF!</definedName>
    <definedName name="U_PTS">#REF!</definedName>
    <definedName name="U_PVC">#REF!</definedName>
    <definedName name="U_RAIL_TANG">#REF!</definedName>
    <definedName name="U_RANGPLA">#REF!</definedName>
    <definedName name="U_RATA">#REF!</definedName>
    <definedName name="U_REUTER">#REF!</definedName>
    <definedName name="U_RIDGE">#REF!</definedName>
    <definedName name="U_RPLF_A">#REF!</definedName>
    <definedName name="U_SC5">#REF!</definedName>
    <definedName name="U_SC5M3">#REF!</definedName>
    <definedName name="U_SC6">#REF!</definedName>
    <definedName name="U_SCF">#REF!</definedName>
    <definedName name="u_scred">#REF!</definedName>
    <definedName name="U_SCREED">#REF!</definedName>
    <definedName name="U_SEKAT_U">#REF!</definedName>
    <definedName name="U_SETRIKAN">#REF!</definedName>
    <definedName name="U_SHOWER">#REF!</definedName>
    <definedName name="U_SKIRTING">#REF!</definedName>
    <definedName name="U_SKIRTINGVIN">#REF!</definedName>
    <definedName name="U_SKON">#REF!</definedName>
    <definedName name="U_SP">#REF!</definedName>
    <definedName name="U_STRIP">#REF!</definedName>
    <definedName name="U_TAL_S">#REF!</definedName>
    <definedName name="U_TAL_VER">#REF!</definedName>
    <definedName name="U_TALBJ">#REF!</definedName>
    <definedName name="U_TALGIP">#REF!</definedName>
    <definedName name="U_TEMPEL">#REF!</definedName>
    <definedName name="U_TERASO">#REF!</definedName>
    <definedName name="U_TSC">#REF!</definedName>
    <definedName name="U_UKUR">#REF!</definedName>
    <definedName name="U_URINAL">#REF!</definedName>
    <definedName name="U_URUG">#REF!</definedName>
    <definedName name="U_URUG_K">#REF!</definedName>
    <definedName name="U_URUGTN">#REF!</definedName>
    <definedName name="U_USUK">#REF!</definedName>
    <definedName name="U_VERSTEK_G">#REF!</definedName>
    <definedName name="U_VIBRO">#REF!</definedName>
    <definedName name="U_VIN">#REF!</definedName>
    <definedName name="U_VINYL">#REF!</definedName>
    <definedName name="U_WAS">#REF!</definedName>
    <definedName name="U_WMESH">#REF!</definedName>
    <definedName name="U_WU">#REF!</definedName>
    <definedName name="U_WUWUNG_J">#REF!</definedName>
    <definedName name="uAERIAL100">#REF!</definedName>
    <definedName name="uANCTR">#REF!</definedName>
    <definedName name="Uava">#REF!</definedName>
    <definedName name="Uawf10">#REF!</definedName>
    <definedName name="Uawf2p5">#REF!</definedName>
    <definedName name="Uawf3">#REF!</definedName>
    <definedName name="Uawf4">#REF!</definedName>
    <definedName name="Uawf6">#REF!</definedName>
    <definedName name="Uawf8">#REF!</definedName>
    <definedName name="Uawp1">#REF!</definedName>
    <definedName name="Uawp10">#REF!</definedName>
    <definedName name="Uawp1p25">#REF!</definedName>
    <definedName name="Uawp1p5">#REF!</definedName>
    <definedName name="Uawp2">#REF!</definedName>
    <definedName name="Uawp2p5">#REF!</definedName>
    <definedName name="Uawp3">#REF!</definedName>
    <definedName name="Uawp4">#REF!</definedName>
    <definedName name="Uawp5">#REF!</definedName>
    <definedName name="Uawp6">#REF!</definedName>
    <definedName name="Uawp8">#REF!</definedName>
    <definedName name="Uawpp5">#REF!</definedName>
    <definedName name="Uawpp75">#REF!</definedName>
    <definedName name="ubatu">#REF!</definedName>
    <definedName name="uBEL">#REF!</definedName>
    <definedName name="ubesi">#REF!</definedName>
    <definedName name="UBINKERAMIK2020POLOS1PC3PS">#REF!</definedName>
    <definedName name="UBINKERAMIK3030POLOS1PC3PS">#REF!</definedName>
    <definedName name="UBINKERAMIK3030WARNA1PC3PS">#REF!</definedName>
    <definedName name="UBINKERAMIK4040WARNA1PC3PS">#REF!</definedName>
    <definedName name="UBINKERAMIKPLINT1030">#REF!</definedName>
    <definedName name="UBINSTEPNOZING">#REF!</definedName>
    <definedName name="uBK40X40X40">#REF!</definedName>
    <definedName name="uboxspk">#REF!</definedName>
    <definedName name="Ubsfmed10">#REF!</definedName>
    <definedName name="Ubsfmed2p5">#REF!</definedName>
    <definedName name="Ubsfmed3">#REF!</definedName>
    <definedName name="Ubsfmed4">#REF!</definedName>
    <definedName name="Ubsfmed5">#REF!</definedName>
    <definedName name="Ubsfmed6">#REF!</definedName>
    <definedName name="Ubsfmed8">#REF!</definedName>
    <definedName name="Ubspmed1">#REF!</definedName>
    <definedName name="Ubspmed10">#REF!</definedName>
    <definedName name="Ubspmed1p25">#REF!</definedName>
    <definedName name="Ubspmed1p5">#REF!</definedName>
    <definedName name="Ubspmed2">#REF!</definedName>
    <definedName name="Ubspmed2p5">#REF!</definedName>
    <definedName name="Ubspmed3">#REF!</definedName>
    <definedName name="Ubspmed4">#REF!</definedName>
    <definedName name="Ubspmed5">#REF!</definedName>
    <definedName name="Ubspmed6">#REF!</definedName>
    <definedName name="Ubspmed8">#REF!</definedName>
    <definedName name="Ubspmedp25">#REF!</definedName>
    <definedName name="Ubspmedp5">#REF!</definedName>
    <definedName name="Ubspmedp75">#REF!</definedName>
    <definedName name="ubstrbrsh">#REF!</definedName>
    <definedName name="ubstrfls">#REF!</definedName>
    <definedName name="ucat">#REF!</definedName>
    <definedName name="uceilspk">#REF!</definedName>
    <definedName name="uclnout2">#REF!</definedName>
    <definedName name="Uclnout4">#REF!</definedName>
    <definedName name="ucoax">#REF!</definedName>
    <definedName name="udaadd">#REF!</definedName>
    <definedName name="uDAKONV">#REF!</definedName>
    <definedName name="uDG">#REF!</definedName>
    <definedName name="uDKKONV">#REF!</definedName>
    <definedName name="uDLEPL2X13">#REF!</definedName>
    <definedName name="uDLPL2X13">#REF!</definedName>
    <definedName name="uDLPL2X18">#REF!</definedName>
    <definedName name="uDLPL9">#REF!</definedName>
    <definedName name="uDTC10X2X0P6">#REF!</definedName>
    <definedName name="uDTC120X2X0P6">#REF!</definedName>
    <definedName name="uDTC150X2X0P6">#REF!</definedName>
    <definedName name="uDTC200X2X0P6">#REF!</definedName>
    <definedName name="uDTC20X2X0P6">#REF!</definedName>
    <definedName name="uDTC60X2X0P6">#REF!</definedName>
    <definedName name="uDTC80X2X0P6">#REF!</definedName>
    <definedName name="uELEKTRD">#REF!</definedName>
    <definedName name="uEOL">#REF!</definedName>
    <definedName name="ufe">#REF!</definedName>
    <definedName name="uFRC1X12">#REF!</definedName>
    <definedName name="uFRC1X150">#REF!</definedName>
    <definedName name="uFRC2X4X1X12BC70">#REF!</definedName>
    <definedName name="uFRC3X2P5">#REF!</definedName>
    <definedName name="uFRC4X1X150BC70">#REF!</definedName>
    <definedName name="uFRC4X50">#REF!</definedName>
    <definedName name="uFRC4X50BC50">#REF!</definedName>
    <definedName name="uFS">#REF!</definedName>
    <definedName name="uGANDA">#REF!</definedName>
    <definedName name="Ugate2">#REF!</definedName>
    <definedName name="Ugate3">#REF!</definedName>
    <definedName name="Ugate4">#REF!</definedName>
    <definedName name="Ugate6">#REF!</definedName>
    <definedName name="uGRN1">#REF!</definedName>
    <definedName name="uGRN2">#REF!</definedName>
    <definedName name="uGRN3">#REF!</definedName>
    <definedName name="uGRN4">#REF!</definedName>
    <definedName name="ugrn5">#REF!</definedName>
    <definedName name="uGRN6">#REF!</definedName>
    <definedName name="uGRN7">#REF!</definedName>
    <definedName name="uGRNATP">#REF!</definedName>
    <definedName name="uGRNPNL">#REF!</definedName>
    <definedName name="Ugrstrpfc">#REF!</definedName>
    <definedName name="Ugv1p25">#REF!</definedName>
    <definedName name="Ugv1p5">#REF!</definedName>
    <definedName name="Ugvp5">#REF!</definedName>
    <definedName name="uhb">#REF!</definedName>
    <definedName name="uhrnspk">#REF!</definedName>
    <definedName name="UIawf5">#REF!</definedName>
    <definedName name="uinstbox">#REF!</definedName>
    <definedName name="uinstceil">#REF!</definedName>
    <definedName name="uINSTELP">#REF!</definedName>
    <definedName name="uinsthorn">#REF!</definedName>
    <definedName name="uINTRKM">#REF!</definedName>
    <definedName name="UK">#REF!</definedName>
    <definedName name="ukayu">#REF!</definedName>
    <definedName name="uKBC10">#REF!</definedName>
    <definedName name="uKBC16">#REF!</definedName>
    <definedName name="uKBC25">#REF!</definedName>
    <definedName name="uKBC35">#REF!</definedName>
    <definedName name="uKBC50">#REF!</definedName>
    <definedName name="uKBC6">#REF!</definedName>
    <definedName name="uKBC70">#REF!</definedName>
    <definedName name="ukepala">#REF!</definedName>
    <definedName name="UKHS11">#REF!</definedName>
    <definedName name="UKHS12">#REF!</definedName>
    <definedName name="UKHS13">#REF!</definedName>
    <definedName name="UKHS21">#REF!</definedName>
    <definedName name="UKHS22">#REF!</definedName>
    <definedName name="UKHS23">#REF!</definedName>
    <definedName name="UKHS31">#REF!</definedName>
    <definedName name="UKHS32">#REF!</definedName>
    <definedName name="UKHS33">#REF!</definedName>
    <definedName name="UKHS41">#REF!</definedName>
    <definedName name="UKHS42">#REF!</definedName>
    <definedName name="UKHS43">#REF!</definedName>
    <definedName name="UKHS51">#REF!</definedName>
    <definedName name="UKHS52">#REF!</definedName>
    <definedName name="UKHS53">#REF!</definedName>
    <definedName name="UKHS61">#REF!</definedName>
    <definedName name="UKHS62">#REF!</definedName>
    <definedName name="UKHS63">#REF!</definedName>
    <definedName name="UKHS71">#REF!</definedName>
    <definedName name="UKHS72">#REF!</definedName>
    <definedName name="UKHS73">#REF!</definedName>
    <definedName name="UKHSA">#REF!</definedName>
    <definedName name="uKHT120">#REF!</definedName>
    <definedName name="uKHT160">#REF!</definedName>
    <definedName name="uKHT20">#REF!</definedName>
    <definedName name="uKHT200">#REF!</definedName>
    <definedName name="uKHT2400">#REF!</definedName>
    <definedName name="uKHT40">#REF!</definedName>
    <definedName name="uKHT5000">#REF!</definedName>
    <definedName name="uKHT80">#REF!</definedName>
    <definedName name="UKK">#REF!</definedName>
    <definedName name="uKNTRL">#REF!</definedName>
    <definedName name="uLDPL9">#REF!</definedName>
    <definedName name="ULIR">#REF!</definedName>
    <definedName name="uLJM125">#REF!</definedName>
    <definedName name="Uls">#REF!</definedName>
    <definedName name="ulwp60">#REF!</definedName>
    <definedName name="UMAN">#REF!</definedName>
    <definedName name="umandor">#REF!</definedName>
    <definedName name="uMNTR">#REF!</definedName>
    <definedName name="umum">[0]!umum</definedName>
    <definedName name="uN2XSBY1X1X95">#REF!</definedName>
    <definedName name="uN2XSY1X95">#REF!</definedName>
    <definedName name="undercoat">#REF!</definedName>
    <definedName name="unit">#REF!</definedName>
    <definedName name="unymhy3x1p5">#REF!</definedName>
    <definedName name="unymhy3x2p5">#REF!</definedName>
    <definedName name="uNYY1X185">#REF!</definedName>
    <definedName name="uNYY1X240">#REF!</definedName>
    <definedName name="uNYY1X300">#REF!</definedName>
    <definedName name="uNYY1X400">#REF!</definedName>
    <definedName name="uNYY1X500">#REF!</definedName>
    <definedName name="uNYY2X4X4X185BC70">#REF!</definedName>
    <definedName name="uNYY3X4X1X240">#REF!</definedName>
    <definedName name="uNYY3X4X1X400BC70">#REF!</definedName>
    <definedName name="uNYY4X10">#REF!</definedName>
    <definedName name="uNYY4X10BC10">#REF!</definedName>
    <definedName name="uNYY4X16">#REF!</definedName>
    <definedName name="uNYY4X16BC16">#REF!</definedName>
    <definedName name="uNYY4X185">#REF!</definedName>
    <definedName name="uNYY4X25">#REF!</definedName>
    <definedName name="uNYY4X35">#REF!</definedName>
    <definedName name="uNYY4X35BC35">#REF!</definedName>
    <definedName name="uNYY4X4">#REF!</definedName>
    <definedName name="uNYY4X4X1X500BC70">#REF!</definedName>
    <definedName name="uNYY4X50">#REF!</definedName>
    <definedName name="uNYY4X50BC35">#REF!</definedName>
    <definedName name="uNYY4X50BC50">#REF!</definedName>
    <definedName name="uNYY4X6BC6">#REF!</definedName>
    <definedName name="uNYY4X70">#REF!</definedName>
    <definedName name="uNYY4X70BC50">#REF!</definedName>
    <definedName name="uNYY4X95">#REF!</definedName>
    <definedName name="uNYY5X4X1X500">#REF!</definedName>
    <definedName name="uNYY8X4X1X500">#REF!</definedName>
    <definedName name="uOBSTRC">#REF!</definedName>
    <definedName name="uOUTLT">#REF!</definedName>
    <definedName name="UPAH" localSheetId="1">#REF!</definedName>
    <definedName name="UPAH">#REF!</definedName>
    <definedName name="Upah_List">#REF!</definedName>
    <definedName name="UPAH_U24">#REF!</definedName>
    <definedName name="UPAH_U39">#REF!</definedName>
    <definedName name="upahawmaspion0.5">#REF!</definedName>
    <definedName name="upahawmaspion0.75">#REF!</definedName>
    <definedName name="upahawmaspion1">#REF!</definedName>
    <definedName name="upahawmaspion1.25">#REF!</definedName>
    <definedName name="upahawmaspion1.5">#REF!</definedName>
    <definedName name="upahawmaspion10">#REF!</definedName>
    <definedName name="upahawmaspion12">#REF!</definedName>
    <definedName name="upahawmaspion14">#REF!</definedName>
    <definedName name="upahawmaspion16">#REF!</definedName>
    <definedName name="upahawmaspion2">#REF!</definedName>
    <definedName name="upahawmaspion2.5">#REF!</definedName>
    <definedName name="upahawmaspion3">#REF!</definedName>
    <definedName name="upahawmaspion4">#REF!</definedName>
    <definedName name="upahawmaspion5">#REF!</definedName>
    <definedName name="upahawmaspion6">#REF!</definedName>
    <definedName name="upahawmaspion8">#REF!</definedName>
    <definedName name="upahawrucika0.5">#REF!</definedName>
    <definedName name="upahawrucika0.75">#REF!</definedName>
    <definedName name="upahawrucika1">#REF!</definedName>
    <definedName name="upahawrucika1.25">#REF!</definedName>
    <definedName name="upahawrucika1.5">#REF!</definedName>
    <definedName name="upahawrucika10">#REF!</definedName>
    <definedName name="upahawrucika12">#REF!</definedName>
    <definedName name="upahawrucika2">#REF!</definedName>
    <definedName name="upahawrucika2.5">#REF!</definedName>
    <definedName name="upahawrucika3">#REF!</definedName>
    <definedName name="upahawrucika4">#REF!</definedName>
    <definedName name="upahawrucika5">#REF!</definedName>
    <definedName name="upahawrucika6">#REF!</definedName>
    <definedName name="upahawrucika8">#REF!</definedName>
    <definedName name="upahawwavin0.5">#REF!</definedName>
    <definedName name="upahawwavin0.75">#REF!</definedName>
    <definedName name="upahawwavin1">#REF!</definedName>
    <definedName name="upahawwavin1.25">#REF!</definedName>
    <definedName name="upahawwavin1.5">#REF!</definedName>
    <definedName name="upahawwavin10">#REF!</definedName>
    <definedName name="upahawwavin12">#REF!</definedName>
    <definedName name="upahawwavin2">#REF!</definedName>
    <definedName name="upahawwavin2.5">#REF!</definedName>
    <definedName name="upahawwavin3">#REF!</definedName>
    <definedName name="upahawwavin4">#REF!</definedName>
    <definedName name="upahawwavin5">#REF!</definedName>
    <definedName name="upahawwavin6">#REF!</definedName>
    <definedName name="upahawwavin8">#REF!</definedName>
    <definedName name="upahbc10">#REF!</definedName>
    <definedName name="upahbc120">#REF!</definedName>
    <definedName name="upahbc16">#REF!</definedName>
    <definedName name="upahbc25">#REF!</definedName>
    <definedName name="upahbc35">#REF!</definedName>
    <definedName name="upahbc4">#REF!</definedName>
    <definedName name="upahbc50">#REF!</definedName>
    <definedName name="upahbc6">#REF!</definedName>
    <definedName name="upahbc70">#REF!</definedName>
    <definedName name="upahbidet">#REF!</definedName>
    <definedName name="upahbs0.5">#REF!</definedName>
    <definedName name="upahbs0.75">#REF!</definedName>
    <definedName name="upahbs1">#REF!</definedName>
    <definedName name="upahbs1.25">#REF!</definedName>
    <definedName name="upahbs1.5">#REF!</definedName>
    <definedName name="upahbs2">#REF!</definedName>
    <definedName name="upahbs2.5">#REF!</definedName>
    <definedName name="upahbs3">#REF!</definedName>
    <definedName name="upahbs4">#REF!</definedName>
    <definedName name="upahbs40bakrie1">#REF!</definedName>
    <definedName name="upahbs40bakrie1.25">#REF!</definedName>
    <definedName name="upahbs40bakrie1.5">#REF!</definedName>
    <definedName name="upahbs40bakrie2">#REF!</definedName>
    <definedName name="upahbs40bakrie2.5">#REF!</definedName>
    <definedName name="upahbs40bakrie3">#REF!</definedName>
    <definedName name="upahbs40bakrie4">#REF!</definedName>
    <definedName name="upahbs40bakrie5">#REF!</definedName>
    <definedName name="upahbs40bakrie6">#REF!</definedName>
    <definedName name="upahbs40medppi0.5">#REF!</definedName>
    <definedName name="upahbs40medppi0.75">#REF!</definedName>
    <definedName name="upahbs40medppi1">#REF!</definedName>
    <definedName name="upahbs40medppi1.25">#REF!</definedName>
    <definedName name="upahbs40medppi1.5">#REF!</definedName>
    <definedName name="upahbs40medppi2">#REF!</definedName>
    <definedName name="upahbs40medppi2.5">#REF!</definedName>
    <definedName name="upahbs40medppi3">#REF!</definedName>
    <definedName name="upahbs40medppi4">#REF!</definedName>
    <definedName name="upahbs40medppi5">#REF!</definedName>
    <definedName name="upahbs40medppi6">#REF!</definedName>
    <definedName name="upahbs40medppi8">#REF!</definedName>
    <definedName name="upahbs40ppi0.5">#REF!</definedName>
    <definedName name="upahbs40ppi0.75">#REF!</definedName>
    <definedName name="upahbs40ppi1">#REF!</definedName>
    <definedName name="upahbs40ppi1.25">#REF!</definedName>
    <definedName name="upahbs40ppi1.5">#REF!</definedName>
    <definedName name="upahbs40ppi2">#REF!</definedName>
    <definedName name="upahbs40ppi2.5">#REF!</definedName>
    <definedName name="upahbs40ppi3">#REF!</definedName>
    <definedName name="upahbs40ppi4">#REF!</definedName>
    <definedName name="upahbs40ppi5">#REF!</definedName>
    <definedName name="upahbs40ppi6">#REF!</definedName>
    <definedName name="upahbs40ppi8">#REF!</definedName>
    <definedName name="upahbs40spindo0.5">#REF!</definedName>
    <definedName name="upahbs40spindo0.75">#REF!</definedName>
    <definedName name="upahbs40spindo1">#REF!</definedName>
    <definedName name="upahbs40spindo1.25">#REF!</definedName>
    <definedName name="upahbs40spindo1.5">#REF!</definedName>
    <definedName name="upahbs40spindo2">#REF!</definedName>
    <definedName name="upahbs40spindo2.5">#REF!</definedName>
    <definedName name="upahbs40spindo3">#REF!</definedName>
    <definedName name="upahbs40spindo4">#REF!</definedName>
    <definedName name="upahbs40spindo5">#REF!</definedName>
    <definedName name="upahbs40spindo6">#REF!</definedName>
    <definedName name="upahbs40spindo8">#REF!</definedName>
    <definedName name="upahbs5">#REF!</definedName>
    <definedName name="upahbs6">#REF!</definedName>
    <definedName name="upahbs8">#REF!</definedName>
    <definedName name="upahbsmedspindo0.5">#REF!</definedName>
    <definedName name="upahbsmedspindo0.75">#REF!</definedName>
    <definedName name="upahbsmedspindo1">#REF!</definedName>
    <definedName name="upahbsmedspindo1.25">#REF!</definedName>
    <definedName name="upahbsmedspindo1.5">#REF!</definedName>
    <definedName name="upahbsmedspindo2">#REF!</definedName>
    <definedName name="upahbsmedspindo2.5">#REF!</definedName>
    <definedName name="upahbsmedspindo3">#REF!</definedName>
    <definedName name="upahbsmedspindo4">#REF!</definedName>
    <definedName name="upahbsmedspindo5">#REF!</definedName>
    <definedName name="upahbsmedspindo6">#REF!</definedName>
    <definedName name="upahbsmedspindo8">#REF!</definedName>
    <definedName name="upahclsddk">#REF!</definedName>
    <definedName name="upahclsjgk">#REF!</definedName>
    <definedName name="upahcv0.5">#REF!</definedName>
    <definedName name="upahcv0.75">#REF!</definedName>
    <definedName name="upahcv1">#REF!</definedName>
    <definedName name="upahcv1.25">#REF!</definedName>
    <definedName name="upahcv1.5">#REF!</definedName>
    <definedName name="upahcv10">#REF!</definedName>
    <definedName name="upahcv12">#REF!</definedName>
    <definedName name="upahcv16toyo10">#REF!</definedName>
    <definedName name="upahcv16toyo12">#REF!</definedName>
    <definedName name="upahcv2">#REF!</definedName>
    <definedName name="upahcv2.5">#REF!</definedName>
    <definedName name="upahcv3">#REF!</definedName>
    <definedName name="upahcv4">#REF!</definedName>
    <definedName name="upahcv5">#REF!</definedName>
    <definedName name="upahcv6">#REF!</definedName>
    <definedName name="upahcv8">#REF!</definedName>
    <definedName name="upahcvbersihkz0.5">#REF!</definedName>
    <definedName name="upahcvbersihkz0.75">#REF!</definedName>
    <definedName name="upahcvbersihkz1">#REF!</definedName>
    <definedName name="upahcvbersihkz1.25">#REF!</definedName>
    <definedName name="upahcvbersihkz1.5">#REF!</definedName>
    <definedName name="upahcvbersihkz2">#REF!</definedName>
    <definedName name="upahcvbersihkz2.5">#REF!</definedName>
    <definedName name="upahcvbersihkz3">#REF!</definedName>
    <definedName name="upahcvbersihkz4">#REF!</definedName>
    <definedName name="upahcvbersihty0.5">#REF!</definedName>
    <definedName name="upahcvbersihty0.75">#REF!</definedName>
    <definedName name="upahcvbersihty1">#REF!</definedName>
    <definedName name="upahcvbersihty1.25">#REF!</definedName>
    <definedName name="upahcvbersihty1.5">#REF!</definedName>
    <definedName name="upahcvbersihty2">#REF!</definedName>
    <definedName name="upahcvbersihty2.5">#REF!</definedName>
    <definedName name="upahcvbersihty3">#REF!</definedName>
    <definedName name="upahcvbersihty4">#REF!</definedName>
    <definedName name="upahcvhydrantkz1.5">#REF!</definedName>
    <definedName name="upahcvhydrantkz2">#REF!</definedName>
    <definedName name="upahcvhydrantkz2.5">#REF!</definedName>
    <definedName name="upahcvhydrantkz3">#REF!</definedName>
    <definedName name="upahcvhydrantkz4">#REF!</definedName>
    <definedName name="upahcvhydranty1.5">#REF!</definedName>
    <definedName name="upahcvhydranty10">#REF!</definedName>
    <definedName name="upahcvhydranty12">#REF!</definedName>
    <definedName name="upahcvhydranty2">#REF!</definedName>
    <definedName name="upahcvhydranty2.5">#REF!</definedName>
    <definedName name="upahcvhydranty3">#REF!</definedName>
    <definedName name="upahcvhydranty4">#REF!</definedName>
    <definedName name="upahcvhydranty5">#REF!</definedName>
    <definedName name="upahcvhydranty6">#REF!</definedName>
    <definedName name="upahcvhydranty8">#REF!</definedName>
    <definedName name="upahdmaspion1.25">#REF!</definedName>
    <definedName name="upahdmaspion1.5">#REF!</definedName>
    <definedName name="upahdmaspion10">#REF!</definedName>
    <definedName name="upahdmaspion12">#REF!</definedName>
    <definedName name="upahdmaspion14">#REF!</definedName>
    <definedName name="upahdmaspion16">#REF!</definedName>
    <definedName name="upahdmaspion2">#REF!</definedName>
    <definedName name="upahdmaspion2.5">#REF!</definedName>
    <definedName name="upahdmaspion20">#REF!</definedName>
    <definedName name="upahdmaspion3">#REF!</definedName>
    <definedName name="upahdmaspion4">#REF!</definedName>
    <definedName name="upahdmaspion5">#REF!</definedName>
    <definedName name="upahdmaspion6">#REF!</definedName>
    <definedName name="upahdmaspion8">#REF!</definedName>
    <definedName name="upahdrucika1.5">#REF!</definedName>
    <definedName name="upahdrucika10">#REF!</definedName>
    <definedName name="upahdrucika12">#REF!</definedName>
    <definedName name="upahdrucika2">#REF!</definedName>
    <definedName name="upahdrucika2.5">#REF!</definedName>
    <definedName name="upahdrucika3">#REF!</definedName>
    <definedName name="upahdrucika4">#REF!</definedName>
    <definedName name="upahdrucika5">#REF!</definedName>
    <definedName name="upahdrucika6">#REF!</definedName>
    <definedName name="upahdrucika8">#REF!</definedName>
    <definedName name="upahdryer">#REF!</definedName>
    <definedName name="upahdwavin1.25">#REF!</definedName>
    <definedName name="upahdwavin1.5">#REF!</definedName>
    <definedName name="upahdwavin10">#REF!</definedName>
    <definedName name="upahdwavin12">#REF!</definedName>
    <definedName name="upahdwavin2">#REF!</definedName>
    <definedName name="upahdwavin2.5">#REF!</definedName>
    <definedName name="upahdwavin3">#REF!</definedName>
    <definedName name="upahdwavin4">#REF!</definedName>
    <definedName name="upahdwavin5">#REF!</definedName>
    <definedName name="upahdwavin6">#REF!</definedName>
    <definedName name="upahdwavin8">#REF!</definedName>
    <definedName name="upahfd">#REF!</definedName>
    <definedName name="upahftv1.5">#REF!</definedName>
    <definedName name="upahftv10">#REF!</definedName>
    <definedName name="upahftv2">#REF!</definedName>
    <definedName name="upahftv2.5">#REF!</definedName>
    <definedName name="upahftv3">#REF!</definedName>
    <definedName name="upahftv4">#REF!</definedName>
    <definedName name="upahftv5">#REF!</definedName>
    <definedName name="upahftv6">#REF!</definedName>
    <definedName name="upahftv8">#REF!</definedName>
    <definedName name="upahfxj1.25">#REF!</definedName>
    <definedName name="upahfxj1.5">#REF!</definedName>
    <definedName name="upahfxj2">#REF!</definedName>
    <definedName name="upahfxj2.5">#REF!</definedName>
    <definedName name="upahfxj3">#REF!</definedName>
    <definedName name="upahfxj4">#REF!</definedName>
    <definedName name="upahfxj5">#REF!</definedName>
    <definedName name="upahfxj6">#REF!</definedName>
    <definedName name="upahfxj8">#REF!</definedName>
    <definedName name="upahgipbakrie0.5">#REF!</definedName>
    <definedName name="upahgipbakrie0.75">#REF!</definedName>
    <definedName name="upahgipbakrie1">#REF!</definedName>
    <definedName name="upahgipbakrie1.25">#REF!</definedName>
    <definedName name="upahgipbakrie1.5">#REF!</definedName>
    <definedName name="upahgipbakrie2">#REF!</definedName>
    <definedName name="upahgipbakrie2.5">#REF!</definedName>
    <definedName name="upahgipbakrie3">#REF!</definedName>
    <definedName name="upahgipbs40spindo0.5">#REF!</definedName>
    <definedName name="upahgipbs40spindo0.75">#REF!</definedName>
    <definedName name="upahgipbs40spindo1">#REF!</definedName>
    <definedName name="upahgipbs40spindo1.25">#REF!</definedName>
    <definedName name="upahgipbs40spindo1.5">#REF!</definedName>
    <definedName name="upahgipbs40spindo2">#REF!</definedName>
    <definedName name="upahgipbs40spindo2.5">#REF!</definedName>
    <definedName name="upahgipbs40spindo3">#REF!</definedName>
    <definedName name="upahgipbs40spindo4">#REF!</definedName>
    <definedName name="upahgipbs40spindo5">#REF!</definedName>
    <definedName name="upahgipbs40spindo6">#REF!</definedName>
    <definedName name="upahgipbs40spindo8">#REF!</definedName>
    <definedName name="upahgipbsppi0.5">#REF!</definedName>
    <definedName name="upahgipbsppi0.75">#REF!</definedName>
    <definedName name="upahgipbsppi1">#REF!</definedName>
    <definedName name="upahgipbsppi1.25">#REF!</definedName>
    <definedName name="upahgipbsppi1.5">#REF!</definedName>
    <definedName name="upahgipbsppi2">#REF!</definedName>
    <definedName name="upahgipbsppi2.5">#REF!</definedName>
    <definedName name="upahgipbsppi3">#REF!</definedName>
    <definedName name="upahgipbsppi4">#REF!</definedName>
    <definedName name="upahgipbsppi5">#REF!</definedName>
    <definedName name="upahgipbsppi6">#REF!</definedName>
    <definedName name="upahgipbsppi8">#REF!</definedName>
    <definedName name="upahgipmedppi0.5">#REF!</definedName>
    <definedName name="upahgipmedppi0.75">#REF!</definedName>
    <definedName name="upahgipmedppi1">#REF!</definedName>
    <definedName name="upahgipmedppi1.25">#REF!</definedName>
    <definedName name="upahgipmedppi1.5">#REF!</definedName>
    <definedName name="upahgipmedppi2">#REF!</definedName>
    <definedName name="upahgipmedppi2.5">#REF!</definedName>
    <definedName name="upahgipmedppi3">#REF!</definedName>
    <definedName name="upahgipmedppi4">#REF!</definedName>
    <definedName name="upahgipmedppi5">#REF!</definedName>
    <definedName name="upahgipmedppi6">#REF!</definedName>
    <definedName name="upahgipmedppi8">#REF!</definedName>
    <definedName name="upahgipmedspindo0.5">#REF!</definedName>
    <definedName name="upahgipmedspindo0.75">#REF!</definedName>
    <definedName name="upahgipmedspindo1">#REF!</definedName>
    <definedName name="upahgipmedspindo1.25">#REF!</definedName>
    <definedName name="upahgipmedspindo1.5">#REF!</definedName>
    <definedName name="upahgipmedspindo2">#REF!</definedName>
    <definedName name="upahgipmedspindo2.5">#REF!</definedName>
    <definedName name="upahgipmedspindo3">#REF!</definedName>
    <definedName name="upahgipmedspindo4">#REF!</definedName>
    <definedName name="upahgipmedspindo5">#REF!</definedName>
    <definedName name="upahgipmedspindo6">#REF!</definedName>
    <definedName name="upahgipmedspindo8">#REF!</definedName>
    <definedName name="upahgv0.5">#REF!</definedName>
    <definedName name="upahgv0.75">#REF!</definedName>
    <definedName name="upahgv1">#REF!</definedName>
    <definedName name="upahgv1.25">#REF!</definedName>
    <definedName name="upahgv1.5">#REF!</definedName>
    <definedName name="upahgv10">#REF!</definedName>
    <definedName name="upahgv12">#REF!</definedName>
    <definedName name="upahgv2">#REF!</definedName>
    <definedName name="upahgv2.5">#REF!</definedName>
    <definedName name="upahgv3">#REF!</definedName>
    <definedName name="upahgv4">#REF!</definedName>
    <definedName name="upahgv5">#REF!</definedName>
    <definedName name="upahgv6">#REF!</definedName>
    <definedName name="upahgv8">#REF!</definedName>
    <definedName name="upahgvbersih0.5">#REF!</definedName>
    <definedName name="upahgvbersih0.75">#REF!</definedName>
    <definedName name="upahgvbersihkz0.5">#REF!</definedName>
    <definedName name="upahgvbersihkz0.75">#REF!</definedName>
    <definedName name="upahgvbersihkz1">#REF!</definedName>
    <definedName name="upahgvbersihkz1.25">#REF!</definedName>
    <definedName name="upahgvbersihkz1.5">#REF!</definedName>
    <definedName name="upahgvbersihkz2">#REF!</definedName>
    <definedName name="upahgvbersihkz2.5">#REF!</definedName>
    <definedName name="upahgvbersihkz3">#REF!</definedName>
    <definedName name="upahgvbersihkz4">#REF!</definedName>
    <definedName name="upahgvbersihty0.5">#REF!</definedName>
    <definedName name="upahgvbersihty0.75">#REF!</definedName>
    <definedName name="upahgvbersihty1">#REF!</definedName>
    <definedName name="upahgvbersihty1.25">#REF!</definedName>
    <definedName name="upahgvbersihty1.5">#REF!</definedName>
    <definedName name="upahgvbersihty2">#REF!</definedName>
    <definedName name="upahgvbersihty2.5">#REF!</definedName>
    <definedName name="upahgvbersihty3">#REF!</definedName>
    <definedName name="upahgvbersihty4">#REF!</definedName>
    <definedName name="upahgvhydrantkz0.5">#REF!</definedName>
    <definedName name="upahgvhydrantkz0.75">#REF!</definedName>
    <definedName name="upahgvhydrantkz1">#REF!</definedName>
    <definedName name="upahgvhydrantkz1.25">#REF!</definedName>
    <definedName name="upahgvhydrantkz1.5">#REF!</definedName>
    <definedName name="upahgvhydrantkz2">#REF!</definedName>
    <definedName name="upahgvhydrantkz2.5">#REF!</definedName>
    <definedName name="upahgvhydrantkz3">#REF!</definedName>
    <definedName name="upahgvhydrantkz4">#REF!</definedName>
    <definedName name="upahgvhydrantkz5">#REF!</definedName>
    <definedName name="upahgvhydrantkz6">#REF!</definedName>
    <definedName name="upahgvhydrantkz8">#REF!</definedName>
    <definedName name="upahgvhydranty0.5">#REF!</definedName>
    <definedName name="upahgvhydranty0.75">#REF!</definedName>
    <definedName name="upahgvhydranty1">#REF!</definedName>
    <definedName name="upahgvhydranty1.25">#REF!</definedName>
    <definedName name="upahgvhydranty1.5">#REF!</definedName>
    <definedName name="upahgvhydranty10">#REF!</definedName>
    <definedName name="upahgvhydranty12">#REF!</definedName>
    <definedName name="upahgvhydranty2">#REF!</definedName>
    <definedName name="upahgvhydranty2.5">#REF!</definedName>
    <definedName name="upahgvhydranty3">#REF!</definedName>
    <definedName name="upahgvhydranty4">#REF!</definedName>
    <definedName name="upahgvhydranty5">#REF!</definedName>
    <definedName name="upahgvhydranty6">#REF!</definedName>
    <definedName name="upahgvhydranty8">#REF!</definedName>
    <definedName name="upahkabel110">#REF!</definedName>
    <definedName name="upahkabel1120">#REF!</definedName>
    <definedName name="upahkabel1150">#REF!</definedName>
    <definedName name="upahkabel116">#REF!</definedName>
    <definedName name="upahkabel1185">#REF!</definedName>
    <definedName name="upahkabel1240">#REF!</definedName>
    <definedName name="upahkabel125">#REF!</definedName>
    <definedName name="upahkabel1300">#REF!</definedName>
    <definedName name="upahkabel135">#REF!</definedName>
    <definedName name="upahkabel14">#REF!</definedName>
    <definedName name="upahkabel1400">#REF!</definedName>
    <definedName name="upahkabel150">#REF!</definedName>
    <definedName name="upahkabel1500">#REF!</definedName>
    <definedName name="upahkabel16">#REF!</definedName>
    <definedName name="upahkabel1630">#REF!</definedName>
    <definedName name="upahkabel170">#REF!</definedName>
    <definedName name="upahkabel195">#REF!</definedName>
    <definedName name="upahkabel21.5">#REF!</definedName>
    <definedName name="upahkabel210">#REF!</definedName>
    <definedName name="upahkabel2120">#REF!</definedName>
    <definedName name="upahkabel216">#REF!</definedName>
    <definedName name="upahkabel22.5">#REF!</definedName>
    <definedName name="upahkabel225">#REF!</definedName>
    <definedName name="upahkabel235">#REF!</definedName>
    <definedName name="upahkabel24">#REF!</definedName>
    <definedName name="upahkabel250">#REF!</definedName>
    <definedName name="upahkabel26">#REF!</definedName>
    <definedName name="upahkabel270">#REF!</definedName>
    <definedName name="upahkabel295">#REF!</definedName>
    <definedName name="upahkabel31.5">#REF!</definedName>
    <definedName name="upahkabel310">#REF!</definedName>
    <definedName name="upahkabel3120">#REF!</definedName>
    <definedName name="upahkabel3150">#REF!</definedName>
    <definedName name="upahkabel316">#REF!</definedName>
    <definedName name="upahkabel3185">#REF!</definedName>
    <definedName name="upahkabel32.5">#REF!</definedName>
    <definedName name="upahkabel3240">#REF!</definedName>
    <definedName name="upahkabel325">#REF!</definedName>
    <definedName name="upahkabel335">#REF!</definedName>
    <definedName name="upahkabel34">#REF!</definedName>
    <definedName name="upahkabel350">#REF!</definedName>
    <definedName name="upahkabel36">#REF!</definedName>
    <definedName name="upahkabel370">#REF!</definedName>
    <definedName name="upahkabel395">#REF!</definedName>
    <definedName name="upahkabel41.5">#REF!</definedName>
    <definedName name="upahkabel410">#REF!</definedName>
    <definedName name="upahkabel4120">#REF!</definedName>
    <definedName name="upahkabel4150">#REF!</definedName>
    <definedName name="upahkabel416">#REF!</definedName>
    <definedName name="upahkabel4185">#REF!</definedName>
    <definedName name="upahkabel42.5">#REF!</definedName>
    <definedName name="upahkabel4240">#REF!</definedName>
    <definedName name="upahkabel425">#REF!</definedName>
    <definedName name="upahkabel4300">#REF!</definedName>
    <definedName name="upahkabel435">#REF!</definedName>
    <definedName name="upahkabel44">#REF!</definedName>
    <definedName name="upahkabel450">#REF!</definedName>
    <definedName name="upahkabel46">#REF!</definedName>
    <definedName name="upahkabel470">#REF!</definedName>
    <definedName name="upahkabel495">#REF!</definedName>
    <definedName name="upahkabelbc10">#REF!</definedName>
    <definedName name="upahkabelbc120">#REF!</definedName>
    <definedName name="upahkabelbc16">#REF!</definedName>
    <definedName name="upahkabelbc25">#REF!</definedName>
    <definedName name="upahkabelbc35">#REF!</definedName>
    <definedName name="upahkabelbc4">#REF!</definedName>
    <definedName name="upahkabelbc50">#REF!</definedName>
    <definedName name="upahkabelbc6">#REF!</definedName>
    <definedName name="upahkabelbc70">#REF!</definedName>
    <definedName name="upahkran">#REF!</definedName>
    <definedName name="upahkranktcs">#REF!</definedName>
    <definedName name="upahktcs">#REF!</definedName>
    <definedName name="UPAHMELETAKKAN100KG">#REF!</definedName>
    <definedName name="upahnya1.5">#REF!</definedName>
    <definedName name="upahnya10">#REF!</definedName>
    <definedName name="upahnya120">#REF!</definedName>
    <definedName name="upahnya150">#REF!</definedName>
    <definedName name="upahnya16">#REF!</definedName>
    <definedName name="upahnya185">#REF!</definedName>
    <definedName name="upahnya2.5">#REF!</definedName>
    <definedName name="upahnya240">#REF!</definedName>
    <definedName name="upahnya25">#REF!</definedName>
    <definedName name="upahnya300">#REF!</definedName>
    <definedName name="upahnya35">#REF!</definedName>
    <definedName name="upahnya4">#REF!</definedName>
    <definedName name="upahnya400">#REF!</definedName>
    <definedName name="upahnya50">#REF!</definedName>
    <definedName name="upahnya6">#REF!</definedName>
    <definedName name="upahnya70">#REF!</definedName>
    <definedName name="upahnya95">#REF!</definedName>
    <definedName name="upahnyfgby21.5">#REF!</definedName>
    <definedName name="upahnyfgby210">#REF!</definedName>
    <definedName name="upahnyfgby216">#REF!</definedName>
    <definedName name="upahnyfgby22.5">#REF!</definedName>
    <definedName name="upahnyfgby24">#REF!</definedName>
    <definedName name="upahnyfgby26">#REF!</definedName>
    <definedName name="upahnyfgby31.5">#REF!</definedName>
    <definedName name="upahnyfgby310">#REF!</definedName>
    <definedName name="upahnyfgby316">#REF!</definedName>
    <definedName name="upahnyfgby32.5">#REF!</definedName>
    <definedName name="upahnyfgby325">#REF!</definedName>
    <definedName name="upahnyfgby34">#REF!</definedName>
    <definedName name="upahnyfgby36">#REF!</definedName>
    <definedName name="upahnyfgby41.5">#REF!</definedName>
    <definedName name="upahnyfgby410">#REF!</definedName>
    <definedName name="upahnyfgby4120">#REF!</definedName>
    <definedName name="upahnyfgby4150">#REF!</definedName>
    <definedName name="upahnyfgby416">#REF!</definedName>
    <definedName name="upahnyfgby4185">#REF!</definedName>
    <definedName name="upahnyfgby42.5">#REF!</definedName>
    <definedName name="upahnyfgby4240">#REF!</definedName>
    <definedName name="upahnyfgby425">#REF!</definedName>
    <definedName name="upahnyfgby4300">#REF!</definedName>
    <definedName name="upahnyfgby435">#REF!</definedName>
    <definedName name="upahnyfgby44">#REF!</definedName>
    <definedName name="upahnyfgby450">#REF!</definedName>
    <definedName name="upahnyfgby46">#REF!</definedName>
    <definedName name="upahnyfgby470">#REF!</definedName>
    <definedName name="upahnyfgby495">#REF!</definedName>
    <definedName name="upahnym21.5">#REF!</definedName>
    <definedName name="upahnym210">#REF!</definedName>
    <definedName name="upahnym216">#REF!</definedName>
    <definedName name="upahnym22.5">#REF!</definedName>
    <definedName name="upahnym225">#REF!</definedName>
    <definedName name="upahnym235">#REF!</definedName>
    <definedName name="upahnym24">#REF!</definedName>
    <definedName name="upahnym26">#REF!</definedName>
    <definedName name="upahnym31.5">#REF!</definedName>
    <definedName name="upahnym310">#REF!</definedName>
    <definedName name="upahnym316">#REF!</definedName>
    <definedName name="upahnym32.5">#REF!</definedName>
    <definedName name="upahnym325">#REF!</definedName>
    <definedName name="upahnym34">#REF!</definedName>
    <definedName name="upahnym36">#REF!</definedName>
    <definedName name="upahnym41.5">#REF!</definedName>
    <definedName name="upahnym410">#REF!</definedName>
    <definedName name="upahnym416">#REF!</definedName>
    <definedName name="upahnym42.5">#REF!</definedName>
    <definedName name="upahnym425">#REF!</definedName>
    <definedName name="upahnym44">#REF!</definedName>
    <definedName name="upahnym46">#REF!</definedName>
    <definedName name="upahnyy110">#REF!</definedName>
    <definedName name="upahnyy1120">#REF!</definedName>
    <definedName name="upahnyy1150">#REF!</definedName>
    <definedName name="upahnyy116">#REF!</definedName>
    <definedName name="upahnyy1185">#REF!</definedName>
    <definedName name="upahnyy1240">#REF!</definedName>
    <definedName name="upahnyy125">#REF!</definedName>
    <definedName name="upahnyy1300">#REF!</definedName>
    <definedName name="upahnyy135">#REF!</definedName>
    <definedName name="upahnyy14">#REF!</definedName>
    <definedName name="upahnyy1400">#REF!</definedName>
    <definedName name="upahnyy150">#REF!</definedName>
    <definedName name="upahnyy1500">#REF!</definedName>
    <definedName name="upahnyy16">#REF!</definedName>
    <definedName name="upahnyy1630">#REF!</definedName>
    <definedName name="upahnyy170">#REF!</definedName>
    <definedName name="upahnyy195">#REF!</definedName>
    <definedName name="upahnyy21.5">#REF!</definedName>
    <definedName name="upahnyy210">#REF!</definedName>
    <definedName name="upahnyy2120">#REF!</definedName>
    <definedName name="upahnyy216">#REF!</definedName>
    <definedName name="upahnyy22.5">#REF!</definedName>
    <definedName name="upahnyy225">#REF!</definedName>
    <definedName name="upahnyy235">#REF!</definedName>
    <definedName name="upahnyy24">#REF!</definedName>
    <definedName name="upahnyy250">#REF!</definedName>
    <definedName name="upahnyy26">#REF!</definedName>
    <definedName name="upahnyy270">#REF!</definedName>
    <definedName name="upahnyy295">#REF!</definedName>
    <definedName name="upahnyy31.5">#REF!</definedName>
    <definedName name="upahnyy310">#REF!</definedName>
    <definedName name="upahnyy3120">#REF!</definedName>
    <definedName name="upahnyy3150">#REF!</definedName>
    <definedName name="upahnyy316">#REF!</definedName>
    <definedName name="upahnyy3185">#REF!</definedName>
    <definedName name="upahnyy32.5">#REF!</definedName>
    <definedName name="upahnyy3240">#REF!</definedName>
    <definedName name="upahnyy325">#REF!</definedName>
    <definedName name="upahnyy335">#REF!</definedName>
    <definedName name="upahnyy34">#REF!</definedName>
    <definedName name="upahnyy350">#REF!</definedName>
    <definedName name="upahnyy36">#REF!</definedName>
    <definedName name="upahnyy370">#REF!</definedName>
    <definedName name="upahnyy395">#REF!</definedName>
    <definedName name="upahnyy41.5">#REF!</definedName>
    <definedName name="upahnyy410">#REF!</definedName>
    <definedName name="upahnyy4120">#REF!</definedName>
    <definedName name="upahnyy4150">#REF!</definedName>
    <definedName name="upahnyy416">#REF!</definedName>
    <definedName name="upahnyy4185">#REF!</definedName>
    <definedName name="upahnyy42.5">#REF!</definedName>
    <definedName name="upahnyy4240">#REF!</definedName>
    <definedName name="upahnyy425">#REF!</definedName>
    <definedName name="upahnyy4300">#REF!</definedName>
    <definedName name="upahnyy435">#REF!</definedName>
    <definedName name="upahnyy44">#REF!</definedName>
    <definedName name="upahnyy450">#REF!</definedName>
    <definedName name="upahnyy46">#REF!</definedName>
    <definedName name="upahnyy470">#REF!</definedName>
    <definedName name="upahnyy495">#REF!</definedName>
    <definedName name="upahpn10sd0.5">#REF!</definedName>
    <definedName name="upahpn10sd0.75">#REF!</definedName>
    <definedName name="upahpn10sd1">#REF!</definedName>
    <definedName name="upahpn10sd1.25">#REF!</definedName>
    <definedName name="upahpn10sd1.5">#REF!</definedName>
    <definedName name="upahpn10sd2">#REF!</definedName>
    <definedName name="upahpn10sd2.5">#REF!</definedName>
    <definedName name="upahpn10sd3">#REF!</definedName>
    <definedName name="upahpn10sd4">#REF!</definedName>
    <definedName name="upahpn20sd0.5">#REF!</definedName>
    <definedName name="upahpn20sd0.75">#REF!</definedName>
    <definedName name="upahpn20sd1">#REF!</definedName>
    <definedName name="upahpn20sd1.25">#REF!</definedName>
    <definedName name="upahpn20sd1.5">#REF!</definedName>
    <definedName name="upahpn20sd2">#REF!</definedName>
    <definedName name="upahpn20sd2.5">#REF!</definedName>
    <definedName name="upahpn20sd3">#REF!</definedName>
    <definedName name="upahpn20sd4">#REF!</definedName>
    <definedName name="upahpvc0.5">#REF!</definedName>
    <definedName name="upahpvc0.75">#REF!</definedName>
    <definedName name="upahpvc1">#REF!</definedName>
    <definedName name="upahpvc1.25">#REF!</definedName>
    <definedName name="upahpvc1.5">#REF!</definedName>
    <definedName name="upahpvc10">#REF!</definedName>
    <definedName name="upahpvc12">#REF!</definedName>
    <definedName name="upahpvc2">#REF!</definedName>
    <definedName name="upahpvc2.5">#REF!</definedName>
    <definedName name="upahpvc3">#REF!</definedName>
    <definedName name="upahpvc4">#REF!</definedName>
    <definedName name="upahpvc5">#REF!</definedName>
    <definedName name="upahpvc6">#REF!</definedName>
    <definedName name="upahpvc8">#REF!</definedName>
    <definedName name="upahpykturinal">#REF!</definedName>
    <definedName name="upahrobehook">#REF!</definedName>
    <definedName name="upahsbypipa0.5">#REF!</definedName>
    <definedName name="upahshw">#REF!</definedName>
    <definedName name="upahshwr">#REF!</definedName>
    <definedName name="upahshwrhead">#REF!</definedName>
    <definedName name="upahstpkran">#REF!</definedName>
    <definedName name="upahstr10toyo14">#REF!</definedName>
    <definedName name="upahstrbersihkz0.5">#REF!</definedName>
    <definedName name="upahstrbersihkz0.75">#REF!</definedName>
    <definedName name="upahstrbersihkz1">#REF!</definedName>
    <definedName name="upahstrbersihkz1.25">#REF!</definedName>
    <definedName name="upahstrbersihkz1.5">#REF!</definedName>
    <definedName name="upahstrbersihkz2">#REF!</definedName>
    <definedName name="upahstrbersihkz2.5">#REF!</definedName>
    <definedName name="upahstrbersihty0.5">#REF!</definedName>
    <definedName name="upahstrbersihty0.75">#REF!</definedName>
    <definedName name="upahstrbersihty1">#REF!</definedName>
    <definedName name="upahstrbersihty1.25">#REF!</definedName>
    <definedName name="upahstrbersihty1.5">#REF!</definedName>
    <definedName name="upahstrbersihty2">#REF!</definedName>
    <definedName name="upahstrbersihty2.5">#REF!</definedName>
    <definedName name="upahstrhydrantkz1.5">#REF!</definedName>
    <definedName name="upahstrhydrantkz2">#REF!</definedName>
    <definedName name="upahstrhydrantkz2.5">#REF!</definedName>
    <definedName name="upahstrhydrantkz3">#REF!</definedName>
    <definedName name="upahstrhydrantkz4">#REF!</definedName>
    <definedName name="upahstrhydrantkz5">#REF!</definedName>
    <definedName name="upahstrhydrantkz6">#REF!</definedName>
    <definedName name="upahstrhydranty1.5">#REF!</definedName>
    <definedName name="upahstrhydranty10">#REF!</definedName>
    <definedName name="upahstrhydranty12">#REF!</definedName>
    <definedName name="upahstrhydranty2">#REF!</definedName>
    <definedName name="upahstrhydranty2.5">#REF!</definedName>
    <definedName name="upahstrhydranty3">#REF!</definedName>
    <definedName name="upahstrhydranty4">#REF!</definedName>
    <definedName name="upahstrhydranty5">#REF!</definedName>
    <definedName name="upahstrhydranty6">#REF!</definedName>
    <definedName name="upahstrhydranty8">#REF!</definedName>
    <definedName name="upahtpthanduk">#REF!</definedName>
    <definedName name="upahtptsbn">#REF!</definedName>
    <definedName name="upahtpttisu">#REF!</definedName>
    <definedName name="upahurinal">#REF!</definedName>
    <definedName name="uPDESC21">#REF!</definedName>
    <definedName name="uPDESC22">#REF!</definedName>
    <definedName name="uPDESC23">#REF!</definedName>
    <definedName name="uPDESC41">#REF!</definedName>
    <definedName name="uPDESC42">#REF!</definedName>
    <definedName name="uPDLP">#REF!</definedName>
    <definedName name="uPDLS1">#REF!</definedName>
    <definedName name="uPDLS2">#REF!</definedName>
    <definedName name="uPDRP">#REF!</definedName>
    <definedName name="upekerja">#REF!</definedName>
    <definedName name="uPEN">#REF!</definedName>
    <definedName name="uPERP">#REF!</definedName>
    <definedName name="Uph">#REF!</definedName>
    <definedName name="uphbesi">#REF!</definedName>
    <definedName name="uphlantkrj">#REF!</definedName>
    <definedName name="UPINGUL">#REF!</definedName>
    <definedName name="UPL">#REF!</definedName>
    <definedName name="UPLINBLT">#REF!</definedName>
    <definedName name="upompatp1">#REF!</definedName>
    <definedName name="upompatp2">#REF!</definedName>
    <definedName name="uPPRP">#REF!</definedName>
    <definedName name="uPPU1">#REF!</definedName>
    <definedName name="uPPU2">#REF!</definedName>
    <definedName name="uPPU3">#REF!</definedName>
    <definedName name="uPPUE">#REF!</definedName>
    <definedName name="uPTM">#REF!</definedName>
    <definedName name="urinalU57M">#REF!</definedName>
    <definedName name="Uroofdrn4">#REF!</definedName>
    <definedName name="uroofdrn5">#REF!</definedName>
    <definedName name="Uroofdrn6">#REF!</definedName>
    <definedName name="urug_psr">#REF!</definedName>
    <definedName name="urug_tnh">#REF!</definedName>
    <definedName name="urugan" localSheetId="1">#REF!</definedName>
    <definedName name="urugan">#REF!</definedName>
    <definedName name="URUGANSIRTU">#REF!</definedName>
    <definedName name="URUGANTANAH">#REF!</definedName>
    <definedName name="URUGANTANAHBEKASGALIAN">#REF!</definedName>
    <definedName name="URUGANTNH">#REF!</definedName>
    <definedName name="URUGPS">#REF!</definedName>
    <definedName name="URUGST">#REF!</definedName>
    <definedName name="us">#REF!</definedName>
    <definedName name="uscf10">#REF!</definedName>
    <definedName name="usch1">#REF!</definedName>
    <definedName name="usch10">#REF!</definedName>
    <definedName name="usch1p25">#REF!</definedName>
    <definedName name="usch1p5">#REF!</definedName>
    <definedName name="usch2">#REF!</definedName>
    <definedName name="usch2p5">#REF!</definedName>
    <definedName name="usch3">#REF!</definedName>
    <definedName name="usch4">#REF!</definedName>
    <definedName name="usch5">#REF!</definedName>
    <definedName name="usch6">#REF!</definedName>
    <definedName name="usch8">#REF!</definedName>
    <definedName name="uschf2p5">#REF!</definedName>
    <definedName name="uschf3">#REF!</definedName>
    <definedName name="uschf4">#REF!</definedName>
    <definedName name="uschf5">#REF!</definedName>
    <definedName name="uschf6">#REF!</definedName>
    <definedName name="uschf8">#REF!</definedName>
    <definedName name="uSDB11">#REF!</definedName>
    <definedName name="uSDB41">#REF!</definedName>
    <definedName name="uSDB42">#REF!</definedName>
    <definedName name="uSDBESC">#REF!</definedName>
    <definedName name="ush">#REF!</definedName>
    <definedName name="uSK3PH">#REF!</definedName>
    <definedName name="uSKK1000">#REF!</definedName>
    <definedName name="uSKLR">#REF!</definedName>
    <definedName name="uSKNTK">#REF!</definedName>
    <definedName name="uSKNTK3PH">#REF!</definedName>
    <definedName name="USUKKRUINGRENGBANGKIRAI">#REF!</definedName>
    <definedName name="uTGL">#REF!</definedName>
    <definedName name="uTK">#REF!</definedName>
    <definedName name="uTKO1X36">#REF!</definedName>
    <definedName name="uTKO2X36">#REF!</definedName>
    <definedName name="uTKOE1X36">#REF!</definedName>
    <definedName name="uTLBOX">#REF!</definedName>
    <definedName name="uTLEP36">#REF!</definedName>
    <definedName name="uTLGMSE36">#REF!</definedName>
    <definedName name="utnkbrsh">#REF!</definedName>
    <definedName name="uTPM">#REF!</definedName>
    <definedName name="uTRF2500">#REF!</definedName>
    <definedName name="utrp2">#REF!</definedName>
    <definedName name="UTSEL">#REF!</definedName>
    <definedName name="utv1p5">#REF!</definedName>
    <definedName name="uTWSTD">#REF!</definedName>
    <definedName name="Uutrp2">#REF!</definedName>
    <definedName name="uv" localSheetId="1">#REF!</definedName>
    <definedName name="uv">#REF!</definedName>
    <definedName name="uvc">#REF!</definedName>
    <definedName name="V.1">#REF!</definedName>
    <definedName name="V.10">#REF!</definedName>
    <definedName name="V.11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ALUE">#REF!</definedName>
    <definedName name="Valve">#REF!</definedName>
    <definedName name="vc">#REF!</definedName>
    <definedName name="vd" localSheetId="1">#REF!</definedName>
    <definedName name="vd">#REF!</definedName>
    <definedName name="VEHICLES">#REF!</definedName>
    <definedName name="VI">#REF!</definedName>
    <definedName name="VI.1">#REF!</definedName>
    <definedName name="VI.10">#REF!</definedName>
    <definedName name="VI.11">#REF!</definedName>
    <definedName name="VI.2">#REF!</definedName>
    <definedName name="VI.3">#REF!</definedName>
    <definedName name="VI.4">#REF!</definedName>
    <definedName name="VI.47">#REF!</definedName>
    <definedName name="VI.48">#REF!</definedName>
    <definedName name="VI.49">#REF!</definedName>
    <definedName name="VI.5">#REF!</definedName>
    <definedName name="VI.50">#REF!</definedName>
    <definedName name="VI.51">#REF!</definedName>
    <definedName name="VI.52">#REF!</definedName>
    <definedName name="VI.53">#REF!</definedName>
    <definedName name="VI.54">#REF!</definedName>
    <definedName name="VI.6">#REF!</definedName>
    <definedName name="VI.7">#REF!</definedName>
    <definedName name="VI.8">#REF!</definedName>
    <definedName name="VI.9">#REF!</definedName>
    <definedName name="VII">#REF!</definedName>
    <definedName name="VII.1">#REF!</definedName>
    <definedName name="VII.10">#REF!</definedName>
    <definedName name="VII.11">#REF!</definedName>
    <definedName name="VII.12">#REF!</definedName>
    <definedName name="VII.13">#REF!</definedName>
    <definedName name="VII.14">#REF!</definedName>
    <definedName name="VII.15">#REF!</definedName>
    <definedName name="VII.16">#REF!</definedName>
    <definedName name="VII.17">#REF!</definedName>
    <definedName name="VII.18">#REF!</definedName>
    <definedName name="VII.19">#REF!</definedName>
    <definedName name="VII.2">#REF!</definedName>
    <definedName name="VII.20">#REF!</definedName>
    <definedName name="VII.21">#REF!</definedName>
    <definedName name="VII.22">#REF!</definedName>
    <definedName name="VII.23">#REF!</definedName>
    <definedName name="VII.24">#REF!</definedName>
    <definedName name="VII.25">#REF!</definedName>
    <definedName name="VII.26">#REF!</definedName>
    <definedName name="VII.27">#REF!</definedName>
    <definedName name="VII.28">#REF!</definedName>
    <definedName name="VII.29">#REF!</definedName>
    <definedName name="VII.3">#REF!</definedName>
    <definedName name="VII.30">#REF!</definedName>
    <definedName name="VII.31">#REF!</definedName>
    <definedName name="VII.32">#REF!</definedName>
    <definedName name="VII.33">#REF!</definedName>
    <definedName name="VII.34">#REF!</definedName>
    <definedName name="VII.34.2">#REF!</definedName>
    <definedName name="VII.35">#REF!</definedName>
    <definedName name="VII.35.2">#REF!</definedName>
    <definedName name="VII.36">#REF!</definedName>
    <definedName name="VII.37">#REF!</definedName>
    <definedName name="VII.38">#REF!</definedName>
    <definedName name="VII.38.1">#REF!</definedName>
    <definedName name="VII.39">#REF!</definedName>
    <definedName name="VII.4">#REF!</definedName>
    <definedName name="VII.40">#REF!</definedName>
    <definedName name="VII.41">#REF!</definedName>
    <definedName name="VII.42">#REF!</definedName>
    <definedName name="VII.43">#REF!</definedName>
    <definedName name="VII.44">#REF!</definedName>
    <definedName name="VII.45">#REF!</definedName>
    <definedName name="VII.46">#REF!</definedName>
    <definedName name="VII.47">#REF!</definedName>
    <definedName name="VII.48">#REF!</definedName>
    <definedName name="VII.49">#REF!</definedName>
    <definedName name="VII.5">#REF!</definedName>
    <definedName name="VII.50">#REF!</definedName>
    <definedName name="VII.51">#REF!</definedName>
    <definedName name="VII.52">#REF!</definedName>
    <definedName name="VII.53">#REF!</definedName>
    <definedName name="VII.54">#REF!</definedName>
    <definedName name="VII.55">#REF!</definedName>
    <definedName name="VII.56">#REF!</definedName>
    <definedName name="VII.6">#REF!</definedName>
    <definedName name="VII.7">#REF!</definedName>
    <definedName name="VII.8">#REF!</definedName>
    <definedName name="VII.9">#REF!</definedName>
    <definedName name="VIII">#REF!</definedName>
    <definedName name="VIII.1">#REF!</definedName>
    <definedName name="VIII.2">#REF!</definedName>
    <definedName name="VIII.3">#REF!</definedName>
    <definedName name="VIII.4">#REF!</definedName>
    <definedName name="VIII.5">#REF!</definedName>
    <definedName name="VIII.6">#REF!</definedName>
    <definedName name="VIII.7">#REF!</definedName>
    <definedName name="VIII.8">#REF!</definedName>
    <definedName name="VIII.9">#REF!</definedName>
    <definedName name="vinylacrylic">#REF!</definedName>
    <definedName name="viva" localSheetId="1">[7]BQ!#REF!</definedName>
    <definedName name="viva">[7]BQ!#REF!</definedName>
    <definedName name="vl" localSheetId="1">#REF!</definedName>
    <definedName name="vl">#REF!</definedName>
    <definedName name="VLV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1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1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VO">"$#REF!.$#REF!$#REF!"</definedName>
    <definedName name="VolExt">#REF!</definedName>
    <definedName name="VolExt_Wil">#REF!</definedName>
    <definedName name="VolTakur">#REF!</definedName>
    <definedName name="VolTakur_Wil">#REF!</definedName>
    <definedName name="Volume">#REF!</definedName>
    <definedName name="Volume_Wil">#REF!</definedName>
    <definedName name="VUP">#REF!</definedName>
    <definedName name="W">#REF!</definedName>
    <definedName name="wa">#REF!</definedName>
    <definedName name="WASHING" localSheetId="1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aterproof">#REF!</definedName>
    <definedName name="Wavin">#REF!</definedName>
    <definedName name="WE">#REF!</definedName>
    <definedName name="weathershield">#REF!</definedName>
    <definedName name="wedus" hidden="1">#REF!</definedName>
    <definedName name="Wf_Dn">'[6]Bahan '!$F$242</definedName>
    <definedName name="Wf_Jp">'[6]Bahan '!$F$243</definedName>
    <definedName name="wife" localSheetId="1">[7]BQ!#REF!</definedName>
    <definedName name="wife">[7]BQ!#REF!</definedName>
    <definedName name="Window">'[12]D &amp; W sizes'!$G$3:$I$19</definedName>
    <definedName name="wire8">'[6]Bahan '!$F$260</definedName>
    <definedName name="WIRSBO">#REF!</definedName>
    <definedName name="WM_4">#REF!</definedName>
    <definedName name="WM_5">#REF!</definedName>
    <definedName name="WM_7">#REF!</definedName>
    <definedName name="WM_8">#REF!</definedName>
    <definedName name="WO">#REF!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t">#REF!</definedName>
    <definedName name="wtc" localSheetId="1">#REF!</definedName>
    <definedName name="wtc">#REF!</definedName>
    <definedName name="wtflw230j">#REF!</definedName>
    <definedName name="wtflw830j">#REF!</definedName>
    <definedName name="wtrpr">#REF!</definedName>
    <definedName name="wtrst">#REF!</definedName>
    <definedName name="WWW">#REF!</definedName>
    <definedName name="wwww" localSheetId="1">#REF!</definedName>
    <definedName name="wwww">#REF!</definedName>
    <definedName name="X.1">#REF!</definedName>
    <definedName name="X.10">#REF!</definedName>
    <definedName name="X.2">#REF!</definedName>
    <definedName name="X.3">#REF!</definedName>
    <definedName name="X.4">#REF!</definedName>
    <definedName name="X.5">#REF!</definedName>
    <definedName name="X.6">#REF!</definedName>
    <definedName name="X.7">#REF!</definedName>
    <definedName name="X.8">#REF!</definedName>
    <definedName name="X.9">#REF!</definedName>
    <definedName name="XI">#REF!</definedName>
    <definedName name="XI.1">#REF!</definedName>
    <definedName name="XI.10">#REF!</definedName>
    <definedName name="XI.11">#REF!</definedName>
    <definedName name="XI.12">#REF!</definedName>
    <definedName name="XI.13">#REF!</definedName>
    <definedName name="XI.14">#REF!</definedName>
    <definedName name="XI.15">#REF!</definedName>
    <definedName name="XI.2">#REF!</definedName>
    <definedName name="XI.3">#REF!</definedName>
    <definedName name="XI.4">#REF!</definedName>
    <definedName name="XI.6">#REF!</definedName>
    <definedName name="XI.7">#REF!</definedName>
    <definedName name="XI.8">#REF!</definedName>
    <definedName name="XI.9">#REF!</definedName>
    <definedName name="XII">#REF!</definedName>
    <definedName name="XII.1">#REF!</definedName>
    <definedName name="XII.10">#REF!</definedName>
    <definedName name="XII.11">#REF!</definedName>
    <definedName name="XII.12">#REF!</definedName>
    <definedName name="XII.2">#REF!</definedName>
    <definedName name="XII.3">#REF!</definedName>
    <definedName name="XII.4">#REF!</definedName>
    <definedName name="XII.5">#REF!</definedName>
    <definedName name="XII.6">#REF!</definedName>
    <definedName name="XII.7">#REF!</definedName>
    <definedName name="XII.8">#REF!</definedName>
    <definedName name="XII.9">#REF!</definedName>
    <definedName name="XIII">#REF!</definedName>
    <definedName name="XIV">#REF!</definedName>
    <definedName name="XV">#REF!</definedName>
    <definedName name="XVI">#REF!</definedName>
    <definedName name="XVII">#REF!</definedName>
    <definedName name="XVIII">#REF!</definedName>
    <definedName name="XX" localSheetId="1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y">#REF!</definedName>
    <definedName name="YEN">#REF!</definedName>
    <definedName name="YYY">#REF!</definedName>
    <definedName name="Z" localSheetId="1">#REF!</definedName>
    <definedName name="Z">#REF!</definedName>
    <definedName name="ZZ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8" i="8" l="1"/>
  <c r="H129" i="8"/>
  <c r="H104" i="8"/>
  <c r="H35" i="8"/>
  <c r="H8" i="8"/>
  <c r="H16" i="8"/>
  <c r="H23" i="8"/>
  <c r="H26" i="8"/>
  <c r="H46" i="8"/>
  <c r="H76" i="8"/>
  <c r="H82" i="8"/>
  <c r="H90" i="8"/>
  <c r="H97" i="8"/>
  <c r="H112" i="8"/>
  <c r="H119" i="8"/>
  <c r="H142" i="8"/>
  <c r="H162" i="8"/>
  <c r="H10" i="8"/>
  <c r="G58" i="8"/>
  <c r="I34" i="8"/>
  <c r="G95" i="8"/>
  <c r="G94" i="8"/>
  <c r="G93" i="8"/>
  <c r="G92" i="8"/>
  <c r="G91" i="8"/>
  <c r="G117" i="8"/>
  <c r="K192" i="4" l="1"/>
  <c r="G185" i="4"/>
  <c r="G184" i="4"/>
  <c r="F184" i="4"/>
  <c r="F185" i="4"/>
  <c r="H159" i="2"/>
  <c r="F195" i="3"/>
  <c r="H174" i="8"/>
  <c r="H194" i="3"/>
  <c r="H195" i="3"/>
  <c r="H180" i="4"/>
  <c r="H184" i="4"/>
  <c r="I185" i="4" l="1"/>
  <c r="K185" i="4" s="1"/>
  <c r="I184" i="4"/>
  <c r="K184" i="4" s="1"/>
  <c r="H89" i="4" l="1"/>
  <c r="N146" i="8" l="1"/>
  <c r="G38" i="4" l="1"/>
  <c r="G105" i="4"/>
  <c r="G103" i="4"/>
  <c r="I105" i="4" l="1"/>
  <c r="K105" i="4" s="1"/>
  <c r="I103" i="4"/>
  <c r="K103" i="4" s="1"/>
  <c r="G109" i="4" l="1"/>
  <c r="G108" i="4"/>
  <c r="I108" i="4"/>
  <c r="I109" i="4" l="1"/>
  <c r="K108" i="4"/>
  <c r="K109" i="4"/>
  <c r="F179" i="4" l="1"/>
  <c r="F38" i="4"/>
  <c r="F39" i="4"/>
  <c r="H77" i="2" l="1"/>
  <c r="H182" i="4" l="1"/>
  <c r="H178" i="4"/>
  <c r="H38" i="2" l="1"/>
  <c r="H63" i="3" l="1"/>
  <c r="H75" i="2" l="1"/>
  <c r="K134" i="4" l="1"/>
  <c r="K135" i="4"/>
  <c r="K136" i="4"/>
  <c r="K137" i="4"/>
  <c r="K141" i="4"/>
  <c r="K143" i="4"/>
  <c r="H87" i="2"/>
  <c r="H88" i="2"/>
  <c r="H89" i="2"/>
  <c r="H90" i="2"/>
  <c r="H92" i="2"/>
  <c r="H143" i="2"/>
  <c r="H178" i="3"/>
  <c r="H180" i="3"/>
  <c r="H176" i="3"/>
  <c r="H172" i="3"/>
  <c r="H146" i="8"/>
  <c r="H134" i="8"/>
  <c r="H95" i="2" l="1"/>
  <c r="H94" i="2"/>
  <c r="H123" i="3"/>
  <c r="H121" i="3"/>
  <c r="H119" i="3"/>
  <c r="H117" i="3"/>
  <c r="H122" i="3"/>
  <c r="H118" i="3"/>
  <c r="H140" i="2"/>
  <c r="H136" i="8"/>
  <c r="H124" i="3"/>
  <c r="H120" i="3"/>
  <c r="H116" i="3"/>
  <c r="H175" i="3"/>
  <c r="H135" i="8"/>
  <c r="H144" i="2"/>
  <c r="H115" i="3"/>
  <c r="H76" i="2"/>
  <c r="H171" i="3"/>
  <c r="H143" i="3"/>
  <c r="H149" i="3"/>
  <c r="H167" i="3"/>
  <c r="H125" i="2"/>
  <c r="H139" i="8"/>
  <c r="H137" i="2"/>
  <c r="H142" i="3"/>
  <c r="H174" i="3"/>
  <c r="H170" i="3"/>
  <c r="H166" i="3"/>
  <c r="H145" i="2"/>
  <c r="H150" i="3"/>
  <c r="H177" i="3"/>
  <c r="H173" i="3"/>
  <c r="H169" i="3"/>
  <c r="H132" i="8"/>
  <c r="H147" i="8"/>
  <c r="H140" i="8"/>
  <c r="H122" i="8"/>
  <c r="H141" i="2" l="1"/>
  <c r="H134" i="2"/>
  <c r="H138" i="2"/>
  <c r="H131" i="2"/>
  <c r="H132" i="2"/>
  <c r="H168" i="3"/>
  <c r="H148" i="8"/>
  <c r="H142" i="2"/>
  <c r="H135" i="2"/>
  <c r="H136" i="2"/>
  <c r="H130" i="2"/>
  <c r="H139" i="2"/>
  <c r="G35" i="4"/>
  <c r="H133" i="2" l="1"/>
  <c r="H181" i="4"/>
  <c r="H177" i="4"/>
  <c r="H176" i="4"/>
  <c r="H174" i="4"/>
  <c r="H173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0" i="4"/>
  <c r="H149" i="4"/>
  <c r="H148" i="4"/>
  <c r="H146" i="4"/>
  <c r="H145" i="4"/>
  <c r="H144" i="4"/>
  <c r="H142" i="4"/>
  <c r="H140" i="4"/>
  <c r="H139" i="4"/>
  <c r="H138" i="4"/>
  <c r="H133" i="4"/>
  <c r="H132" i="4"/>
  <c r="H131" i="4"/>
  <c r="H127" i="4"/>
  <c r="H126" i="4"/>
  <c r="H125" i="4"/>
  <c r="H123" i="4"/>
  <c r="H120" i="4"/>
  <c r="H119" i="4"/>
  <c r="H117" i="4"/>
  <c r="H98" i="4"/>
  <c r="H97" i="4"/>
  <c r="H96" i="4"/>
  <c r="H95" i="4"/>
  <c r="H94" i="4"/>
  <c r="H88" i="4"/>
  <c r="H87" i="4"/>
  <c r="H86" i="4"/>
  <c r="H85" i="4"/>
  <c r="H82" i="4"/>
  <c r="H81" i="4"/>
  <c r="H78" i="4"/>
  <c r="H74" i="4"/>
  <c r="H73" i="4"/>
  <c r="H72" i="4"/>
  <c r="H71" i="4"/>
  <c r="H44" i="4"/>
  <c r="H36" i="4"/>
  <c r="H35" i="4"/>
  <c r="H24" i="4"/>
  <c r="H22" i="4"/>
  <c r="H16" i="4"/>
  <c r="H14" i="4"/>
  <c r="H13" i="4"/>
  <c r="H12" i="4"/>
  <c r="H11" i="4"/>
  <c r="F81" i="4"/>
  <c r="F82" i="4"/>
  <c r="H103" i="3"/>
  <c r="H102" i="3"/>
  <c r="G182" i="4"/>
  <c r="G181" i="4"/>
  <c r="G180" i="4"/>
  <c r="G178" i="4"/>
  <c r="G174" i="4"/>
  <c r="G173" i="4"/>
  <c r="G169" i="4"/>
  <c r="G168" i="4"/>
  <c r="G167" i="4"/>
  <c r="G166" i="4"/>
  <c r="G165" i="4"/>
  <c r="G164" i="4"/>
  <c r="G163" i="4"/>
  <c r="G162" i="4"/>
  <c r="G161" i="4"/>
  <c r="G160" i="4"/>
  <c r="G158" i="4"/>
  <c r="G157" i="4"/>
  <c r="G156" i="4"/>
  <c r="G154" i="4"/>
  <c r="G150" i="4"/>
  <c r="G149" i="4"/>
  <c r="G148" i="4"/>
  <c r="G146" i="4"/>
  <c r="G145" i="4"/>
  <c r="G144" i="4"/>
  <c r="G142" i="4"/>
  <c r="G140" i="4"/>
  <c r="G139" i="4"/>
  <c r="G138" i="4"/>
  <c r="G133" i="4"/>
  <c r="G132" i="4"/>
  <c r="G131" i="4"/>
  <c r="G126" i="4"/>
  <c r="G125" i="4"/>
  <c r="G123" i="4"/>
  <c r="G120" i="4"/>
  <c r="G119" i="4"/>
  <c r="G117" i="4"/>
  <c r="G101" i="4"/>
  <c r="G100" i="4"/>
  <c r="G89" i="4"/>
  <c r="G88" i="4"/>
  <c r="G87" i="4"/>
  <c r="G86" i="4"/>
  <c r="G85" i="4"/>
  <c r="G78" i="4"/>
  <c r="G79" i="4"/>
  <c r="G80" i="4"/>
  <c r="G81" i="4"/>
  <c r="G82" i="4"/>
  <c r="G77" i="4"/>
  <c r="G74" i="4"/>
  <c r="G73" i="4"/>
  <c r="G72" i="4"/>
  <c r="G71" i="4"/>
  <c r="G54" i="4"/>
  <c r="G53" i="4"/>
  <c r="G52" i="4"/>
  <c r="G48" i="4"/>
  <c r="G47" i="4"/>
  <c r="G44" i="4"/>
  <c r="G24" i="4"/>
  <c r="G16" i="4"/>
  <c r="G14" i="4"/>
  <c r="G13" i="4"/>
  <c r="G12" i="4"/>
  <c r="G11" i="4"/>
  <c r="I81" i="4" l="1"/>
  <c r="I82" i="4"/>
  <c r="K82" i="4" l="1"/>
  <c r="K81" i="4"/>
  <c r="F182" i="4"/>
  <c r="F181" i="4"/>
  <c r="F180" i="4"/>
  <c r="F178" i="4"/>
  <c r="F174" i="4"/>
  <c r="F173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4" i="4"/>
  <c r="F150" i="4"/>
  <c r="F149" i="4"/>
  <c r="F148" i="4"/>
  <c r="F147" i="4"/>
  <c r="F146" i="4"/>
  <c r="F145" i="4"/>
  <c r="F144" i="4"/>
  <c r="F142" i="4"/>
  <c r="F140" i="4"/>
  <c r="F139" i="4"/>
  <c r="F138" i="4"/>
  <c r="F133" i="4"/>
  <c r="F132" i="4"/>
  <c r="F131" i="4"/>
  <c r="F127" i="4"/>
  <c r="F126" i="4"/>
  <c r="F125" i="4"/>
  <c r="F123" i="4"/>
  <c r="F120" i="4"/>
  <c r="F119" i="4"/>
  <c r="F117" i="4"/>
  <c r="F114" i="4"/>
  <c r="F113" i="4"/>
  <c r="I113" i="4" s="1"/>
  <c r="F112" i="4"/>
  <c r="I112" i="4" s="1"/>
  <c r="F111" i="4"/>
  <c r="I111" i="4" s="1"/>
  <c r="F110" i="4"/>
  <c r="F107" i="4"/>
  <c r="I107" i="4" s="1"/>
  <c r="F106" i="4"/>
  <c r="I106" i="4" s="1"/>
  <c r="F104" i="4"/>
  <c r="I104" i="4" s="1"/>
  <c r="F102" i="4"/>
  <c r="I102" i="4" s="1"/>
  <c r="F101" i="4"/>
  <c r="F100" i="4"/>
  <c r="F89" i="4"/>
  <c r="F88" i="4"/>
  <c r="F87" i="4"/>
  <c r="F86" i="4"/>
  <c r="F85" i="4"/>
  <c r="F80" i="4"/>
  <c r="F79" i="4"/>
  <c r="F78" i="4"/>
  <c r="F77" i="4"/>
  <c r="F74" i="4"/>
  <c r="F73" i="4"/>
  <c r="F72" i="4"/>
  <c r="F71" i="4"/>
  <c r="F44" i="4"/>
  <c r="F40" i="4"/>
  <c r="F36" i="4"/>
  <c r="F35" i="4"/>
  <c r="F24" i="4"/>
  <c r="F22" i="4"/>
  <c r="F16" i="4"/>
  <c r="F14" i="4"/>
  <c r="F13" i="4"/>
  <c r="F12" i="4"/>
  <c r="F11" i="4"/>
  <c r="I181" i="4" l="1"/>
  <c r="I101" i="4"/>
  <c r="K101" i="4" s="1"/>
  <c r="I100" i="4"/>
  <c r="I182" i="4"/>
  <c r="I110" i="4"/>
  <c r="K110" i="4" s="1"/>
  <c r="I180" i="4"/>
  <c r="H68" i="3"/>
  <c r="F49" i="4"/>
  <c r="H69" i="3"/>
  <c r="F50" i="4"/>
  <c r="H39" i="4"/>
  <c r="H39" i="2" l="1"/>
  <c r="H40" i="4"/>
  <c r="H40" i="2"/>
  <c r="G40" i="4"/>
  <c r="G39" i="4"/>
  <c r="H33" i="4"/>
  <c r="G19" i="4"/>
  <c r="G31" i="4"/>
  <c r="G27" i="4"/>
  <c r="G124" i="4"/>
  <c r="H172" i="8"/>
  <c r="H171" i="8"/>
  <c r="H170" i="8"/>
  <c r="H168" i="8"/>
  <c r="G176" i="4"/>
  <c r="H144" i="8"/>
  <c r="H121" i="8"/>
  <c r="H118" i="8"/>
  <c r="H116" i="8"/>
  <c r="H111" i="8"/>
  <c r="H110" i="8"/>
  <c r="H109" i="8"/>
  <c r="H108" i="8"/>
  <c r="H107" i="8"/>
  <c r="H106" i="8"/>
  <c r="H105" i="8"/>
  <c r="H103" i="8"/>
  <c r="H102" i="8"/>
  <c r="H101" i="8"/>
  <c r="H100" i="8"/>
  <c r="H99" i="8"/>
  <c r="H98" i="8"/>
  <c r="H96" i="8"/>
  <c r="H95" i="8"/>
  <c r="H94" i="8"/>
  <c r="H93" i="8"/>
  <c r="H92" i="8"/>
  <c r="H91" i="8"/>
  <c r="H89" i="8"/>
  <c r="H88" i="8"/>
  <c r="H87" i="8"/>
  <c r="H86" i="8"/>
  <c r="H85" i="8"/>
  <c r="H84" i="8"/>
  <c r="H81" i="8"/>
  <c r="H80" i="8"/>
  <c r="H79" i="8"/>
  <c r="H78" i="8"/>
  <c r="H77" i="8"/>
  <c r="L75" i="8"/>
  <c r="H75" i="8"/>
  <c r="L74" i="8"/>
  <c r="H74" i="8"/>
  <c r="L73" i="8"/>
  <c r="H73" i="8"/>
  <c r="L72" i="8"/>
  <c r="L71" i="8"/>
  <c r="L70" i="8"/>
  <c r="H70" i="8"/>
  <c r="L69" i="8"/>
  <c r="K69" i="8"/>
  <c r="L68" i="8"/>
  <c r="K68" i="8"/>
  <c r="L67" i="8"/>
  <c r="K67" i="8"/>
  <c r="H67" i="8"/>
  <c r="L66" i="8"/>
  <c r="K66" i="8"/>
  <c r="G33" i="4" s="1"/>
  <c r="G61" i="4"/>
  <c r="H64" i="8"/>
  <c r="H63" i="8"/>
  <c r="H62" i="8"/>
  <c r="L61" i="8"/>
  <c r="L60" i="8"/>
  <c r="L59" i="8"/>
  <c r="H59" i="8"/>
  <c r="L58" i="8"/>
  <c r="H58" i="8"/>
  <c r="L57" i="8"/>
  <c r="L56" i="8"/>
  <c r="H56" i="8"/>
  <c r="L55" i="8"/>
  <c r="H55" i="8"/>
  <c r="L52" i="8"/>
  <c r="K52" i="8"/>
  <c r="H52" i="8"/>
  <c r="L51" i="8"/>
  <c r="K51" i="8"/>
  <c r="L50" i="8"/>
  <c r="K50" i="8"/>
  <c r="L49" i="8"/>
  <c r="K49" i="8"/>
  <c r="H49" i="8"/>
  <c r="L48" i="8"/>
  <c r="K48" i="8"/>
  <c r="H48" i="8"/>
  <c r="H47" i="8"/>
  <c r="L46" i="8"/>
  <c r="L45" i="8"/>
  <c r="H45" i="8"/>
  <c r="L42" i="8"/>
  <c r="L41" i="8"/>
  <c r="L40" i="8"/>
  <c r="L39" i="8"/>
  <c r="L38" i="8"/>
  <c r="K38" i="8"/>
  <c r="L37" i="8"/>
  <c r="K37" i="8"/>
  <c r="L36" i="8"/>
  <c r="K36" i="8"/>
  <c r="L35" i="8"/>
  <c r="K35" i="8"/>
  <c r="L34" i="8"/>
  <c r="K34" i="8"/>
  <c r="H25" i="8"/>
  <c r="H24" i="8"/>
  <c r="H22" i="8"/>
  <c r="H21" i="8"/>
  <c r="G21" i="4"/>
  <c r="H15" i="8"/>
  <c r="H14" i="8"/>
  <c r="H13" i="8"/>
  <c r="H12" i="8"/>
  <c r="H11" i="8"/>
  <c r="H9" i="8"/>
  <c r="G30" i="4" l="1"/>
  <c r="G36" i="4"/>
  <c r="G64" i="4"/>
  <c r="H137" i="8"/>
  <c r="G147" i="4"/>
  <c r="H160" i="8"/>
  <c r="G170" i="4"/>
  <c r="H17" i="8"/>
  <c r="H53" i="8"/>
  <c r="G49" i="4"/>
  <c r="H60" i="8"/>
  <c r="G56" i="4"/>
  <c r="H72" i="8"/>
  <c r="G68" i="4"/>
  <c r="G127" i="4"/>
  <c r="L63" i="8"/>
  <c r="H54" i="8"/>
  <c r="G50" i="4"/>
  <c r="H66" i="8"/>
  <c r="G62" i="4"/>
  <c r="H145" i="8"/>
  <c r="G155" i="4"/>
  <c r="H20" i="8"/>
  <c r="G22" i="4"/>
  <c r="G23" i="4"/>
  <c r="I39" i="4"/>
  <c r="K39" i="4" s="1"/>
  <c r="H18" i="8"/>
  <c r="G37" i="4"/>
  <c r="G57" i="4"/>
  <c r="H69" i="8"/>
  <c r="G65" i="4"/>
  <c r="H149" i="8"/>
  <c r="G159" i="4"/>
  <c r="G175" i="4"/>
  <c r="H169" i="8"/>
  <c r="G179" i="4"/>
  <c r="G183" i="4"/>
  <c r="G34" i="4"/>
  <c r="I40" i="4"/>
  <c r="G32" i="4" l="1"/>
  <c r="G177" i="4"/>
  <c r="H19" i="8"/>
  <c r="G20" i="4"/>
  <c r="G46" i="4"/>
  <c r="H50" i="8"/>
  <c r="G67" i="4"/>
  <c r="K40" i="4"/>
  <c r="F21" i="4" l="1"/>
  <c r="F19" i="4"/>
  <c r="F31" i="4"/>
  <c r="F27" i="4" l="1"/>
  <c r="I150" i="4" l="1"/>
  <c r="K150" i="4" s="1"/>
  <c r="I149" i="4"/>
  <c r="K149" i="4" s="1"/>
  <c r="H160" i="3"/>
  <c r="F124" i="4"/>
  <c r="H50" i="2" l="1"/>
  <c r="H49" i="4"/>
  <c r="H51" i="2"/>
  <c r="H50" i="4"/>
  <c r="H30" i="4"/>
  <c r="I49" i="4" l="1"/>
  <c r="K49" i="4" s="1"/>
  <c r="I50" i="4"/>
  <c r="K50" i="4" s="1"/>
  <c r="H65" i="3"/>
  <c r="H46" i="4"/>
  <c r="H34" i="4"/>
  <c r="H31" i="4" l="1"/>
  <c r="H124" i="4"/>
  <c r="H79" i="4"/>
  <c r="H77" i="4"/>
  <c r="H147" i="4"/>
  <c r="H74" i="2" l="1"/>
  <c r="H80" i="4"/>
  <c r="H32" i="4"/>
  <c r="I24" i="4"/>
  <c r="F34" i="4"/>
  <c r="F33" i="4"/>
  <c r="F32" i="4"/>
  <c r="F30" i="4"/>
  <c r="I64" i="3"/>
  <c r="I63" i="3"/>
  <c r="I62" i="3"/>
  <c r="I61" i="3"/>
  <c r="I60" i="3"/>
  <c r="I59" i="3"/>
  <c r="I58" i="3"/>
  <c r="F23" i="4"/>
  <c r="I44" i="2"/>
  <c r="I43" i="2"/>
  <c r="I42" i="2"/>
  <c r="I38" i="2"/>
  <c r="I36" i="2"/>
  <c r="H23" i="4"/>
  <c r="H19" i="4"/>
  <c r="H21" i="4" l="1"/>
  <c r="I21" i="4" s="1"/>
  <c r="H27" i="4"/>
  <c r="I27" i="4" s="1"/>
  <c r="F20" i="4"/>
  <c r="I32" i="4"/>
  <c r="F37" i="4"/>
  <c r="H37" i="2"/>
  <c r="H19" i="2"/>
  <c r="H20" i="4"/>
  <c r="H37" i="4" l="1"/>
  <c r="K21" i="4" l="1"/>
  <c r="I20" i="4" l="1"/>
  <c r="I31" i="4"/>
  <c r="K31" i="4" l="1"/>
  <c r="K27" i="4"/>
  <c r="I170" i="4" l="1"/>
  <c r="I164" i="4"/>
  <c r="I159" i="4"/>
  <c r="I158" i="4"/>
  <c r="K164" i="4" l="1"/>
  <c r="K170" i="4"/>
  <c r="K159" i="4"/>
  <c r="H114" i="3" l="1"/>
  <c r="H152" i="3"/>
  <c r="H136" i="3"/>
  <c r="H130" i="3"/>
  <c r="H82" i="3"/>
  <c r="H85" i="3"/>
  <c r="H35" i="3"/>
  <c r="H56" i="3"/>
  <c r="H13" i="3"/>
  <c r="H15" i="3"/>
  <c r="H19" i="3"/>
  <c r="H20" i="3"/>
  <c r="H23" i="3"/>
  <c r="H25" i="3"/>
  <c r="H27" i="3"/>
  <c r="H60" i="3"/>
  <c r="H64" i="3"/>
  <c r="H70" i="3"/>
  <c r="H74" i="3"/>
  <c r="H77" i="3"/>
  <c r="H79" i="3"/>
  <c r="H88" i="3"/>
  <c r="H89" i="3"/>
  <c r="H90" i="3"/>
  <c r="H96" i="3"/>
  <c r="H110" i="3"/>
  <c r="H111" i="3"/>
  <c r="H138" i="3"/>
  <c r="H137" i="3"/>
  <c r="H192" i="3"/>
  <c r="H164" i="3" l="1"/>
  <c r="H183" i="3"/>
  <c r="H184" i="3"/>
  <c r="H189" i="3"/>
  <c r="H191" i="3"/>
  <c r="H188" i="3"/>
  <c r="H109" i="3"/>
  <c r="H190" i="3"/>
  <c r="E62" i="2"/>
  <c r="H154" i="3" l="1"/>
  <c r="H141" i="3"/>
  <c r="H158" i="3"/>
  <c r="H133" i="3"/>
  <c r="H134" i="3"/>
  <c r="H148" i="3"/>
  <c r="H159" i="3"/>
  <c r="H157" i="3"/>
  <c r="H135" i="3" l="1"/>
  <c r="H86" i="2"/>
  <c r="H84" i="2" s="1"/>
  <c r="H81" i="2"/>
  <c r="H68" i="2"/>
  <c r="H20" i="2"/>
  <c r="H25" i="2"/>
  <c r="H30" i="2"/>
  <c r="H34" i="2"/>
  <c r="H42" i="2"/>
  <c r="H44" i="2"/>
  <c r="H46" i="2"/>
  <c r="H52" i="2"/>
  <c r="H55" i="2"/>
  <c r="H57" i="2"/>
  <c r="H60" i="2"/>
  <c r="H63" i="2"/>
  <c r="H69" i="2"/>
  <c r="H83" i="2"/>
  <c r="H85" i="2"/>
  <c r="H96" i="2"/>
  <c r="H98" i="2"/>
  <c r="H99" i="2"/>
  <c r="H100" i="2"/>
  <c r="H101" i="2"/>
  <c r="H102" i="2"/>
  <c r="H103" i="2"/>
  <c r="H105" i="2"/>
  <c r="H106" i="2"/>
  <c r="H107" i="2"/>
  <c r="H108" i="2"/>
  <c r="H113" i="2"/>
  <c r="H114" i="2"/>
  <c r="H115" i="2"/>
  <c r="H117" i="2"/>
  <c r="H119" i="2"/>
  <c r="H123" i="2"/>
  <c r="H124" i="2"/>
  <c r="H126" i="2"/>
  <c r="H128" i="2"/>
  <c r="H129" i="2"/>
  <c r="H127" i="2" s="1"/>
  <c r="H146" i="2"/>
  <c r="H148" i="2"/>
  <c r="H149" i="2"/>
  <c r="H151" i="2"/>
  <c r="H152" i="2"/>
  <c r="H153" i="2"/>
  <c r="H155" i="2"/>
  <c r="H156" i="2"/>
  <c r="H157" i="2"/>
  <c r="H13" i="2"/>
  <c r="H132" i="3" l="1"/>
  <c r="H97" i="2"/>
  <c r="H17" i="2"/>
  <c r="H95" i="3"/>
  <c r="H129" i="3"/>
  <c r="H35" i="2"/>
  <c r="H57" i="3"/>
  <c r="H66" i="2"/>
  <c r="H93" i="3"/>
  <c r="H79" i="2"/>
  <c r="H82" i="2"/>
  <c r="H12" i="2"/>
  <c r="H14" i="2"/>
  <c r="H65" i="2"/>
  <c r="H92" i="3"/>
  <c r="H10" i="2"/>
  <c r="H67" i="2"/>
  <c r="H94" i="3"/>
  <c r="H80" i="2"/>
  <c r="H127" i="3"/>
  <c r="H112" i="3" l="1"/>
  <c r="H78" i="2"/>
  <c r="H91" i="3"/>
  <c r="H64" i="2"/>
  <c r="H179" i="3"/>
  <c r="F169" i="4"/>
  <c r="H14" i="3"/>
  <c r="H17" i="3"/>
  <c r="H10" i="3"/>
  <c r="H18" i="2"/>
  <c r="H12" i="3"/>
  <c r="H11" i="2"/>
  <c r="H108" i="3"/>
  <c r="H107" i="3"/>
  <c r="H106" i="3"/>
  <c r="I14" i="4"/>
  <c r="I13" i="4"/>
  <c r="H105" i="3" l="1"/>
  <c r="I169" i="4"/>
  <c r="H11" i="3"/>
  <c r="H18" i="3"/>
  <c r="K169" i="4" l="1"/>
  <c r="I127" i="4"/>
  <c r="K127" i="4" s="1"/>
  <c r="K182" i="4"/>
  <c r="I16" i="4"/>
  <c r="H165" i="3" l="1"/>
  <c r="F155" i="4"/>
  <c r="H162" i="3" l="1"/>
  <c r="F183" i="4"/>
  <c r="H183" i="4" l="1"/>
  <c r="I183" i="4" s="1"/>
  <c r="K183" i="4" l="1"/>
  <c r="I124" i="4" l="1"/>
  <c r="I123" i="4"/>
  <c r="I80" i="4"/>
  <c r="I79" i="4"/>
  <c r="I78" i="4"/>
  <c r="I77" i="4"/>
  <c r="I12" i="4"/>
  <c r="I11" i="4"/>
  <c r="K123" i="4" l="1"/>
  <c r="K16" i="4"/>
  <c r="K13" i="4"/>
  <c r="K14" i="4"/>
  <c r="K12" i="4"/>
  <c r="I35" i="4" l="1"/>
  <c r="I22" i="4"/>
  <c r="I114" i="4"/>
  <c r="K100" i="4"/>
  <c r="I89" i="4"/>
  <c r="I88" i="4"/>
  <c r="K181" i="4"/>
  <c r="K180" i="4"/>
  <c r="I178" i="4"/>
  <c r="K178" i="4" s="1"/>
  <c r="I174" i="4"/>
  <c r="K174" i="4" s="1"/>
  <c r="I168" i="4"/>
  <c r="I167" i="4"/>
  <c r="I166" i="4"/>
  <c r="I163" i="4"/>
  <c r="I162" i="4"/>
  <c r="I161" i="4"/>
  <c r="I157" i="4"/>
  <c r="I156" i="4"/>
  <c r="I155" i="4"/>
  <c r="I148" i="4"/>
  <c r="K148" i="4" s="1"/>
  <c r="I144" i="4"/>
  <c r="K144" i="4" s="1"/>
  <c r="I140" i="4"/>
  <c r="K140" i="4" s="1"/>
  <c r="I138" i="4"/>
  <c r="K138" i="4" s="1"/>
  <c r="I133" i="4"/>
  <c r="K133" i="4" s="1"/>
  <c r="I132" i="4"/>
  <c r="K132" i="4" s="1"/>
  <c r="I120" i="4"/>
  <c r="I119" i="4"/>
  <c r="I117" i="4"/>
  <c r="I98" i="4"/>
  <c r="I97" i="4"/>
  <c r="I96" i="4"/>
  <c r="I95" i="4"/>
  <c r="I94" i="4"/>
  <c r="I87" i="4"/>
  <c r="I86" i="4"/>
  <c r="I85" i="4"/>
  <c r="I44" i="4"/>
  <c r="I33" i="4"/>
  <c r="I131" i="4" l="1"/>
  <c r="I139" i="4"/>
  <c r="K139" i="4" s="1"/>
  <c r="I154" i="4"/>
  <c r="I160" i="4"/>
  <c r="I165" i="4"/>
  <c r="I173" i="4"/>
  <c r="K167" i="4"/>
  <c r="K162" i="4"/>
  <c r="K163" i="4"/>
  <c r="K168" i="4"/>
  <c r="K161" i="4"/>
  <c r="K166" i="4"/>
  <c r="K97" i="4"/>
  <c r="K95" i="4"/>
  <c r="K22" i="4"/>
  <c r="K96" i="4"/>
  <c r="K35" i="4"/>
  <c r="K20" i="4"/>
  <c r="K94" i="4"/>
  <c r="K98" i="4"/>
  <c r="K87" i="4"/>
  <c r="K107" i="4"/>
  <c r="K120" i="4"/>
  <c r="K155" i="4"/>
  <c r="K102" i="4"/>
  <c r="K114" i="4"/>
  <c r="K85" i="4"/>
  <c r="K104" i="4"/>
  <c r="K111" i="4"/>
  <c r="K117" i="4"/>
  <c r="K157" i="4"/>
  <c r="K113" i="4"/>
  <c r="K88" i="4"/>
  <c r="K156" i="4"/>
  <c r="K86" i="4"/>
  <c r="K106" i="4"/>
  <c r="K112" i="4"/>
  <c r="K119" i="4"/>
  <c r="K158" i="4"/>
  <c r="I23" i="4"/>
  <c r="K160" i="4" l="1"/>
  <c r="K154" i="4"/>
  <c r="K173" i="4"/>
  <c r="K165" i="4"/>
  <c r="K131" i="4"/>
  <c r="I38" i="4"/>
  <c r="I36" i="4"/>
  <c r="K38" i="4" l="1"/>
  <c r="K36" i="4"/>
  <c r="I34" i="4"/>
  <c r="K34" i="4" l="1"/>
  <c r="I19" i="4"/>
  <c r="K19" i="4" l="1"/>
  <c r="I30" i="4"/>
  <c r="I37" i="4" l="1"/>
  <c r="K89" i="4" l="1"/>
  <c r="F54" i="4" l="1"/>
  <c r="F61" i="4"/>
  <c r="F68" i="4"/>
  <c r="F65" i="4"/>
  <c r="F62" i="4"/>
  <c r="F57" i="4"/>
  <c r="F56" i="4"/>
  <c r="H49" i="2" l="1"/>
  <c r="H48" i="4"/>
  <c r="F67" i="4"/>
  <c r="I67" i="4" s="1"/>
  <c r="F64" i="4"/>
  <c r="H186" i="3"/>
  <c r="F176" i="4"/>
  <c r="I176" i="4" s="1"/>
  <c r="K176" i="4" s="1"/>
  <c r="H185" i="3"/>
  <c r="F175" i="4"/>
  <c r="I54" i="4"/>
  <c r="I56" i="4"/>
  <c r="I68" i="4"/>
  <c r="I57" i="4"/>
  <c r="F48" i="4"/>
  <c r="H61" i="4"/>
  <c r="H150" i="2" l="1"/>
  <c r="H175" i="4"/>
  <c r="I175" i="4" s="1"/>
  <c r="K175" i="4" s="1"/>
  <c r="H154" i="2"/>
  <c r="H179" i="4"/>
  <c r="I179" i="4" s="1"/>
  <c r="K179" i="4" s="1"/>
  <c r="I145" i="4"/>
  <c r="K145" i="4" s="1"/>
  <c r="I126" i="4"/>
  <c r="I147" i="4"/>
  <c r="K147" i="4" s="1"/>
  <c r="I142" i="4"/>
  <c r="K142" i="4" s="1"/>
  <c r="I146" i="4"/>
  <c r="K146" i="4" s="1"/>
  <c r="I61" i="4"/>
  <c r="I48" i="4"/>
  <c r="H64" i="4"/>
  <c r="K126" i="4" l="1"/>
  <c r="I73" i="4"/>
  <c r="I71" i="4"/>
  <c r="I64" i="4"/>
  <c r="I72" i="4"/>
  <c r="I74" i="4"/>
  <c r="H65" i="4"/>
  <c r="H62" i="4"/>
  <c r="H66" i="3" l="1"/>
  <c r="H47" i="4"/>
  <c r="F53" i="4"/>
  <c r="H53" i="4"/>
  <c r="H52" i="4"/>
  <c r="K72" i="4"/>
  <c r="K71" i="4"/>
  <c r="K74" i="4"/>
  <c r="K73" i="4"/>
  <c r="I65" i="4"/>
  <c r="I125" i="4"/>
  <c r="I62" i="4"/>
  <c r="F47" i="4"/>
  <c r="F46" i="4"/>
  <c r="F52" i="4"/>
  <c r="I47" i="4" l="1"/>
  <c r="I52" i="4"/>
  <c r="I53" i="4"/>
  <c r="K125" i="4"/>
  <c r="I46" i="4"/>
  <c r="H187" i="3" l="1"/>
  <c r="F177" i="4"/>
  <c r="I177" i="4" s="1"/>
  <c r="K177" i="4" s="1"/>
  <c r="K124" i="4" l="1"/>
  <c r="H121" i="2" l="1"/>
  <c r="H156" i="3"/>
  <c r="H122" i="2"/>
  <c r="H9" i="2" l="1"/>
  <c r="H8" i="2" s="1"/>
  <c r="H120" i="2"/>
  <c r="H104" i="2" s="1"/>
  <c r="H155" i="3"/>
  <c r="H139" i="3" l="1"/>
  <c r="H21" i="2"/>
  <c r="H21" i="3"/>
  <c r="H16" i="3" s="1"/>
  <c r="H9" i="3"/>
  <c r="H8" i="3" s="1"/>
  <c r="H22" i="2"/>
  <c r="H22" i="3"/>
  <c r="K11" i="4"/>
  <c r="H16" i="2" l="1"/>
  <c r="K24" i="4"/>
  <c r="K23" i="4"/>
  <c r="H99" i="3"/>
  <c r="H100" i="3"/>
  <c r="H36" i="2"/>
  <c r="H58" i="3"/>
  <c r="H29" i="2"/>
  <c r="H29" i="3"/>
  <c r="H72" i="2"/>
  <c r="H73" i="2"/>
  <c r="H101" i="3" l="1"/>
  <c r="K30" i="4"/>
  <c r="K37" i="4"/>
  <c r="H26" i="3"/>
  <c r="H24" i="3" s="1"/>
  <c r="H26" i="2"/>
  <c r="H24" i="2" s="1"/>
  <c r="K79" i="4"/>
  <c r="K78" i="4"/>
  <c r="H59" i="3" l="1"/>
  <c r="H45" i="2"/>
  <c r="K80" i="4"/>
  <c r="H71" i="2" l="1"/>
  <c r="H70" i="2" s="1"/>
  <c r="H98" i="3"/>
  <c r="K44" i="4"/>
  <c r="H47" i="2"/>
  <c r="H97" i="3" l="1"/>
  <c r="H193" i="3"/>
  <c r="H158" i="2"/>
  <c r="K46" i="4"/>
  <c r="H53" i="2"/>
  <c r="K77" i="4"/>
  <c r="H48" i="2"/>
  <c r="H147" i="2" l="1"/>
  <c r="H182" i="3"/>
  <c r="H81" i="3"/>
  <c r="H67" i="3"/>
  <c r="H73" i="3"/>
  <c r="H71" i="3"/>
  <c r="H75" i="3"/>
  <c r="K52" i="4"/>
  <c r="K47" i="4"/>
  <c r="H54" i="2"/>
  <c r="H43" i="2" s="1"/>
  <c r="K48" i="4"/>
  <c r="H58" i="2"/>
  <c r="H59" i="2"/>
  <c r="H61" i="2" l="1"/>
  <c r="H83" i="3"/>
  <c r="H62" i="2"/>
  <c r="K54" i="4"/>
  <c r="K61" i="4"/>
  <c r="H72" i="3"/>
  <c r="H76" i="3"/>
  <c r="H61" i="3" s="1"/>
  <c r="K62" i="4"/>
  <c r="H86" i="3"/>
  <c r="H80" i="3"/>
  <c r="K56" i="4"/>
  <c r="K53" i="4"/>
  <c r="H56" i="2" l="1"/>
  <c r="H39" i="3"/>
  <c r="H84" i="3"/>
  <c r="H87" i="3"/>
  <c r="K57" i="4"/>
  <c r="K64" i="4"/>
  <c r="K65" i="4"/>
  <c r="H31" i="2"/>
  <c r="H78" i="3" l="1"/>
  <c r="H32" i="2"/>
  <c r="H50" i="3"/>
  <c r="K32" i="4"/>
  <c r="K68" i="4"/>
  <c r="K67" i="4"/>
  <c r="K33" i="4" l="1"/>
  <c r="K186" i="4" s="1"/>
  <c r="K187" i="4" s="1"/>
  <c r="K189" i="4" s="1"/>
  <c r="K190" i="4" s="1"/>
  <c r="K191" i="4" s="1"/>
  <c r="H33" i="2"/>
  <c r="H28" i="2" s="1"/>
  <c r="H160" i="2" s="1"/>
  <c r="H51" i="3"/>
  <c r="K193" i="4" l="1"/>
  <c r="H161" i="2"/>
  <c r="H162" i="2" s="1"/>
  <c r="H28" i="3"/>
  <c r="H197" i="3" s="1"/>
  <c r="H198" i="3" s="1"/>
  <c r="H199" i="3" s="1"/>
  <c r="H200" i="3" l="1"/>
  <c r="H201" i="3" s="1"/>
  <c r="H163" i="2"/>
  <c r="H164" i="2" s="1"/>
  <c r="H51" i="8" l="1"/>
  <c r="H57" i="8" l="1"/>
  <c r="H65" i="8"/>
  <c r="H61" i="8" l="1"/>
  <c r="H68" i="8"/>
  <c r="H71" i="8" l="1"/>
  <c r="H36" i="8" l="1"/>
  <c r="H42" i="8"/>
  <c r="H40" i="8" l="1"/>
  <c r="H38" i="8"/>
  <c r="H37" i="8"/>
  <c r="H41" i="8" l="1"/>
  <c r="H39" i="8"/>
  <c r="H29" i="8" l="1"/>
  <c r="H32" i="8"/>
  <c r="H33" i="8"/>
  <c r="H28" i="8"/>
  <c r="H27" i="8"/>
  <c r="H34" i="8"/>
  <c r="H43" i="8" l="1"/>
  <c r="H44" i="8"/>
  <c r="H159" i="8"/>
  <c r="H150" i="8"/>
  <c r="H165" i="8"/>
  <c r="H153" i="8"/>
  <c r="H130" i="8"/>
  <c r="H164" i="8"/>
  <c r="H152" i="8"/>
  <c r="H114" i="8"/>
  <c r="H163" i="8"/>
  <c r="H155" i="8"/>
  <c r="H151" i="8"/>
  <c r="H138" i="8"/>
  <c r="H128" i="8"/>
  <c r="H113" i="8"/>
  <c r="H166" i="8"/>
  <c r="H154" i="8"/>
  <c r="H158" i="8"/>
  <c r="H156" i="8"/>
  <c r="H31" i="8" l="1"/>
  <c r="H30" i="8"/>
  <c r="H175" i="8"/>
  <c r="H117" i="8"/>
  <c r="H157" i="8"/>
  <c r="H167" i="8"/>
  <c r="H115" i="8"/>
  <c r="H83" i="8" l="1"/>
  <c r="H173" i="8" l="1"/>
  <c r="H179" i="8" s="1"/>
  <c r="H180" i="8" s="1"/>
  <c r="H181" i="8" l="1"/>
  <c r="H182" i="8" s="1"/>
</calcChain>
</file>

<file path=xl/sharedStrings.xml><?xml version="1.0" encoding="utf-8"?>
<sst xmlns="http://schemas.openxmlformats.org/spreadsheetml/2006/main" count="1728" uniqueCount="326">
  <si>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</si>
  <si>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</si>
  <si>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</si>
  <si>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</si>
  <si>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</si>
  <si>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</si>
  <si>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</si>
  <si>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</si>
  <si>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</si>
  <si>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</si>
  <si>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</si>
  <si>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</si>
  <si>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</si>
  <si>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</si>
  <si>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</si>
  <si>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</si>
  <si>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</si>
  <si>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</si>
  <si>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</si>
  <si>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</si>
  <si>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</si>
  <si>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</si>
  <si>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</si>
  <si>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</si>
  <si>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</si>
  <si>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</si>
  <si>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</si>
  <si>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</si>
  <si>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</si>
  <si>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</si>
  <si>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</si>
  <si>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</si>
  <si>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</si>
  <si>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</si>
  <si>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</si>
  <si>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</si>
  <si>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</si>
  <si>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</si>
  <si>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</si>
  <si>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</si>
  <si>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</si>
  <si>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</si>
  <si>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</si>
  <si>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</si>
  <si>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</si>
  <si>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</si>
  <si>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</si>
  <si>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</si>
  <si>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</si>
  <si>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</si>
  <si>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</si>
  <si>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</si>
  <si>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</si>
  <si>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</si>
  <si>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</si>
  <si>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</si>
  <si>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</si>
  <si>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</si>
  <si>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</si>
  <si>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</si>
  <si>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</si>
  <si>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</si>
  <si>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</si>
  <si>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</si>
  <si>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</si>
  <si>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</si>
  <si>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</si>
  <si>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</si>
  <si>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</si>
  <si>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</si>
  <si>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</si>
  <si>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</si>
  <si>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</si>
  <si>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</si>
  <si>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</si>
  <si>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</si>
  <si>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</si>
  <si>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</si>
  <si>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</si>
  <si>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</si>
  <si>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</si>
  <si>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</si>
  <si>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</si>
  <si>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</si>
  <si>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</si>
  <si>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</si>
  <si>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</si>
  <si>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</si>
  <si>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</si>
  <si>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</si>
  <si>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</si>
  <si>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</si>
  <si>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</si>
  <si>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</si>
  <si>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</si>
  <si>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</si>
  <si>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</si>
  <si>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</si>
  <si>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</si>
  <si>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</si>
  <si>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</si>
  <si>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</si>
  <si>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</si>
  <si>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</si>
  <si>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</si>
  <si>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</si>
  <si>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</si>
  <si>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</si>
  <si>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</si>
  <si>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</si>
  <si>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</si>
  <si>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</si>
  <si>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</si>
  <si>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</si>
  <si>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</si>
  <si>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</si>
  <si>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</si>
  <si>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</si>
  <si>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</si>
  <si>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</si>
  <si>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</si>
  <si>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</si>
  <si>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</si>
  <si>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</si>
  <si>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</si>
  <si>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</si>
  <si>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</si>
  <si>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</si>
  <si>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</si>
  <si>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</si>
  <si>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</si>
  <si>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</si>
  <si>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</si>
  <si>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</si>
  <si>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</si>
  <si>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Urugan Tanah baru</t>
  </si>
  <si>
    <t>Dropceiling Teras depan 6 cm</t>
  </si>
  <si>
    <t>Lantai 3</t>
  </si>
  <si>
    <t>J3a</t>
  </si>
  <si>
    <t>J3b</t>
  </si>
  <si>
    <t>J4</t>
  </si>
  <si>
    <t>J5</t>
  </si>
  <si>
    <t>J6</t>
  </si>
  <si>
    <t>J7a</t>
  </si>
  <si>
    <t>J7b</t>
  </si>
  <si>
    <t xml:space="preserve">Waterproofing toilet Lt.1, Lt.2 </t>
  </si>
  <si>
    <t>Wall Flashing</t>
  </si>
  <si>
    <t>Head Wall Flashing</t>
  </si>
  <si>
    <t>Ruko 2 Lantai</t>
  </si>
  <si>
    <t>Ruko 3 Lantai</t>
  </si>
  <si>
    <t>Total</t>
  </si>
  <si>
    <t>Balok Lt. 2</t>
  </si>
  <si>
    <t>Balok Lt. 2, Lt.3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</si>
  <si>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</si>
  <si>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</si>
  <si>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</si>
  <si>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</si>
  <si>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</si>
  <si>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</si>
  <si>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</si>
  <si>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</si>
  <si>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</si>
  <si>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</t>
  </si>
  <si>
    <t>Beton K-250 ex. Merah Putih/Jaya Readymix</t>
  </si>
  <si>
    <t>Harga include di pek. Pasangan bata (Beton K-175)</t>
  </si>
  <si>
    <t>Canopy Depan Lt.1 - Lt.2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</si>
  <si>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</si>
  <si>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</si>
  <si>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</si>
  <si>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</si>
  <si>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</si>
  <si>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</si>
  <si>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</si>
  <si>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</si>
  <si>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</si>
  <si>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</si>
  <si>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Hollow 20x40 tebal 1,6mm (mengikuti gambar)</t>
  </si>
  <si>
    <t>Bevel pinggir 20cm diatas washtafel, Pin Kaca Ring d=20mm, stainless steel</t>
  </si>
  <si>
    <t>Ban-banan Railing Void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</si>
  <si>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</si>
  <si>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</si>
  <si>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</si>
  <si>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</si>
  <si>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</si>
  <si>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</si>
  <si>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</si>
  <si>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</si>
  <si>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</si>
  <si>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</si>
  <si>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</si>
  <si>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</si>
  <si>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</si>
  <si>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</si>
  <si>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</si>
  <si>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</si>
  <si>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</si>
  <si>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</si>
  <si>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</si>
  <si>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</si>
  <si>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RUKO 3 LANTAI HOOK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</si>
  <si>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</si>
  <si>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</si>
  <si>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</si>
  <si>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</si>
  <si>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</si>
  <si>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</si>
  <si>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</si>
  <si>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</si>
  <si>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</si>
  <si>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</si>
  <si>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</si>
  <si>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</si>
  <si>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(1 Unit)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</si>
  <si>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</si>
  <si>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</si>
  <si>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</si>
  <si>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</si>
  <si>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</si>
  <si>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</si>
  <si>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</si>
  <si>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</si>
  <si>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</si>
  <si>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</si>
  <si>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</si>
  <si>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</si>
  <si>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</si>
  <si>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</si>
  <si>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</si>
  <si>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</si>
  <si>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</si>
  <si>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</si>
  <si>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>Sloof + Pilecap (t=5cm), beton B0 ex. Merah Putih/Jaya Readymix</t>
  </si>
  <si>
    <t>Ring Balok Elev. +11,45</t>
  </si>
  <si>
    <t>Beton K-175, Sitemix</t>
  </si>
  <si>
    <t>Plat Lantai 1 (S1)</t>
  </si>
  <si>
    <t>Plat Lantai 2 (S2)</t>
  </si>
  <si>
    <t>Plat Lantai 2 (S3)</t>
  </si>
  <si>
    <t>Plat Lantai 3 (S2)</t>
  </si>
  <si>
    <t>Plat Lantai 3 (S3)</t>
  </si>
  <si>
    <t>Dak Beton (S2)</t>
  </si>
  <si>
    <t>Dak Beton (S3)</t>
  </si>
  <si>
    <t>Canopy Depan Lt.1 - Lt.3</t>
  </si>
  <si>
    <t>Acti9 iK60a C MCB Ex. Schneider, Uk. Kabel tufur NYY Lt.1 = 4 x 16, Lt. 2 = 4 x 10</t>
  </si>
  <si>
    <t>Coating ex. Sika Top Seal 107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</si>
  <si>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</si>
  <si>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</si>
  <si>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</si>
  <si>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</si>
  <si>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</si>
  <si>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Inbow</t>
  </si>
  <si>
    <t>Teras bawah  + area dalam</t>
  </si>
  <si>
    <t>Penambahan Kolom akibat split level</t>
  </si>
  <si>
    <t>Pelat lantai 2,3 dan dak</t>
  </si>
  <si>
    <t>Beton K-125 ex. Merah Putih/Jaya Readymix</t>
  </si>
  <si>
    <t>Pelat lantai 1</t>
  </si>
  <si>
    <t xml:space="preserve">Balok </t>
  </si>
  <si>
    <t>B2</t>
  </si>
  <si>
    <t>B4</t>
  </si>
  <si>
    <t>B6</t>
  </si>
  <si>
    <t>B7</t>
  </si>
  <si>
    <t>B1</t>
  </si>
  <si>
    <t>B3</t>
  </si>
  <si>
    <t>B5</t>
  </si>
  <si>
    <t>LT.3</t>
  </si>
  <si>
    <t>RINGBALOK</t>
  </si>
  <si>
    <t>B10</t>
  </si>
  <si>
    <t>Plint Lantai</t>
  </si>
  <si>
    <t>Taman Kering</t>
  </si>
  <si>
    <t>Acian Dinding Belakang</t>
  </si>
  <si>
    <t>Bak Meter Pump</t>
  </si>
  <si>
    <t>RUKO 2 LANTAI TENGAH</t>
  </si>
  <si>
    <t>BANGUNAN RUKO CLUSTER LAGOON RESIDENCE FR03</t>
  </si>
  <si>
    <t>R. 2 LT TENGAH STD</t>
  </si>
  <si>
    <t>RUKO 3 LANTAI KOMBINASI</t>
  </si>
  <si>
    <t>PEMBULATAN</t>
  </si>
  <si>
    <t>TB1</t>
  </si>
  <si>
    <t>TB2</t>
  </si>
  <si>
    <t>TB3</t>
  </si>
  <si>
    <t>TB4</t>
  </si>
  <si>
    <t>TB5</t>
  </si>
  <si>
    <t>PC1</t>
  </si>
  <si>
    <t>PC2</t>
  </si>
  <si>
    <t>PC3</t>
  </si>
  <si>
    <t>B8</t>
  </si>
  <si>
    <t>B9</t>
  </si>
  <si>
    <t>K1</t>
  </si>
  <si>
    <t>K2</t>
  </si>
  <si>
    <t>K3</t>
  </si>
  <si>
    <t>KP</t>
  </si>
  <si>
    <t>J4 std</t>
  </si>
  <si>
    <t>J4 hook</t>
  </si>
  <si>
    <t>J1 std</t>
  </si>
  <si>
    <t>J1 hook</t>
  </si>
  <si>
    <t>J2 std</t>
  </si>
  <si>
    <t>J3 std</t>
  </si>
  <si>
    <t>J2 hook</t>
  </si>
  <si>
    <t>POTONGAN</t>
  </si>
  <si>
    <t>Alumunium Fin. PC White, ex. YKK SF100, Daun Pintu Kaca Tempered 5 mm + Frame Jendela Alumunium Fin. PC White + kaca clear 5 mm</t>
  </si>
  <si>
    <t>Alumunium Fin. PC White, ex. SF100</t>
  </si>
  <si>
    <t xml:space="preserve">Alumunium Fin. PC White, ex. SF100, Frame Jendela Alumunium Fin. PC White ex. YKK SF100 + Kaca Bening 5 mm 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</si>
  <si>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</si>
  <si>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</si>
  <si>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R. 3 LT 
HOOK</t>
  </si>
  <si>
    <t>R. 3 LT 
KOMBINASI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</si>
  <si>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</si>
  <si>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</si>
  <si>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</si>
  <si>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</si>
  <si>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</si>
  <si>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Uk. 30x60 cm + tutup plat t=1.2mm + Acrylic t=5mm</t>
  </si>
  <si>
    <t>FFAST201-0Y0500BD0, Amm A 7007 C Pilar Tap</t>
  </si>
  <si>
    <t>Anak Tangga Teras</t>
  </si>
  <si>
    <t>Pcs</t>
  </si>
  <si>
    <t>Railling Lt.3</t>
  </si>
  <si>
    <t>PCS</t>
  </si>
  <si>
    <t>AZ-100, t=0,75 TCT</t>
  </si>
  <si>
    <t>Spandek AZ150,tebal 0,45mm + Insulasi PE Form tebal 5mm</t>
  </si>
  <si>
    <t>Keramik dAtlanta Sand 50x50 G557363 ex. Roman, Perekat Keramik Ex. MU 450</t>
  </si>
  <si>
    <t>Keramik 10x50 dAtlanta Sand 50x50 G557363 ex. Roman, Perekat Keramik Ex. MU 450</t>
  </si>
  <si>
    <t>Keramik d'Artemiz Beige 25x25 263105P ex. Roman, Perekat Keramik Ex. MU 450</t>
  </si>
  <si>
    <t>Keramik d'Artemiz Beige 25x50 W52310 ex. Roman, Perekat Keramik Ex. MU 450</t>
  </si>
  <si>
    <t>Railling Tangga + Balkon + Hand Railing</t>
  </si>
  <si>
    <t>Hollow 20x40 tebal 1,6mm (mengikuti gambar) + Kayu (Hand)</t>
  </si>
  <si>
    <t>Pas. Bata + Plester +Keramik dAtlanta Sand 50x50 G557363 ex. Roman, Perekat Keramik Ex. MU 450</t>
  </si>
  <si>
    <t>BANGUNAN RUKO CLUSTER GRANBURY GR01</t>
  </si>
  <si>
    <t>Include Wastafel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</si>
</sst>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  <numFmt numFmtId="170" formatCode="_(* #,##0.00_);_(* \(#,##0.00\);_(* \-??_);_(@_)"/>
    <numFmt numFmtId="171" formatCode="#."/>
    <numFmt numFmtId="172" formatCode="#,##0.00\ &quot;Pts&quot;;[Red]\-#,##0.00\ &quot;Pts&quot;"/>
    <numFmt numFmtId="173" formatCode="_-* #,##0\ _P_t_s_-;\-* #,##0\ _P_t_s_-;_-* &quot;-&quot;\ _P_t_s_-;_-@_-"/>
    <numFmt numFmtId="174" formatCode="_-* #,##0\ &quot;Pts&quot;_-;\-* #,##0\ &quot;Pts&quot;_-;_-* &quot;-&quot;\ &quot;Pts&quot;_-;_-@_-"/>
    <numFmt numFmtId="175" formatCode="_-* #,##0.00\ &quot;Pts&quot;_-;\-* #,##0.00\ &quot;Pts&quot;_-;_-* &quot;-&quot;??\ &quot;Pts&quot;_-;_-@_-"/>
    <numFmt numFmtId="176" formatCode="#,##0;\-#,##0;&quot;-&quot;"/>
    <numFmt numFmtId="177" formatCode="&quot;Rp&quot;#,##0_);\(&quot;Rp&quot;#,##0\)"/>
    <numFmt numFmtId="178" formatCode="&quot;Rp.&quot;#,##0.00_);\(&quot;Rp.&quot;#,##0.00\)"/>
    <numFmt numFmtId="179" formatCode="0###0"/>
    <numFmt numFmtId="180" formatCode="_-&quot;£&quot;* #,##0_-;\-&quot;£&quot;* #,##0_-;_-&quot;£&quot;* &quot;-&quot;_-;_-@_-"/>
    <numFmt numFmtId="181" formatCode="#,##0\ &quot;FB&quot;;\-#,##0\ &quot;FB&quot;"/>
    <numFmt numFmtId="182" formatCode="#,##0.000000000_ ;[Red]\-#,##0.000000000\ "/>
    <numFmt numFmtId="183" formatCode="#,##0.00\ &quot;Esc.&quot;;[Red]\-#,##0.00\ &quot;Esc.&quot;"/>
    <numFmt numFmtId="184" formatCode="#,##0_);[Red]\(#,##0\);;@"/>
    <numFmt numFmtId="185" formatCode="_([$€-2]* #,##0.00_);_([$€-2]* \(#,##0.00\);_([$€-2]* &quot;-&quot;??_)"/>
    <numFmt numFmtId="186" formatCode="&quot;Rp.&quot;#,##0_);[Red]\(&quot;Rp.&quot;#,##0\)"/>
    <numFmt numFmtId="187" formatCode="#,##0\ &quot;Esc.&quot;;[Red]\-#,##0\ &quot;Esc.&quot;"/>
    <numFmt numFmtId="188" formatCode="General\ ;[Red]\(General\)"/>
    <numFmt numFmtId="189" formatCode="0.000%"/>
    <numFmt numFmtId="190" formatCode="#,##0.00\ &quot;Esc.&quot;;\-#,##0.00\ &quot;Esc.&quot;"/>
    <numFmt numFmtId="191" formatCode="0.0%;[Red]\(0.0%\)"/>
    <numFmt numFmtId="192" formatCode="#,##0.0_);[Red]\(#,##0.0\)"/>
    <numFmt numFmtId="193" formatCode="_-* #,##0.00\ &quot;Esc.&quot;_-;\-* #,##0.00\ &quot;Esc.&quot;_-;_-* &quot;-&quot;??\ &quot;Esc.&quot;_-;_-@_-"/>
    <numFmt numFmtId="194" formatCode="0.00_)"/>
    <numFmt numFmtId="195" formatCode="#,##0.000_);[Red]\(#,##0.000\)"/>
    <numFmt numFmtId="196" formatCode="_-* #,##0.00\ _E_s_c_._-;\-* #,##0.00\ _E_s_c_._-;_-* &quot;-&quot;??\ _E_s_c_._-;_-@_-"/>
    <numFmt numFmtId="197" formatCode="_(&quot;$&quot;* #,##0.000_);_(&quot;$&quot;* \(#,##0.000\);_(&quot;$&quot;* &quot;-&quot;??_);_(@_)"/>
    <numFmt numFmtId="198" formatCode="0.0000000%"/>
    <numFmt numFmtId="199" formatCode="_-* #,##0\ _E_s_c_._-;\-* #,##0\ _E_s_c_._-;_-* &quot;-&quot;\ _E_s_c_._-;_-@_-"/>
    <numFmt numFmtId="200" formatCode="0.0000000000"/>
    <numFmt numFmtId="201" formatCode="mm/dd/yy"/>
    <numFmt numFmtId="202" formatCode="#,##0.0000"/>
    <numFmt numFmtId="203" formatCode="0##0"/>
    <numFmt numFmtId="204" formatCode="_-&quot;$&quot;* #,##0_-;\-&quot;$&quot;* #,##0_-;_-&quot;$&quot;* &quot;-&quot;_-;_-@_-"/>
    <numFmt numFmtId="205" formatCode="_-&quot;$&quot;* #,##0.00_-;\-&quot;$&quot;* #,##0.00_-;_-&quot;$&quot;* &quot;-&quot;??_-;_-@_-"/>
    <numFmt numFmtId="206" formatCode="_(* #,##0_);_(* \(#,##0\);_(* &quot;-&quot;?_);_(@_)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indexed="8"/>
      <name val="Arial Narrow"/>
      <family val="2"/>
    </font>
    <font>
      <sz val="1"/>
      <color indexed="8"/>
      <name val="Courier"/>
      <family val="3"/>
    </font>
    <font>
      <sz val="14"/>
      <name val="‚l‚r –¾’©"/>
      <family val="1"/>
      <charset val="128"/>
    </font>
    <font>
      <sz val="1"/>
      <color indexed="16"/>
      <name val="Courier"/>
      <family val="3"/>
    </font>
    <font>
      <sz val="14"/>
      <name val="–¾’©"/>
      <charset val="128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sz val="12"/>
      <name val="Tms Rmn"/>
    </font>
    <font>
      <sz val="10"/>
      <name val="MS Sans Serif"/>
      <family val="2"/>
    </font>
    <font>
      <sz val="10"/>
      <color indexed="8"/>
      <name val="Arial"/>
      <family val="2"/>
    </font>
    <font>
      <sz val="8"/>
      <name val="Tms Rmn"/>
    </font>
    <font>
      <sz val="8"/>
      <color indexed="8"/>
      <name val="Arial"/>
      <family val="2"/>
    </font>
    <font>
      <sz val="10"/>
      <name val="MS Serif"/>
      <family val="1"/>
    </font>
    <font>
      <b/>
      <u/>
      <sz val="11"/>
      <name val="Times New Roman"/>
      <family val="1"/>
    </font>
    <font>
      <sz val="12"/>
      <name val="Helv"/>
      <family val="2"/>
    </font>
    <font>
      <b/>
      <sz val="8"/>
      <name val="Arial"/>
      <family val="2"/>
    </font>
    <font>
      <sz val="11"/>
      <name val="Aldine401 BT"/>
    </font>
    <font>
      <sz val="10"/>
      <name val="Century Gothic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8"/>
      <color indexed="39"/>
      <name val="Arial"/>
      <family val="2"/>
    </font>
    <font>
      <b/>
      <sz val="14"/>
      <name val="Helv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1"/>
      <color indexed="8"/>
      <name val="Calibri"/>
      <family val="2"/>
      <charset val="1"/>
    </font>
    <font>
      <b/>
      <sz val="10"/>
      <color indexed="8"/>
      <name val="Univers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Helv"/>
      <charset val="204"/>
    </font>
    <font>
      <b/>
      <sz val="12"/>
      <color indexed="18"/>
      <name val="Times New Roman"/>
      <family val="1"/>
    </font>
    <font>
      <b/>
      <sz val="8"/>
      <color indexed="8"/>
      <name val="Helv"/>
    </font>
    <font>
      <sz val="24"/>
      <color indexed="13"/>
      <name val="Helv"/>
      <family val="2"/>
    </font>
    <font>
      <b/>
      <i/>
      <sz val="12"/>
      <name val="Times New Roman"/>
      <family val="1"/>
    </font>
    <font>
      <u/>
      <sz val="10"/>
      <color indexed="14"/>
      <name val="COUR"/>
      <family val="3"/>
    </font>
    <font>
      <sz val="8"/>
      <color indexed="9"/>
      <name val="Arial"/>
      <family val="2"/>
    </font>
    <font>
      <sz val="11"/>
      <color indexed="8"/>
      <name val="맑은 고딕"/>
      <family val="2"/>
      <charset val="129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0"/>
      <name val="SWISS"/>
    </font>
    <font>
      <b/>
      <sz val="11"/>
      <name val="Arial"/>
      <family val="2"/>
    </font>
    <font>
      <sz val="11"/>
      <name val="Calibri"/>
      <family val="2"/>
      <charset val="1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</borders>
  <cellStyleXfs count="292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0" fontId="2" fillId="0" borderId="0"/>
    <xf numFmtId="170" fontId="13" fillId="0" borderId="0" applyFill="0" applyBorder="0" applyProtection="0">
      <alignment vertical="center"/>
    </xf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15" fillId="2" borderId="20">
      <alignment horizontal="right"/>
    </xf>
    <xf numFmtId="0" fontId="16" fillId="0" borderId="0">
      <protection locked="0"/>
    </xf>
    <xf numFmtId="0" fontId="16" fillId="0" borderId="0">
      <protection locked="0"/>
    </xf>
    <xf numFmtId="0" fontId="17" fillId="0" borderId="0"/>
    <xf numFmtId="0" fontId="16" fillId="0" borderId="0">
      <protection locked="0"/>
    </xf>
    <xf numFmtId="0" fontId="16" fillId="0" borderId="0">
      <protection locked="0"/>
    </xf>
    <xf numFmtId="171" fontId="16" fillId="0" borderId="0">
      <protection locked="0"/>
    </xf>
    <xf numFmtId="165" fontId="3" fillId="0" borderId="0">
      <protection locked="0"/>
    </xf>
    <xf numFmtId="0" fontId="16" fillId="0" borderId="0">
      <protection locked="0"/>
    </xf>
    <xf numFmtId="171" fontId="18" fillId="0" borderId="0">
      <protection locked="0"/>
    </xf>
    <xf numFmtId="165" fontId="3" fillId="0" borderId="0">
      <protection locked="0"/>
    </xf>
    <xf numFmtId="1" fontId="19" fillId="0" borderId="0"/>
    <xf numFmtId="0" fontId="3" fillId="0" borderId="0"/>
    <xf numFmtId="1" fontId="19" fillId="0" borderId="0"/>
    <xf numFmtId="0" fontId="16" fillId="0" borderId="0">
      <protection locked="0"/>
    </xf>
    <xf numFmtId="0" fontId="16" fillId="0" borderId="0">
      <protection locked="0"/>
    </xf>
    <xf numFmtId="0" fontId="13" fillId="0" borderId="0"/>
    <xf numFmtId="9" fontId="20" fillId="0" borderId="0" applyFont="0" applyFill="0" applyBorder="0" applyAlignment="0" applyProtection="0"/>
    <xf numFmtId="0" fontId="21" fillId="3" borderId="0" applyNumberFormat="0" applyBorder="0" applyAlignment="0">
      <alignment horizontal="center"/>
    </xf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22" fillId="0" borderId="0">
      <alignment horizontal="center" wrapText="1"/>
      <protection locked="0"/>
    </xf>
    <xf numFmtId="0" fontId="3" fillId="0" borderId="0" applyFill="0" applyBorder="0">
      <alignment vertical="center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21" applyNumberFormat="0" applyFill="0" applyAlignment="0" applyProtection="0">
      <alignment horizontal="center"/>
    </xf>
    <xf numFmtId="0" fontId="20" fillId="0" borderId="0"/>
    <xf numFmtId="176" fontId="25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7" fillId="0" borderId="11" applyBorder="0" applyAlignment="0"/>
    <xf numFmtId="41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3" fillId="0" borderId="0">
      <protection locked="0"/>
    </xf>
    <xf numFmtId="0" fontId="28" fillId="0" borderId="0" applyNumberFormat="0" applyAlignment="0">
      <alignment horizontal="left"/>
    </xf>
    <xf numFmtId="179" fontId="29" fillId="0" borderId="0" applyFill="0">
      <alignment horizontal="left" vertical="top"/>
      <protection locked="0"/>
    </xf>
    <xf numFmtId="180" fontId="3" fillId="0" borderId="0" applyFont="0" applyFill="0" applyBorder="0" applyAlignment="0" applyProtection="0"/>
    <xf numFmtId="181" fontId="3" fillId="0" borderId="0" applyFont="0" applyFill="0" applyBorder="0" applyAlignment="0"/>
    <xf numFmtId="8" fontId="3" fillId="0" borderId="0" applyFont="0" applyFill="0" applyBorder="0" applyAlignment="0"/>
    <xf numFmtId="182" fontId="3" fillId="0" borderId="0">
      <protection locked="0"/>
    </xf>
    <xf numFmtId="0" fontId="30" fillId="0" borderId="0"/>
    <xf numFmtId="0" fontId="30" fillId="0" borderId="22"/>
    <xf numFmtId="0" fontId="16" fillId="0" borderId="0">
      <protection locked="0"/>
    </xf>
    <xf numFmtId="15" fontId="31" fillId="0" borderId="0" applyFill="0" applyBorder="0" applyAlignment="0"/>
    <xf numFmtId="183" fontId="32" fillId="4" borderId="0" applyFont="0" applyFill="0" applyBorder="0" applyAlignment="0" applyProtection="0"/>
    <xf numFmtId="183" fontId="32" fillId="4" borderId="19" applyFont="0" applyFill="0" applyBorder="0" applyAlignment="0" applyProtection="0"/>
    <xf numFmtId="17" fontId="31" fillId="0" borderId="0" applyFill="0" applyBorder="0">
      <alignment horizontal="right"/>
    </xf>
    <xf numFmtId="14" fontId="3" fillId="0" borderId="0" applyFont="0" applyFill="0" applyBorder="0" applyAlignment="0" applyProtection="0"/>
    <xf numFmtId="0" fontId="3" fillId="0" borderId="0" applyNumberFormat="0">
      <alignment horizontal="centerContinuous"/>
    </xf>
    <xf numFmtId="184" fontId="33" fillId="0" borderId="0" applyFont="0" applyFill="0" applyBorder="0">
      <alignment horizontal="left" vertical="top" wrapText="1"/>
      <protection locked="0"/>
    </xf>
    <xf numFmtId="0" fontId="34" fillId="0" borderId="0" applyNumberFormat="0" applyAlignment="0">
      <alignment horizontal="left"/>
    </xf>
    <xf numFmtId="185" fontId="3" fillId="0" borderId="0" applyFont="0" applyFill="0" applyBorder="0" applyAlignment="0" applyProtection="0"/>
    <xf numFmtId="0" fontId="6" fillId="0" borderId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86" fontId="3" fillId="0" borderId="0">
      <protection locked="0"/>
    </xf>
    <xf numFmtId="187" fontId="32" fillId="4" borderId="0" applyFont="0" applyFill="0" applyBorder="0" applyAlignment="0"/>
    <xf numFmtId="2" fontId="3" fillId="0" borderId="0" applyFont="0" applyFill="0" applyBorder="0" applyAlignment="0" applyProtection="0"/>
    <xf numFmtId="188" fontId="3" fillId="0" borderId="0">
      <alignment horizontal="left"/>
      <protection locked="0"/>
    </xf>
    <xf numFmtId="38" fontId="35" fillId="5" borderId="0" applyNumberFormat="0" applyBorder="0" applyAlignment="0" applyProtection="0"/>
    <xf numFmtId="189" fontId="3" fillId="0" borderId="23" applyFont="0" applyFill="0" applyBorder="0" applyAlignment="0"/>
    <xf numFmtId="179" fontId="36" fillId="0" borderId="0">
      <alignment horizontal="left"/>
    </xf>
    <xf numFmtId="0" fontId="11" fillId="0" borderId="24" applyNumberFormat="0" applyAlignment="0" applyProtection="0">
      <alignment horizontal="left" vertical="center"/>
    </xf>
    <xf numFmtId="0" fontId="11" fillId="0" borderId="25">
      <alignment horizontal="left" vertical="center"/>
    </xf>
    <xf numFmtId="171" fontId="37" fillId="0" borderId="0">
      <protection locked="0"/>
    </xf>
    <xf numFmtId="171" fontId="37" fillId="0" borderId="0">
      <protection locked="0"/>
    </xf>
    <xf numFmtId="0" fontId="38" fillId="0" borderId="26">
      <alignment horizontal="center"/>
    </xf>
    <xf numFmtId="0" fontId="38" fillId="0" borderId="0">
      <alignment horizontal="center"/>
    </xf>
    <xf numFmtId="10" fontId="35" fillId="4" borderId="4" applyNumberFormat="0" applyBorder="0" applyAlignment="0" applyProtection="0"/>
    <xf numFmtId="8" fontId="35" fillId="4" borderId="0" applyFont="0" applyBorder="0" applyAlignment="0" applyProtection="0">
      <protection locked="0"/>
    </xf>
    <xf numFmtId="15" fontId="35" fillId="4" borderId="0" applyFont="0" applyBorder="0" applyAlignment="0" applyProtection="0">
      <protection locked="0"/>
    </xf>
    <xf numFmtId="187" fontId="32" fillId="4" borderId="0" applyFont="0" applyBorder="0" applyAlignment="0">
      <protection locked="0"/>
    </xf>
    <xf numFmtId="38" fontId="35" fillId="4" borderId="0">
      <protection locked="0"/>
    </xf>
    <xf numFmtId="190" fontId="32" fillId="4" borderId="0" applyFont="0" applyBorder="0" applyAlignment="0">
      <protection locked="0"/>
    </xf>
    <xf numFmtId="10" fontId="35" fillId="4" borderId="0">
      <protection locked="0"/>
    </xf>
    <xf numFmtId="191" fontId="35" fillId="4" borderId="0" applyFont="0" applyBorder="0" applyAlignment="0">
      <protection locked="0"/>
    </xf>
    <xf numFmtId="192" fontId="39" fillId="4" borderId="0" applyNumberFormat="0" applyBorder="0" applyAlignment="0">
      <protection locked="0"/>
    </xf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0" fillId="6" borderId="22"/>
    <xf numFmtId="40" fontId="3" fillId="0" borderId="0">
      <protection locked="0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1" fillId="0" borderId="23">
      <alignment horizontal="center"/>
    </xf>
    <xf numFmtId="179" fontId="3" fillId="0" borderId="0" applyFill="0" applyBorder="0">
      <alignment horizontal="left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179" fontId="3" fillId="0" borderId="0" applyFill="0" applyBorder="0">
      <alignment horizontal="left"/>
    </xf>
    <xf numFmtId="0" fontId="41" fillId="0" borderId="23">
      <alignment horizontal="center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179" fontId="3" fillId="0" borderId="0" applyFill="0" applyBorder="0">
      <alignment horizontal="left"/>
    </xf>
    <xf numFmtId="184" fontId="42" fillId="0" borderId="0">
      <alignment horizontal="left" vertical="top"/>
      <protection locked="0"/>
    </xf>
    <xf numFmtId="184" fontId="3" fillId="0" borderId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" fillId="0" borderId="0" applyFill="0" applyBorder="0">
      <alignment horizontal="left"/>
    </xf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93" fontId="32" fillId="5" borderId="0" applyFont="0" applyBorder="0" applyAlignment="0" applyProtection="0">
      <alignment horizontal="right"/>
      <protection hidden="1"/>
    </xf>
    <xf numFmtId="37" fontId="43" fillId="0" borderId="0"/>
    <xf numFmtId="194" fontId="44" fillId="0" borderId="0"/>
    <xf numFmtId="38" fontId="35" fillId="0" borderId="0" applyFont="0" applyFill="0" applyBorder="0" applyAlignment="0"/>
    <xf numFmtId="192" fontId="3" fillId="0" borderId="0" applyFont="0" applyFill="0" applyBorder="0" applyAlignment="0"/>
    <xf numFmtId="40" fontId="35" fillId="0" borderId="0" applyFont="0" applyFill="0" applyBorder="0" applyAlignment="0"/>
    <xf numFmtId="195" fontId="35" fillId="0" borderId="0" applyFont="0" applyFill="0" applyBorder="0" applyAlignment="0"/>
    <xf numFmtId="0" fontId="7" fillId="0" borderId="0"/>
    <xf numFmtId="0" fontId="45" fillId="0" borderId="0"/>
    <xf numFmtId="39" fontId="7" fillId="0" borderId="0"/>
    <xf numFmtId="0" fontId="3" fillId="0" borderId="0"/>
    <xf numFmtId="39" fontId="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192" fontId="31" fillId="0" borderId="0" applyNumberFormat="0" applyFill="0" applyBorder="0" applyAlignment="0" applyProtection="0"/>
    <xf numFmtId="196" fontId="32" fillId="0" borderId="0" applyFont="0" applyFill="0" applyBorder="0" applyAlignment="0" applyProtection="0"/>
    <xf numFmtId="197" fontId="3" fillId="0" borderId="0" applyFont="0" applyFill="0" applyBorder="0" applyAlignment="0" applyProtection="0"/>
    <xf numFmtId="188" fontId="3" fillId="0" borderId="0">
      <protection locked="0"/>
    </xf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8" fontId="3" fillId="0" borderId="0"/>
    <xf numFmtId="14" fontId="22" fillId="0" borderId="0">
      <alignment horizontal="center" wrapText="1"/>
      <protection locked="0"/>
    </xf>
    <xf numFmtId="199" fontId="32" fillId="0" borderId="0" applyFont="0" applyFill="0" applyBorder="0" applyAlignment="0"/>
    <xf numFmtId="190" fontId="32" fillId="0" borderId="0" applyFont="0" applyFill="0" applyBorder="0" applyAlignment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24" fillId="0" borderId="27" applyNumberFormat="0" applyBorder="0"/>
    <xf numFmtId="200" fontId="3" fillId="0" borderId="0" applyFont="0" applyFill="0" applyBorder="0" applyAlignment="0" applyProtection="0"/>
    <xf numFmtId="39" fontId="46" fillId="7" borderId="22"/>
    <xf numFmtId="40" fontId="3" fillId="0" borderId="0">
      <protection locked="0"/>
    </xf>
    <xf numFmtId="40" fontId="3" fillId="0" borderId="0">
      <protection locked="0"/>
    </xf>
    <xf numFmtId="192" fontId="47" fillId="0" borderId="0" applyNumberFormat="0" applyFill="0" applyBorder="0" applyAlignment="0" applyProtection="0">
      <alignment horizontal="left"/>
    </xf>
    <xf numFmtId="0" fontId="48" fillId="8" borderId="0" applyNumberFormat="0" applyFont="0" applyBorder="0" applyAlignment="0">
      <alignment horizontal="center"/>
    </xf>
    <xf numFmtId="0" fontId="30" fillId="0" borderId="0"/>
    <xf numFmtId="201" fontId="49" fillId="0" borderId="0" applyNumberFormat="0" applyFill="0" applyBorder="0" applyAlignment="0" applyProtection="0">
      <alignment horizontal="left"/>
    </xf>
    <xf numFmtId="184" fontId="3" fillId="0" borderId="0">
      <alignment horizontal="left"/>
    </xf>
    <xf numFmtId="0" fontId="48" fillId="1" borderId="25" applyNumberFormat="0" applyFont="0" applyAlignment="0">
      <alignment horizontal="center"/>
    </xf>
    <xf numFmtId="0" fontId="50" fillId="0" borderId="0" applyNumberFormat="0" applyFill="0" applyBorder="0" applyAlignment="0">
      <alignment horizontal="center"/>
    </xf>
    <xf numFmtId="192" fontId="35" fillId="9" borderId="0" applyNumberFormat="0" applyFont="0" applyBorder="0" applyAlignment="0">
      <protection hidden="1"/>
    </xf>
    <xf numFmtId="0" fontId="51" fillId="0" borderId="0"/>
    <xf numFmtId="0" fontId="52" fillId="0" borderId="0" applyNumberFormat="0" applyProtection="0">
      <alignment wrapText="1"/>
    </xf>
    <xf numFmtId="40" fontId="53" fillId="0" borderId="0" applyBorder="0">
      <alignment horizontal="right"/>
    </xf>
    <xf numFmtId="184" fontId="33" fillId="0" borderId="0" applyFont="0">
      <protection locked="0"/>
    </xf>
    <xf numFmtId="184" fontId="33" fillId="0" borderId="0" applyFill="0" applyProtection="0"/>
    <xf numFmtId="0" fontId="41" fillId="10" borderId="0" applyNumberFormat="0" applyAlignment="0"/>
    <xf numFmtId="0" fontId="30" fillId="0" borderId="22"/>
    <xf numFmtId="192" fontId="3" fillId="11" borderId="0" applyNumberFormat="0" applyFont="0" applyBorder="0" applyAlignment="0" applyProtection="0"/>
    <xf numFmtId="202" fontId="3" fillId="0" borderId="0" applyFill="0" applyBorder="0" applyAlignment="0" applyProtection="0">
      <alignment horizontal="right"/>
    </xf>
    <xf numFmtId="0" fontId="3" fillId="0" borderId="0"/>
    <xf numFmtId="0" fontId="54" fillId="12" borderId="0"/>
    <xf numFmtId="0" fontId="55" fillId="0" borderId="28" applyNumberFormat="0" applyFill="0" applyProtection="0">
      <alignment horizontal="center"/>
    </xf>
    <xf numFmtId="184" fontId="36" fillId="0" borderId="0"/>
    <xf numFmtId="0" fontId="40" fillId="0" borderId="29"/>
    <xf numFmtId="0" fontId="40" fillId="0" borderId="22"/>
    <xf numFmtId="0" fontId="3" fillId="2" borderId="25" applyNumberFormat="0" applyBorder="0" applyAlignment="0">
      <alignment horizontal="center"/>
    </xf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203" fontId="33" fillId="0" borderId="0" applyFill="0">
      <alignment horizontal="center"/>
    </xf>
    <xf numFmtId="184" fontId="33" fillId="0" borderId="0" applyFont="0">
      <alignment horizontal="center"/>
      <protection locked="0"/>
    </xf>
    <xf numFmtId="0" fontId="56" fillId="0" borderId="0"/>
    <xf numFmtId="204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192" fontId="57" fillId="0" borderId="0" applyNumberFormat="0" applyFill="0" applyBorder="0" applyAlignment="0" applyProtection="0"/>
    <xf numFmtId="41" fontId="3" fillId="0" borderId="0" applyFont="0" applyFill="0" applyBorder="0" applyAlignment="0" applyProtection="0"/>
    <xf numFmtId="0" fontId="58" fillId="0" borderId="0">
      <alignment vertical="center"/>
    </xf>
    <xf numFmtId="0" fontId="3" fillId="0" borderId="0"/>
    <xf numFmtId="0" fontId="59" fillId="0" borderId="0"/>
    <xf numFmtId="38" fontId="60" fillId="0" borderId="0" applyFont="0" applyFill="0" applyBorder="0" applyAlignment="0" applyProtection="0">
      <alignment vertical="center"/>
    </xf>
    <xf numFmtId="0" fontId="41" fillId="0" borderId="0" applyBorder="0">
      <alignment vertical="center"/>
    </xf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6" fontId="61" fillId="0" borderId="0" applyFill="0" applyBorder="0" applyAlignment="0" applyProtection="0"/>
    <xf numFmtId="177" fontId="3" fillId="0" borderId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9">
    <xf numFmtId="0" fontId="0" fillId="0" borderId="0" xfId="0"/>
    <xf numFmtId="164" fontId="3" fillId="0" borderId="0" xfId="1" applyFont="1" applyFill="1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7" fillId="0" borderId="3" xfId="2" applyFont="1" applyFill="1" applyBorder="1" applyAlignment="1">
      <alignment horizontal="center"/>
    </xf>
    <xf numFmtId="0" fontId="7" fillId="0" borderId="4" xfId="2" applyFont="1" applyFill="1" applyBorder="1" applyAlignment="1">
      <alignment horizont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64" fontId="3" fillId="0" borderId="3" xfId="1" applyFont="1" applyFill="1" applyBorder="1"/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1" fillId="0" borderId="10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4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/>
    </xf>
    <xf numFmtId="0" fontId="11" fillId="0" borderId="11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0" fontId="11" fillId="0" borderId="15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 vertical="center"/>
    </xf>
    <xf numFmtId="164" fontId="11" fillId="0" borderId="16" xfId="1" applyFont="1" applyFill="1" applyBorder="1" applyAlignment="1">
      <alignment horizontal="center" vertical="center" wrapText="1"/>
    </xf>
    <xf numFmtId="164" fontId="11" fillId="0" borderId="17" xfId="1" applyFont="1" applyFill="1" applyBorder="1" applyAlignment="1">
      <alignment horizontal="center" vertical="center"/>
    </xf>
    <xf numFmtId="164" fontId="3" fillId="0" borderId="18" xfId="1" applyFont="1" applyFill="1" applyBorder="1"/>
    <xf numFmtId="0" fontId="11" fillId="0" borderId="14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left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vertical="center"/>
    </xf>
    <xf numFmtId="2" fontId="7" fillId="0" borderId="4" xfId="2" applyNumberFormat="1" applyFont="1" applyFill="1" applyBorder="1" applyAlignment="1">
      <alignment horizontal="center" vertical="center"/>
    </xf>
    <xf numFmtId="164" fontId="7" fillId="0" borderId="4" xfId="1" applyFont="1" applyFill="1" applyBorder="1"/>
    <xf numFmtId="0" fontId="7" fillId="0" borderId="14" xfId="2" quotePrefix="1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/>
    </xf>
    <xf numFmtId="0" fontId="7" fillId="0" borderId="4" xfId="2" applyFont="1" applyFill="1" applyBorder="1"/>
    <xf numFmtId="0" fontId="11" fillId="0" borderId="14" xfId="2" applyFont="1" applyFill="1" applyBorder="1" applyAlignment="1">
      <alignment horizontal="center"/>
    </xf>
    <xf numFmtId="0" fontId="11" fillId="0" borderId="4" xfId="2" applyFont="1" applyFill="1" applyBorder="1" applyAlignment="1">
      <alignment vertical="center"/>
    </xf>
    <xf numFmtId="0" fontId="11" fillId="0" borderId="4" xfId="2" applyFont="1" applyFill="1" applyBorder="1"/>
    <xf numFmtId="164" fontId="7" fillId="0" borderId="5" xfId="1" applyFont="1" applyFill="1" applyBorder="1" applyAlignment="1">
      <alignment horizontal="center" vertical="center"/>
    </xf>
    <xf numFmtId="0" fontId="7" fillId="0" borderId="4" xfId="0" applyFont="1" applyFill="1" applyBorder="1"/>
    <xf numFmtId="0" fontId="11" fillId="0" borderId="14" xfId="0" applyFont="1" applyFill="1" applyBorder="1" applyAlignment="1">
      <alignment horizontal="center"/>
    </xf>
    <xf numFmtId="0" fontId="11" fillId="0" borderId="4" xfId="0" applyFont="1" applyFill="1" applyBorder="1"/>
    <xf numFmtId="164" fontId="7" fillId="0" borderId="4" xfId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0" fontId="7" fillId="0" borderId="14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166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0" fontId="7" fillId="0" borderId="14" xfId="2" quotePrefix="1" applyFont="1" applyFill="1" applyBorder="1" applyAlignment="1">
      <alignment horizontal="center"/>
    </xf>
    <xf numFmtId="164" fontId="7" fillId="0" borderId="4" xfId="1" applyFont="1" applyFill="1" applyBorder="1" applyAlignment="1">
      <alignment horizontal="center"/>
    </xf>
    <xf numFmtId="164" fontId="11" fillId="0" borderId="13" xfId="1" applyFont="1" applyFill="1" applyBorder="1" applyAlignment="1">
      <alignment horizontal="center"/>
    </xf>
    <xf numFmtId="164" fontId="7" fillId="0" borderId="13" xfId="1" applyFont="1" applyFill="1" applyBorder="1"/>
    <xf numFmtId="166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164" fontId="11" fillId="0" borderId="4" xfId="1" applyFont="1" applyFill="1" applyBorder="1"/>
    <xf numFmtId="164" fontId="11" fillId="0" borderId="4" xfId="1" applyFont="1" applyFill="1" applyBorder="1" applyAlignment="1">
      <alignment vertical="center"/>
    </xf>
    <xf numFmtId="164" fontId="7" fillId="0" borderId="4" xfId="1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/>
    </xf>
    <xf numFmtId="164" fontId="11" fillId="0" borderId="13" xfId="1" applyFont="1" applyFill="1" applyBorder="1"/>
    <xf numFmtId="166" fontId="11" fillId="0" borderId="2" xfId="1" applyNumberFormat="1" applyFont="1" applyFill="1" applyBorder="1"/>
    <xf numFmtId="0" fontId="11" fillId="0" borderId="2" xfId="0" applyFont="1" applyFill="1" applyBorder="1" applyAlignment="1">
      <alignment horizontal="center" vertical="center"/>
    </xf>
    <xf numFmtId="164" fontId="11" fillId="0" borderId="8" xfId="1" applyFont="1" applyFill="1" applyBorder="1"/>
    <xf numFmtId="164" fontId="7" fillId="0" borderId="0" xfId="1" applyFont="1" applyFill="1"/>
    <xf numFmtId="0" fontId="7" fillId="0" borderId="0" xfId="2" applyFont="1" applyFill="1" applyBorder="1" applyAlignment="1">
      <alignment horizontal="center"/>
    </xf>
    <xf numFmtId="164" fontId="7" fillId="0" borderId="3" xfId="1" applyFont="1" applyFill="1" applyBorder="1"/>
    <xf numFmtId="164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164" fontId="7" fillId="0" borderId="4" xfId="1" applyFont="1" applyFill="1" applyBorder="1" applyAlignment="1">
      <alignment vertical="center"/>
    </xf>
    <xf numFmtId="164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6" fontId="11" fillId="0" borderId="4" xfId="1" applyNumberFormat="1" applyFont="1" applyFill="1" applyBorder="1" applyAlignment="1">
      <alignment vertical="center" wrapText="1"/>
    </xf>
    <xf numFmtId="166" fontId="11" fillId="0" borderId="2" xfId="1" applyNumberFormat="1" applyFont="1" applyFill="1" applyBorder="1" applyAlignment="1">
      <alignment vertical="center" wrapText="1"/>
    </xf>
    <xf numFmtId="166" fontId="8" fillId="0" borderId="4" xfId="19" applyNumberFormat="1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 wrapText="1"/>
    </xf>
    <xf numFmtId="0" fontId="7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horizontal="center" vertical="center"/>
    </xf>
    <xf numFmtId="2" fontId="7" fillId="0" borderId="4" xfId="38" applyNumberFormat="1" applyFont="1" applyFill="1" applyBorder="1" applyAlignment="1">
      <alignment horizontal="center" vertical="center"/>
    </xf>
    <xf numFmtId="0" fontId="11" fillId="0" borderId="0" xfId="38" applyFont="1" applyFill="1" applyAlignment="1">
      <alignment horizontal="left" vertical="center"/>
    </xf>
    <xf numFmtId="164" fontId="3" fillId="0" borderId="0" xfId="1" applyFont="1" applyFill="1" applyAlignment="1">
      <alignment vertical="center"/>
    </xf>
    <xf numFmtId="0" fontId="8" fillId="0" borderId="0" xfId="38" applyFont="1" applyFill="1" applyBorder="1" applyAlignment="1">
      <alignment vertical="center"/>
    </xf>
    <xf numFmtId="0" fontId="8" fillId="0" borderId="0" xfId="38" applyFont="1" applyFill="1" applyBorder="1" applyAlignment="1">
      <alignment horizontal="center" vertical="center"/>
    </xf>
    <xf numFmtId="0" fontId="11" fillId="0" borderId="15" xfId="38" applyFont="1" applyFill="1" applyBorder="1" applyAlignment="1">
      <alignment horizontal="center" vertical="center" wrapText="1"/>
    </xf>
    <xf numFmtId="0" fontId="11" fillId="0" borderId="16" xfId="38" applyFont="1" applyFill="1" applyBorder="1" applyAlignment="1">
      <alignment horizontal="center" vertical="center" wrapText="1"/>
    </xf>
    <xf numFmtId="0" fontId="11" fillId="0" borderId="16" xfId="38" applyFont="1" applyFill="1" applyBorder="1" applyAlignment="1">
      <alignment horizontal="center" vertical="center"/>
    </xf>
    <xf numFmtId="0" fontId="7" fillId="0" borderId="12" xfId="38" applyFont="1" applyFill="1" applyBorder="1" applyAlignment="1">
      <alignment horizontal="center" vertical="center"/>
    </xf>
    <xf numFmtId="0" fontId="7" fillId="0" borderId="3" xfId="38" applyFont="1" applyFill="1" applyBorder="1" applyAlignment="1">
      <alignment vertical="center"/>
    </xf>
    <xf numFmtId="0" fontId="7" fillId="0" borderId="3" xfId="38" applyFont="1" applyFill="1" applyBorder="1" applyAlignment="1">
      <alignment horizontal="center" vertical="center"/>
    </xf>
    <xf numFmtId="164" fontId="3" fillId="0" borderId="3" xfId="1" applyFont="1" applyFill="1" applyBorder="1" applyAlignment="1">
      <alignment vertical="center"/>
    </xf>
    <xf numFmtId="164" fontId="3" fillId="0" borderId="18" xfId="1" applyFont="1" applyFill="1" applyBorder="1" applyAlignment="1">
      <alignment vertical="center"/>
    </xf>
    <xf numFmtId="0" fontId="11" fillId="0" borderId="14" xfId="38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horizontal="left" vertical="center"/>
    </xf>
    <xf numFmtId="164" fontId="11" fillId="0" borderId="13" xfId="1" applyFont="1" applyFill="1" applyBorder="1" applyAlignment="1">
      <alignment horizontal="center" vertical="center"/>
    </xf>
    <xf numFmtId="0" fontId="7" fillId="0" borderId="14" xfId="38" applyFont="1" applyFill="1" applyBorder="1" applyAlignment="1">
      <alignment horizontal="center" vertical="center"/>
    </xf>
    <xf numFmtId="164" fontId="7" fillId="0" borderId="13" xfId="1" applyFont="1" applyFill="1" applyBorder="1" applyAlignment="1">
      <alignment vertical="center"/>
    </xf>
    <xf numFmtId="0" fontId="7" fillId="0" borderId="14" xfId="38" quotePrefix="1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vertical="center"/>
    </xf>
    <xf numFmtId="2" fontId="7" fillId="0" borderId="4" xfId="0" applyNumberFormat="1" applyFont="1" applyFill="1" applyBorder="1" applyAlignment="1">
      <alignment horizontal="center" vertical="center"/>
    </xf>
    <xf numFmtId="166" fontId="7" fillId="0" borderId="4" xfId="1" applyNumberFormat="1" applyFont="1" applyFill="1" applyBorder="1" applyAlignment="1">
      <alignment vertical="center"/>
    </xf>
    <xf numFmtId="0" fontId="11" fillId="0" borderId="4" xfId="38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 vertical="center"/>
    </xf>
    <xf numFmtId="0" fontId="7" fillId="0" borderId="4" xfId="38" applyFont="1" applyFill="1" applyBorder="1" applyAlignment="1">
      <alignment vertical="center" wrapText="1"/>
    </xf>
    <xf numFmtId="0" fontId="7" fillId="0" borderId="14" xfId="38" applyFont="1" applyFill="1" applyBorder="1" applyAlignment="1">
      <alignment horizontal="center" vertical="center" wrapText="1"/>
    </xf>
    <xf numFmtId="0" fontId="7" fillId="0" borderId="4" xfId="38" applyFont="1" applyFill="1" applyBorder="1" applyAlignment="1">
      <alignment horizontal="center" vertical="center" wrapText="1"/>
    </xf>
    <xf numFmtId="2" fontId="7" fillId="0" borderId="4" xfId="38" applyNumberFormat="1" applyFont="1" applyFill="1" applyBorder="1" applyAlignment="1">
      <alignment horizontal="center" vertical="center" wrapText="1"/>
    </xf>
    <xf numFmtId="0" fontId="8" fillId="0" borderId="0" xfId="38" applyFont="1" applyFill="1" applyAlignment="1">
      <alignment vertical="center" wrapText="1"/>
    </xf>
    <xf numFmtId="166" fontId="11" fillId="0" borderId="4" xfId="1" applyNumberFormat="1" applyFont="1" applyFill="1" applyBorder="1" applyAlignment="1">
      <alignment vertical="center"/>
    </xf>
    <xf numFmtId="164" fontId="11" fillId="0" borderId="13" xfId="1" applyFont="1" applyFill="1" applyBorder="1" applyAlignment="1">
      <alignment vertical="center"/>
    </xf>
    <xf numFmtId="166" fontId="11" fillId="0" borderId="2" xfId="1" applyNumberFormat="1" applyFont="1" applyFill="1" applyBorder="1" applyAlignment="1">
      <alignment vertical="center"/>
    </xf>
    <xf numFmtId="164" fontId="11" fillId="0" borderId="8" xfId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2" fontId="3" fillId="0" borderId="4" xfId="38" applyNumberFormat="1" applyFont="1" applyFill="1" applyBorder="1" applyAlignment="1">
      <alignment horizontal="center" vertical="center"/>
    </xf>
    <xf numFmtId="0" fontId="3" fillId="0" borderId="4" xfId="38" applyFont="1" applyFill="1" applyBorder="1"/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3" fillId="0" borderId="4" xfId="38" applyFont="1" applyFill="1" applyBorder="1" applyAlignment="1">
      <alignment wrapText="1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11" xfId="2" applyFont="1" applyFill="1" applyBorder="1" applyAlignment="1">
      <alignment horizontal="center" vertical="center" wrapText="1"/>
    </xf>
    <xf numFmtId="164" fontId="7" fillId="0" borderId="30" xfId="1" applyFont="1" applyFill="1" applyBorder="1"/>
    <xf numFmtId="0" fontId="8" fillId="0" borderId="0" xfId="0" applyFont="1" applyFill="1"/>
    <xf numFmtId="169" fontId="7" fillId="0" borderId="4" xfId="37" applyNumberFormat="1" applyFont="1" applyFill="1" applyBorder="1"/>
    <xf numFmtId="0" fontId="11" fillId="0" borderId="9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2" fontId="7" fillId="0" borderId="30" xfId="2" applyNumberFormat="1" applyFont="1" applyFill="1" applyBorder="1" applyAlignment="1">
      <alignment horizontal="center" vertical="center"/>
    </xf>
    <xf numFmtId="0" fontId="12" fillId="0" borderId="33" xfId="2" applyFont="1" applyFill="1" applyBorder="1" applyAlignment="1">
      <alignment horizontal="left" vertical="center"/>
    </xf>
    <xf numFmtId="0" fontId="12" fillId="0" borderId="31" xfId="2" applyFont="1" applyFill="1" applyBorder="1" applyAlignment="1">
      <alignment horizontal="left" vertical="center"/>
    </xf>
    <xf numFmtId="0" fontId="11" fillId="0" borderId="38" xfId="2" applyFont="1" applyFill="1" applyBorder="1" applyAlignment="1">
      <alignment horizontal="center"/>
    </xf>
    <xf numFmtId="164" fontId="11" fillId="0" borderId="40" xfId="1" applyFont="1" applyFill="1" applyBorder="1" applyAlignment="1">
      <alignment horizontal="center" vertical="center"/>
    </xf>
    <xf numFmtId="0" fontId="7" fillId="0" borderId="41" xfId="2" applyFont="1" applyFill="1" applyBorder="1" applyAlignment="1">
      <alignment horizontal="center" vertical="center"/>
    </xf>
    <xf numFmtId="0" fontId="7" fillId="0" borderId="42" xfId="2" applyFont="1" applyFill="1" applyBorder="1" applyAlignment="1">
      <alignment vertical="center"/>
    </xf>
    <xf numFmtId="0" fontId="7" fillId="0" borderId="42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horizontal="center" vertical="center"/>
    </xf>
    <xf numFmtId="0" fontId="11" fillId="0" borderId="44" xfId="2" applyFont="1" applyFill="1" applyBorder="1" applyAlignment="1">
      <alignment horizontal="center" vertical="center"/>
    </xf>
    <xf numFmtId="0" fontId="11" fillId="0" borderId="30" xfId="2" applyFont="1" applyFill="1" applyBorder="1" applyAlignment="1">
      <alignment horizontal="left" vertical="center"/>
    </xf>
    <xf numFmtId="0" fontId="7" fillId="0" borderId="44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vertical="center"/>
    </xf>
    <xf numFmtId="164" fontId="7" fillId="0" borderId="30" xfId="1" applyFont="1" applyFill="1" applyBorder="1" applyAlignment="1">
      <alignment vertical="center"/>
    </xf>
    <xf numFmtId="0" fontId="7" fillId="0" borderId="44" xfId="2" quotePrefix="1" applyFont="1" applyFill="1" applyBorder="1" applyAlignment="1">
      <alignment horizontal="center" vertical="center"/>
    </xf>
    <xf numFmtId="0" fontId="7" fillId="0" borderId="44" xfId="2" applyFont="1" applyFill="1" applyBorder="1" applyAlignment="1">
      <alignment horizontal="center"/>
    </xf>
    <xf numFmtId="0" fontId="7" fillId="0" borderId="30" xfId="2" applyFont="1" applyFill="1" applyBorder="1"/>
    <xf numFmtId="0" fontId="11" fillId="0" borderId="44" xfId="2" applyFont="1" applyFill="1" applyBorder="1" applyAlignment="1">
      <alignment horizontal="center"/>
    </xf>
    <xf numFmtId="0" fontId="11" fillId="0" borderId="30" xfId="2" applyFont="1" applyFill="1" applyBorder="1" applyAlignment="1">
      <alignment vertical="center"/>
    </xf>
    <xf numFmtId="166" fontId="7" fillId="0" borderId="30" xfId="1" applyNumberFormat="1" applyFont="1" applyFill="1" applyBorder="1"/>
    <xf numFmtId="0" fontId="11" fillId="0" borderId="30" xfId="2" applyFont="1" applyFill="1" applyBorder="1"/>
    <xf numFmtId="0" fontId="7" fillId="0" borderId="30" xfId="38" applyFont="1" applyFill="1" applyBorder="1" applyAlignment="1">
      <alignment vertical="center"/>
    </xf>
    <xf numFmtId="166" fontId="7" fillId="0" borderId="30" xfId="1" applyNumberFormat="1" applyFont="1" applyFill="1" applyBorder="1" applyAlignment="1">
      <alignment vertical="center" wrapText="1"/>
    </xf>
    <xf numFmtId="0" fontId="7" fillId="0" borderId="30" xfId="38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wrapText="1"/>
    </xf>
    <xf numFmtId="0" fontId="7" fillId="0" borderId="44" xfId="38" applyFont="1" applyFill="1" applyBorder="1" applyAlignment="1">
      <alignment horizontal="center" vertical="center"/>
    </xf>
    <xf numFmtId="0" fontId="7" fillId="0" borderId="30" xfId="0" applyFont="1" applyFill="1" applyBorder="1"/>
    <xf numFmtId="0" fontId="11" fillId="0" borderId="44" xfId="0" applyFont="1" applyFill="1" applyBorder="1" applyAlignment="1">
      <alignment horizontal="center"/>
    </xf>
    <xf numFmtId="0" fontId="11" fillId="0" borderId="30" xfId="0" applyFont="1" applyFill="1" applyBorder="1"/>
    <xf numFmtId="0" fontId="7" fillId="0" borderId="44" xfId="0" applyFont="1" applyFill="1" applyBorder="1" applyAlignment="1">
      <alignment horizontal="center"/>
    </xf>
    <xf numFmtId="0" fontId="7" fillId="0" borderId="44" xfId="2" applyFont="1" applyFill="1" applyBorder="1" applyAlignment="1">
      <alignment horizontal="center" vertical="center" wrapText="1"/>
    </xf>
    <xf numFmtId="0" fontId="7" fillId="0" borderId="30" xfId="2" applyFont="1" applyFill="1" applyBorder="1" applyAlignment="1">
      <alignment vertical="center" wrapText="1"/>
    </xf>
    <xf numFmtId="0" fontId="7" fillId="0" borderId="30" xfId="2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7" fillId="0" borderId="44" xfId="2" quotePrefix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164" fontId="8" fillId="0" borderId="0" xfId="1" applyFont="1"/>
    <xf numFmtId="0" fontId="14" fillId="0" borderId="0" xfId="0" applyFont="1"/>
    <xf numFmtId="0" fontId="62" fillId="0" borderId="27" xfId="2" applyFont="1" applyBorder="1"/>
    <xf numFmtId="0" fontId="8" fillId="0" borderId="27" xfId="2" applyFont="1" applyBorder="1"/>
    <xf numFmtId="0" fontId="8" fillId="0" borderId="27" xfId="2" applyFont="1" applyBorder="1" applyAlignment="1">
      <alignment vertical="center"/>
    </xf>
    <xf numFmtId="0" fontId="8" fillId="0" borderId="27" xfId="0" applyFont="1" applyBorder="1"/>
    <xf numFmtId="0" fontId="8" fillId="0" borderId="27" xfId="0" applyFont="1" applyFill="1" applyBorder="1"/>
    <xf numFmtId="164" fontId="8" fillId="0" borderId="34" xfId="1" applyFont="1" applyBorder="1"/>
    <xf numFmtId="0" fontId="62" fillId="0" borderId="0" xfId="2" applyFont="1" applyBorder="1"/>
    <xf numFmtId="0" fontId="8" fillId="0" borderId="0" xfId="2" applyFont="1" applyBorder="1"/>
    <xf numFmtId="0" fontId="8" fillId="0" borderId="0" xfId="2" applyFont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64" fontId="8" fillId="0" borderId="32" xfId="1" applyFont="1" applyBorder="1"/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1" xfId="2" applyFont="1" applyBorder="1"/>
    <xf numFmtId="164" fontId="11" fillId="0" borderId="36" xfId="1" applyFont="1" applyBorder="1" applyAlignment="1">
      <alignment horizontal="center"/>
    </xf>
    <xf numFmtId="164" fontId="8" fillId="0" borderId="43" xfId="1" applyFont="1" applyBorder="1"/>
    <xf numFmtId="164" fontId="7" fillId="0" borderId="43" xfId="1" applyFont="1" applyBorder="1"/>
    <xf numFmtId="0" fontId="7" fillId="0" borderId="30" xfId="0" applyFont="1" applyBorder="1"/>
    <xf numFmtId="0" fontId="7" fillId="0" borderId="5" xfId="0" applyFont="1" applyBorder="1"/>
    <xf numFmtId="164" fontId="7" fillId="0" borderId="43" xfId="1" applyFont="1" applyFill="1" applyBorder="1"/>
    <xf numFmtId="0" fontId="14" fillId="0" borderId="0" xfId="0" applyFont="1" applyFill="1"/>
    <xf numFmtId="0" fontId="63" fillId="0" borderId="0" xfId="2" applyFont="1"/>
    <xf numFmtId="0" fontId="7" fillId="0" borderId="30" xfId="38" applyFont="1" applyFill="1" applyBorder="1" applyAlignment="1">
      <alignment vertical="center" wrapText="1"/>
    </xf>
    <xf numFmtId="0" fontId="63" fillId="0" borderId="0" xfId="2" applyFont="1" applyFill="1"/>
    <xf numFmtId="0" fontId="7" fillId="0" borderId="45" xfId="0" applyFont="1" applyBorder="1"/>
    <xf numFmtId="0" fontId="7" fillId="0" borderId="6" xfId="0" applyFont="1" applyBorder="1"/>
    <xf numFmtId="0" fontId="7" fillId="0" borderId="6" xfId="0" applyFont="1" applyBorder="1" applyAlignment="1">
      <alignment vertical="center"/>
    </xf>
    <xf numFmtId="0" fontId="7" fillId="0" borderId="6" xfId="0" applyFont="1" applyFill="1" applyBorder="1"/>
    <xf numFmtId="0" fontId="11" fillId="0" borderId="6" xfId="0" applyFont="1" applyBorder="1"/>
    <xf numFmtId="169" fontId="11" fillId="0" borderId="46" xfId="37" applyNumberFormat="1" applyFont="1" applyBorder="1"/>
    <xf numFmtId="169" fontId="7" fillId="0" borderId="32" xfId="37" applyNumberFormat="1" applyFont="1" applyBorder="1"/>
    <xf numFmtId="169" fontId="7" fillId="0" borderId="46" xfId="37" applyNumberFormat="1" applyFont="1" applyBorder="1"/>
    <xf numFmtId="164" fontId="11" fillId="0" borderId="46" xfId="1" applyFont="1" applyBorder="1"/>
    <xf numFmtId="0" fontId="7" fillId="0" borderId="47" xfId="0" applyFont="1" applyBorder="1"/>
    <xf numFmtId="0" fontId="7" fillId="0" borderId="48" xfId="0" applyFont="1" applyBorder="1"/>
    <xf numFmtId="0" fontId="7" fillId="0" borderId="48" xfId="0" applyFont="1" applyBorder="1" applyAlignment="1">
      <alignment vertical="center"/>
    </xf>
    <xf numFmtId="0" fontId="7" fillId="0" borderId="48" xfId="0" applyFont="1" applyFill="1" applyBorder="1"/>
    <xf numFmtId="0" fontId="11" fillId="0" borderId="48" xfId="0" applyFont="1" applyBorder="1"/>
    <xf numFmtId="164" fontId="11" fillId="0" borderId="49" xfId="1" applyFont="1" applyBorder="1"/>
    <xf numFmtId="0" fontId="8" fillId="0" borderId="0" xfId="2" applyFont="1"/>
    <xf numFmtId="0" fontId="8" fillId="0" borderId="0" xfId="2" applyFont="1" applyAlignment="1">
      <alignment vertical="center"/>
    </xf>
    <xf numFmtId="0" fontId="14" fillId="0" borderId="0" xfId="0" applyFont="1" applyFill="1" applyAlignment="1">
      <alignment vertical="center"/>
    </xf>
    <xf numFmtId="169" fontId="14" fillId="0" borderId="0" xfId="37" applyNumberFormat="1" applyFont="1" applyFill="1" applyAlignment="1">
      <alignment vertical="center"/>
    </xf>
    <xf numFmtId="169" fontId="14" fillId="0" borderId="0" xfId="37" applyNumberFormat="1" applyFont="1" applyFill="1"/>
    <xf numFmtId="0" fontId="7" fillId="0" borderId="0" xfId="2" applyFont="1" applyFill="1"/>
    <xf numFmtId="0" fontId="8" fillId="0" borderId="0" xfId="2" applyFont="1" applyFill="1"/>
    <xf numFmtId="0" fontId="7" fillId="0" borderId="0" xfId="0" applyFont="1" applyFill="1" applyBorder="1"/>
    <xf numFmtId="0" fontId="7" fillId="0" borderId="0" xfId="0" applyFont="1" applyFill="1" applyBorder="1" applyAlignment="1">
      <alignment vertical="center" wrapText="1"/>
    </xf>
    <xf numFmtId="0" fontId="7" fillId="0" borderId="30" xfId="38" applyFont="1" applyFill="1" applyBorder="1"/>
    <xf numFmtId="0" fontId="7" fillId="0" borderId="30" xfId="2" applyFont="1" applyFill="1" applyBorder="1" applyAlignment="1">
      <alignment horizontal="center"/>
    </xf>
    <xf numFmtId="2" fontId="7" fillId="0" borderId="30" xfId="0" applyNumberFormat="1" applyFont="1" applyFill="1" applyBorder="1" applyAlignment="1">
      <alignment horizontal="center" vertical="center"/>
    </xf>
    <xf numFmtId="0" fontId="7" fillId="0" borderId="14" xfId="0" applyFont="1" applyFill="1" applyBorder="1"/>
    <xf numFmtId="0" fontId="14" fillId="0" borderId="0" xfId="0" applyFont="1" applyFill="1" applyBorder="1"/>
    <xf numFmtId="0" fontId="7" fillId="0" borderId="7" xfId="0" applyFont="1" applyFill="1" applyBorder="1"/>
    <xf numFmtId="0" fontId="7" fillId="0" borderId="2" xfId="0" applyFont="1" applyFill="1" applyBorder="1"/>
    <xf numFmtId="0" fontId="8" fillId="0" borderId="0" xfId="0" applyFont="1" applyFill="1" applyAlignment="1">
      <alignment vertical="center" wrapText="1"/>
    </xf>
    <xf numFmtId="43" fontId="14" fillId="0" borderId="0" xfId="0" applyNumberFormat="1" applyFont="1" applyFill="1"/>
    <xf numFmtId="0" fontId="7" fillId="0" borderId="0" xfId="38" applyFont="1" applyFill="1" applyAlignment="1">
      <alignment vertical="center"/>
    </xf>
    <xf numFmtId="0" fontId="8" fillId="0" borderId="0" xfId="38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63" fillId="0" borderId="0" xfId="38" applyFont="1" applyFill="1" applyAlignment="1">
      <alignment vertical="center"/>
    </xf>
    <xf numFmtId="0" fontId="7" fillId="0" borderId="14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43" fontId="14" fillId="0" borderId="0" xfId="37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2" fontId="7" fillId="0" borderId="30" xfId="38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5" fontId="14" fillId="0" borderId="0" xfId="0" applyNumberFormat="1" applyFont="1"/>
    <xf numFmtId="0" fontId="7" fillId="0" borderId="50" xfId="2" applyFont="1" applyFill="1" applyBorder="1" applyAlignment="1">
      <alignment horizontal="center" vertical="center" wrapText="1"/>
    </xf>
    <xf numFmtId="2" fontId="7" fillId="0" borderId="30" xfId="2" applyNumberFormat="1" applyFont="1" applyFill="1" applyBorder="1" applyAlignment="1">
      <alignment horizontal="center" vertical="center" wrapText="1"/>
    </xf>
    <xf numFmtId="164" fontId="7" fillId="0" borderId="13" xfId="1" applyFont="1" applyFill="1" applyBorder="1" applyAlignment="1">
      <alignment horizontal="center" vertical="center"/>
    </xf>
    <xf numFmtId="0" fontId="7" fillId="0" borderId="14" xfId="2" quotePrefix="1" applyFont="1" applyFill="1" applyBorder="1" applyAlignment="1">
      <alignment vertical="center"/>
    </xf>
    <xf numFmtId="166" fontId="7" fillId="0" borderId="30" xfId="1" applyNumberFormat="1" applyFont="1" applyFill="1" applyBorder="1" applyAlignment="1">
      <alignment vertical="center"/>
    </xf>
    <xf numFmtId="169" fontId="11" fillId="0" borderId="4" xfId="1" applyNumberFormat="1" applyFont="1" applyFill="1" applyBorder="1"/>
    <xf numFmtId="169" fontId="11" fillId="0" borderId="13" xfId="1" applyNumberFormat="1" applyFont="1" applyFill="1" applyBorder="1"/>
    <xf numFmtId="0" fontId="7" fillId="13" borderId="44" xfId="2" applyFont="1" applyFill="1" applyBorder="1" applyAlignment="1">
      <alignment horizontal="center" vertical="center"/>
    </xf>
    <xf numFmtId="0" fontId="7" fillId="13" borderId="30" xfId="0" applyFont="1" applyFill="1" applyBorder="1" applyAlignment="1">
      <alignment vertical="center"/>
    </xf>
    <xf numFmtId="166" fontId="7" fillId="13" borderId="30" xfId="1" applyNumberFormat="1" applyFont="1" applyFill="1" applyBorder="1" applyAlignment="1">
      <alignment vertical="center" wrapText="1"/>
    </xf>
    <xf numFmtId="0" fontId="7" fillId="13" borderId="30" xfId="2" applyFont="1" applyFill="1" applyBorder="1" applyAlignment="1">
      <alignment horizontal="center" vertical="center"/>
    </xf>
    <xf numFmtId="2" fontId="7" fillId="13" borderId="30" xfId="2" applyNumberFormat="1" applyFont="1" applyFill="1" applyBorder="1" applyAlignment="1">
      <alignment horizontal="center" vertical="center"/>
    </xf>
    <xf numFmtId="2" fontId="7" fillId="13" borderId="5" xfId="2" applyNumberFormat="1" applyFont="1" applyFill="1" applyBorder="1" applyAlignment="1">
      <alignment horizontal="center" vertical="center"/>
    </xf>
    <xf numFmtId="164" fontId="7" fillId="13" borderId="5" xfId="1" applyFont="1" applyFill="1" applyBorder="1" applyAlignment="1">
      <alignment horizontal="center" vertical="center"/>
    </xf>
    <xf numFmtId="164" fontId="7" fillId="13" borderId="43" xfId="1" applyFont="1" applyFill="1" applyBorder="1"/>
    <xf numFmtId="165" fontId="14" fillId="13" borderId="0" xfId="0" applyNumberFormat="1" applyFont="1" applyFill="1"/>
    <xf numFmtId="0" fontId="14" fillId="13" borderId="0" xfId="0" applyFont="1" applyFill="1"/>
    <xf numFmtId="168" fontId="3" fillId="0" borderId="0" xfId="37" applyNumberFormat="1" applyFont="1" applyFill="1"/>
    <xf numFmtId="164" fontId="7" fillId="0" borderId="5" xfId="1" applyFont="1" applyFill="1" applyBorder="1" applyAlignment="1">
      <alignment vertical="center"/>
    </xf>
    <xf numFmtId="164" fontId="7" fillId="0" borderId="51" xfId="1" applyFont="1" applyFill="1" applyBorder="1" applyAlignment="1">
      <alignment vertical="center"/>
    </xf>
    <xf numFmtId="169" fontId="11" fillId="0" borderId="13" xfId="1" applyNumberFormat="1" applyFont="1" applyFill="1" applyBorder="1" applyAlignment="1">
      <alignment vertical="center"/>
    </xf>
    <xf numFmtId="0" fontId="62" fillId="0" borderId="0" xfId="2" applyFont="1" applyFill="1" applyAlignment="1">
      <alignment horizontal="center"/>
    </xf>
    <xf numFmtId="0" fontId="62" fillId="0" borderId="0" xfId="38" applyFont="1" applyFill="1" applyAlignment="1">
      <alignment horizontal="center" vertical="center"/>
    </xf>
    <xf numFmtId="0" fontId="11" fillId="0" borderId="0" xfId="2" applyFont="1" applyFill="1" applyAlignment="1">
      <alignment horizontal="center"/>
    </xf>
    <xf numFmtId="0" fontId="11" fillId="0" borderId="35" xfId="2" applyFont="1" applyFill="1" applyBorder="1" applyAlignment="1">
      <alignment horizontal="center" vertical="center" wrapText="1"/>
    </xf>
    <xf numFmtId="0" fontId="11" fillId="0" borderId="37" xfId="2" applyFont="1" applyFill="1" applyBorder="1" applyAlignment="1">
      <alignment horizontal="center" vertical="center" wrapText="1"/>
    </xf>
    <xf numFmtId="0" fontId="11" fillId="0" borderId="39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11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7" fillId="13" borderId="14" xfId="38" applyFont="1" applyFill="1" applyBorder="1" applyAlignment="1">
      <alignment horizontal="center" vertical="center"/>
    </xf>
    <xf numFmtId="0" fontId="7" fillId="13" borderId="4" xfId="38" applyFont="1" applyFill="1" applyBorder="1" applyAlignment="1">
      <alignment vertical="center"/>
    </xf>
    <xf numFmtId="0" fontId="7" fillId="13" borderId="4" xfId="38" applyFont="1" applyFill="1" applyBorder="1" applyAlignment="1">
      <alignment horizontal="center" vertical="center"/>
    </xf>
    <xf numFmtId="2" fontId="7" fillId="13" borderId="4" xfId="38" applyNumberFormat="1" applyFont="1" applyFill="1" applyBorder="1" applyAlignment="1">
      <alignment horizontal="center" vertical="center"/>
    </xf>
    <xf numFmtId="164" fontId="7" fillId="13" borderId="4" xfId="1" applyFont="1" applyFill="1" applyBorder="1" applyAlignment="1">
      <alignment vertical="center"/>
    </xf>
    <xf numFmtId="164" fontId="7" fillId="13" borderId="13" xfId="1" applyFont="1" applyFill="1" applyBorder="1" applyAlignment="1">
      <alignment vertical="center"/>
    </xf>
    <xf numFmtId="0" fontId="7" fillId="13" borderId="14" xfId="38" quotePrefix="1" applyFont="1" applyFill="1" applyBorder="1" applyAlignment="1">
      <alignment horizontal="center" vertical="center"/>
    </xf>
    <xf numFmtId="2" fontId="7" fillId="13" borderId="4" xfId="0" applyNumberFormat="1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vertical="center"/>
    </xf>
    <xf numFmtId="0" fontId="7" fillId="13" borderId="0" xfId="0" applyFont="1" applyFill="1" applyBorder="1" applyAlignment="1">
      <alignment vertical="center"/>
    </xf>
    <xf numFmtId="166" fontId="7" fillId="13" borderId="4" xfId="1" applyNumberFormat="1" applyFont="1" applyFill="1" applyBorder="1" applyAlignment="1">
      <alignment vertical="center"/>
    </xf>
    <xf numFmtId="0" fontId="7" fillId="13" borderId="4" xfId="38" applyFont="1" applyFill="1" applyBorder="1" applyAlignment="1">
      <alignment vertical="center" wrapText="1"/>
    </xf>
    <xf numFmtId="2" fontId="7" fillId="13" borderId="4" xfId="2" applyNumberFormat="1" applyFont="1" applyFill="1" applyBorder="1" applyAlignment="1">
      <alignment horizontal="center" vertical="center"/>
    </xf>
    <xf numFmtId="164" fontId="14" fillId="0" borderId="0" xfId="0" applyNumberFormat="1" applyFont="1" applyFill="1" applyAlignment="1">
      <alignment vertical="center"/>
    </xf>
    <xf numFmtId="166" fontId="7" fillId="13" borderId="30" xfId="1" applyNumberFormat="1" applyFont="1" applyFill="1" applyBorder="1"/>
    <xf numFmtId="0" fontId="7" fillId="13" borderId="14" xfId="0" applyFont="1" applyFill="1" applyBorder="1" applyAlignment="1">
      <alignment horizontal="center" vertical="center"/>
    </xf>
    <xf numFmtId="0" fontId="11" fillId="13" borderId="14" xfId="38" applyFont="1" applyFill="1" applyBorder="1" applyAlignment="1">
      <alignment horizontal="center" vertical="center"/>
    </xf>
    <xf numFmtId="0" fontId="11" fillId="13" borderId="4" xfId="38" applyFont="1" applyFill="1" applyBorder="1" applyAlignment="1">
      <alignment vertical="center"/>
    </xf>
    <xf numFmtId="0" fontId="11" fillId="13" borderId="30" xfId="2" applyFont="1" applyFill="1" applyBorder="1"/>
    <xf numFmtId="0" fontId="7" fillId="13" borderId="4" xfId="38" applyFont="1" applyFill="1" applyBorder="1" applyAlignment="1">
      <alignment horizontal="center" vertical="center" wrapText="1"/>
    </xf>
    <xf numFmtId="2" fontId="7" fillId="13" borderId="4" xfId="38" applyNumberFormat="1" applyFont="1" applyFill="1" applyBorder="1" applyAlignment="1">
      <alignment horizontal="center" vertical="center" wrapText="1"/>
    </xf>
    <xf numFmtId="166" fontId="7" fillId="13" borderId="4" xfId="1" applyNumberFormat="1" applyFont="1" applyFill="1" applyBorder="1" applyAlignment="1">
      <alignment vertical="center" wrapText="1"/>
    </xf>
    <xf numFmtId="164" fontId="11" fillId="13" borderId="4" xfId="1" applyFont="1" applyFill="1" applyBorder="1" applyAlignment="1">
      <alignment vertical="center"/>
    </xf>
    <xf numFmtId="166" fontId="7" fillId="13" borderId="30" xfId="1" applyNumberFormat="1" applyFont="1" applyFill="1" applyBorder="1" applyAlignment="1">
      <alignment vertical="center"/>
    </xf>
    <xf numFmtId="2" fontId="7" fillId="13" borderId="30" xfId="38" applyNumberFormat="1" applyFont="1" applyFill="1" applyBorder="1" applyAlignment="1">
      <alignment horizontal="center" vertical="center"/>
    </xf>
    <xf numFmtId="0" fontId="7" fillId="13" borderId="14" xfId="38" applyFont="1" applyFill="1" applyBorder="1" applyAlignment="1">
      <alignment horizontal="center" vertical="center" wrapText="1"/>
    </xf>
    <xf numFmtId="0" fontId="7" fillId="13" borderId="4" xfId="2" applyFont="1" applyFill="1" applyBorder="1" applyAlignment="1">
      <alignment vertical="center" wrapText="1"/>
    </xf>
    <xf numFmtId="0" fontId="7" fillId="13" borderId="30" xfId="2" applyFont="1" applyFill="1" applyBorder="1" applyAlignment="1">
      <alignment vertical="center" wrapText="1"/>
    </xf>
    <xf numFmtId="166" fontId="8" fillId="13" borderId="4" xfId="1" applyNumberFormat="1" applyFont="1" applyFill="1" applyBorder="1" applyAlignment="1">
      <alignment vertical="center" wrapText="1"/>
    </xf>
    <xf numFmtId="0" fontId="7" fillId="13" borderId="50" xfId="2" applyFont="1" applyFill="1" applyBorder="1" applyAlignment="1">
      <alignment horizontal="center" vertical="center" wrapText="1"/>
    </xf>
    <xf numFmtId="0" fontId="7" fillId="13" borderId="30" xfId="2" applyFont="1" applyFill="1" applyBorder="1" applyAlignment="1">
      <alignment horizontal="center" vertical="center" wrapText="1"/>
    </xf>
    <xf numFmtId="2" fontId="7" fillId="13" borderId="30" xfId="2" applyNumberFormat="1" applyFont="1" applyFill="1" applyBorder="1" applyAlignment="1">
      <alignment horizontal="center" vertical="center" wrapText="1"/>
    </xf>
    <xf numFmtId="164" fontId="7" fillId="13" borderId="13" xfId="1" applyFont="1" applyFill="1" applyBorder="1"/>
    <xf numFmtId="0" fontId="7" fillId="13" borderId="14" xfId="2" applyFont="1" applyFill="1" applyBorder="1" applyAlignment="1">
      <alignment horizontal="center" vertical="center" wrapText="1"/>
    </xf>
    <xf numFmtId="0" fontId="7" fillId="13" borderId="4" xfId="2" applyFont="1" applyFill="1" applyBorder="1" applyAlignment="1">
      <alignment horizontal="center" vertical="center" wrapText="1"/>
    </xf>
    <xf numFmtId="2" fontId="7" fillId="13" borderId="4" xfId="2" applyNumberFormat="1" applyFont="1" applyFill="1" applyBorder="1" applyAlignment="1">
      <alignment horizontal="center" vertical="center" wrapText="1"/>
    </xf>
  </cellXfs>
  <cellStyles count="292">
    <cellStyle name=".;.;.;" xfId="54"/>
    <cellStyle name="‚" xfId="55"/>
    <cellStyle name="„" xfId="56"/>
    <cellStyle name="–¢’è‹`" xfId="57"/>
    <cellStyle name="…" xfId="58"/>
    <cellStyle name="†" xfId="59"/>
    <cellStyle name="‡" xfId="60"/>
    <cellStyle name="‡_BOOK1" xfId="61"/>
    <cellStyle name="‡_PLDT" xfId="62"/>
    <cellStyle name="‡_STA-DRP" xfId="63"/>
    <cellStyle name="‡_STA-DRP_BOOK1" xfId="64"/>
    <cellStyle name="•W?_Approv.ppt" xfId="65"/>
    <cellStyle name="•W€_App-orig" xfId="66"/>
    <cellStyle name="•W_Approv.ppt" xfId="67"/>
    <cellStyle name="" xfId="68"/>
    <cellStyle name="" xfId="69"/>
    <cellStyle name="0,0_x000d__x000a_NA_x000d__x000a_" xfId="70"/>
    <cellStyle name="¹éºÐÀ²_±âÅ¸" xfId="71"/>
    <cellStyle name="a" xfId="72"/>
    <cellStyle name="ÅëÈ­ [0]_±âÅ¸" xfId="73"/>
    <cellStyle name="ÅëÈ­_±âÅ¸" xfId="74"/>
    <cellStyle name="args.style" xfId="75"/>
    <cellStyle name="Arial10" xfId="76"/>
    <cellStyle name="ÄÞ¸¶ [0]_±âÅ¸" xfId="77"/>
    <cellStyle name="ÄÞ¸¶_±âÅ¸" xfId="78"/>
    <cellStyle name="Body" xfId="79"/>
    <cellStyle name="bottom" xfId="80"/>
    <cellStyle name="Ç¥ÁØ_¿¬°£´©°è¿¹»ó" xfId="81"/>
    <cellStyle name="Calc Currency (0)" xfId="82"/>
    <cellStyle name="Comma" xfId="37" builtinId="3"/>
    <cellStyle name="Comma  - Style1" xfId="83"/>
    <cellStyle name="Comma  - Style2" xfId="84"/>
    <cellStyle name="Comma  - Style3" xfId="85"/>
    <cellStyle name="Comma  - Style4" xfId="86"/>
    <cellStyle name="Comma  - Style5" xfId="87"/>
    <cellStyle name="Comma  - Style6" xfId="88"/>
    <cellStyle name="Comma  - Style7" xfId="89"/>
    <cellStyle name="Comma  - Style8" xfId="90"/>
    <cellStyle name="Comma [0]" xfId="1" builtinId="6"/>
    <cellStyle name="Comma [0] 10" xfId="91"/>
    <cellStyle name="Comma [0] 2" xfId="19"/>
    <cellStyle name="Comma [0] 2 2" xfId="40"/>
    <cellStyle name="Comma [0] 2 28" xfId="92"/>
    <cellStyle name="Comma [0] 26" xfId="11"/>
    <cellStyle name="Comma [0] 3" xfId="20"/>
    <cellStyle name="Comma [0] 3 2" xfId="93"/>
    <cellStyle name="Comma [0] 4" xfId="3"/>
    <cellStyle name="Comma [0] 4 2" xfId="266"/>
    <cellStyle name="Comma [0] 4 3" xfId="267"/>
    <cellStyle name="Comma [0] 4 4" xfId="268"/>
    <cellStyle name="Comma [0] 5" xfId="39"/>
    <cellStyle name="Comma [0] 5 4" xfId="269"/>
    <cellStyle name="Comma [0] 50" xfId="94"/>
    <cellStyle name="Comma [0] 6" xfId="95"/>
    <cellStyle name="Comma [2]" xfId="96"/>
    <cellStyle name="Comma [3]" xfId="97"/>
    <cellStyle name="Comma 10 2 2" xfId="49"/>
    <cellStyle name="Comma 18" xfId="98"/>
    <cellStyle name="Comma 2" xfId="5"/>
    <cellStyle name="Comma 2 15" xfId="48"/>
    <cellStyle name="Comma 2 2" xfId="22"/>
    <cellStyle name="Comma 2 2 10" xfId="45"/>
    <cellStyle name="Comma 2 2 2" xfId="29"/>
    <cellStyle name="Comma 2 2 2 2" xfId="51"/>
    <cellStyle name="Comma 2 2 2 2 2" xfId="13"/>
    <cellStyle name="Comma 2 3" xfId="99"/>
    <cellStyle name="Comma 2 3 2" xfId="270"/>
    <cellStyle name="Comma 2 4" xfId="43"/>
    <cellStyle name="Comma 2 4 2" xfId="271"/>
    <cellStyle name="Comma 3" xfId="10"/>
    <cellStyle name="Comma 3 3" xfId="100"/>
    <cellStyle name="Comma 38" xfId="18"/>
    <cellStyle name="Comma 4" xfId="7"/>
    <cellStyle name="Comma 4 2" xfId="15"/>
    <cellStyle name="Comma 4 2 2" xfId="30"/>
    <cellStyle name="Comma 4 2 2 2" xfId="16"/>
    <cellStyle name="Comma 4 2 2 3" xfId="291"/>
    <cellStyle name="Comma 4 2 2 9" xfId="32"/>
    <cellStyle name="Comma 4 2 3" xfId="50"/>
    <cellStyle name="Comma 4 3" xfId="272"/>
    <cellStyle name="Comma 48" xfId="17"/>
    <cellStyle name="Comma 5" xfId="14"/>
    <cellStyle name="Comma 5 2" xfId="27"/>
    <cellStyle name="Comma 5 2 3" xfId="25"/>
    <cellStyle name="Comma 5 3" xfId="101"/>
    <cellStyle name="Comma 5 4" xfId="273"/>
    <cellStyle name="Comma 5 5" xfId="274"/>
    <cellStyle name="Comma 54" xfId="9"/>
    <cellStyle name="Comma 6" xfId="102"/>
    <cellStyle name="Comma 6 2" xfId="52"/>
    <cellStyle name="Comma 6 2 2" xfId="275"/>
    <cellStyle name="Comma 6 3" xfId="276"/>
    <cellStyle name="Comma 8" xfId="277"/>
    <cellStyle name="Comma0" xfId="103"/>
    <cellStyle name="Copied" xfId="104"/>
    <cellStyle name="CSI" xfId="105"/>
    <cellStyle name="Currency [0] 2" xfId="106"/>
    <cellStyle name="Currency [1]" xfId="107"/>
    <cellStyle name="Currency [2]" xfId="108"/>
    <cellStyle name="Currency0" xfId="109"/>
    <cellStyle name="Custom - Style8" xfId="110"/>
    <cellStyle name="Data   - Style2" xfId="111"/>
    <cellStyle name="Date" xfId="112"/>
    <cellStyle name="Date [d-mmm-yy]" xfId="113"/>
    <cellStyle name="Date [mm-d-yy]" xfId="114"/>
    <cellStyle name="Date [mm-d-yyyy]" xfId="115"/>
    <cellStyle name="Date [mmm-yy]" xfId="116"/>
    <cellStyle name="Date_130308" xfId="117"/>
    <cellStyle name="date1" xfId="118"/>
    <cellStyle name="Description" xfId="119"/>
    <cellStyle name="Entered" xfId="120"/>
    <cellStyle name="Euro" xfId="121"/>
    <cellStyle name="Excel Built-in Normal 1" xfId="122"/>
    <cellStyle name="ƒ" xfId="123"/>
    <cellStyle name="F2" xfId="124"/>
    <cellStyle name="F3" xfId="125"/>
    <cellStyle name="F4" xfId="126"/>
    <cellStyle name="F5" xfId="127"/>
    <cellStyle name="F6" xfId="128"/>
    <cellStyle name="F7" xfId="129"/>
    <cellStyle name="F8" xfId="130"/>
    <cellStyle name="Fixed" xfId="131"/>
    <cellStyle name="Fixed [0]" xfId="132"/>
    <cellStyle name="Fixed_130308" xfId="133"/>
    <cellStyle name="Foottitle" xfId="134"/>
    <cellStyle name="Grey" xfId="135"/>
    <cellStyle name="GTT%" xfId="136"/>
    <cellStyle name="header" xfId="137"/>
    <cellStyle name="Header1" xfId="138"/>
    <cellStyle name="Header2" xfId="139"/>
    <cellStyle name="Heading1" xfId="140"/>
    <cellStyle name="Heading2" xfId="141"/>
    <cellStyle name="HEADINGS" xfId="142"/>
    <cellStyle name="HEADINGSTOP" xfId="143"/>
    <cellStyle name="Input [yellow]" xfId="144"/>
    <cellStyle name="Input Currency" xfId="145"/>
    <cellStyle name="Input Date" xfId="146"/>
    <cellStyle name="Input Fixed [0]" xfId="147"/>
    <cellStyle name="Input Normal" xfId="148"/>
    <cellStyle name="Input Percent" xfId="149"/>
    <cellStyle name="Input Percent [2]" xfId="150"/>
    <cellStyle name="Input Percent_CM-OP44" xfId="151"/>
    <cellStyle name="Input Titles" xfId="152"/>
    <cellStyle name="k" xfId="153"/>
    <cellStyle name="k_BQ MEP" xfId="154"/>
    <cellStyle name="k_BQ MEP1" xfId="155"/>
    <cellStyle name="L" xfId="156"/>
    <cellStyle name="L_BQ MEP" xfId="157"/>
    <cellStyle name="L_BQ MEP1" xfId="158"/>
    <cellStyle name="Labels - Style3" xfId="159"/>
    <cellStyle name="Length" xfId="160"/>
    <cellStyle name="M" xfId="161"/>
    <cellStyle name="M_BQ MEP" xfId="162"/>
    <cellStyle name="M_BQ MEP1" xfId="163"/>
    <cellStyle name="m_CEK_VOLUM BANENGAN_23 Aril 08" xfId="164"/>
    <cellStyle name="M_Copy of PB-ruko center point, cek handoko, CEK SYN 27 MAR 08_P.Tandy" xfId="165"/>
    <cellStyle name="m_Copy of RAB DAN SCHEDULE" xfId="166"/>
    <cellStyle name="m_MASTER_ PER_VOL 2" xfId="167"/>
    <cellStyle name="m_PB FINISHING SCP_22 MEI 2008" xfId="168"/>
    <cellStyle name="m_PB Rukan Bandengan_22-04-08_r2" xfId="169"/>
    <cellStyle name="m_PB STM WARGA_JKT" xfId="170"/>
    <cellStyle name="M_PB_SCP Phase 1_19 Mei 2008_Str by SRS_Finishing 22 05 08" xfId="171"/>
    <cellStyle name="m_PB-BQ KOS.  MPLB FINAL_Check P'TDY" xfId="172"/>
    <cellStyle name="M_PB-ruko center point, cek handoko, CEK SYN 27 MAR 08_Joko" xfId="173"/>
    <cellStyle name="M_Penawaran Branch &amp; Reps Office Development" xfId="174"/>
    <cellStyle name="m_RAB_BQ_RUKO_SOLO_CENTER_POINT_PNALKONUSA" xfId="175"/>
    <cellStyle name="m_Rukan_Bandengan_ dwi" xfId="176"/>
    <cellStyle name="m_rukan_bandengan_tangga-jk" xfId="177"/>
    <cellStyle name="m_SOLO CENTRE POINT_DWI" xfId="178"/>
    <cellStyle name="M-0" xfId="179"/>
    <cellStyle name="MainDescription" xfId="180"/>
    <cellStyle name="Measure" xfId="181"/>
    <cellStyle name="Milliers [0]_AR1194" xfId="182"/>
    <cellStyle name="Milliers_AR1194" xfId="183"/>
    <cellStyle name="m-o" xfId="184"/>
    <cellStyle name="Monétaire [0]_AR1194" xfId="185"/>
    <cellStyle name="Monétaire_AR1194" xfId="186"/>
    <cellStyle name="n" xfId="187"/>
    <cellStyle name="n_BQ MEP" xfId="188"/>
    <cellStyle name="n_BQ MEP1" xfId="189"/>
    <cellStyle name="NA is zero" xfId="190"/>
    <cellStyle name="no dec" xfId="191"/>
    <cellStyle name="Normal" xfId="0" builtinId="0"/>
    <cellStyle name="Normal - Style1" xfId="192"/>
    <cellStyle name="Normal - Style1 2" xfId="47"/>
    <cellStyle name="Normal [0]" xfId="193"/>
    <cellStyle name="Normal [1]" xfId="194"/>
    <cellStyle name="Normal [2]" xfId="195"/>
    <cellStyle name="Normal [3]" xfId="196"/>
    <cellStyle name="Normal 10" xfId="26"/>
    <cellStyle name="Normal 12 33" xfId="197"/>
    <cellStyle name="Normal 17" xfId="198"/>
    <cellStyle name="Normal 18" xfId="31"/>
    <cellStyle name="Normal 18 3" xfId="34"/>
    <cellStyle name="Normal 19" xfId="8"/>
    <cellStyle name="Normal 2" xfId="4"/>
    <cellStyle name="Normal 2 12" xfId="278"/>
    <cellStyle name="Normal 2 2" xfId="6"/>
    <cellStyle name="Normal 2 2 10 16" xfId="199"/>
    <cellStyle name="Normal 2 2 2 2" xfId="200"/>
    <cellStyle name="Normal 2 3" xfId="21"/>
    <cellStyle name="Normal 2 3 2" xfId="279"/>
    <cellStyle name="Normal 21 2" xfId="201"/>
    <cellStyle name="Normal 23" xfId="12"/>
    <cellStyle name="Normal 26" xfId="36"/>
    <cellStyle name="Normal 3" xfId="2"/>
    <cellStyle name="Normal 3 10" xfId="35"/>
    <cellStyle name="Normal 3 2" xfId="38"/>
    <cellStyle name="Normal 3 2 2" xfId="42"/>
    <cellStyle name="Normal 3 2 2 2" xfId="202"/>
    <cellStyle name="Normal 3 2 2 3" xfId="41"/>
    <cellStyle name="Normal 3 4" xfId="280"/>
    <cellStyle name="Normal 4" xfId="44"/>
    <cellStyle name="Normal 4 3" xfId="203"/>
    <cellStyle name="Normal 4 3 2" xfId="28"/>
    <cellStyle name="Normal 4 4" xfId="24"/>
    <cellStyle name="Normal 4 4 2" xfId="33"/>
    <cellStyle name="Normal 4 7" xfId="281"/>
    <cellStyle name="Normal 5" xfId="53"/>
    <cellStyle name="Normal 5 2" xfId="204"/>
    <cellStyle name="Normal 5 3" xfId="282"/>
    <cellStyle name="Normal 5 5" xfId="283"/>
    <cellStyle name="Normal 6" xfId="284"/>
    <cellStyle name="Normal 7" xfId="205"/>
    <cellStyle name="Normal 8" xfId="206"/>
    <cellStyle name="Normal 9" xfId="285"/>
    <cellStyle name="Normal Bold" xfId="207"/>
    <cellStyle name="Normal Pct" xfId="208"/>
    <cellStyle name="NPPESalesPct" xfId="209"/>
    <cellStyle name="Nr" xfId="210"/>
    <cellStyle name="NWI%S" xfId="211"/>
    <cellStyle name="Œ…‹æØ‚è [0.00]_App-orig" xfId="212"/>
    <cellStyle name="Œ…‹æØ‚è_App-orig" xfId="213"/>
    <cellStyle name="pc1" xfId="214"/>
    <cellStyle name="per.style" xfId="215"/>
    <cellStyle name="Percent [0]" xfId="216"/>
    <cellStyle name="Percent [1]" xfId="217"/>
    <cellStyle name="Percent [2]" xfId="218"/>
    <cellStyle name="Percent 2" xfId="23"/>
    <cellStyle name="Percent 2 10" xfId="219"/>
    <cellStyle name="Percent 2 2" xfId="46"/>
    <cellStyle name="Percent 2 2 2" xfId="286"/>
    <cellStyle name="Percent 3" xfId="220"/>
    <cellStyle name="Percent 3 13" xfId="287"/>
    <cellStyle name="Percent 3 2" xfId="221"/>
    <cellStyle name="Percent 3 2 2" xfId="288"/>
    <cellStyle name="Percent 3 3" xfId="289"/>
    <cellStyle name="Percent 4" xfId="222"/>
    <cellStyle name="Percent 4 3" xfId="290"/>
    <cellStyle name="PERCENTAGE" xfId="223"/>
    <cellStyle name="PercentSales" xfId="224"/>
    <cellStyle name="pound_mu" xfId="225"/>
    <cellStyle name="Rate" xfId="226"/>
    <cellStyle name="RateBold" xfId="227"/>
    <cellStyle name="Red font" xfId="228"/>
    <cellStyle name="regstoresfromspecstores" xfId="229"/>
    <cellStyle name="Reset  - Style7" xfId="230"/>
    <cellStyle name="RevList" xfId="231"/>
    <cellStyle name="Section Title" xfId="232"/>
    <cellStyle name="SHADEDSTORES" xfId="233"/>
    <cellStyle name="specstores" xfId="234"/>
    <cellStyle name="Strange" xfId="235"/>
    <cellStyle name="Style 1" xfId="236"/>
    <cellStyle name="Subtitle" xfId="237"/>
    <cellStyle name="Subtotal" xfId="238"/>
    <cellStyle name="sum" xfId="239"/>
    <cellStyle name="sum8" xfId="240"/>
    <cellStyle name="Summary_back" xfId="241"/>
    <cellStyle name="Table  - Style6" xfId="242"/>
    <cellStyle name="Test [green]" xfId="243"/>
    <cellStyle name="TFCF" xfId="244"/>
    <cellStyle name="þ_x001d_ð+&amp;„ý›&amp;}ý_x000b__x0008__x0011__x000b_å_x000b__x0007__x0001__x0001_" xfId="245"/>
    <cellStyle name="Title  - Style1" xfId="246"/>
    <cellStyle name="Title Row" xfId="247"/>
    <cellStyle name="totalbold" xfId="248"/>
    <cellStyle name="TotCol - Style5" xfId="249"/>
    <cellStyle name="TotRow - Style4" xfId="250"/>
    <cellStyle name="ttt" xfId="251"/>
    <cellStyle name="Tusental (0)_pldt" xfId="252"/>
    <cellStyle name="Tusental_pldt" xfId="253"/>
    <cellStyle name="uni" xfId="254"/>
    <cellStyle name="Unit" xfId="255"/>
    <cellStyle name="User_Defined_A" xfId="256"/>
    <cellStyle name="Valuta (0)_pldt" xfId="257"/>
    <cellStyle name="Valuta_pldt" xfId="258"/>
    <cellStyle name="White" xfId="259"/>
    <cellStyle name="쉼표 [0]_Invoice Form" xfId="260"/>
    <cellStyle name="표준 2" xfId="261"/>
    <cellStyle name="표준_Invoice Form" xfId="262"/>
    <cellStyle name="未定義" xfId="263"/>
    <cellStyle name="桁区切り_Constr.Cost Estimated" xfId="264"/>
    <cellStyle name="標準_30C001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RAB%20RUKO%20GR02%20-%20Blank%20(3)%2000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NABUR%2014%20SEPTEMBER%20'08\Documents%20and%20Settings\windows%20xp\My%20Documents\Anto%20Documents\Project\PURI%20CITRA%20-%20BALI\PURI%20CITRA%20BALI%20-%2027%20April%20'08%20for%20construction\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Ruko 2 Lantai Kombinasi"/>
      <sheetName val="Volume overall (GR02)"/>
      <sheetName val="Sheet1"/>
    </sheetNames>
    <sheetDataSet>
      <sheetData sheetId="0">
        <row r="79">
          <cell r="G79">
            <v>121275.00000000001</v>
          </cell>
        </row>
        <row r="80">
          <cell r="G80">
            <v>197407.60000000003</v>
          </cell>
        </row>
        <row r="81">
          <cell r="G81">
            <v>83600</v>
          </cell>
        </row>
        <row r="82">
          <cell r="G82">
            <v>84700</v>
          </cell>
        </row>
        <row r="102">
          <cell r="G102">
            <v>60500.000000000007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2"/>
  <sheetViews>
    <sheetView view="pageBreakPreview" zoomScale="80" zoomScaleNormal="80" zoomScaleSheetLayoutView="80" workbookViewId="0">
      <selection activeCell="J57" sqref="J57"/>
    </sheetView>
  </sheetViews>
  <sheetFormatPr defaultRowHeight="15"/>
  <cols>
    <col min="1" max="1" width="5" style="200" customWidth="1"/>
    <col min="2" max="2" width="9.140625" style="134"/>
    <col min="3" max="3" width="57.7109375" style="134" customWidth="1"/>
    <col min="4" max="4" width="71.85546875" style="235" customWidth="1"/>
    <col min="5" max="5" width="9.140625" style="134"/>
    <col min="6" max="6" width="12" style="134" bestFit="1" customWidth="1"/>
    <col min="7" max="8" width="21.5703125" style="1" customWidth="1"/>
    <col min="9" max="9" width="9.140625" style="200"/>
    <col min="10" max="10" width="20" style="223" bestFit="1" customWidth="1"/>
    <col min="11" max="11" width="20.7109375" style="200" customWidth="1"/>
    <col min="12" max="16384" width="9.140625" style="200"/>
  </cols>
  <sheetData>
    <row r="2" spans="2:8" ht="15.75">
      <c r="B2" s="25" t="s">
        <v>0</v>
      </c>
      <c r="C2" s="224"/>
      <c r="D2" s="7"/>
      <c r="E2" s="225"/>
      <c r="G2" s="277">
        <v>6.0000000000000001E-3</v>
      </c>
    </row>
    <row r="3" spans="2:8" ht="15.75">
      <c r="B3" s="25" t="s">
        <v>271</v>
      </c>
      <c r="C3" s="224"/>
      <c r="D3" s="7"/>
      <c r="E3" s="225"/>
    </row>
    <row r="4" spans="2:8" ht="15.75">
      <c r="B4" s="25" t="s">
        <v>1</v>
      </c>
      <c r="C4" s="224"/>
      <c r="D4" s="7"/>
      <c r="E4" s="281" t="s">
        <v>199</v>
      </c>
      <c r="F4" s="281"/>
      <c r="G4" s="281"/>
      <c r="H4" s="281"/>
    </row>
    <row r="5" spans="2:8" ht="15.75" thickBot="1">
      <c r="B5" s="225"/>
      <c r="C5" s="225"/>
      <c r="D5" s="7"/>
      <c r="E5" s="15"/>
      <c r="F5" s="11"/>
      <c r="G5" s="11"/>
      <c r="H5" s="11"/>
    </row>
    <row r="6" spans="2:8" ht="34.5" customHeight="1" thickTop="1" thickBot="1">
      <c r="B6" s="26" t="s">
        <v>2</v>
      </c>
      <c r="C6" s="27" t="s">
        <v>3</v>
      </c>
      <c r="D6" s="27" t="s">
        <v>156</v>
      </c>
      <c r="E6" s="28" t="s">
        <v>4</v>
      </c>
      <c r="F6" s="28" t="s">
        <v>157</v>
      </c>
      <c r="G6" s="29" t="s">
        <v>5</v>
      </c>
      <c r="H6" s="30" t="s">
        <v>154</v>
      </c>
    </row>
    <row r="7" spans="2:8" ht="16.5" thickTop="1">
      <c r="B7" s="20"/>
      <c r="C7" s="4"/>
      <c r="D7" s="78"/>
      <c r="E7" s="5"/>
      <c r="F7" s="2"/>
      <c r="G7" s="12"/>
      <c r="H7" s="31"/>
    </row>
    <row r="8" spans="2:8" ht="15.75">
      <c r="B8" s="32" t="s">
        <v>6</v>
      </c>
      <c r="C8" s="33" t="s">
        <v>7</v>
      </c>
      <c r="D8" s="79"/>
      <c r="E8" s="6"/>
      <c r="F8" s="2"/>
      <c r="G8" s="57"/>
      <c r="H8" s="58">
        <f>SUM(H9:H14)</f>
        <v>0</v>
      </c>
    </row>
    <row r="9" spans="2:8" ht="15.75">
      <c r="B9" s="34">
        <v>1</v>
      </c>
      <c r="C9" s="35" t="s">
        <v>8</v>
      </c>
      <c r="D9" s="51"/>
      <c r="E9" s="6" t="s">
        <v>9</v>
      </c>
      <c r="F9" s="36">
        <v>43</v>
      </c>
      <c r="G9" s="37"/>
      <c r="H9" s="59">
        <f>F9*G9</f>
        <v>0</v>
      </c>
    </row>
    <row r="10" spans="2:8" ht="15.75">
      <c r="B10" s="34">
        <v>2</v>
      </c>
      <c r="C10" s="35" t="s">
        <v>10</v>
      </c>
      <c r="D10" s="51"/>
      <c r="E10" s="6" t="s">
        <v>11</v>
      </c>
      <c r="F10" s="36">
        <v>1</v>
      </c>
      <c r="G10" s="37"/>
      <c r="H10" s="59">
        <f t="shared" ref="H10:H96" si="0">F10*G10</f>
        <v>0</v>
      </c>
    </row>
    <row r="11" spans="2:8" ht="15.75">
      <c r="B11" s="34">
        <v>3</v>
      </c>
      <c r="C11" s="35" t="s">
        <v>12</v>
      </c>
      <c r="D11" s="51"/>
      <c r="E11" s="6" t="s">
        <v>11</v>
      </c>
      <c r="F11" s="36">
        <v>1</v>
      </c>
      <c r="G11" s="37"/>
      <c r="H11" s="59">
        <f t="shared" si="0"/>
        <v>0</v>
      </c>
    </row>
    <row r="12" spans="2:8" ht="15.75">
      <c r="B12" s="34">
        <v>4</v>
      </c>
      <c r="C12" s="35" t="s">
        <v>13</v>
      </c>
      <c r="D12" s="51"/>
      <c r="E12" s="6" t="s">
        <v>11</v>
      </c>
      <c r="F12" s="36">
        <v>1</v>
      </c>
      <c r="G12" s="37"/>
      <c r="H12" s="59">
        <f t="shared" si="0"/>
        <v>0</v>
      </c>
    </row>
    <row r="13" spans="2:8" ht="15.75">
      <c r="B13" s="34">
        <v>5</v>
      </c>
      <c r="C13" s="35" t="s">
        <v>87</v>
      </c>
      <c r="D13" s="51"/>
      <c r="E13" s="6"/>
      <c r="F13" s="36"/>
      <c r="G13" s="37"/>
      <c r="H13" s="59">
        <f t="shared" si="0"/>
        <v>0</v>
      </c>
    </row>
    <row r="14" spans="2:8" ht="15.75">
      <c r="B14" s="38" t="s">
        <v>14</v>
      </c>
      <c r="C14" s="35" t="s">
        <v>155</v>
      </c>
      <c r="D14" s="51" t="s">
        <v>159</v>
      </c>
      <c r="E14" s="6" t="s">
        <v>15</v>
      </c>
      <c r="F14" s="36">
        <v>156</v>
      </c>
      <c r="G14" s="37"/>
      <c r="H14" s="59">
        <f t="shared" si="0"/>
        <v>0</v>
      </c>
    </row>
    <row r="15" spans="2:8" ht="15.75">
      <c r="B15" s="39"/>
      <c r="C15" s="40"/>
      <c r="D15" s="51"/>
      <c r="E15" s="6"/>
      <c r="F15" s="36"/>
      <c r="G15" s="37"/>
      <c r="H15" s="59">
        <f t="shared" si="0"/>
        <v>0</v>
      </c>
    </row>
    <row r="16" spans="2:8" ht="15.75">
      <c r="B16" s="41" t="s">
        <v>16</v>
      </c>
      <c r="C16" s="42" t="s">
        <v>17</v>
      </c>
      <c r="D16" s="80"/>
      <c r="E16" s="6"/>
      <c r="F16" s="36"/>
      <c r="G16" s="37"/>
      <c r="H16" s="66">
        <f>SUM(H17:H22)</f>
        <v>0</v>
      </c>
    </row>
    <row r="17" spans="2:8" ht="15.75">
      <c r="B17" s="39">
        <v>1</v>
      </c>
      <c r="C17" s="35" t="s">
        <v>18</v>
      </c>
      <c r="D17" s="51"/>
      <c r="E17" s="6" t="s">
        <v>19</v>
      </c>
      <c r="F17" s="107">
        <v>10.529184400000002</v>
      </c>
      <c r="G17" s="133"/>
      <c r="H17" s="59">
        <f t="shared" si="0"/>
        <v>0</v>
      </c>
    </row>
    <row r="18" spans="2:8" ht="15.75">
      <c r="B18" s="39">
        <v>2</v>
      </c>
      <c r="C18" s="40" t="s">
        <v>20</v>
      </c>
      <c r="D18" s="51"/>
      <c r="E18" s="6" t="s">
        <v>19</v>
      </c>
      <c r="F18" s="36">
        <v>4.445669200000002</v>
      </c>
      <c r="G18" s="133"/>
      <c r="H18" s="59">
        <f t="shared" si="0"/>
        <v>0</v>
      </c>
    </row>
    <row r="19" spans="2:8" ht="15.75">
      <c r="B19" s="39"/>
      <c r="C19" s="226" t="s">
        <v>135</v>
      </c>
      <c r="D19" s="227"/>
      <c r="E19" s="6" t="s">
        <v>19</v>
      </c>
      <c r="F19" s="107">
        <v>21.14949</v>
      </c>
      <c r="G19" s="133"/>
      <c r="H19" s="59">
        <f t="shared" si="0"/>
        <v>0</v>
      </c>
    </row>
    <row r="20" spans="2:8" ht="15.75">
      <c r="B20" s="39">
        <v>3</v>
      </c>
      <c r="C20" s="40" t="s">
        <v>21</v>
      </c>
      <c r="D20" s="51"/>
      <c r="E20" s="6" t="s">
        <v>19</v>
      </c>
      <c r="F20" s="36">
        <v>0</v>
      </c>
      <c r="G20" s="37"/>
      <c r="H20" s="59">
        <f t="shared" si="0"/>
        <v>0</v>
      </c>
    </row>
    <row r="21" spans="2:8" ht="30">
      <c r="B21" s="39">
        <v>4</v>
      </c>
      <c r="C21" s="40" t="s">
        <v>88</v>
      </c>
      <c r="D21" s="54" t="s">
        <v>161</v>
      </c>
      <c r="E21" s="6" t="s">
        <v>19</v>
      </c>
      <c r="F21" s="107">
        <v>0.64905959999999996</v>
      </c>
      <c r="G21" s="37"/>
      <c r="H21" s="59">
        <f t="shared" si="0"/>
        <v>0</v>
      </c>
    </row>
    <row r="22" spans="2:8" ht="15.75">
      <c r="B22" s="39">
        <v>5</v>
      </c>
      <c r="C22" s="40" t="s">
        <v>89</v>
      </c>
      <c r="D22" s="51"/>
      <c r="E22" s="6" t="s">
        <v>19</v>
      </c>
      <c r="F22" s="36">
        <v>0</v>
      </c>
      <c r="G22" s="37"/>
      <c r="H22" s="59">
        <f t="shared" si="0"/>
        <v>0</v>
      </c>
    </row>
    <row r="23" spans="2:8" ht="15.75">
      <c r="B23" s="39"/>
      <c r="C23" s="40"/>
      <c r="D23" s="51"/>
      <c r="E23" s="6"/>
      <c r="F23" s="36"/>
      <c r="G23" s="37"/>
      <c r="H23" s="59">
        <f t="shared" si="0"/>
        <v>0</v>
      </c>
    </row>
    <row r="24" spans="2:8" ht="15.75">
      <c r="B24" s="41" t="s">
        <v>22</v>
      </c>
      <c r="C24" s="43" t="s">
        <v>23</v>
      </c>
      <c r="D24" s="80"/>
      <c r="E24" s="6"/>
      <c r="F24" s="36"/>
      <c r="G24" s="37"/>
      <c r="H24" s="66">
        <f>SUM(H25:H26)</f>
        <v>0</v>
      </c>
    </row>
    <row r="25" spans="2:8" ht="15.75">
      <c r="B25" s="39">
        <v>1</v>
      </c>
      <c r="C25" s="40" t="s">
        <v>90</v>
      </c>
      <c r="D25" s="51"/>
      <c r="E25" s="6" t="s">
        <v>72</v>
      </c>
      <c r="F25" s="107">
        <v>14.5</v>
      </c>
      <c r="G25" s="37"/>
      <c r="H25" s="59">
        <f t="shared" si="0"/>
        <v>0</v>
      </c>
    </row>
    <row r="26" spans="2:8" ht="15.75">
      <c r="B26" s="39">
        <v>2</v>
      </c>
      <c r="C26" s="40" t="s">
        <v>24</v>
      </c>
      <c r="D26" s="54" t="s">
        <v>162</v>
      </c>
      <c r="E26" s="6" t="s">
        <v>19</v>
      </c>
      <c r="F26" s="36">
        <v>0</v>
      </c>
      <c r="G26" s="37"/>
      <c r="H26" s="59">
        <f t="shared" si="0"/>
        <v>0</v>
      </c>
    </row>
    <row r="27" spans="2:8" ht="15.75">
      <c r="B27" s="39"/>
      <c r="C27" s="40"/>
      <c r="D27" s="51"/>
      <c r="E27" s="6"/>
      <c r="F27" s="36"/>
      <c r="G27" s="37"/>
      <c r="H27" s="59">
        <f t="shared" si="0"/>
        <v>0</v>
      </c>
    </row>
    <row r="28" spans="2:8" ht="15.75">
      <c r="B28" s="41" t="s">
        <v>25</v>
      </c>
      <c r="C28" s="43" t="s">
        <v>26</v>
      </c>
      <c r="D28" s="80"/>
      <c r="E28" s="6"/>
      <c r="F28" s="36"/>
      <c r="G28" s="37"/>
      <c r="H28" s="66">
        <f>SUM(H29:H59)</f>
        <v>0</v>
      </c>
    </row>
    <row r="29" spans="2:8" ht="15.75">
      <c r="B29" s="39">
        <v>1</v>
      </c>
      <c r="C29" s="40" t="s">
        <v>27</v>
      </c>
      <c r="D29" s="54" t="s">
        <v>163</v>
      </c>
      <c r="E29" s="6" t="s">
        <v>19</v>
      </c>
      <c r="F29" s="107">
        <v>3.6665999999999999</v>
      </c>
      <c r="G29" s="37"/>
      <c r="H29" s="59">
        <f t="shared" si="0"/>
        <v>0</v>
      </c>
    </row>
    <row r="30" spans="2:8" ht="15.75" hidden="1">
      <c r="B30" s="39"/>
      <c r="C30" s="228" t="s">
        <v>275</v>
      </c>
      <c r="D30" s="161"/>
      <c r="E30" s="229"/>
      <c r="F30" s="230"/>
      <c r="G30" s="133"/>
      <c r="H30" s="59"/>
    </row>
    <row r="31" spans="2:8" ht="15.75" hidden="1">
      <c r="B31" s="39"/>
      <c r="C31" s="228" t="s">
        <v>276</v>
      </c>
      <c r="D31" s="161"/>
      <c r="E31" s="229"/>
      <c r="F31" s="230"/>
      <c r="G31" s="133"/>
      <c r="H31" s="59"/>
    </row>
    <row r="32" spans="2:8" ht="15.75" hidden="1">
      <c r="B32" s="39"/>
      <c r="C32" s="228" t="s">
        <v>277</v>
      </c>
      <c r="D32" s="161"/>
      <c r="E32" s="229"/>
      <c r="F32" s="230"/>
      <c r="G32" s="133"/>
      <c r="H32" s="59"/>
    </row>
    <row r="33" spans="2:8" ht="15.75" hidden="1">
      <c r="B33" s="39"/>
      <c r="C33" s="228" t="s">
        <v>278</v>
      </c>
      <c r="D33" s="161"/>
      <c r="E33" s="229"/>
      <c r="F33" s="230"/>
      <c r="G33" s="133"/>
      <c r="H33" s="59"/>
    </row>
    <row r="34" spans="2:8" ht="15.75" hidden="1">
      <c r="B34" s="39"/>
      <c r="C34" s="228" t="s">
        <v>279</v>
      </c>
      <c r="D34" s="161"/>
      <c r="E34" s="229"/>
      <c r="F34" s="230"/>
      <c r="G34" s="133"/>
      <c r="H34" s="59"/>
    </row>
    <row r="35" spans="2:8" ht="15.75">
      <c r="B35" s="39">
        <v>2</v>
      </c>
      <c r="C35" s="40" t="s">
        <v>91</v>
      </c>
      <c r="D35" s="54" t="s">
        <v>163</v>
      </c>
      <c r="E35" s="6" t="s">
        <v>19</v>
      </c>
      <c r="F35" s="107">
        <v>2.4169152</v>
      </c>
      <c r="G35" s="37"/>
      <c r="H35" s="59">
        <f t="shared" si="0"/>
        <v>0</v>
      </c>
    </row>
    <row r="36" spans="2:8" ht="15.75" hidden="1">
      <c r="B36" s="39"/>
      <c r="C36" s="155" t="s">
        <v>280</v>
      </c>
      <c r="D36" s="161"/>
      <c r="E36" s="229"/>
      <c r="F36" s="230"/>
      <c r="G36" s="133"/>
      <c r="H36" s="59"/>
    </row>
    <row r="37" spans="2:8" ht="15.75" hidden="1">
      <c r="B37" s="39"/>
      <c r="C37" s="155" t="s">
        <v>281</v>
      </c>
      <c r="D37" s="161"/>
      <c r="E37" s="229"/>
      <c r="F37" s="230"/>
      <c r="G37" s="133"/>
      <c r="H37" s="59"/>
    </row>
    <row r="38" spans="2:8" ht="15.75" hidden="1">
      <c r="B38" s="39"/>
      <c r="C38" s="155" t="s">
        <v>282</v>
      </c>
      <c r="D38" s="161"/>
      <c r="E38" s="229"/>
      <c r="F38" s="230"/>
      <c r="G38" s="133"/>
      <c r="H38" s="59"/>
    </row>
    <row r="39" spans="2:8" ht="15.75">
      <c r="B39" s="39">
        <v>3</v>
      </c>
      <c r="C39" s="40" t="s">
        <v>152</v>
      </c>
      <c r="D39" s="54" t="s">
        <v>163</v>
      </c>
      <c r="E39" s="6" t="s">
        <v>19</v>
      </c>
      <c r="F39" s="107">
        <v>10.849299999999999</v>
      </c>
      <c r="G39" s="37"/>
      <c r="H39" s="59">
        <f t="shared" si="0"/>
        <v>0</v>
      </c>
    </row>
    <row r="40" spans="2:8" ht="15.75" hidden="1">
      <c r="B40" s="39"/>
      <c r="C40" s="155" t="s">
        <v>260</v>
      </c>
      <c r="D40" s="161"/>
      <c r="E40" s="229"/>
      <c r="F40" s="230"/>
      <c r="G40" s="133"/>
      <c r="H40" s="59"/>
    </row>
    <row r="41" spans="2:8" ht="15.75" hidden="1">
      <c r="B41" s="39"/>
      <c r="C41" s="155" t="s">
        <v>256</v>
      </c>
      <c r="D41" s="161"/>
      <c r="E41" s="229"/>
      <c r="F41" s="230"/>
      <c r="G41" s="133"/>
      <c r="H41" s="59"/>
    </row>
    <row r="42" spans="2:8" ht="15.75" hidden="1">
      <c r="B42" s="39"/>
      <c r="C42" s="155" t="s">
        <v>261</v>
      </c>
      <c r="D42" s="161"/>
      <c r="E42" s="229"/>
      <c r="F42" s="230"/>
      <c r="G42" s="133"/>
      <c r="H42" s="59"/>
    </row>
    <row r="43" spans="2:8" ht="15.75" hidden="1">
      <c r="B43" s="39"/>
      <c r="C43" s="155" t="s">
        <v>257</v>
      </c>
      <c r="D43" s="161"/>
      <c r="E43" s="229"/>
      <c r="F43" s="230"/>
      <c r="G43" s="133"/>
      <c r="H43" s="59"/>
    </row>
    <row r="44" spans="2:8" ht="15.75" hidden="1">
      <c r="B44" s="39"/>
      <c r="C44" s="155" t="s">
        <v>262</v>
      </c>
      <c r="D44" s="161"/>
      <c r="E44" s="229"/>
      <c r="F44" s="230"/>
      <c r="G44" s="133"/>
      <c r="H44" s="59"/>
    </row>
    <row r="45" spans="2:8" ht="15.75" hidden="1">
      <c r="B45" s="39"/>
      <c r="C45" s="155" t="s">
        <v>258</v>
      </c>
      <c r="D45" s="161"/>
      <c r="E45" s="229"/>
      <c r="F45" s="230"/>
      <c r="G45" s="133"/>
      <c r="H45" s="59"/>
    </row>
    <row r="46" spans="2:8" ht="15.75" hidden="1">
      <c r="B46" s="39"/>
      <c r="C46" s="155" t="s">
        <v>259</v>
      </c>
      <c r="D46" s="161"/>
      <c r="E46" s="229"/>
      <c r="F46" s="230"/>
      <c r="G46" s="133"/>
      <c r="H46" s="59"/>
    </row>
    <row r="47" spans="2:8" ht="15.75" hidden="1">
      <c r="B47" s="39"/>
      <c r="C47" s="155" t="s">
        <v>283</v>
      </c>
      <c r="D47" s="161"/>
      <c r="E47" s="229"/>
      <c r="F47" s="230"/>
      <c r="G47" s="133"/>
      <c r="H47" s="59"/>
    </row>
    <row r="48" spans="2:8" ht="15.75" hidden="1">
      <c r="B48" s="39"/>
      <c r="C48" s="155" t="s">
        <v>284</v>
      </c>
      <c r="D48" s="161"/>
      <c r="E48" s="229"/>
      <c r="F48" s="230"/>
      <c r="G48" s="133"/>
      <c r="H48" s="59"/>
    </row>
    <row r="49" spans="2:10" ht="15.75" hidden="1">
      <c r="B49" s="39"/>
      <c r="C49" s="155" t="s">
        <v>265</v>
      </c>
      <c r="D49" s="161"/>
      <c r="E49" s="229"/>
      <c r="F49" s="230"/>
      <c r="G49" s="133"/>
      <c r="H49" s="59"/>
    </row>
    <row r="50" spans="2:10" ht="15.75">
      <c r="B50" s="39">
        <v>4</v>
      </c>
      <c r="C50" s="40" t="s">
        <v>93</v>
      </c>
      <c r="D50" s="54" t="s">
        <v>163</v>
      </c>
      <c r="E50" s="6" t="s">
        <v>19</v>
      </c>
      <c r="F50" s="107">
        <v>4.3670640000000001</v>
      </c>
      <c r="G50" s="37"/>
      <c r="H50" s="59">
        <f t="shared" si="0"/>
        <v>0</v>
      </c>
    </row>
    <row r="51" spans="2:10" ht="15.75">
      <c r="B51" s="39">
        <v>5</v>
      </c>
      <c r="C51" s="40" t="s">
        <v>94</v>
      </c>
      <c r="D51" s="54" t="s">
        <v>163</v>
      </c>
      <c r="E51" s="6" t="s">
        <v>19</v>
      </c>
      <c r="F51" s="107">
        <v>6.4210000000000003</v>
      </c>
      <c r="G51" s="37"/>
      <c r="H51" s="59">
        <f t="shared" si="0"/>
        <v>0</v>
      </c>
    </row>
    <row r="52" spans="2:10" ht="15.75" hidden="1">
      <c r="B52" s="39"/>
      <c r="C52" s="155" t="s">
        <v>288</v>
      </c>
      <c r="D52" s="161"/>
      <c r="E52" s="229"/>
      <c r="F52" s="230"/>
      <c r="G52" s="133"/>
      <c r="H52" s="59"/>
    </row>
    <row r="53" spans="2:10" ht="15.75" hidden="1">
      <c r="B53" s="39"/>
      <c r="C53" s="155" t="s">
        <v>285</v>
      </c>
      <c r="D53" s="161"/>
      <c r="E53" s="229"/>
      <c r="F53" s="230"/>
      <c r="G53" s="133"/>
      <c r="H53" s="59"/>
    </row>
    <row r="54" spans="2:10" ht="15.75" hidden="1">
      <c r="B54" s="39"/>
      <c r="C54" s="155" t="s">
        <v>286</v>
      </c>
      <c r="D54" s="161"/>
      <c r="E54" s="229"/>
      <c r="F54" s="230"/>
      <c r="G54" s="133"/>
      <c r="H54" s="59"/>
    </row>
    <row r="55" spans="2:10" ht="15.75" hidden="1">
      <c r="B55" s="39"/>
      <c r="C55" s="155" t="s">
        <v>287</v>
      </c>
      <c r="D55" s="161"/>
      <c r="E55" s="229"/>
      <c r="F55" s="230"/>
      <c r="G55" s="133"/>
      <c r="H55" s="59"/>
    </row>
    <row r="56" spans="2:10" ht="15.75">
      <c r="B56" s="39">
        <v>6</v>
      </c>
      <c r="C56" s="40" t="s">
        <v>95</v>
      </c>
      <c r="D56" s="54" t="s">
        <v>164</v>
      </c>
      <c r="E56" s="6" t="s">
        <v>19</v>
      </c>
      <c r="F56" s="36">
        <v>0</v>
      </c>
      <c r="G56" s="37"/>
      <c r="H56" s="59">
        <f t="shared" si="0"/>
        <v>0</v>
      </c>
    </row>
    <row r="57" spans="2:10" ht="15.75">
      <c r="B57" s="39">
        <v>7</v>
      </c>
      <c r="C57" s="40" t="s">
        <v>96</v>
      </c>
      <c r="D57" s="54" t="s">
        <v>163</v>
      </c>
      <c r="E57" s="6" t="s">
        <v>19</v>
      </c>
      <c r="F57" s="36">
        <v>1.3919779999999999</v>
      </c>
      <c r="G57" s="37"/>
      <c r="H57" s="59">
        <f t="shared" si="0"/>
        <v>0</v>
      </c>
    </row>
    <row r="58" spans="2:10" ht="15.75">
      <c r="B58" s="39">
        <v>8</v>
      </c>
      <c r="C58" s="40" t="s">
        <v>97</v>
      </c>
      <c r="D58" s="54" t="s">
        <v>163</v>
      </c>
      <c r="E58" s="6" t="s">
        <v>19</v>
      </c>
      <c r="F58" s="36">
        <v>18.628532</v>
      </c>
      <c r="G58" s="37"/>
      <c r="H58" s="59">
        <f t="shared" si="0"/>
        <v>0</v>
      </c>
      <c r="I58" s="107">
        <f>(2.9861+2.2813+1.7289+1.2699+16.2477+11.5686+17.042+3.9859+13.3879)*0.08</f>
        <v>5.6398640000000002</v>
      </c>
      <c r="J58" s="135" t="s">
        <v>234</v>
      </c>
    </row>
    <row r="59" spans="2:10" ht="15.75">
      <c r="B59" s="39">
        <v>9</v>
      </c>
      <c r="C59" s="40" t="s">
        <v>98</v>
      </c>
      <c r="D59" s="54" t="s">
        <v>165</v>
      </c>
      <c r="E59" s="6" t="s">
        <v>19</v>
      </c>
      <c r="F59" s="36">
        <v>2.14</v>
      </c>
      <c r="G59" s="37"/>
      <c r="H59" s="59">
        <f t="shared" si="0"/>
        <v>0</v>
      </c>
      <c r="I59" s="107">
        <f>(13.7986+11.8381+9.0351+7.5978+2.6896+2.6897)*0.12</f>
        <v>5.7178680000000002</v>
      </c>
      <c r="J59" s="135" t="s">
        <v>235</v>
      </c>
    </row>
    <row r="60" spans="2:10" ht="15.75">
      <c r="B60" s="39"/>
      <c r="C60" s="40"/>
      <c r="D60" s="51"/>
      <c r="E60" s="6"/>
      <c r="F60" s="36"/>
      <c r="G60" s="37"/>
      <c r="H60" s="59">
        <f t="shared" si="0"/>
        <v>0</v>
      </c>
      <c r="I60" s="107">
        <f>(1.2149+2.5049)*0.12</f>
        <v>0.446376</v>
      </c>
      <c r="J60" s="135" t="s">
        <v>236</v>
      </c>
    </row>
    <row r="61" spans="2:10" ht="15.75">
      <c r="B61" s="41" t="s">
        <v>28</v>
      </c>
      <c r="C61" s="43" t="s">
        <v>29</v>
      </c>
      <c r="D61" s="80"/>
      <c r="E61" s="6"/>
      <c r="F61" s="36"/>
      <c r="G61" s="37"/>
      <c r="H61" s="66">
        <f>SUM(H62:H77)</f>
        <v>0</v>
      </c>
      <c r="I61" s="107">
        <f>( 14.6801+0.5562+11.8383+9.0351+7.5973+ 1.3624+ 1.3624)*0.12</f>
        <v>5.5718160000000001</v>
      </c>
      <c r="J61" s="135" t="s">
        <v>237</v>
      </c>
    </row>
    <row r="62" spans="2:10" ht="15.75">
      <c r="B62" s="41"/>
      <c r="C62" s="43" t="s">
        <v>99</v>
      </c>
      <c r="D62" s="80"/>
      <c r="E62" s="6"/>
      <c r="F62" s="36"/>
      <c r="G62" s="37"/>
      <c r="H62" s="66"/>
      <c r="I62" s="107">
        <f>(1.2148+2.5049)*0.12</f>
        <v>0.44636400000000004</v>
      </c>
      <c r="J62" s="135" t="s">
        <v>238</v>
      </c>
    </row>
    <row r="63" spans="2:10" ht="30">
      <c r="B63" s="39">
        <v>1</v>
      </c>
      <c r="C63" s="40" t="s">
        <v>100</v>
      </c>
      <c r="D63" s="161" t="s">
        <v>317</v>
      </c>
      <c r="E63" s="6" t="s">
        <v>15</v>
      </c>
      <c r="F63" s="36">
        <v>4.5</v>
      </c>
      <c r="G63" s="37"/>
      <c r="H63" s="59">
        <f>F63*G63</f>
        <v>0</v>
      </c>
      <c r="I63" s="107">
        <f>3.9244*0.12</f>
        <v>0.47092799999999996</v>
      </c>
      <c r="J63" s="135" t="s">
        <v>239</v>
      </c>
    </row>
    <row r="64" spans="2:10" ht="15.75">
      <c r="B64" s="39">
        <v>2</v>
      </c>
      <c r="C64" s="40" t="s">
        <v>101</v>
      </c>
      <c r="D64" s="158"/>
      <c r="E64" s="6"/>
      <c r="F64" s="36"/>
      <c r="G64" s="37"/>
      <c r="H64" s="59">
        <f t="shared" si="0"/>
        <v>0</v>
      </c>
      <c r="I64" s="87">
        <f>2.7943*0.12</f>
        <v>0.33531599999999995</v>
      </c>
      <c r="J64" s="135" t="s">
        <v>240</v>
      </c>
    </row>
    <row r="65" spans="2:8" ht="15.75">
      <c r="B65" s="39">
        <v>3</v>
      </c>
      <c r="C65" s="40" t="s">
        <v>102</v>
      </c>
      <c r="D65" s="158" t="s">
        <v>166</v>
      </c>
      <c r="E65" s="6" t="s">
        <v>15</v>
      </c>
      <c r="F65" s="36">
        <v>54.985378867000001</v>
      </c>
      <c r="G65" s="37"/>
      <c r="H65" s="59">
        <f>F65*G65</f>
        <v>0</v>
      </c>
    </row>
    <row r="66" spans="2:8" ht="15.75">
      <c r="B66" s="39">
        <v>4</v>
      </c>
      <c r="C66" s="40" t="s">
        <v>103</v>
      </c>
      <c r="D66" s="158" t="s">
        <v>319</v>
      </c>
      <c r="E66" s="6" t="s">
        <v>15</v>
      </c>
      <c r="F66" s="36">
        <v>2.7731172659999999</v>
      </c>
      <c r="G66" s="37"/>
      <c r="H66" s="59">
        <f>F66*G66</f>
        <v>0</v>
      </c>
    </row>
    <row r="67" spans="2:8" ht="15.75">
      <c r="B67" s="39">
        <v>5</v>
      </c>
      <c r="C67" s="40" t="s">
        <v>104</v>
      </c>
      <c r="D67" s="158" t="s">
        <v>166</v>
      </c>
      <c r="E67" s="6" t="s">
        <v>15</v>
      </c>
      <c r="F67" s="36">
        <v>9.5839976869000019</v>
      </c>
      <c r="G67" s="37"/>
      <c r="H67" s="59">
        <f t="shared" si="0"/>
        <v>0</v>
      </c>
    </row>
    <row r="68" spans="2:8" ht="30">
      <c r="B68" s="2">
        <v>6</v>
      </c>
      <c r="C68" s="123" t="s">
        <v>266</v>
      </c>
      <c r="D68" s="161" t="s">
        <v>318</v>
      </c>
      <c r="E68" s="2" t="s">
        <v>9</v>
      </c>
      <c r="F68" s="36">
        <v>7.7</v>
      </c>
      <c r="G68" s="37"/>
      <c r="H68" s="59">
        <f t="shared" si="0"/>
        <v>0</v>
      </c>
    </row>
    <row r="69" spans="2:8" ht="30">
      <c r="B69" s="2">
        <v>7</v>
      </c>
      <c r="C69" s="123" t="s">
        <v>267</v>
      </c>
      <c r="D69" s="161" t="s">
        <v>317</v>
      </c>
      <c r="E69" s="2" t="s">
        <v>15</v>
      </c>
      <c r="F69" s="36">
        <v>2.5499999999999998</v>
      </c>
      <c r="G69" s="37"/>
      <c r="H69" s="59">
        <f t="shared" si="0"/>
        <v>0</v>
      </c>
    </row>
    <row r="70" spans="2:8" ht="15.75">
      <c r="B70" s="41"/>
      <c r="C70" s="43" t="s">
        <v>105</v>
      </c>
      <c r="D70" s="159"/>
      <c r="E70" s="6"/>
      <c r="F70" s="36"/>
      <c r="G70" s="37"/>
      <c r="H70" s="59">
        <f t="shared" si="0"/>
        <v>0</v>
      </c>
    </row>
    <row r="71" spans="2:8" ht="15.75">
      <c r="B71" s="39">
        <v>1</v>
      </c>
      <c r="C71" s="40" t="s">
        <v>102</v>
      </c>
      <c r="D71" s="158" t="s">
        <v>166</v>
      </c>
      <c r="E71" s="6" t="s">
        <v>15</v>
      </c>
      <c r="F71" s="36">
        <v>54.879509729900001</v>
      </c>
      <c r="G71" s="37"/>
      <c r="H71" s="59">
        <f t="shared" si="0"/>
        <v>0</v>
      </c>
    </row>
    <row r="72" spans="2:8" ht="15.75">
      <c r="B72" s="39">
        <v>2</v>
      </c>
      <c r="C72" s="40" t="s">
        <v>103</v>
      </c>
      <c r="D72" s="158" t="s">
        <v>319</v>
      </c>
      <c r="E72" s="6" t="s">
        <v>15</v>
      </c>
      <c r="F72" s="36">
        <v>2.7732250000000001</v>
      </c>
      <c r="G72" s="37"/>
      <c r="H72" s="59">
        <f t="shared" si="0"/>
        <v>0</v>
      </c>
    </row>
    <row r="73" spans="2:8" ht="15.75">
      <c r="B73" s="39">
        <v>3</v>
      </c>
      <c r="C73" s="45" t="s">
        <v>104</v>
      </c>
      <c r="D73" s="158" t="s">
        <v>166</v>
      </c>
      <c r="E73" s="6" t="s">
        <v>15</v>
      </c>
      <c r="F73" s="36">
        <v>7.9472750000000003</v>
      </c>
      <c r="G73" s="37"/>
      <c r="H73" s="59">
        <f t="shared" si="0"/>
        <v>0</v>
      </c>
    </row>
    <row r="74" spans="2:8" ht="15.75">
      <c r="B74" s="46"/>
      <c r="C74" s="47" t="s">
        <v>137</v>
      </c>
      <c r="D74" s="167"/>
      <c r="E74" s="6"/>
      <c r="F74" s="36"/>
      <c r="G74" s="37"/>
      <c r="H74" s="59">
        <f t="shared" si="0"/>
        <v>0</v>
      </c>
    </row>
    <row r="75" spans="2:8" ht="15.75">
      <c r="B75" s="49">
        <v>1</v>
      </c>
      <c r="C75" s="45" t="s">
        <v>102</v>
      </c>
      <c r="D75" s="158" t="s">
        <v>166</v>
      </c>
      <c r="E75" s="6" t="s">
        <v>15</v>
      </c>
      <c r="F75" s="36">
        <v>55.757553000000001</v>
      </c>
      <c r="G75" s="37"/>
      <c r="H75" s="59">
        <f t="shared" si="0"/>
        <v>0</v>
      </c>
    </row>
    <row r="76" spans="2:8" ht="15.75">
      <c r="B76" s="49">
        <v>2</v>
      </c>
      <c r="C76" s="45" t="s">
        <v>103</v>
      </c>
      <c r="D76" s="158" t="s">
        <v>319</v>
      </c>
      <c r="E76" s="6" t="s">
        <v>15</v>
      </c>
      <c r="F76" s="36">
        <v>2.7732250000000001</v>
      </c>
      <c r="G76" s="37"/>
      <c r="H76" s="59">
        <f t="shared" si="0"/>
        <v>0</v>
      </c>
    </row>
    <row r="77" spans="2:8" ht="15.75">
      <c r="B77" s="39"/>
      <c r="C77" s="40"/>
      <c r="D77" s="51"/>
      <c r="E77" s="6"/>
      <c r="F77" s="36"/>
      <c r="G77" s="37"/>
      <c r="H77" s="59">
        <f t="shared" si="0"/>
        <v>0</v>
      </c>
    </row>
    <row r="78" spans="2:8" ht="15.75">
      <c r="B78" s="41" t="s">
        <v>30</v>
      </c>
      <c r="C78" s="43" t="s">
        <v>31</v>
      </c>
      <c r="D78" s="80"/>
      <c r="E78" s="6"/>
      <c r="F78" s="36"/>
      <c r="G78" s="37"/>
      <c r="H78" s="66">
        <f>SUM(H79:H87)</f>
        <v>0</v>
      </c>
    </row>
    <row r="79" spans="2:8" ht="15.75">
      <c r="B79" s="41"/>
      <c r="C79" s="43" t="s">
        <v>99</v>
      </c>
      <c r="D79" s="80"/>
      <c r="E79" s="6"/>
      <c r="F79" s="36"/>
      <c r="G79" s="37"/>
      <c r="H79" s="59">
        <f t="shared" si="0"/>
        <v>0</v>
      </c>
    </row>
    <row r="80" spans="2:8" ht="15.75">
      <c r="B80" s="39">
        <v>1</v>
      </c>
      <c r="C80" s="40" t="s">
        <v>103</v>
      </c>
      <c r="D80" s="158" t="s">
        <v>320</v>
      </c>
      <c r="E80" s="6" t="s">
        <v>15</v>
      </c>
      <c r="F80" s="36">
        <v>11.807600000000001</v>
      </c>
      <c r="G80" s="37"/>
      <c r="H80" s="59">
        <f t="shared" si="0"/>
        <v>0</v>
      </c>
    </row>
    <row r="81" spans="2:8" ht="15.75">
      <c r="B81" s="39">
        <v>2</v>
      </c>
      <c r="C81" s="40" t="s">
        <v>106</v>
      </c>
      <c r="D81" s="158" t="s">
        <v>167</v>
      </c>
      <c r="E81" s="6" t="s">
        <v>15</v>
      </c>
      <c r="F81" s="36">
        <v>29.47</v>
      </c>
      <c r="G81" s="37"/>
      <c r="H81" s="59">
        <f t="shared" si="0"/>
        <v>0</v>
      </c>
    </row>
    <row r="82" spans="2:8" ht="15.75">
      <c r="B82" s="41"/>
      <c r="C82" s="43" t="s">
        <v>105</v>
      </c>
      <c r="D82" s="159"/>
      <c r="E82" s="6"/>
      <c r="F82" s="36"/>
      <c r="G82" s="37"/>
      <c r="H82" s="59">
        <f t="shared" si="0"/>
        <v>0</v>
      </c>
    </row>
    <row r="83" spans="2:8" ht="15.75">
      <c r="B83" s="39">
        <v>1</v>
      </c>
      <c r="C83" s="40" t="s">
        <v>103</v>
      </c>
      <c r="D83" s="158" t="s">
        <v>320</v>
      </c>
      <c r="E83" s="6" t="s">
        <v>15</v>
      </c>
      <c r="F83" s="36">
        <v>11.807600000000001</v>
      </c>
      <c r="G83" s="37"/>
      <c r="H83" s="59">
        <f t="shared" si="0"/>
        <v>0</v>
      </c>
    </row>
    <row r="84" spans="2:8" ht="15.75">
      <c r="B84" s="39">
        <v>2</v>
      </c>
      <c r="C84" s="40" t="s">
        <v>106</v>
      </c>
      <c r="D84" s="158" t="s">
        <v>167</v>
      </c>
      <c r="E84" s="6" t="s">
        <v>15</v>
      </c>
      <c r="F84" s="36">
        <v>30.337</v>
      </c>
      <c r="G84" s="37"/>
      <c r="H84" s="59">
        <f t="shared" si="0"/>
        <v>0</v>
      </c>
    </row>
    <row r="85" spans="2:8" ht="15.75">
      <c r="B85" s="41"/>
      <c r="C85" s="43" t="s">
        <v>137</v>
      </c>
      <c r="D85" s="159"/>
      <c r="E85" s="6"/>
      <c r="F85" s="36"/>
      <c r="G85" s="37"/>
      <c r="H85" s="59">
        <f t="shared" si="0"/>
        <v>0</v>
      </c>
    </row>
    <row r="86" spans="2:8" ht="15.75">
      <c r="B86" s="39">
        <v>1</v>
      </c>
      <c r="C86" s="40" t="s">
        <v>103</v>
      </c>
      <c r="D86" s="158" t="s">
        <v>320</v>
      </c>
      <c r="E86" s="6" t="s">
        <v>15</v>
      </c>
      <c r="F86" s="36">
        <v>11.807600000000001</v>
      </c>
      <c r="G86" s="37"/>
      <c r="H86" s="59">
        <f t="shared" si="0"/>
        <v>0</v>
      </c>
    </row>
    <row r="87" spans="2:8" ht="15.75">
      <c r="B87" s="39">
        <v>2</v>
      </c>
      <c r="C87" s="40" t="s">
        <v>106</v>
      </c>
      <c r="D87" s="158" t="s">
        <v>167</v>
      </c>
      <c r="E87" s="6" t="s">
        <v>15</v>
      </c>
      <c r="F87" s="36">
        <v>32.529000000000003</v>
      </c>
      <c r="G87" s="37"/>
      <c r="H87" s="59">
        <f t="shared" si="0"/>
        <v>0</v>
      </c>
    </row>
    <row r="88" spans="2:8" ht="15.75">
      <c r="B88" s="39"/>
      <c r="C88" s="40"/>
      <c r="D88" s="51"/>
      <c r="E88" s="6"/>
      <c r="F88" s="36"/>
      <c r="G88" s="37"/>
      <c r="H88" s="59">
        <f t="shared" si="0"/>
        <v>0</v>
      </c>
    </row>
    <row r="89" spans="2:8" ht="15.75">
      <c r="B89" s="39"/>
      <c r="C89" s="40"/>
      <c r="D89" s="51"/>
      <c r="E89" s="6"/>
      <c r="F89" s="36"/>
      <c r="G89" s="37"/>
      <c r="H89" s="59">
        <f t="shared" si="0"/>
        <v>0</v>
      </c>
    </row>
    <row r="90" spans="2:8" ht="15.75">
      <c r="B90" s="39"/>
      <c r="C90" s="40"/>
      <c r="D90" s="51"/>
      <c r="E90" s="6"/>
      <c r="F90" s="36"/>
      <c r="G90" s="37"/>
      <c r="H90" s="59">
        <f t="shared" si="0"/>
        <v>0</v>
      </c>
    </row>
    <row r="91" spans="2:8" ht="15.75">
      <c r="B91" s="41" t="s">
        <v>32</v>
      </c>
      <c r="C91" s="43" t="s">
        <v>33</v>
      </c>
      <c r="D91" s="80"/>
      <c r="E91" s="6"/>
      <c r="F91" s="36"/>
      <c r="G91" s="37"/>
      <c r="H91" s="66">
        <f>SUM(H92:H95)</f>
        <v>0</v>
      </c>
    </row>
    <row r="92" spans="2:8" ht="15.75">
      <c r="B92" s="50">
        <v>1</v>
      </c>
      <c r="C92" s="51" t="s">
        <v>34</v>
      </c>
      <c r="D92" s="51" t="s">
        <v>304</v>
      </c>
      <c r="E92" s="52" t="s">
        <v>15</v>
      </c>
      <c r="F92" s="61">
        <v>162.91395499999999</v>
      </c>
      <c r="G92" s="133"/>
      <c r="H92" s="59">
        <f t="shared" si="0"/>
        <v>0</v>
      </c>
    </row>
    <row r="93" spans="2:8" ht="15.75">
      <c r="B93" s="39">
        <v>2</v>
      </c>
      <c r="C93" s="40" t="s">
        <v>107</v>
      </c>
      <c r="D93" s="51" t="s">
        <v>305</v>
      </c>
      <c r="E93" s="6" t="s">
        <v>9</v>
      </c>
      <c r="F93" s="36">
        <v>151.91</v>
      </c>
      <c r="G93" s="133"/>
      <c r="H93" s="59">
        <f t="shared" si="0"/>
        <v>0</v>
      </c>
    </row>
    <row r="94" spans="2:8" ht="15.75">
      <c r="B94" s="50">
        <v>3</v>
      </c>
      <c r="C94" s="51" t="s">
        <v>35</v>
      </c>
      <c r="D94" s="51" t="s">
        <v>306</v>
      </c>
      <c r="E94" s="52" t="s">
        <v>15</v>
      </c>
      <c r="F94" s="61">
        <v>18.373175</v>
      </c>
      <c r="G94" s="133"/>
      <c r="H94" s="59">
        <f t="shared" si="0"/>
        <v>0</v>
      </c>
    </row>
    <row r="95" spans="2:8" ht="15.75">
      <c r="B95" s="39">
        <v>4</v>
      </c>
      <c r="C95" s="40" t="s">
        <v>36</v>
      </c>
      <c r="D95" s="51" t="s">
        <v>168</v>
      </c>
      <c r="E95" s="6" t="s">
        <v>15</v>
      </c>
      <c r="F95" s="36">
        <v>69.690564600000016</v>
      </c>
      <c r="G95" s="133"/>
      <c r="H95" s="59">
        <f t="shared" si="0"/>
        <v>0</v>
      </c>
    </row>
    <row r="96" spans="2:8" ht="15.75">
      <c r="B96" s="39"/>
      <c r="C96" s="40"/>
      <c r="D96" s="51"/>
      <c r="E96" s="6"/>
      <c r="F96" s="36"/>
      <c r="G96" s="37"/>
      <c r="H96" s="59">
        <f t="shared" si="0"/>
        <v>0</v>
      </c>
    </row>
    <row r="97" spans="2:10" ht="15.75">
      <c r="B97" s="41" t="s">
        <v>37</v>
      </c>
      <c r="C97" s="43" t="s">
        <v>38</v>
      </c>
      <c r="D97" s="80"/>
      <c r="E97" s="6"/>
      <c r="F97" s="36"/>
      <c r="G97" s="37"/>
      <c r="H97" s="66">
        <f>SUM(H98:H103)</f>
        <v>0</v>
      </c>
    </row>
    <row r="98" spans="2:10" s="221" customFormat="1" ht="30">
      <c r="B98" s="34">
        <v>1</v>
      </c>
      <c r="C98" s="35" t="s">
        <v>39</v>
      </c>
      <c r="D98" s="51" t="s">
        <v>172</v>
      </c>
      <c r="E98" s="2" t="s">
        <v>15</v>
      </c>
      <c r="F98" s="36">
        <v>442.73421666666673</v>
      </c>
      <c r="G98" s="75"/>
      <c r="H98" s="104">
        <f t="shared" ref="H98:H165" si="1">F98*G98</f>
        <v>0</v>
      </c>
      <c r="J98" s="222"/>
    </row>
    <row r="99" spans="2:10" ht="15.75">
      <c r="B99" s="39">
        <v>2</v>
      </c>
      <c r="C99" s="40" t="s">
        <v>108</v>
      </c>
      <c r="D99" s="51" t="s">
        <v>169</v>
      </c>
      <c r="E99" s="6" t="s">
        <v>15</v>
      </c>
      <c r="F99" s="36">
        <v>19.86</v>
      </c>
      <c r="G99" s="37"/>
      <c r="H99" s="59">
        <f t="shared" si="1"/>
        <v>0</v>
      </c>
    </row>
    <row r="100" spans="2:10" ht="15.75">
      <c r="B100" s="39">
        <v>3</v>
      </c>
      <c r="C100" s="40" t="s">
        <v>40</v>
      </c>
      <c r="D100" s="51" t="s">
        <v>170</v>
      </c>
      <c r="E100" s="6" t="s">
        <v>15</v>
      </c>
      <c r="F100" s="36">
        <v>757.5746333333334</v>
      </c>
      <c r="G100" s="37"/>
      <c r="H100" s="59">
        <f t="shared" si="1"/>
        <v>0</v>
      </c>
    </row>
    <row r="101" spans="2:10" ht="15.75">
      <c r="B101" s="39">
        <v>4</v>
      </c>
      <c r="C101" s="40" t="s">
        <v>41</v>
      </c>
      <c r="D101" s="51" t="s">
        <v>171</v>
      </c>
      <c r="E101" s="6" t="s">
        <v>15</v>
      </c>
      <c r="F101" s="36">
        <v>740.99346666666679</v>
      </c>
      <c r="G101" s="37"/>
      <c r="H101" s="59">
        <f t="shared" si="1"/>
        <v>0</v>
      </c>
    </row>
    <row r="102" spans="2:10" s="221" customFormat="1">
      <c r="B102" s="103">
        <v>5</v>
      </c>
      <c r="C102" s="85" t="s">
        <v>246</v>
      </c>
      <c r="D102" s="85" t="s">
        <v>170</v>
      </c>
      <c r="E102" s="86" t="s">
        <v>15</v>
      </c>
      <c r="F102" s="87">
        <v>51.62</v>
      </c>
      <c r="G102" s="75"/>
      <c r="H102" s="104">
        <f t="shared" si="1"/>
        <v>0</v>
      </c>
      <c r="J102" s="222"/>
    </row>
    <row r="103" spans="2:10" s="221" customFormat="1">
      <c r="B103" s="103">
        <v>6</v>
      </c>
      <c r="C103" s="85" t="s">
        <v>268</v>
      </c>
      <c r="D103" s="85" t="s">
        <v>171</v>
      </c>
      <c r="E103" s="86" t="s">
        <v>15</v>
      </c>
      <c r="F103" s="87">
        <v>51.62</v>
      </c>
      <c r="G103" s="75"/>
      <c r="H103" s="104">
        <f t="shared" si="1"/>
        <v>0</v>
      </c>
      <c r="J103" s="222"/>
    </row>
    <row r="104" spans="2:10" ht="15.75">
      <c r="B104" s="39"/>
      <c r="C104" s="40"/>
      <c r="D104" s="51"/>
      <c r="E104" s="6"/>
      <c r="F104" s="36"/>
      <c r="G104" s="37"/>
      <c r="H104" s="59"/>
    </row>
    <row r="105" spans="2:10" ht="15.75">
      <c r="B105" s="41" t="s">
        <v>42</v>
      </c>
      <c r="C105" s="43" t="s">
        <v>43</v>
      </c>
      <c r="D105" s="80"/>
      <c r="E105" s="6"/>
      <c r="F105" s="36"/>
      <c r="G105" s="37"/>
      <c r="H105" s="66">
        <f>SUM(H106:H110)</f>
        <v>0</v>
      </c>
    </row>
    <row r="106" spans="2:10" ht="15.75">
      <c r="B106" s="39">
        <v>1</v>
      </c>
      <c r="C106" s="40" t="s">
        <v>109</v>
      </c>
      <c r="D106" s="264" t="s">
        <v>315</v>
      </c>
      <c r="E106" s="6" t="s">
        <v>15</v>
      </c>
      <c r="F106" s="257">
        <v>53.14</v>
      </c>
      <c r="G106" s="133"/>
      <c r="H106" s="59">
        <f t="shared" si="1"/>
        <v>0</v>
      </c>
    </row>
    <row r="107" spans="2:10" ht="15.75">
      <c r="B107" s="39">
        <v>2</v>
      </c>
      <c r="C107" s="40" t="s">
        <v>110</v>
      </c>
      <c r="D107" s="158" t="s">
        <v>316</v>
      </c>
      <c r="E107" s="6" t="s">
        <v>15</v>
      </c>
      <c r="F107" s="257">
        <v>61.11</v>
      </c>
      <c r="G107" s="133"/>
      <c r="H107" s="59">
        <f t="shared" si="1"/>
        <v>0</v>
      </c>
    </row>
    <row r="108" spans="2:10" ht="15.75">
      <c r="B108" s="39">
        <v>3</v>
      </c>
      <c r="C108" s="40" t="s">
        <v>146</v>
      </c>
      <c r="D108" s="51"/>
      <c r="E108" s="6" t="s">
        <v>9</v>
      </c>
      <c r="F108" s="257">
        <v>24</v>
      </c>
      <c r="G108" s="133"/>
      <c r="H108" s="59">
        <f t="shared" si="1"/>
        <v>0</v>
      </c>
    </row>
    <row r="109" spans="2:10" ht="15.75">
      <c r="B109" s="39">
        <v>4</v>
      </c>
      <c r="C109" s="40" t="s">
        <v>147</v>
      </c>
      <c r="D109" s="51"/>
      <c r="E109" s="6" t="s">
        <v>9</v>
      </c>
      <c r="F109" s="257">
        <v>12.5</v>
      </c>
      <c r="G109" s="133"/>
      <c r="H109" s="59">
        <f t="shared" si="1"/>
        <v>0</v>
      </c>
    </row>
    <row r="110" spans="2:10" ht="15.75">
      <c r="B110" s="39">
        <v>5</v>
      </c>
      <c r="C110" s="40" t="s">
        <v>111</v>
      </c>
      <c r="D110" s="51"/>
      <c r="E110" s="6" t="s">
        <v>9</v>
      </c>
      <c r="F110" s="257">
        <v>0</v>
      </c>
      <c r="G110" s="133"/>
      <c r="H110" s="59">
        <f t="shared" si="1"/>
        <v>0</v>
      </c>
    </row>
    <row r="111" spans="2:10" ht="15.75">
      <c r="B111" s="39"/>
      <c r="C111" s="40"/>
      <c r="D111" s="51"/>
      <c r="E111" s="6"/>
      <c r="F111" s="36"/>
      <c r="G111" s="37"/>
      <c r="H111" s="59">
        <f t="shared" si="1"/>
        <v>0</v>
      </c>
    </row>
    <row r="112" spans="2:10" ht="15.75">
      <c r="B112" s="41" t="s">
        <v>45</v>
      </c>
      <c r="C112" s="43" t="s">
        <v>46</v>
      </c>
      <c r="D112" s="80"/>
      <c r="E112" s="6"/>
      <c r="F112" s="36"/>
      <c r="G112" s="37"/>
      <c r="H112" s="66">
        <f>SUM(H113:H130)</f>
        <v>0</v>
      </c>
    </row>
    <row r="113" spans="2:8" ht="15.75">
      <c r="B113" s="41">
        <v>1</v>
      </c>
      <c r="C113" s="43" t="s">
        <v>112</v>
      </c>
      <c r="D113" s="80"/>
      <c r="E113" s="6"/>
      <c r="F113" s="36"/>
      <c r="G113" s="37"/>
      <c r="H113" s="59"/>
    </row>
    <row r="114" spans="2:8" ht="42.75" customHeight="1">
      <c r="B114" s="34"/>
      <c r="C114" s="53" t="s">
        <v>113</v>
      </c>
      <c r="D114" s="54" t="s">
        <v>297</v>
      </c>
      <c r="E114" s="2" t="s">
        <v>48</v>
      </c>
      <c r="F114" s="36">
        <v>1</v>
      </c>
      <c r="G114" s="37"/>
      <c r="H114" s="59">
        <f t="shared" si="1"/>
        <v>0</v>
      </c>
    </row>
    <row r="115" spans="2:8" ht="42.75" customHeight="1">
      <c r="B115" s="39"/>
      <c r="C115" s="45" t="s">
        <v>86</v>
      </c>
      <c r="D115" s="54" t="s">
        <v>298</v>
      </c>
      <c r="E115" s="6" t="s">
        <v>48</v>
      </c>
      <c r="F115" s="36">
        <v>3</v>
      </c>
      <c r="G115" s="37"/>
      <c r="H115" s="59">
        <f t="shared" si="1"/>
        <v>0</v>
      </c>
    </row>
    <row r="116" spans="2:8" ht="42.75" customHeight="1">
      <c r="B116" s="34"/>
      <c r="C116" s="53" t="s">
        <v>114</v>
      </c>
      <c r="D116" s="54" t="s">
        <v>299</v>
      </c>
      <c r="E116" s="2" t="s">
        <v>48</v>
      </c>
      <c r="F116" s="36">
        <v>1</v>
      </c>
      <c r="G116" s="75"/>
      <c r="H116" s="59">
        <f t="shared" si="1"/>
        <v>0</v>
      </c>
    </row>
    <row r="117" spans="2:8" ht="42.75" customHeight="1">
      <c r="B117" s="34"/>
      <c r="C117" s="53" t="s">
        <v>115</v>
      </c>
      <c r="D117" s="54" t="s">
        <v>299</v>
      </c>
      <c r="E117" s="2" t="s">
        <v>48</v>
      </c>
      <c r="F117" s="36">
        <v>1</v>
      </c>
      <c r="G117" s="37"/>
      <c r="H117" s="59">
        <f t="shared" si="1"/>
        <v>0</v>
      </c>
    </row>
    <row r="118" spans="2:8" ht="42.75" customHeight="1">
      <c r="B118" s="34"/>
      <c r="C118" s="53" t="s">
        <v>138</v>
      </c>
      <c r="D118" s="54" t="s">
        <v>299</v>
      </c>
      <c r="E118" s="2" t="s">
        <v>48</v>
      </c>
      <c r="F118" s="36">
        <v>1</v>
      </c>
      <c r="G118" s="75"/>
      <c r="H118" s="59">
        <f t="shared" si="1"/>
        <v>0</v>
      </c>
    </row>
    <row r="119" spans="2:8" ht="42.75" customHeight="1">
      <c r="B119" s="34"/>
      <c r="C119" s="53" t="s">
        <v>139</v>
      </c>
      <c r="D119" s="54" t="s">
        <v>299</v>
      </c>
      <c r="E119" s="2" t="s">
        <v>48</v>
      </c>
      <c r="F119" s="36">
        <v>1</v>
      </c>
      <c r="G119" s="75"/>
      <c r="H119" s="59">
        <f t="shared" si="1"/>
        <v>0</v>
      </c>
    </row>
    <row r="120" spans="2:8" ht="42.75" customHeight="1">
      <c r="B120" s="34"/>
      <c r="C120" s="53" t="s">
        <v>140</v>
      </c>
      <c r="D120" s="54" t="s">
        <v>299</v>
      </c>
      <c r="E120" s="2" t="s">
        <v>48</v>
      </c>
      <c r="F120" s="36">
        <v>1</v>
      </c>
      <c r="G120" s="75"/>
      <c r="H120" s="59">
        <f t="shared" si="1"/>
        <v>0</v>
      </c>
    </row>
    <row r="121" spans="2:8" ht="42.75" customHeight="1">
      <c r="B121" s="34"/>
      <c r="C121" s="53" t="s">
        <v>141</v>
      </c>
      <c r="D121" s="54" t="s">
        <v>299</v>
      </c>
      <c r="E121" s="2" t="s">
        <v>48</v>
      </c>
      <c r="F121" s="36">
        <v>1</v>
      </c>
      <c r="G121" s="75"/>
      <c r="H121" s="59">
        <f t="shared" si="1"/>
        <v>0</v>
      </c>
    </row>
    <row r="122" spans="2:8" ht="42.75" customHeight="1">
      <c r="B122" s="34"/>
      <c r="C122" s="53" t="s">
        <v>142</v>
      </c>
      <c r="D122" s="54" t="s">
        <v>299</v>
      </c>
      <c r="E122" s="2" t="s">
        <v>48</v>
      </c>
      <c r="F122" s="36">
        <v>1</v>
      </c>
      <c r="G122" s="75"/>
      <c r="H122" s="59">
        <f t="shared" si="1"/>
        <v>0</v>
      </c>
    </row>
    <row r="123" spans="2:8" ht="42.75" customHeight="1">
      <c r="B123" s="34"/>
      <c r="C123" s="53" t="s">
        <v>143</v>
      </c>
      <c r="D123" s="54" t="s">
        <v>299</v>
      </c>
      <c r="E123" s="2" t="s">
        <v>48</v>
      </c>
      <c r="F123" s="36">
        <v>1</v>
      </c>
      <c r="G123" s="75"/>
      <c r="H123" s="59">
        <f t="shared" si="1"/>
        <v>0</v>
      </c>
    </row>
    <row r="124" spans="2:8" ht="42.75" customHeight="1">
      <c r="B124" s="34"/>
      <c r="C124" s="53" t="s">
        <v>144</v>
      </c>
      <c r="D124" s="54" t="s">
        <v>299</v>
      </c>
      <c r="E124" s="2" t="s">
        <v>48</v>
      </c>
      <c r="F124" s="36">
        <v>1</v>
      </c>
      <c r="G124" s="75"/>
      <c r="H124" s="59">
        <f t="shared" si="1"/>
        <v>0</v>
      </c>
    </row>
    <row r="125" spans="2:8" ht="42.75" customHeight="1">
      <c r="B125" s="34"/>
      <c r="C125" s="35"/>
      <c r="D125" s="51"/>
      <c r="E125" s="2"/>
      <c r="F125" s="226"/>
      <c r="G125" s="63"/>
      <c r="H125" s="59"/>
    </row>
    <row r="126" spans="2:8" ht="15.75">
      <c r="B126" s="41">
        <v>2</v>
      </c>
      <c r="C126" s="43" t="s">
        <v>116</v>
      </c>
      <c r="D126" s="80"/>
      <c r="E126" s="6"/>
      <c r="F126" s="36"/>
      <c r="G126" s="63"/>
      <c r="H126" s="59"/>
    </row>
    <row r="127" spans="2:8" ht="15.75">
      <c r="B127" s="39"/>
      <c r="C127" s="40" t="s">
        <v>86</v>
      </c>
      <c r="D127" s="54" t="s">
        <v>307</v>
      </c>
      <c r="E127" s="6" t="s">
        <v>48</v>
      </c>
      <c r="F127" s="36">
        <v>3</v>
      </c>
      <c r="G127" s="75"/>
      <c r="H127" s="59">
        <f t="shared" si="1"/>
        <v>0</v>
      </c>
    </row>
    <row r="128" spans="2:8" ht="15.75">
      <c r="B128" s="41">
        <v>3</v>
      </c>
      <c r="C128" s="43" t="s">
        <v>49</v>
      </c>
      <c r="D128" s="80"/>
      <c r="E128" s="6"/>
      <c r="F128" s="36"/>
      <c r="G128" s="75"/>
      <c r="H128" s="59"/>
    </row>
    <row r="129" spans="2:10" ht="15.75">
      <c r="B129" s="56" t="s">
        <v>14</v>
      </c>
      <c r="C129" s="40" t="s">
        <v>51</v>
      </c>
      <c r="D129" s="54" t="s">
        <v>197</v>
      </c>
      <c r="E129" s="6" t="s">
        <v>50</v>
      </c>
      <c r="F129" s="36">
        <v>3</v>
      </c>
      <c r="G129" s="75"/>
      <c r="H129" s="59">
        <f t="shared" si="1"/>
        <v>0</v>
      </c>
    </row>
    <row r="130" spans="2:10" ht="15.75">
      <c r="B130" s="56" t="s">
        <v>14</v>
      </c>
      <c r="C130" s="40" t="s">
        <v>52</v>
      </c>
      <c r="D130" s="54" t="s">
        <v>198</v>
      </c>
      <c r="E130" s="6" t="s">
        <v>50</v>
      </c>
      <c r="F130" s="36">
        <v>9</v>
      </c>
      <c r="G130" s="75"/>
      <c r="H130" s="59">
        <f t="shared" si="1"/>
        <v>0</v>
      </c>
    </row>
    <row r="131" spans="2:10" ht="15.75">
      <c r="B131" s="39"/>
      <c r="C131" s="40"/>
      <c r="D131" s="51"/>
      <c r="E131" s="6"/>
      <c r="F131" s="36"/>
      <c r="G131" s="37"/>
      <c r="H131" s="59"/>
    </row>
    <row r="132" spans="2:10" ht="15.75">
      <c r="B132" s="41" t="s">
        <v>53</v>
      </c>
      <c r="C132" s="43" t="s">
        <v>54</v>
      </c>
      <c r="D132" s="80"/>
      <c r="E132" s="6"/>
      <c r="F132" s="36"/>
      <c r="G132" s="37"/>
      <c r="H132" s="66">
        <f>SUM(H133:H137)</f>
        <v>0</v>
      </c>
    </row>
    <row r="133" spans="2:10" ht="15.75">
      <c r="B133" s="39">
        <v>1</v>
      </c>
      <c r="C133" s="40" t="s">
        <v>55</v>
      </c>
      <c r="D133" s="54" t="s">
        <v>195</v>
      </c>
      <c r="E133" s="6" t="s">
        <v>15</v>
      </c>
      <c r="F133" s="36">
        <v>365.40750099999991</v>
      </c>
      <c r="G133" s="133"/>
      <c r="H133" s="59">
        <f t="shared" si="1"/>
        <v>0</v>
      </c>
    </row>
    <row r="134" spans="2:10" ht="15.75">
      <c r="B134" s="39">
        <v>2</v>
      </c>
      <c r="C134" s="40" t="s">
        <v>56</v>
      </c>
      <c r="D134" s="54" t="s">
        <v>196</v>
      </c>
      <c r="E134" s="6" t="s">
        <v>15</v>
      </c>
      <c r="F134" s="36">
        <v>248.973616666667</v>
      </c>
      <c r="G134" s="133"/>
      <c r="H134" s="59">
        <f t="shared" si="1"/>
        <v>0</v>
      </c>
    </row>
    <row r="135" spans="2:10" ht="15.75">
      <c r="B135" s="39">
        <v>3</v>
      </c>
      <c r="C135" s="40" t="s">
        <v>57</v>
      </c>
      <c r="D135" s="54" t="s">
        <v>195</v>
      </c>
      <c r="E135" s="6" t="s">
        <v>15</v>
      </c>
      <c r="F135" s="36">
        <v>181.28712999999999</v>
      </c>
      <c r="G135" s="133"/>
      <c r="H135" s="59">
        <f t="shared" si="1"/>
        <v>0</v>
      </c>
    </row>
    <row r="136" spans="2:10" ht="15.75">
      <c r="B136" s="39">
        <v>4</v>
      </c>
      <c r="C136" s="40" t="s">
        <v>117</v>
      </c>
      <c r="D136" s="51"/>
      <c r="E136" s="6" t="s">
        <v>9</v>
      </c>
      <c r="F136" s="36">
        <v>0</v>
      </c>
      <c r="G136" s="133"/>
      <c r="H136" s="59">
        <f t="shared" si="1"/>
        <v>0</v>
      </c>
    </row>
    <row r="137" spans="2:10" ht="15.75">
      <c r="B137" s="39">
        <v>5</v>
      </c>
      <c r="C137" s="40" t="s">
        <v>56</v>
      </c>
      <c r="D137" s="54"/>
      <c r="E137" s="6" t="s">
        <v>15</v>
      </c>
      <c r="F137" s="36">
        <v>59.362999999999992</v>
      </c>
      <c r="G137" s="133"/>
      <c r="H137" s="59">
        <f t="shared" si="1"/>
        <v>0</v>
      </c>
    </row>
    <row r="138" spans="2:10" ht="15.75">
      <c r="B138" s="39"/>
      <c r="C138" s="40"/>
      <c r="D138" s="51"/>
      <c r="E138" s="6"/>
      <c r="F138" s="36"/>
      <c r="G138" s="37"/>
      <c r="H138" s="59">
        <f t="shared" si="1"/>
        <v>0</v>
      </c>
    </row>
    <row r="139" spans="2:10" ht="15.75">
      <c r="B139" s="41" t="s">
        <v>58</v>
      </c>
      <c r="C139" s="43" t="s">
        <v>59</v>
      </c>
      <c r="D139" s="80"/>
      <c r="E139" s="6"/>
      <c r="F139" s="36"/>
      <c r="G139" s="37"/>
      <c r="H139" s="66">
        <f>SUM(H140:H160)</f>
        <v>0</v>
      </c>
    </row>
    <row r="140" spans="2:10" ht="15.75">
      <c r="B140" s="39">
        <v>1</v>
      </c>
      <c r="C140" s="40" t="s">
        <v>118</v>
      </c>
      <c r="D140" s="51"/>
      <c r="E140" s="6"/>
      <c r="F140" s="36"/>
      <c r="G140" s="37"/>
      <c r="H140" s="59"/>
    </row>
    <row r="141" spans="2:10" ht="15.75">
      <c r="B141" s="56" t="s">
        <v>14</v>
      </c>
      <c r="C141" s="40" t="s">
        <v>119</v>
      </c>
      <c r="D141" s="51" t="s">
        <v>182</v>
      </c>
      <c r="E141" s="6" t="s">
        <v>50</v>
      </c>
      <c r="F141" s="36">
        <v>3</v>
      </c>
      <c r="G141" s="37"/>
      <c r="H141" s="59">
        <f t="shared" si="1"/>
        <v>0</v>
      </c>
    </row>
    <row r="142" spans="2:10" s="221" customFormat="1" ht="30">
      <c r="B142" s="263" t="s">
        <v>14</v>
      </c>
      <c r="C142" s="35" t="s">
        <v>60</v>
      </c>
      <c r="D142" s="51" t="s">
        <v>183</v>
      </c>
      <c r="E142" s="2" t="s">
        <v>50</v>
      </c>
      <c r="F142" s="36">
        <v>3</v>
      </c>
      <c r="G142" s="48"/>
      <c r="H142" s="262">
        <f t="shared" si="1"/>
        <v>0</v>
      </c>
      <c r="J142" s="222"/>
    </row>
    <row r="143" spans="2:10" ht="15.75">
      <c r="B143" s="56" t="s">
        <v>14</v>
      </c>
      <c r="C143" s="40" t="s">
        <v>120</v>
      </c>
      <c r="D143" s="170" t="s">
        <v>310</v>
      </c>
      <c r="E143" s="6" t="s">
        <v>50</v>
      </c>
      <c r="F143" s="36">
        <v>3</v>
      </c>
      <c r="G143" s="44"/>
      <c r="H143" s="59">
        <f t="shared" si="1"/>
        <v>0</v>
      </c>
    </row>
    <row r="144" spans="2:10" ht="15.75">
      <c r="B144" s="56"/>
      <c r="C144" s="40"/>
      <c r="D144" s="51" t="s">
        <v>184</v>
      </c>
      <c r="E144" s="6"/>
      <c r="F144" s="36"/>
      <c r="G144" s="37"/>
      <c r="H144" s="59"/>
    </row>
    <row r="145" spans="2:8" ht="15.75">
      <c r="B145" s="56"/>
      <c r="C145" s="40"/>
      <c r="D145" s="51" t="s">
        <v>185</v>
      </c>
      <c r="E145" s="6"/>
      <c r="F145" s="36"/>
      <c r="G145" s="37"/>
      <c r="H145" s="59"/>
    </row>
    <row r="146" spans="2:8" ht="15.75">
      <c r="B146" s="56"/>
      <c r="C146" s="40"/>
      <c r="D146" s="51" t="s">
        <v>186</v>
      </c>
      <c r="E146" s="6"/>
      <c r="F146" s="36"/>
      <c r="G146" s="37"/>
      <c r="H146" s="59"/>
    </row>
    <row r="147" spans="2:8" ht="15.75">
      <c r="B147" s="56"/>
      <c r="C147" s="40"/>
      <c r="D147" s="51" t="s">
        <v>187</v>
      </c>
      <c r="E147" s="6"/>
      <c r="F147" s="36"/>
      <c r="G147" s="37"/>
      <c r="H147" s="59"/>
    </row>
    <row r="148" spans="2:8" ht="15.75">
      <c r="B148" s="56" t="s">
        <v>14</v>
      </c>
      <c r="C148" s="40" t="s">
        <v>121</v>
      </c>
      <c r="D148" s="51" t="s">
        <v>188</v>
      </c>
      <c r="E148" s="6" t="s">
        <v>50</v>
      </c>
      <c r="F148" s="36">
        <v>3</v>
      </c>
      <c r="G148" s="37"/>
      <c r="H148" s="59">
        <f t="shared" si="1"/>
        <v>0</v>
      </c>
    </row>
    <row r="149" spans="2:8" ht="15.75">
      <c r="B149" s="56">
        <v>3</v>
      </c>
      <c r="C149" s="40" t="s">
        <v>61</v>
      </c>
      <c r="D149" s="51" t="s">
        <v>189</v>
      </c>
      <c r="E149" s="6" t="s">
        <v>50</v>
      </c>
      <c r="F149" s="36">
        <v>3</v>
      </c>
      <c r="G149" s="37"/>
      <c r="H149" s="59">
        <f t="shared" si="1"/>
        <v>0</v>
      </c>
    </row>
    <row r="150" spans="2:8" ht="15.75">
      <c r="B150" s="56">
        <v>4</v>
      </c>
      <c r="C150" s="40" t="s">
        <v>62</v>
      </c>
      <c r="D150" s="51" t="s">
        <v>190</v>
      </c>
      <c r="E150" s="6" t="s">
        <v>50</v>
      </c>
      <c r="F150" s="36">
        <v>4</v>
      </c>
      <c r="G150" s="37"/>
      <c r="H150" s="59">
        <f t="shared" si="1"/>
        <v>0</v>
      </c>
    </row>
    <row r="151" spans="2:8" ht="15.75">
      <c r="B151" s="39">
        <v>6</v>
      </c>
      <c r="C151" s="40" t="s">
        <v>63</v>
      </c>
      <c r="D151" s="51" t="s">
        <v>191</v>
      </c>
      <c r="E151" s="6"/>
      <c r="F151" s="36"/>
      <c r="G151" s="37"/>
      <c r="H151" s="59"/>
    </row>
    <row r="152" spans="2:8" ht="15.75">
      <c r="B152" s="56" t="s">
        <v>14</v>
      </c>
      <c r="C152" s="40" t="s">
        <v>64</v>
      </c>
      <c r="D152" s="51"/>
      <c r="E152" s="6" t="s">
        <v>9</v>
      </c>
      <c r="F152" s="36">
        <v>42.519780000000004</v>
      </c>
      <c r="G152" s="37"/>
      <c r="H152" s="59">
        <f t="shared" si="1"/>
        <v>0</v>
      </c>
    </row>
    <row r="153" spans="2:8" ht="15.75">
      <c r="B153" s="56">
        <v>7</v>
      </c>
      <c r="C153" s="40" t="s">
        <v>65</v>
      </c>
      <c r="D153" s="51"/>
      <c r="E153" s="6"/>
      <c r="F153" s="36"/>
      <c r="G153" s="37"/>
      <c r="H153" s="59"/>
    </row>
    <row r="154" spans="2:8" ht="15.75">
      <c r="B154" s="56" t="s">
        <v>14</v>
      </c>
      <c r="C154" s="40" t="s">
        <v>66</v>
      </c>
      <c r="D154" s="51" t="s">
        <v>192</v>
      </c>
      <c r="E154" s="6" t="s">
        <v>9</v>
      </c>
      <c r="F154" s="36">
        <v>0.63746999999999998</v>
      </c>
      <c r="G154" s="37"/>
      <c r="H154" s="59">
        <f t="shared" si="1"/>
        <v>0</v>
      </c>
    </row>
    <row r="155" spans="2:8" ht="15.75">
      <c r="B155" s="56" t="s">
        <v>14</v>
      </c>
      <c r="C155" s="40" t="s">
        <v>122</v>
      </c>
      <c r="D155" s="51" t="s">
        <v>192</v>
      </c>
      <c r="E155" s="6" t="s">
        <v>9</v>
      </c>
      <c r="F155" s="36">
        <v>71.330369999999988</v>
      </c>
      <c r="G155" s="37"/>
      <c r="H155" s="59">
        <f t="shared" si="1"/>
        <v>0</v>
      </c>
    </row>
    <row r="156" spans="2:8" ht="15.75">
      <c r="B156" s="56" t="s">
        <v>14</v>
      </c>
      <c r="C156" s="40" t="s">
        <v>67</v>
      </c>
      <c r="D156" s="51" t="s">
        <v>192</v>
      </c>
      <c r="E156" s="6" t="s">
        <v>9</v>
      </c>
      <c r="F156" s="36">
        <v>109.38255000000001</v>
      </c>
      <c r="G156" s="37"/>
      <c r="H156" s="59">
        <f t="shared" si="1"/>
        <v>0</v>
      </c>
    </row>
    <row r="157" spans="2:8" ht="15.75">
      <c r="B157" s="56" t="s">
        <v>14</v>
      </c>
      <c r="C157" s="40" t="s">
        <v>68</v>
      </c>
      <c r="D157" s="51" t="s">
        <v>192</v>
      </c>
      <c r="E157" s="6" t="s">
        <v>9</v>
      </c>
      <c r="F157" s="36">
        <v>15.615</v>
      </c>
      <c r="G157" s="37"/>
      <c r="H157" s="59">
        <f t="shared" si="1"/>
        <v>0</v>
      </c>
    </row>
    <row r="158" spans="2:8" ht="15.75">
      <c r="B158" s="56" t="s">
        <v>14</v>
      </c>
      <c r="C158" s="40" t="s">
        <v>123</v>
      </c>
      <c r="D158" s="51" t="s">
        <v>193</v>
      </c>
      <c r="E158" s="6" t="s">
        <v>50</v>
      </c>
      <c r="F158" s="36">
        <v>1</v>
      </c>
      <c r="G158" s="37"/>
      <c r="H158" s="59">
        <f t="shared" si="1"/>
        <v>0</v>
      </c>
    </row>
    <row r="159" spans="2:8" ht="15.75">
      <c r="B159" s="56" t="s">
        <v>14</v>
      </c>
      <c r="C159" s="40" t="s">
        <v>69</v>
      </c>
      <c r="D159" s="51" t="s">
        <v>194</v>
      </c>
      <c r="E159" s="6" t="s">
        <v>50</v>
      </c>
      <c r="F159" s="36">
        <v>2</v>
      </c>
      <c r="G159" s="37"/>
      <c r="H159" s="59">
        <f t="shared" si="1"/>
        <v>0</v>
      </c>
    </row>
    <row r="160" spans="2:8">
      <c r="B160" s="105" t="s">
        <v>14</v>
      </c>
      <c r="C160" s="85" t="s">
        <v>269</v>
      </c>
      <c r="D160" s="170" t="s">
        <v>309</v>
      </c>
      <c r="E160" s="86" t="s">
        <v>50</v>
      </c>
      <c r="F160" s="87">
        <v>1</v>
      </c>
      <c r="G160" s="75"/>
      <c r="H160" s="104">
        <f t="shared" si="1"/>
        <v>0</v>
      </c>
    </row>
    <row r="161" spans="2:8" ht="15.75">
      <c r="B161" s="39"/>
      <c r="C161" s="40"/>
      <c r="D161" s="51"/>
      <c r="E161" s="6"/>
      <c r="F161" s="226"/>
      <c r="G161" s="37"/>
      <c r="H161" s="59"/>
    </row>
    <row r="162" spans="2:8" ht="15.75">
      <c r="B162" s="41" t="s">
        <v>70</v>
      </c>
      <c r="C162" s="43" t="s">
        <v>71</v>
      </c>
      <c r="D162" s="80"/>
      <c r="E162" s="6"/>
      <c r="F162" s="36"/>
      <c r="G162" s="37"/>
      <c r="H162" s="66">
        <f>SUM(H163:H180)</f>
        <v>0</v>
      </c>
    </row>
    <row r="163" spans="2:8" ht="15.75">
      <c r="B163" s="39"/>
      <c r="C163" s="40"/>
      <c r="D163" s="51"/>
      <c r="E163" s="6"/>
      <c r="F163" s="36"/>
      <c r="G163" s="37"/>
      <c r="H163" s="59"/>
    </row>
    <row r="164" spans="2:8" ht="30">
      <c r="B164" s="50">
        <v>1</v>
      </c>
      <c r="C164" s="51" t="s">
        <v>124</v>
      </c>
      <c r="D164" s="51" t="s">
        <v>217</v>
      </c>
      <c r="E164" s="52" t="s">
        <v>72</v>
      </c>
      <c r="F164" s="61">
        <v>43</v>
      </c>
      <c r="G164" s="37"/>
      <c r="H164" s="59">
        <f t="shared" si="1"/>
        <v>0</v>
      </c>
    </row>
    <row r="165" spans="2:8" ht="45">
      <c r="B165" s="39">
        <v>2</v>
      </c>
      <c r="C165" s="40" t="s">
        <v>125</v>
      </c>
      <c r="D165" s="51" t="s">
        <v>218</v>
      </c>
      <c r="E165" s="52" t="s">
        <v>72</v>
      </c>
      <c r="F165" s="36">
        <v>4</v>
      </c>
      <c r="G165" s="37"/>
      <c r="H165" s="59">
        <f t="shared" si="1"/>
        <v>0</v>
      </c>
    </row>
    <row r="166" spans="2:8" ht="30">
      <c r="B166" s="50">
        <v>3</v>
      </c>
      <c r="C166" s="40" t="s">
        <v>73</v>
      </c>
      <c r="D166" s="51" t="s">
        <v>219</v>
      </c>
      <c r="E166" s="52" t="s">
        <v>72</v>
      </c>
      <c r="F166" s="36">
        <v>12</v>
      </c>
      <c r="G166" s="37"/>
      <c r="H166" s="59">
        <f t="shared" ref="H166:H180" si="2">F166*G166</f>
        <v>0</v>
      </c>
    </row>
    <row r="167" spans="2:8" ht="15.75">
      <c r="B167" s="39">
        <v>4</v>
      </c>
      <c r="C167" s="40" t="s">
        <v>74</v>
      </c>
      <c r="D167" s="51" t="s">
        <v>220</v>
      </c>
      <c r="E167" s="52" t="s">
        <v>72</v>
      </c>
      <c r="F167" s="36">
        <v>1</v>
      </c>
      <c r="G167" s="37"/>
      <c r="H167" s="59">
        <f t="shared" si="2"/>
        <v>0</v>
      </c>
    </row>
    <row r="168" spans="2:8" ht="15.75">
      <c r="B168" s="50">
        <v>5</v>
      </c>
      <c r="C168" s="40" t="s">
        <v>126</v>
      </c>
      <c r="D168" s="51" t="s">
        <v>221</v>
      </c>
      <c r="E168" s="52" t="s">
        <v>72</v>
      </c>
      <c r="F168" s="36">
        <v>3</v>
      </c>
      <c r="G168" s="37"/>
      <c r="H168" s="59">
        <f t="shared" si="2"/>
        <v>0</v>
      </c>
    </row>
    <row r="169" spans="2:8" ht="30">
      <c r="B169" s="39">
        <v>6</v>
      </c>
      <c r="C169" s="40" t="s">
        <v>222</v>
      </c>
      <c r="D169" s="51" t="s">
        <v>223</v>
      </c>
      <c r="E169" s="52" t="s">
        <v>72</v>
      </c>
      <c r="F169" s="36">
        <v>3</v>
      </c>
      <c r="G169" s="37"/>
      <c r="H169" s="59">
        <f t="shared" si="2"/>
        <v>0</v>
      </c>
    </row>
    <row r="170" spans="2:8" ht="15.75">
      <c r="B170" s="50">
        <v>7</v>
      </c>
      <c r="C170" s="40" t="s">
        <v>75</v>
      </c>
      <c r="D170" s="51" t="s">
        <v>180</v>
      </c>
      <c r="E170" s="6" t="s">
        <v>50</v>
      </c>
      <c r="F170" s="36">
        <v>0</v>
      </c>
      <c r="G170" s="37"/>
      <c r="H170" s="59">
        <f t="shared" si="2"/>
        <v>0</v>
      </c>
    </row>
    <row r="171" spans="2:8" ht="15.75">
      <c r="B171" s="39">
        <v>8</v>
      </c>
      <c r="C171" s="40" t="s">
        <v>76</v>
      </c>
      <c r="D171" s="51" t="s">
        <v>180</v>
      </c>
      <c r="E171" s="6" t="s">
        <v>50</v>
      </c>
      <c r="F171" s="36">
        <v>9</v>
      </c>
      <c r="G171" s="37"/>
      <c r="H171" s="59">
        <f t="shared" si="2"/>
        <v>0</v>
      </c>
    </row>
    <row r="172" spans="2:8" ht="15.75">
      <c r="B172" s="50">
        <v>9</v>
      </c>
      <c r="C172" s="40" t="s">
        <v>127</v>
      </c>
      <c r="D172" s="51" t="s">
        <v>180</v>
      </c>
      <c r="E172" s="6" t="s">
        <v>50</v>
      </c>
      <c r="F172" s="36">
        <v>4</v>
      </c>
      <c r="G172" s="37"/>
      <c r="H172" s="59">
        <f t="shared" si="2"/>
        <v>0</v>
      </c>
    </row>
    <row r="173" spans="2:8" ht="15.75">
      <c r="B173" s="39">
        <v>10</v>
      </c>
      <c r="C173" s="40" t="s">
        <v>77</v>
      </c>
      <c r="D173" s="51" t="s">
        <v>180</v>
      </c>
      <c r="E173" s="6" t="s">
        <v>50</v>
      </c>
      <c r="F173" s="36">
        <v>12</v>
      </c>
      <c r="G173" s="37"/>
      <c r="H173" s="59">
        <f t="shared" si="2"/>
        <v>0</v>
      </c>
    </row>
    <row r="174" spans="2:8" ht="15.75">
      <c r="B174" s="50">
        <v>11</v>
      </c>
      <c r="C174" s="40" t="s">
        <v>224</v>
      </c>
      <c r="D174" s="51" t="s">
        <v>180</v>
      </c>
      <c r="E174" s="52" t="s">
        <v>72</v>
      </c>
      <c r="F174" s="36">
        <v>3</v>
      </c>
      <c r="G174" s="37"/>
      <c r="H174" s="59">
        <f t="shared" si="2"/>
        <v>0</v>
      </c>
    </row>
    <row r="175" spans="2:8" ht="15.75">
      <c r="B175" s="39">
        <v>12</v>
      </c>
      <c r="C175" s="40" t="s">
        <v>128</v>
      </c>
      <c r="D175" s="51" t="s">
        <v>225</v>
      </c>
      <c r="E175" s="6" t="s">
        <v>78</v>
      </c>
      <c r="F175" s="36">
        <v>1</v>
      </c>
      <c r="G175" s="37"/>
      <c r="H175" s="59">
        <f t="shared" si="2"/>
        <v>0</v>
      </c>
    </row>
    <row r="176" spans="2:8" ht="30">
      <c r="B176" s="50">
        <v>13</v>
      </c>
      <c r="C176" s="40" t="s">
        <v>79</v>
      </c>
      <c r="D176" s="51" t="s">
        <v>226</v>
      </c>
      <c r="E176" s="6" t="s">
        <v>47</v>
      </c>
      <c r="F176" s="36">
        <v>1</v>
      </c>
      <c r="G176" s="37"/>
      <c r="H176" s="59">
        <f t="shared" si="2"/>
        <v>0</v>
      </c>
    </row>
    <row r="177" spans="1:8" ht="15.75">
      <c r="A177" s="203"/>
      <c r="B177" s="39">
        <v>14</v>
      </c>
      <c r="C177" s="40" t="s">
        <v>129</v>
      </c>
      <c r="D177" s="51" t="s">
        <v>227</v>
      </c>
      <c r="E177" s="6" t="s">
        <v>47</v>
      </c>
      <c r="F177" s="36">
        <v>3</v>
      </c>
      <c r="G177" s="37"/>
      <c r="H177" s="59">
        <f t="shared" si="2"/>
        <v>0</v>
      </c>
    </row>
    <row r="178" spans="1:8" ht="15.75">
      <c r="A178" s="203"/>
      <c r="B178" s="50">
        <v>15</v>
      </c>
      <c r="C178" s="40" t="s">
        <v>80</v>
      </c>
      <c r="D178" s="51" t="s">
        <v>181</v>
      </c>
      <c r="E178" s="6" t="s">
        <v>78</v>
      </c>
      <c r="F178" s="36">
        <v>1</v>
      </c>
      <c r="G178" s="37"/>
      <c r="H178" s="59">
        <f t="shared" si="2"/>
        <v>0</v>
      </c>
    </row>
    <row r="179" spans="1:8" ht="15.75">
      <c r="A179" s="203"/>
      <c r="B179" s="39">
        <v>16</v>
      </c>
      <c r="C179" s="40" t="s">
        <v>205</v>
      </c>
      <c r="D179" s="51" t="s">
        <v>206</v>
      </c>
      <c r="E179" s="6" t="s">
        <v>72</v>
      </c>
      <c r="F179" s="36">
        <v>6</v>
      </c>
      <c r="G179" s="37"/>
      <c r="H179" s="59">
        <f t="shared" si="2"/>
        <v>0</v>
      </c>
    </row>
    <row r="180" spans="1:8" ht="15.75">
      <c r="A180" s="203"/>
      <c r="B180" s="50">
        <v>17</v>
      </c>
      <c r="C180" s="40" t="s">
        <v>228</v>
      </c>
      <c r="D180" s="51"/>
      <c r="E180" s="52" t="s">
        <v>72</v>
      </c>
      <c r="F180" s="36">
        <v>3</v>
      </c>
      <c r="G180" s="37"/>
      <c r="H180" s="59">
        <f t="shared" si="2"/>
        <v>0</v>
      </c>
    </row>
    <row r="181" spans="1:8" ht="15.75">
      <c r="A181" s="203"/>
      <c r="B181" s="39"/>
      <c r="C181" s="40"/>
      <c r="D181" s="51"/>
      <c r="E181" s="6"/>
      <c r="F181" s="36"/>
      <c r="G181" s="37"/>
      <c r="H181" s="59"/>
    </row>
    <row r="182" spans="1:8" ht="15.75">
      <c r="A182" s="203"/>
      <c r="B182" s="41" t="s">
        <v>81</v>
      </c>
      <c r="C182" s="43" t="s">
        <v>82</v>
      </c>
      <c r="D182" s="80"/>
      <c r="E182" s="6"/>
      <c r="F182" s="36"/>
      <c r="G182" s="37"/>
      <c r="H182" s="66">
        <f>SUM(H183:H193)</f>
        <v>0</v>
      </c>
    </row>
    <row r="183" spans="1:8" ht="15.75">
      <c r="A183" s="203"/>
      <c r="B183" s="39">
        <v>1</v>
      </c>
      <c r="C183" s="40" t="s">
        <v>83</v>
      </c>
      <c r="D183" s="51" t="s">
        <v>174</v>
      </c>
      <c r="E183" s="6" t="s">
        <v>47</v>
      </c>
      <c r="F183" s="36">
        <v>1</v>
      </c>
      <c r="G183" s="37"/>
      <c r="H183" s="59">
        <f t="shared" ref="H183:H195" si="3">F183*G183</f>
        <v>0</v>
      </c>
    </row>
    <row r="184" spans="1:8" ht="15.75">
      <c r="A184" s="203"/>
      <c r="B184" s="39">
        <v>2</v>
      </c>
      <c r="C184" s="40" t="s">
        <v>84</v>
      </c>
      <c r="D184" s="51" t="s">
        <v>175</v>
      </c>
      <c r="E184" s="6" t="s">
        <v>47</v>
      </c>
      <c r="F184" s="36">
        <v>1</v>
      </c>
      <c r="G184" s="37"/>
      <c r="H184" s="59">
        <f t="shared" si="3"/>
        <v>0</v>
      </c>
    </row>
    <row r="185" spans="1:8" ht="15.75">
      <c r="A185" s="203"/>
      <c r="B185" s="39">
        <v>3</v>
      </c>
      <c r="C185" s="40" t="s">
        <v>321</v>
      </c>
      <c r="D185" s="51" t="s">
        <v>322</v>
      </c>
      <c r="E185" s="6" t="s">
        <v>9</v>
      </c>
      <c r="F185" s="36">
        <v>26.977</v>
      </c>
      <c r="G185" s="133"/>
      <c r="H185" s="59">
        <f t="shared" si="3"/>
        <v>0</v>
      </c>
    </row>
    <row r="186" spans="1:8" ht="15.75">
      <c r="A186" s="203"/>
      <c r="B186" s="39">
        <v>4</v>
      </c>
      <c r="C186" s="40" t="s">
        <v>44</v>
      </c>
      <c r="D186" s="51" t="s">
        <v>215</v>
      </c>
      <c r="E186" s="6" t="s">
        <v>15</v>
      </c>
      <c r="F186" s="36">
        <v>30.599081999999999</v>
      </c>
      <c r="G186" s="133"/>
      <c r="H186" s="59">
        <f t="shared" si="3"/>
        <v>0</v>
      </c>
    </row>
    <row r="187" spans="1:8" ht="15.75">
      <c r="A187" s="203"/>
      <c r="B187" s="39">
        <v>5</v>
      </c>
      <c r="C187" s="40" t="s">
        <v>130</v>
      </c>
      <c r="D187" s="51" t="s">
        <v>216</v>
      </c>
      <c r="E187" s="6" t="s">
        <v>15</v>
      </c>
      <c r="F187" s="36">
        <v>8.319567266</v>
      </c>
      <c r="G187" s="133"/>
      <c r="H187" s="59">
        <f t="shared" si="3"/>
        <v>0</v>
      </c>
    </row>
    <row r="188" spans="1:8" ht="30">
      <c r="A188" s="7"/>
      <c r="B188" s="39">
        <v>6</v>
      </c>
      <c r="C188" s="51" t="s">
        <v>131</v>
      </c>
      <c r="D188" s="51" t="s">
        <v>177</v>
      </c>
      <c r="E188" s="52" t="s">
        <v>47</v>
      </c>
      <c r="F188" s="61">
        <v>3</v>
      </c>
      <c r="G188" s="133"/>
      <c r="H188" s="59">
        <f t="shared" si="3"/>
        <v>0</v>
      </c>
    </row>
    <row r="189" spans="1:8" ht="15.75">
      <c r="A189" s="7"/>
      <c r="B189" s="39">
        <v>7</v>
      </c>
      <c r="C189" s="51" t="s">
        <v>85</v>
      </c>
      <c r="D189" s="51"/>
      <c r="E189" s="52" t="s">
        <v>9</v>
      </c>
      <c r="F189" s="61">
        <v>110.69</v>
      </c>
      <c r="G189" s="133"/>
      <c r="H189" s="59">
        <f t="shared" si="3"/>
        <v>0</v>
      </c>
    </row>
    <row r="190" spans="1:8" ht="30">
      <c r="A190" s="7"/>
      <c r="B190" s="39">
        <v>8</v>
      </c>
      <c r="C190" s="51" t="s">
        <v>132</v>
      </c>
      <c r="D190" s="54" t="s">
        <v>173</v>
      </c>
      <c r="E190" s="52" t="s">
        <v>47</v>
      </c>
      <c r="F190" s="61">
        <v>1</v>
      </c>
      <c r="G190" s="133"/>
      <c r="H190" s="59">
        <f t="shared" si="3"/>
        <v>0</v>
      </c>
    </row>
    <row r="191" spans="1:8" ht="30">
      <c r="A191" s="7"/>
      <c r="B191" s="50">
        <v>9</v>
      </c>
      <c r="C191" s="51" t="s">
        <v>133</v>
      </c>
      <c r="D191" s="54" t="s">
        <v>308</v>
      </c>
      <c r="E191" s="52" t="s">
        <v>47</v>
      </c>
      <c r="F191" s="61">
        <v>1</v>
      </c>
      <c r="G191" s="133"/>
      <c r="H191" s="59">
        <f t="shared" si="3"/>
        <v>0</v>
      </c>
    </row>
    <row r="192" spans="1:8" ht="15.75">
      <c r="A192" s="7"/>
      <c r="B192" s="50">
        <v>10</v>
      </c>
      <c r="C192" s="51" t="s">
        <v>136</v>
      </c>
      <c r="D192" s="51"/>
      <c r="E192" s="52" t="s">
        <v>9</v>
      </c>
      <c r="F192" s="61">
        <v>4.37</v>
      </c>
      <c r="G192" s="133"/>
      <c r="H192" s="59">
        <f t="shared" si="3"/>
        <v>0</v>
      </c>
    </row>
    <row r="193" spans="1:9" ht="15.75">
      <c r="A193" s="7"/>
      <c r="B193" s="50">
        <v>11</v>
      </c>
      <c r="C193" s="51" t="s">
        <v>178</v>
      </c>
      <c r="D193" s="51" t="s">
        <v>179</v>
      </c>
      <c r="E193" s="52" t="s">
        <v>9</v>
      </c>
      <c r="F193" s="61">
        <v>5.7</v>
      </c>
      <c r="G193" s="133"/>
      <c r="H193" s="59">
        <f t="shared" si="3"/>
        <v>0</v>
      </c>
    </row>
    <row r="194" spans="1:9" ht="30">
      <c r="A194" s="7"/>
      <c r="B194" s="260">
        <v>12</v>
      </c>
      <c r="C194" s="170" t="s">
        <v>311</v>
      </c>
      <c r="D194" s="161" t="s">
        <v>323</v>
      </c>
      <c r="E194" s="171" t="s">
        <v>314</v>
      </c>
      <c r="F194" s="261">
        <v>1</v>
      </c>
      <c r="G194" s="44"/>
      <c r="H194" s="59">
        <f t="shared" si="3"/>
        <v>0</v>
      </c>
    </row>
    <row r="195" spans="1:9" ht="15.75">
      <c r="A195" s="7"/>
      <c r="B195" s="50">
        <v>13</v>
      </c>
      <c r="C195" s="51" t="s">
        <v>313</v>
      </c>
      <c r="D195" s="51" t="s">
        <v>176</v>
      </c>
      <c r="E195" s="52" t="s">
        <v>9</v>
      </c>
      <c r="F195" s="61">
        <f>9.89-0.6</f>
        <v>9.2900000000000009</v>
      </c>
      <c r="G195" s="133"/>
      <c r="H195" s="59">
        <f t="shared" si="3"/>
        <v>0</v>
      </c>
    </row>
    <row r="196" spans="1:9" ht="15.75">
      <c r="B196" s="231"/>
      <c r="C196" s="45"/>
      <c r="D196" s="131"/>
      <c r="E196" s="45"/>
      <c r="F196" s="45"/>
      <c r="G196" s="64"/>
      <c r="H196" s="59"/>
      <c r="I196" s="232"/>
    </row>
    <row r="197" spans="1:9" ht="15.75">
      <c r="B197" s="231"/>
      <c r="C197" s="45"/>
      <c r="D197" s="81"/>
      <c r="E197" s="65"/>
      <c r="F197" s="65"/>
      <c r="G197" s="60" t="s">
        <v>200</v>
      </c>
      <c r="H197" s="266">
        <f>SUM(H8:H196)/2</f>
        <v>0</v>
      </c>
    </row>
    <row r="198" spans="1:9" ht="15.75">
      <c r="B198" s="231"/>
      <c r="C198" s="45"/>
      <c r="D198" s="81"/>
      <c r="E198" s="65"/>
      <c r="F198" s="65"/>
      <c r="G198" s="60" t="s">
        <v>201</v>
      </c>
      <c r="H198" s="66">
        <f>ROUNDDOWN(H197,-5)</f>
        <v>0</v>
      </c>
    </row>
    <row r="199" spans="1:9" ht="15.75">
      <c r="B199" s="231"/>
      <c r="C199" s="45"/>
      <c r="D199" s="81"/>
      <c r="E199" s="65"/>
      <c r="F199" s="65"/>
      <c r="G199" s="60" t="s">
        <v>150</v>
      </c>
      <c r="H199" s="66">
        <f>H198</f>
        <v>0</v>
      </c>
    </row>
    <row r="200" spans="1:9" ht="15.75">
      <c r="B200" s="231"/>
      <c r="C200" s="45"/>
      <c r="D200" s="81"/>
      <c r="E200" s="65"/>
      <c r="F200" s="65"/>
      <c r="G200" s="60" t="s">
        <v>202</v>
      </c>
      <c r="H200" s="66">
        <f>H199*0.1</f>
        <v>0</v>
      </c>
    </row>
    <row r="201" spans="1:9" ht="16.5" thickBot="1">
      <c r="B201" s="233"/>
      <c r="C201" s="234"/>
      <c r="D201" s="82"/>
      <c r="E201" s="68"/>
      <c r="F201" s="68"/>
      <c r="G201" s="67" t="s">
        <v>203</v>
      </c>
      <c r="H201" s="69">
        <f>H199+H200</f>
        <v>0</v>
      </c>
    </row>
    <row r="202" spans="1:9" ht="15.75" thickTop="1"/>
  </sheetData>
  <mergeCells count="1">
    <mergeCell ref="E4:H4"/>
  </mergeCells>
  <printOptions horizontalCentered="1"/>
  <pageMargins left="0.14000000000000001" right="0.13" top="0.28999999999999998" bottom="0.2" header="0.34" footer="0.2"/>
  <pageSetup paperSize="9" scale="49" orientation="portrait" horizontalDpi="4294967292" r:id="rId1"/>
  <rowBreaks count="2" manualBreakCount="2">
    <brk id="104" min="1" max="7" man="1"/>
    <brk id="175" min="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4"/>
  <sheetViews>
    <sheetView tabSelected="1" view="pageBreakPreview" topLeftCell="A160" zoomScale="85" zoomScaleNormal="85" zoomScaleSheetLayoutView="85" workbookViewId="0">
      <selection activeCell="H187" sqref="H187"/>
    </sheetView>
  </sheetViews>
  <sheetFormatPr defaultRowHeight="15"/>
  <cols>
    <col min="1" max="1" width="5" style="221" customWidth="1"/>
    <col min="2" max="2" width="9.140625" style="239"/>
    <col min="3" max="3" width="36" style="239" customWidth="1"/>
    <col min="4" max="4" width="71.28515625" style="239" hidden="1" customWidth="1"/>
    <col min="5" max="5" width="9.85546875" style="239" customWidth="1"/>
    <col min="6" max="6" width="12" style="239" bestFit="1" customWidth="1"/>
    <col min="7" max="8" width="21.5703125" style="89" customWidth="1"/>
    <col min="9" max="9" width="22.85546875" style="221" customWidth="1"/>
    <col min="10" max="13" width="0" style="221" hidden="1" customWidth="1"/>
    <col min="14" max="14" width="5.5703125" style="221" hidden="1" customWidth="1"/>
    <col min="15" max="16384" width="9.140625" style="221"/>
  </cols>
  <sheetData>
    <row r="2" spans="2:8" ht="15.75">
      <c r="B2" s="88" t="s">
        <v>0</v>
      </c>
      <c r="C2" s="237"/>
      <c r="D2" s="238"/>
      <c r="E2" s="238"/>
    </row>
    <row r="3" spans="2:8" ht="15.75">
      <c r="B3" s="88" t="s">
        <v>271</v>
      </c>
      <c r="C3" s="237"/>
      <c r="D3" s="238"/>
      <c r="E3" s="238"/>
    </row>
    <row r="4" spans="2:8" ht="15.75">
      <c r="B4" s="88" t="s">
        <v>1</v>
      </c>
      <c r="C4" s="237"/>
      <c r="D4" s="238"/>
      <c r="E4" s="282" t="s">
        <v>273</v>
      </c>
      <c r="F4" s="282"/>
      <c r="G4" s="282"/>
      <c r="H4" s="282"/>
    </row>
    <row r="5" spans="2:8" ht="15.75" thickBot="1">
      <c r="B5" s="238"/>
      <c r="C5" s="238"/>
      <c r="D5" s="238"/>
      <c r="E5" s="90"/>
      <c r="F5" s="91"/>
      <c r="G5" s="91"/>
      <c r="H5" s="91"/>
    </row>
    <row r="6" spans="2:8" ht="34.5" customHeight="1" thickTop="1" thickBot="1">
      <c r="B6" s="92" t="s">
        <v>2</v>
      </c>
      <c r="C6" s="93" t="s">
        <v>3</v>
      </c>
      <c r="D6" s="93" t="s">
        <v>156</v>
      </c>
      <c r="E6" s="94" t="s">
        <v>4</v>
      </c>
      <c r="F6" s="94" t="s">
        <v>157</v>
      </c>
      <c r="G6" s="29" t="s">
        <v>5</v>
      </c>
      <c r="H6" s="30" t="s">
        <v>154</v>
      </c>
    </row>
    <row r="7" spans="2:8" ht="15.75" thickTop="1">
      <c r="B7" s="95"/>
      <c r="C7" s="96"/>
      <c r="D7" s="96"/>
      <c r="E7" s="97"/>
      <c r="F7" s="86"/>
      <c r="G7" s="98"/>
      <c r="H7" s="99"/>
    </row>
    <row r="8" spans="2:8" ht="15.75">
      <c r="B8" s="100" t="s">
        <v>6</v>
      </c>
      <c r="C8" s="101" t="s">
        <v>7</v>
      </c>
      <c r="D8" s="101"/>
      <c r="E8" s="86"/>
      <c r="F8" s="86"/>
      <c r="G8" s="48"/>
      <c r="H8" s="102">
        <f>SUM(H9:H14)</f>
        <v>7061503.9550000001</v>
      </c>
    </row>
    <row r="9" spans="2:8">
      <c r="B9" s="293">
        <v>1</v>
      </c>
      <c r="C9" s="294" t="s">
        <v>8</v>
      </c>
      <c r="D9" s="294"/>
      <c r="E9" s="295" t="s">
        <v>9</v>
      </c>
      <c r="F9" s="296">
        <v>43</v>
      </c>
      <c r="G9" s="297">
        <v>24022.184999999998</v>
      </c>
      <c r="H9" s="298">
        <f>F9*G9</f>
        <v>1032953.9549999998</v>
      </c>
    </row>
    <row r="10" spans="2:8">
      <c r="B10" s="293">
        <v>2</v>
      </c>
      <c r="C10" s="294" t="s">
        <v>10</v>
      </c>
      <c r="D10" s="294"/>
      <c r="E10" s="295" t="s">
        <v>11</v>
      </c>
      <c r="F10" s="296">
        <v>1</v>
      </c>
      <c r="G10" s="297">
        <v>1842500.0000000002</v>
      </c>
      <c r="H10" s="298">
        <f>F10*G10</f>
        <v>1842500.0000000002</v>
      </c>
    </row>
    <row r="11" spans="2:8">
      <c r="B11" s="293">
        <v>3</v>
      </c>
      <c r="C11" s="294" t="s">
        <v>12</v>
      </c>
      <c r="D11" s="294"/>
      <c r="E11" s="295" t="s">
        <v>11</v>
      </c>
      <c r="F11" s="296">
        <v>1</v>
      </c>
      <c r="G11" s="297">
        <v>1856250</v>
      </c>
      <c r="H11" s="298">
        <f t="shared" ref="H10:H81" si="0">F11*G11</f>
        <v>1856250</v>
      </c>
    </row>
    <row r="12" spans="2:8">
      <c r="B12" s="293">
        <v>4</v>
      </c>
      <c r="C12" s="294" t="s">
        <v>13</v>
      </c>
      <c r="D12" s="294"/>
      <c r="E12" s="295" t="s">
        <v>11</v>
      </c>
      <c r="F12" s="296">
        <v>1</v>
      </c>
      <c r="G12" s="297">
        <v>742500.00000000012</v>
      </c>
      <c r="H12" s="298">
        <f t="shared" si="0"/>
        <v>742500.00000000012</v>
      </c>
    </row>
    <row r="13" spans="2:8">
      <c r="B13" s="103">
        <v>5</v>
      </c>
      <c r="C13" s="85" t="s">
        <v>87</v>
      </c>
      <c r="D13" s="85"/>
      <c r="E13" s="86"/>
      <c r="F13" s="87"/>
      <c r="G13" s="75"/>
      <c r="H13" s="104">
        <f t="shared" si="0"/>
        <v>0</v>
      </c>
    </row>
    <row r="14" spans="2:8">
      <c r="B14" s="299" t="s">
        <v>14</v>
      </c>
      <c r="C14" s="294" t="s">
        <v>155</v>
      </c>
      <c r="D14" s="294" t="s">
        <v>159</v>
      </c>
      <c r="E14" s="295" t="s">
        <v>15</v>
      </c>
      <c r="F14" s="296">
        <v>156</v>
      </c>
      <c r="G14" s="297">
        <v>10175</v>
      </c>
      <c r="H14" s="298">
        <f t="shared" si="0"/>
        <v>1587300</v>
      </c>
    </row>
    <row r="15" spans="2:8">
      <c r="B15" s="103"/>
      <c r="C15" s="85"/>
      <c r="D15" s="85"/>
      <c r="E15" s="86"/>
      <c r="F15" s="87"/>
      <c r="G15" s="75"/>
      <c r="H15" s="104">
        <f t="shared" si="0"/>
        <v>0</v>
      </c>
    </row>
    <row r="16" spans="2:8" ht="15.75">
      <c r="B16" s="100" t="s">
        <v>16</v>
      </c>
      <c r="C16" s="106" t="s">
        <v>17</v>
      </c>
      <c r="D16" s="106"/>
      <c r="E16" s="86"/>
      <c r="F16" s="87"/>
      <c r="G16" s="75"/>
      <c r="H16" s="117">
        <f>SUM(H17:H21)</f>
        <v>2309942.5891038752</v>
      </c>
    </row>
    <row r="17" spans="2:8">
      <c r="B17" s="293">
        <v>1</v>
      </c>
      <c r="C17" s="294" t="s">
        <v>18</v>
      </c>
      <c r="D17" s="294"/>
      <c r="E17" s="295" t="s">
        <v>19</v>
      </c>
      <c r="F17" s="300">
        <v>9.6723844000000003</v>
      </c>
      <c r="G17" s="297">
        <v>55000.000000000007</v>
      </c>
      <c r="H17" s="298">
        <f t="shared" si="0"/>
        <v>531981.14200000011</v>
      </c>
    </row>
    <row r="18" spans="2:8">
      <c r="B18" s="293">
        <v>2</v>
      </c>
      <c r="C18" s="294" t="s">
        <v>230</v>
      </c>
      <c r="D18" s="294"/>
      <c r="E18" s="295" t="s">
        <v>19</v>
      </c>
      <c r="F18" s="300">
        <v>21.14949</v>
      </c>
      <c r="G18" s="297">
        <v>66000</v>
      </c>
      <c r="H18" s="298">
        <f t="shared" si="0"/>
        <v>1395866.34</v>
      </c>
    </row>
    <row r="19" spans="2:8">
      <c r="B19" s="293">
        <v>3</v>
      </c>
      <c r="C19" s="301" t="s">
        <v>20</v>
      </c>
      <c r="D19" s="302"/>
      <c r="E19" s="295" t="s">
        <v>19</v>
      </c>
      <c r="F19" s="300">
        <v>4.4486692000000003</v>
      </c>
      <c r="G19" s="297">
        <v>55000</v>
      </c>
      <c r="H19" s="298">
        <f t="shared" si="0"/>
        <v>244676.80600000001</v>
      </c>
    </row>
    <row r="20" spans="2:8">
      <c r="B20" s="293">
        <v>4</v>
      </c>
      <c r="C20" s="294" t="s">
        <v>88</v>
      </c>
      <c r="D20" s="294" t="s">
        <v>231</v>
      </c>
      <c r="E20" s="295" t="s">
        <v>19</v>
      </c>
      <c r="F20" s="300">
        <v>0.48838460000000006</v>
      </c>
      <c r="G20" s="297">
        <v>281373.125</v>
      </c>
      <c r="H20" s="298">
        <f t="shared" si="0"/>
        <v>137418.30110387501</v>
      </c>
    </row>
    <row r="21" spans="2:8">
      <c r="B21" s="103">
        <v>5</v>
      </c>
      <c r="C21" s="85" t="s">
        <v>89</v>
      </c>
      <c r="D21" s="108"/>
      <c r="E21" s="86" t="s">
        <v>19</v>
      </c>
      <c r="F21" s="107">
        <v>0</v>
      </c>
      <c r="G21" s="75">
        <v>680119.7857142858</v>
      </c>
      <c r="H21" s="104">
        <f t="shared" si="0"/>
        <v>0</v>
      </c>
    </row>
    <row r="22" spans="2:8">
      <c r="B22" s="103"/>
      <c r="C22" s="85"/>
      <c r="D22" s="85"/>
      <c r="E22" s="86"/>
      <c r="F22" s="87"/>
      <c r="G22" s="75"/>
      <c r="H22" s="104">
        <f t="shared" si="0"/>
        <v>0</v>
      </c>
    </row>
    <row r="23" spans="2:8" ht="15.75">
      <c r="B23" s="100" t="s">
        <v>22</v>
      </c>
      <c r="C23" s="106" t="s">
        <v>23</v>
      </c>
      <c r="D23" s="106"/>
      <c r="E23" s="86"/>
      <c r="F23" s="87"/>
      <c r="G23" s="75"/>
      <c r="H23" s="117">
        <f>SUM(H24:H25)</f>
        <v>440000</v>
      </c>
    </row>
    <row r="24" spans="2:8">
      <c r="B24" s="293">
        <v>1</v>
      </c>
      <c r="C24" s="294" t="s">
        <v>90</v>
      </c>
      <c r="D24" s="294"/>
      <c r="E24" s="295" t="s">
        <v>72</v>
      </c>
      <c r="F24" s="300">
        <v>10</v>
      </c>
      <c r="G24" s="297">
        <v>44000</v>
      </c>
      <c r="H24" s="298">
        <f t="shared" si="0"/>
        <v>440000</v>
      </c>
    </row>
    <row r="25" spans="2:8">
      <c r="B25" s="103"/>
      <c r="C25" s="85"/>
      <c r="D25" s="85"/>
      <c r="E25" s="86"/>
      <c r="F25" s="87"/>
      <c r="G25" s="75"/>
      <c r="H25" s="104">
        <f t="shared" si="0"/>
        <v>0</v>
      </c>
    </row>
    <row r="26" spans="2:8" ht="15.75">
      <c r="B26" s="100" t="s">
        <v>25</v>
      </c>
      <c r="C26" s="106" t="s">
        <v>26</v>
      </c>
      <c r="D26" s="106"/>
      <c r="E26" s="86"/>
      <c r="F26" s="87"/>
      <c r="G26" s="75"/>
      <c r="H26" s="117">
        <f>SUM(H27:H44)</f>
        <v>190353571.15587828</v>
      </c>
    </row>
    <row r="27" spans="2:8">
      <c r="B27" s="293">
        <v>1</v>
      </c>
      <c r="C27" s="294" t="s">
        <v>27</v>
      </c>
      <c r="D27" s="303" t="s">
        <v>163</v>
      </c>
      <c r="E27" s="295" t="s">
        <v>19</v>
      </c>
      <c r="F27" s="300">
        <v>3.5293000000000001</v>
      </c>
      <c r="G27" s="297">
        <v>3667568.0524394847</v>
      </c>
      <c r="H27" s="298">
        <f t="shared" si="0"/>
        <v>12943947.927474674</v>
      </c>
    </row>
    <row r="28" spans="2:8">
      <c r="B28" s="293">
        <v>2</v>
      </c>
      <c r="C28" s="294" t="s">
        <v>229</v>
      </c>
      <c r="D28" s="303" t="s">
        <v>163</v>
      </c>
      <c r="E28" s="295" t="s">
        <v>19</v>
      </c>
      <c r="F28" s="300">
        <v>1.6944151999999999</v>
      </c>
      <c r="G28" s="297">
        <v>2644654.9400601201</v>
      </c>
      <c r="H28" s="298">
        <f t="shared" si="0"/>
        <v>4481143.5291929562</v>
      </c>
    </row>
    <row r="29" spans="2:8">
      <c r="B29" s="293">
        <v>3</v>
      </c>
      <c r="C29" s="294" t="s">
        <v>152</v>
      </c>
      <c r="D29" s="303" t="s">
        <v>163</v>
      </c>
      <c r="E29" s="295" t="s">
        <v>19</v>
      </c>
      <c r="F29" s="300">
        <v>9.0365000000000002</v>
      </c>
      <c r="G29" s="297">
        <v>4169403.8067927901</v>
      </c>
      <c r="H29" s="298">
        <f t="shared" si="0"/>
        <v>37676817.500083052</v>
      </c>
    </row>
    <row r="30" spans="2:8">
      <c r="B30" s="293">
        <v>4</v>
      </c>
      <c r="C30" s="294" t="s">
        <v>93</v>
      </c>
      <c r="D30" s="303" t="s">
        <v>163</v>
      </c>
      <c r="E30" s="295" t="s">
        <v>19</v>
      </c>
      <c r="F30" s="300">
        <v>3.8519999999999999</v>
      </c>
      <c r="G30" s="297">
        <v>4169403.8067927901</v>
      </c>
      <c r="H30" s="298">
        <f t="shared" si="0"/>
        <v>16060543.463765826</v>
      </c>
    </row>
    <row r="31" spans="2:8">
      <c r="B31" s="293"/>
      <c r="C31" s="294" t="s">
        <v>232</v>
      </c>
      <c r="D31" s="303" t="s">
        <v>233</v>
      </c>
      <c r="E31" s="295" t="s">
        <v>19</v>
      </c>
      <c r="F31" s="300">
        <v>0.97875000000000001</v>
      </c>
      <c r="G31" s="297">
        <v>4169403.8067927901</v>
      </c>
      <c r="H31" s="298">
        <f t="shared" si="0"/>
        <v>4080803.9758984433</v>
      </c>
    </row>
    <row r="32" spans="2:8">
      <c r="B32" s="293">
        <v>5</v>
      </c>
      <c r="C32" s="294" t="s">
        <v>94</v>
      </c>
      <c r="D32" s="303" t="s">
        <v>163</v>
      </c>
      <c r="E32" s="295" t="s">
        <v>19</v>
      </c>
      <c r="F32" s="300">
        <v>6.5129999999999999</v>
      </c>
      <c r="G32" s="297">
        <v>4874291.0207373202</v>
      </c>
      <c r="H32" s="298">
        <f t="shared" si="0"/>
        <v>31746257.418062165</v>
      </c>
    </row>
    <row r="33" spans="2:12">
      <c r="B33" s="103">
        <v>6</v>
      </c>
      <c r="C33" s="85" t="s">
        <v>95</v>
      </c>
      <c r="D33" s="108" t="s">
        <v>164</v>
      </c>
      <c r="E33" s="86" t="s">
        <v>19</v>
      </c>
      <c r="F33" s="107">
        <v>0</v>
      </c>
      <c r="G33" s="75">
        <v>4316562.4509277912</v>
      </c>
      <c r="H33" s="104">
        <f t="shared" si="0"/>
        <v>0</v>
      </c>
      <c r="J33" s="221" t="s">
        <v>255</v>
      </c>
    </row>
    <row r="34" spans="2:12">
      <c r="B34" s="293">
        <v>7</v>
      </c>
      <c r="C34" s="294" t="s">
        <v>96</v>
      </c>
      <c r="D34" s="303" t="s">
        <v>163</v>
      </c>
      <c r="E34" s="295" t="s">
        <v>19</v>
      </c>
      <c r="F34" s="296">
        <v>2.87</v>
      </c>
      <c r="G34" s="297">
        <v>3583454.0951257134</v>
      </c>
      <c r="H34" s="298">
        <f t="shared" si="0"/>
        <v>10284513.253010798</v>
      </c>
      <c r="I34" s="306">
        <f>SUM(H35:H41)/19.73</f>
        <v>3163289.2530423808</v>
      </c>
      <c r="J34" s="221" t="s">
        <v>256</v>
      </c>
      <c r="K34" s="221">
        <f>1.7*0.2*0.3*0.5</f>
        <v>5.1000000000000004E-2</v>
      </c>
      <c r="L34" s="221">
        <f>0.2*0.3*1.7</f>
        <v>0.10199999999999999</v>
      </c>
    </row>
    <row r="35" spans="2:12">
      <c r="B35" s="293">
        <v>8</v>
      </c>
      <c r="C35" s="294" t="s">
        <v>234</v>
      </c>
      <c r="D35" s="303" t="s">
        <v>163</v>
      </c>
      <c r="E35" s="295" t="s">
        <v>19</v>
      </c>
      <c r="F35" s="300">
        <v>5.22</v>
      </c>
      <c r="G35" s="297">
        <v>1860046.9010179578</v>
      </c>
      <c r="H35" s="298">
        <f>F35*G35</f>
        <v>9709444.8233137392</v>
      </c>
      <c r="J35" s="221" t="s">
        <v>257</v>
      </c>
      <c r="K35" s="221">
        <f>0.2*0.4*5*0.5</f>
        <v>0.20000000000000004</v>
      </c>
      <c r="L35" s="221">
        <f>0.2*0.4*5</f>
        <v>0.40000000000000008</v>
      </c>
    </row>
    <row r="36" spans="2:12">
      <c r="B36" s="293"/>
      <c r="C36" s="294" t="s">
        <v>235</v>
      </c>
      <c r="D36" s="303" t="s">
        <v>163</v>
      </c>
      <c r="E36" s="295" t="s">
        <v>19</v>
      </c>
      <c r="F36" s="300">
        <v>5.9513999999999996</v>
      </c>
      <c r="G36" s="297">
        <v>3707903.7878055559</v>
      </c>
      <c r="H36" s="298">
        <f t="shared" si="0"/>
        <v>22067218.602745984</v>
      </c>
      <c r="J36" s="221" t="s">
        <v>257</v>
      </c>
      <c r="K36" s="221">
        <f>0.2*0.4*3.65*0.5</f>
        <v>0.14600000000000002</v>
      </c>
      <c r="L36" s="221">
        <f>0.2*0.4*3.65*1</f>
        <v>0.29200000000000004</v>
      </c>
    </row>
    <row r="37" spans="2:12">
      <c r="B37" s="293"/>
      <c r="C37" s="294" t="s">
        <v>236</v>
      </c>
      <c r="D37" s="303" t="s">
        <v>163</v>
      </c>
      <c r="E37" s="295" t="s">
        <v>19</v>
      </c>
      <c r="F37" s="300">
        <v>0.446376</v>
      </c>
      <c r="G37" s="297">
        <v>3241621.8843333335</v>
      </c>
      <c r="H37" s="298">
        <f t="shared" si="0"/>
        <v>1446982.210241176</v>
      </c>
      <c r="J37" s="221" t="s">
        <v>257</v>
      </c>
      <c r="K37" s="221">
        <f>3.65*0.2*0.4*0.5</f>
        <v>0.14599999999999999</v>
      </c>
      <c r="L37" s="221">
        <f>3.65*0.2*0.4</f>
        <v>0.29199999999999998</v>
      </c>
    </row>
    <row r="38" spans="2:12">
      <c r="B38" s="293"/>
      <c r="C38" s="294" t="s">
        <v>237</v>
      </c>
      <c r="D38" s="303" t="s">
        <v>163</v>
      </c>
      <c r="E38" s="295" t="s">
        <v>19</v>
      </c>
      <c r="F38" s="300">
        <v>5.7162600000000001</v>
      </c>
      <c r="G38" s="297">
        <v>3707903.7878055559</v>
      </c>
      <c r="H38" s="298">
        <f t="shared" si="0"/>
        <v>21195342.106081389</v>
      </c>
      <c r="J38" s="221" t="s">
        <v>259</v>
      </c>
      <c r="K38" s="221">
        <f>1*0.2*0.4*0.5</f>
        <v>4.0000000000000008E-2</v>
      </c>
      <c r="L38" s="221">
        <f>0.2*0.4*1*1</f>
        <v>8.0000000000000016E-2</v>
      </c>
    </row>
    <row r="39" spans="2:12">
      <c r="B39" s="293"/>
      <c r="C39" s="294" t="s">
        <v>238</v>
      </c>
      <c r="D39" s="303" t="s">
        <v>163</v>
      </c>
      <c r="E39" s="295" t="s">
        <v>19</v>
      </c>
      <c r="F39" s="300">
        <v>0.44636399999999998</v>
      </c>
      <c r="G39" s="297">
        <v>3241621.8843333335</v>
      </c>
      <c r="H39" s="298">
        <f t="shared" si="0"/>
        <v>1446943.3107785641</v>
      </c>
      <c r="J39" s="221" t="s">
        <v>260</v>
      </c>
      <c r="L39" s="221">
        <f>1.7*0.15*0.3*2</f>
        <v>0.153</v>
      </c>
    </row>
    <row r="40" spans="2:12">
      <c r="B40" s="293"/>
      <c r="C40" s="294" t="s">
        <v>239</v>
      </c>
      <c r="D40" s="303" t="s">
        <v>163</v>
      </c>
      <c r="E40" s="295" t="s">
        <v>19</v>
      </c>
      <c r="F40" s="300">
        <v>0.47092800000000001</v>
      </c>
      <c r="G40" s="297">
        <v>3707903.7878055559</v>
      </c>
      <c r="H40" s="298">
        <f t="shared" si="0"/>
        <v>1746155.714983695</v>
      </c>
      <c r="J40" s="221" t="s">
        <v>261</v>
      </c>
      <c r="L40" s="221">
        <f>0.2*0.4*4.5</f>
        <v>0.3600000000000001</v>
      </c>
    </row>
    <row r="41" spans="2:12">
      <c r="B41" s="293"/>
      <c r="C41" s="294" t="s">
        <v>240</v>
      </c>
      <c r="D41" s="303" t="s">
        <v>163</v>
      </c>
      <c r="E41" s="295" t="s">
        <v>19</v>
      </c>
      <c r="F41" s="296">
        <v>1.48062</v>
      </c>
      <c r="G41" s="297">
        <v>3241621.8843333335</v>
      </c>
      <c r="H41" s="298">
        <f t="shared" si="0"/>
        <v>4799610.1943816207</v>
      </c>
      <c r="J41" s="221" t="s">
        <v>262</v>
      </c>
      <c r="L41" s="221">
        <f>0.25*0.5*4.5*2</f>
        <v>1.125</v>
      </c>
    </row>
    <row r="42" spans="2:12">
      <c r="B42" s="293">
        <v>9</v>
      </c>
      <c r="C42" s="294" t="s">
        <v>98</v>
      </c>
      <c r="D42" s="303" t="s">
        <v>241</v>
      </c>
      <c r="E42" s="295" t="s">
        <v>19</v>
      </c>
      <c r="F42" s="296">
        <v>2.14</v>
      </c>
      <c r="G42" s="297">
        <v>4053672.0037000002</v>
      </c>
      <c r="H42" s="298">
        <f t="shared" si="0"/>
        <v>8674858.0879180003</v>
      </c>
      <c r="J42" s="221" t="s">
        <v>257</v>
      </c>
      <c r="L42" s="221">
        <f>0.2*0.4*4.5*2</f>
        <v>0.7200000000000002</v>
      </c>
    </row>
    <row r="43" spans="2:12" ht="45">
      <c r="B43" s="293">
        <v>10</v>
      </c>
      <c r="C43" s="304" t="s">
        <v>245</v>
      </c>
      <c r="D43" s="303"/>
      <c r="E43" s="295" t="s">
        <v>19</v>
      </c>
      <c r="F43" s="305">
        <v>0.38250000000000001</v>
      </c>
      <c r="G43" s="297">
        <v>4169403.8067927901</v>
      </c>
      <c r="H43" s="298">
        <f t="shared" si="0"/>
        <v>1594796.9560982422</v>
      </c>
    </row>
    <row r="44" spans="2:12">
      <c r="B44" s="293">
        <v>11</v>
      </c>
      <c r="C44" s="294" t="s">
        <v>251</v>
      </c>
      <c r="D44" s="303"/>
      <c r="E44" s="295" t="s">
        <v>19</v>
      </c>
      <c r="F44" s="296">
        <v>8.1692307692307703E-2</v>
      </c>
      <c r="G44" s="297">
        <v>4874291.0207373202</v>
      </c>
      <c r="H44" s="298">
        <f t="shared" si="0"/>
        <v>398192.08184792573</v>
      </c>
    </row>
    <row r="45" spans="2:12">
      <c r="B45" s="103"/>
      <c r="C45" s="85"/>
      <c r="D45" s="85"/>
      <c r="E45" s="86"/>
      <c r="F45" s="87"/>
      <c r="G45" s="75"/>
      <c r="H45" s="104">
        <f t="shared" si="0"/>
        <v>0</v>
      </c>
      <c r="J45" s="221" t="s">
        <v>258</v>
      </c>
      <c r="L45" s="221">
        <f>0.15*0.4*4.5</f>
        <v>0.27</v>
      </c>
    </row>
    <row r="46" spans="2:12" ht="15.75">
      <c r="B46" s="100" t="s">
        <v>28</v>
      </c>
      <c r="C46" s="106" t="s">
        <v>29</v>
      </c>
      <c r="D46" s="106"/>
      <c r="E46" s="86"/>
      <c r="F46" s="87"/>
      <c r="G46" s="75"/>
      <c r="H46" s="117">
        <f>SUM(H47:H72)</f>
        <v>42172137.338728353</v>
      </c>
      <c r="J46" s="221" t="s">
        <v>257</v>
      </c>
      <c r="L46" s="221">
        <f>0.2*0.4*5</f>
        <v>0.40000000000000008</v>
      </c>
    </row>
    <row r="47" spans="2:12" ht="15.75">
      <c r="B47" s="100"/>
      <c r="C47" s="106" t="s">
        <v>99</v>
      </c>
      <c r="D47" s="106"/>
      <c r="E47" s="86"/>
      <c r="F47" s="87"/>
      <c r="G47" s="75"/>
      <c r="H47" s="104">
        <f t="shared" si="0"/>
        <v>0</v>
      </c>
      <c r="J47" s="221" t="s">
        <v>263</v>
      </c>
    </row>
    <row r="48" spans="2:12" ht="30">
      <c r="B48" s="293">
        <v>1</v>
      </c>
      <c r="C48" s="294" t="s">
        <v>100</v>
      </c>
      <c r="D48" s="269" t="s">
        <v>317</v>
      </c>
      <c r="E48" s="295" t="s">
        <v>15</v>
      </c>
      <c r="F48" s="296">
        <v>4.5</v>
      </c>
      <c r="G48" s="297">
        <v>182122.11836070466</v>
      </c>
      <c r="H48" s="298">
        <f t="shared" si="0"/>
        <v>819549.53262317099</v>
      </c>
      <c r="J48" s="221" t="s">
        <v>256</v>
      </c>
      <c r="K48" s="221">
        <f>1.7*0.2*0.3*0.5</f>
        <v>5.1000000000000004E-2</v>
      </c>
      <c r="L48" s="221">
        <f>0.2*0.3*1.7</f>
        <v>0.10199999999999999</v>
      </c>
    </row>
    <row r="49" spans="2:12">
      <c r="B49" s="103">
        <v>2</v>
      </c>
      <c r="C49" s="85" t="s">
        <v>101</v>
      </c>
      <c r="D49" s="158"/>
      <c r="E49" s="86"/>
      <c r="F49" s="87"/>
      <c r="G49" s="75"/>
      <c r="H49" s="104">
        <f t="shared" si="0"/>
        <v>0</v>
      </c>
      <c r="J49" s="221" t="s">
        <v>257</v>
      </c>
      <c r="K49" s="221">
        <f>0.2*0.4*5*0.5</f>
        <v>0.20000000000000004</v>
      </c>
      <c r="L49" s="221">
        <f>0.2*0.4*5</f>
        <v>0.40000000000000008</v>
      </c>
    </row>
    <row r="50" spans="2:12">
      <c r="B50" s="293">
        <v>3</v>
      </c>
      <c r="C50" s="294" t="s">
        <v>102</v>
      </c>
      <c r="D50" s="307" t="s">
        <v>166</v>
      </c>
      <c r="E50" s="295" t="s">
        <v>15</v>
      </c>
      <c r="F50" s="296">
        <v>54.985378867000001</v>
      </c>
      <c r="G50" s="297">
        <v>165240.63836070464</v>
      </c>
      <c r="H50" s="298">
        <f t="shared" si="0"/>
        <v>9085819.1044882797</v>
      </c>
      <c r="J50" s="221" t="s">
        <v>257</v>
      </c>
      <c r="K50" s="221">
        <f>0.2*0.4*3.65*0.5</f>
        <v>0.14600000000000002</v>
      </c>
      <c r="L50" s="221">
        <f>0.2*0.4*3.65*1</f>
        <v>0.29200000000000004</v>
      </c>
    </row>
    <row r="51" spans="2:12">
      <c r="B51" s="293">
        <v>4</v>
      </c>
      <c r="C51" s="294" t="s">
        <v>103</v>
      </c>
      <c r="D51" s="307" t="s">
        <v>319</v>
      </c>
      <c r="E51" s="295" t="s">
        <v>15</v>
      </c>
      <c r="F51" s="296">
        <v>2.7731172659999999</v>
      </c>
      <c r="G51" s="297">
        <v>175088.16836070467</v>
      </c>
      <c r="H51" s="298">
        <f t="shared" si="0"/>
        <v>485540.02275338501</v>
      </c>
      <c r="J51" s="221" t="s">
        <v>257</v>
      </c>
      <c r="K51" s="221">
        <f>3.65*0.2*0.4*0.5</f>
        <v>0.14599999999999999</v>
      </c>
      <c r="L51" s="221">
        <f>3.65*0.2*0.4</f>
        <v>0.29199999999999998</v>
      </c>
    </row>
    <row r="52" spans="2:12">
      <c r="B52" s="293">
        <v>5</v>
      </c>
      <c r="C52" s="294" t="s">
        <v>104</v>
      </c>
      <c r="D52" s="307" t="s">
        <v>166</v>
      </c>
      <c r="E52" s="295" t="s">
        <v>15</v>
      </c>
      <c r="F52" s="296">
        <v>9.5839976869000019</v>
      </c>
      <c r="G52" s="297">
        <v>181142.45431162501</v>
      </c>
      <c r="H52" s="298">
        <f t="shared" si="0"/>
        <v>1736068.8631220034</v>
      </c>
      <c r="J52" s="221" t="s">
        <v>259</v>
      </c>
      <c r="K52" s="221">
        <f>1*0.2*0.4*0.5</f>
        <v>4.0000000000000008E-2</v>
      </c>
      <c r="L52" s="221">
        <f>0.2*0.4*1*1</f>
        <v>8.0000000000000016E-2</v>
      </c>
    </row>
    <row r="53" spans="2:12" ht="30">
      <c r="B53" s="293">
        <v>6</v>
      </c>
      <c r="C53" s="294" t="s">
        <v>266</v>
      </c>
      <c r="D53" s="269" t="s">
        <v>318</v>
      </c>
      <c r="E53" s="295" t="s">
        <v>9</v>
      </c>
      <c r="F53" s="296">
        <v>7.7</v>
      </c>
      <c r="G53" s="297">
        <v>28250.895690636284</v>
      </c>
      <c r="H53" s="298">
        <f t="shared" si="0"/>
        <v>217531.8968178994</v>
      </c>
    </row>
    <row r="54" spans="2:12" ht="30">
      <c r="B54" s="293">
        <v>7</v>
      </c>
      <c r="C54" s="294" t="s">
        <v>267</v>
      </c>
      <c r="D54" s="269" t="s">
        <v>317</v>
      </c>
      <c r="E54" s="295" t="s">
        <v>15</v>
      </c>
      <c r="F54" s="296">
        <v>2.5499999999999998</v>
      </c>
      <c r="G54" s="297">
        <v>182122.118360705</v>
      </c>
      <c r="H54" s="298">
        <f t="shared" si="0"/>
        <v>464411.40181979776</v>
      </c>
    </row>
    <row r="55" spans="2:12" ht="15.75">
      <c r="B55" s="100"/>
      <c r="C55" s="106" t="s">
        <v>105</v>
      </c>
      <c r="D55" s="159"/>
      <c r="E55" s="86"/>
      <c r="F55" s="87"/>
      <c r="G55" s="75">
        <v>0</v>
      </c>
      <c r="H55" s="104">
        <f t="shared" si="0"/>
        <v>0</v>
      </c>
      <c r="J55" s="221" t="s">
        <v>260</v>
      </c>
      <c r="L55" s="221">
        <f>1.7*0.15*0.3*2</f>
        <v>0.153</v>
      </c>
    </row>
    <row r="56" spans="2:12">
      <c r="B56" s="293">
        <v>1</v>
      </c>
      <c r="C56" s="294" t="s">
        <v>102</v>
      </c>
      <c r="D56" s="307" t="s">
        <v>166</v>
      </c>
      <c r="E56" s="295" t="s">
        <v>15</v>
      </c>
      <c r="F56" s="296">
        <v>54.879509729900001</v>
      </c>
      <c r="G56" s="297">
        <v>165240.63836070464</v>
      </c>
      <c r="H56" s="298">
        <f t="shared" si="0"/>
        <v>9068325.220691178</v>
      </c>
      <c r="J56" s="221" t="s">
        <v>261</v>
      </c>
      <c r="L56" s="221">
        <f>0.2*0.4*4.5</f>
        <v>0.3600000000000001</v>
      </c>
    </row>
    <row r="57" spans="2:12">
      <c r="B57" s="293">
        <v>2</v>
      </c>
      <c r="C57" s="294" t="s">
        <v>103</v>
      </c>
      <c r="D57" s="307" t="s">
        <v>319</v>
      </c>
      <c r="E57" s="295" t="s">
        <v>15</v>
      </c>
      <c r="F57" s="296">
        <v>2.7732250000000001</v>
      </c>
      <c r="G57" s="297">
        <v>175088.16836070467</v>
      </c>
      <c r="H57" s="298">
        <f t="shared" si="0"/>
        <v>485558.88570211525</v>
      </c>
      <c r="J57" s="221" t="s">
        <v>262</v>
      </c>
      <c r="L57" s="221">
        <f>0.25*0.5*4.5*1</f>
        <v>0.5625</v>
      </c>
    </row>
    <row r="58" spans="2:12">
      <c r="B58" s="293">
        <v>3</v>
      </c>
      <c r="C58" s="301" t="s">
        <v>104</v>
      </c>
      <c r="D58" s="307" t="s">
        <v>166</v>
      </c>
      <c r="E58" s="295" t="s">
        <v>15</v>
      </c>
      <c r="F58" s="296">
        <v>7.9472750000000003</v>
      </c>
      <c r="G58" s="297">
        <f>G52</f>
        <v>181142.45431162501</v>
      </c>
      <c r="H58" s="298">
        <f t="shared" si="0"/>
        <v>1439588.8985894197</v>
      </c>
      <c r="J58" s="221" t="s">
        <v>257</v>
      </c>
      <c r="L58" s="221">
        <f>0.2*0.4*4.5*2</f>
        <v>0.7200000000000002</v>
      </c>
    </row>
    <row r="59" spans="2:12" ht="15.75">
      <c r="B59" s="110"/>
      <c r="C59" s="55" t="s">
        <v>137</v>
      </c>
      <c r="D59" s="167"/>
      <c r="E59" s="86"/>
      <c r="F59" s="87"/>
      <c r="G59" s="75">
        <v>0</v>
      </c>
      <c r="H59" s="104">
        <f t="shared" si="0"/>
        <v>0</v>
      </c>
      <c r="J59" s="221" t="s">
        <v>258</v>
      </c>
      <c r="L59" s="221">
        <f>0.15*0.4*4.5</f>
        <v>0.27</v>
      </c>
    </row>
    <row r="60" spans="2:12">
      <c r="B60" s="308">
        <v>1</v>
      </c>
      <c r="C60" s="301" t="s">
        <v>102</v>
      </c>
      <c r="D60" s="307" t="s">
        <v>166</v>
      </c>
      <c r="E60" s="295" t="s">
        <v>15</v>
      </c>
      <c r="F60" s="296">
        <v>55.757553000000001</v>
      </c>
      <c r="G60" s="297">
        <v>165240.63836070464</v>
      </c>
      <c r="H60" s="298">
        <f t="shared" si="0"/>
        <v>9213413.6511508226</v>
      </c>
      <c r="J60" s="221" t="s">
        <v>260</v>
      </c>
      <c r="L60" s="221">
        <f>1*0.15*0.3</f>
        <v>4.4999999999999998E-2</v>
      </c>
    </row>
    <row r="61" spans="2:12">
      <c r="B61" s="308">
        <v>2</v>
      </c>
      <c r="C61" s="301" t="s">
        <v>103</v>
      </c>
      <c r="D61" s="307" t="s">
        <v>319</v>
      </c>
      <c r="E61" s="295" t="s">
        <v>15</v>
      </c>
      <c r="F61" s="296">
        <v>2.7732250000000001</v>
      </c>
      <c r="G61" s="297">
        <v>175088.16836070467</v>
      </c>
      <c r="H61" s="298">
        <f t="shared" si="0"/>
        <v>485558.88570211525</v>
      </c>
      <c r="J61" s="221" t="s">
        <v>257</v>
      </c>
      <c r="L61" s="221">
        <f>0.2*0.4*5</f>
        <v>0.40000000000000008</v>
      </c>
    </row>
    <row r="62" spans="2:12">
      <c r="B62" s="103"/>
      <c r="C62" s="85"/>
      <c r="D62" s="111"/>
      <c r="E62" s="86"/>
      <c r="F62" s="87"/>
      <c r="G62" s="75">
        <v>0</v>
      </c>
      <c r="H62" s="104">
        <f t="shared" si="0"/>
        <v>0</v>
      </c>
    </row>
    <row r="63" spans="2:12" ht="15.75">
      <c r="B63" s="100" t="s">
        <v>30</v>
      </c>
      <c r="C63" s="106" t="s">
        <v>31</v>
      </c>
      <c r="D63" s="109"/>
      <c r="E63" s="86"/>
      <c r="F63" s="87"/>
      <c r="G63" s="75">
        <v>0</v>
      </c>
      <c r="H63" s="104">
        <f t="shared" si="0"/>
        <v>0</v>
      </c>
      <c r="L63" s="221">
        <f>SUM(K34:L61)</f>
        <v>9.036500000000002</v>
      </c>
    </row>
    <row r="64" spans="2:12" ht="15.75">
      <c r="B64" s="100"/>
      <c r="C64" s="106" t="s">
        <v>99</v>
      </c>
      <c r="D64" s="109"/>
      <c r="E64" s="86"/>
      <c r="F64" s="87"/>
      <c r="G64" s="75">
        <v>0</v>
      </c>
      <c r="H64" s="104">
        <f t="shared" si="0"/>
        <v>0</v>
      </c>
    </row>
    <row r="65" spans="2:12">
      <c r="B65" s="293">
        <v>1</v>
      </c>
      <c r="C65" s="294" t="s">
        <v>103</v>
      </c>
      <c r="D65" s="307" t="s">
        <v>320</v>
      </c>
      <c r="E65" s="295" t="s">
        <v>15</v>
      </c>
      <c r="F65" s="296">
        <v>11.807600000000001</v>
      </c>
      <c r="G65" s="297">
        <v>176260.49336070466</v>
      </c>
      <c r="H65" s="298">
        <f t="shared" si="0"/>
        <v>2081213.4014058565</v>
      </c>
      <c r="J65" s="221" t="s">
        <v>264</v>
      </c>
    </row>
    <row r="66" spans="2:12">
      <c r="B66" s="293">
        <v>2</v>
      </c>
      <c r="C66" s="294" t="s">
        <v>106</v>
      </c>
      <c r="D66" s="307" t="s">
        <v>167</v>
      </c>
      <c r="E66" s="295" t="s">
        <v>15</v>
      </c>
      <c r="F66" s="296">
        <v>29.47</v>
      </c>
      <c r="G66" s="297">
        <v>26285.855690636283</v>
      </c>
      <c r="H66" s="298">
        <f t="shared" si="0"/>
        <v>774644.16720305127</v>
      </c>
      <c r="J66" s="221" t="s">
        <v>256</v>
      </c>
      <c r="K66" s="221">
        <f>1.7*0.2*0.3</f>
        <v>0.10200000000000001</v>
      </c>
      <c r="L66" s="221">
        <f>0.2*0.3*1.7</f>
        <v>0.10199999999999999</v>
      </c>
    </row>
    <row r="67" spans="2:12" ht="15.75">
      <c r="B67" s="309"/>
      <c r="C67" s="310" t="s">
        <v>105</v>
      </c>
      <c r="D67" s="311"/>
      <c r="E67" s="295"/>
      <c r="F67" s="296"/>
      <c r="G67" s="297">
        <v>0</v>
      </c>
      <c r="H67" s="298">
        <f t="shared" si="0"/>
        <v>0</v>
      </c>
      <c r="J67" s="221" t="s">
        <v>258</v>
      </c>
      <c r="K67" s="221">
        <f>0.15*0.4*5</f>
        <v>0.3</v>
      </c>
      <c r="L67" s="221">
        <f>0.15*0.4*5</f>
        <v>0.3</v>
      </c>
    </row>
    <row r="68" spans="2:12">
      <c r="B68" s="293">
        <v>1</v>
      </c>
      <c r="C68" s="294" t="s">
        <v>103</v>
      </c>
      <c r="D68" s="307" t="s">
        <v>320</v>
      </c>
      <c r="E68" s="295" t="s">
        <v>15</v>
      </c>
      <c r="F68" s="296">
        <v>11.807600000000001</v>
      </c>
      <c r="G68" s="297">
        <v>176260.49336070466</v>
      </c>
      <c r="H68" s="298">
        <f t="shared" si="0"/>
        <v>2081213.4014058565</v>
      </c>
      <c r="J68" s="221" t="s">
        <v>265</v>
      </c>
      <c r="K68" s="221">
        <f>0.15*0.3*3.65</f>
        <v>0.16424999999999998</v>
      </c>
      <c r="L68" s="221">
        <f>0.15*0.3*3.65</f>
        <v>0.16424999999999998</v>
      </c>
    </row>
    <row r="69" spans="2:12">
      <c r="B69" s="293">
        <v>2</v>
      </c>
      <c r="C69" s="294" t="s">
        <v>106</v>
      </c>
      <c r="D69" s="307" t="s">
        <v>167</v>
      </c>
      <c r="E69" s="295" t="s">
        <v>15</v>
      </c>
      <c r="F69" s="296">
        <v>30.337</v>
      </c>
      <c r="G69" s="297">
        <v>26285.855690636283</v>
      </c>
      <c r="H69" s="298">
        <f t="shared" si="0"/>
        <v>797434.00408683287</v>
      </c>
      <c r="J69" s="221" t="s">
        <v>258</v>
      </c>
      <c r="K69" s="221">
        <f>0.15*0.4*3.65</f>
        <v>0.219</v>
      </c>
      <c r="L69" s="221">
        <f>0.15*0.4*3.65</f>
        <v>0.219</v>
      </c>
    </row>
    <row r="70" spans="2:12" ht="15.75">
      <c r="B70" s="309"/>
      <c r="C70" s="310" t="s">
        <v>137</v>
      </c>
      <c r="D70" s="311"/>
      <c r="E70" s="295"/>
      <c r="F70" s="296"/>
      <c r="G70" s="297">
        <v>0</v>
      </c>
      <c r="H70" s="298">
        <f t="shared" si="0"/>
        <v>0</v>
      </c>
      <c r="J70" s="221" t="s">
        <v>260</v>
      </c>
      <c r="L70" s="221">
        <f>1.7*0.15*0.3</f>
        <v>7.6499999999999999E-2</v>
      </c>
    </row>
    <row r="71" spans="2:12">
      <c r="B71" s="293">
        <v>1</v>
      </c>
      <c r="C71" s="294" t="s">
        <v>103</v>
      </c>
      <c r="D71" s="307" t="s">
        <v>320</v>
      </c>
      <c r="E71" s="295" t="s">
        <v>15</v>
      </c>
      <c r="F71" s="296">
        <v>11.807600000000001</v>
      </c>
      <c r="G71" s="297">
        <v>176260.49336070466</v>
      </c>
      <c r="H71" s="298">
        <f t="shared" si="0"/>
        <v>2081213.4014058565</v>
      </c>
      <c r="J71" s="221" t="s">
        <v>261</v>
      </c>
      <c r="L71" s="221">
        <f>0.2*0.4*2*4.5</f>
        <v>0.7200000000000002</v>
      </c>
    </row>
    <row r="72" spans="2:12">
      <c r="B72" s="293">
        <v>2</v>
      </c>
      <c r="C72" s="294" t="s">
        <v>106</v>
      </c>
      <c r="D72" s="307" t="s">
        <v>167</v>
      </c>
      <c r="E72" s="295" t="s">
        <v>15</v>
      </c>
      <c r="F72" s="296">
        <v>32.529000000000003</v>
      </c>
      <c r="G72" s="297">
        <v>26285.855690636283</v>
      </c>
      <c r="H72" s="298">
        <f t="shared" si="0"/>
        <v>855052.5997607077</v>
      </c>
      <c r="J72" s="221" t="s">
        <v>258</v>
      </c>
      <c r="L72" s="221">
        <f>0.15*0.4*4.5</f>
        <v>0.27</v>
      </c>
    </row>
    <row r="73" spans="2:12">
      <c r="B73" s="103"/>
      <c r="C73" s="85"/>
      <c r="D73" s="111"/>
      <c r="E73" s="86"/>
      <c r="F73" s="87"/>
      <c r="G73" s="75"/>
      <c r="H73" s="104">
        <f t="shared" si="0"/>
        <v>0</v>
      </c>
      <c r="J73" s="221" t="s">
        <v>265</v>
      </c>
      <c r="L73" s="221">
        <f>0.15*0.3*4.5*2</f>
        <v>0.40499999999999997</v>
      </c>
    </row>
    <row r="74" spans="2:12">
      <c r="B74" s="103"/>
      <c r="C74" s="85"/>
      <c r="D74" s="111"/>
      <c r="E74" s="86"/>
      <c r="F74" s="87"/>
      <c r="G74" s="75"/>
      <c r="H74" s="104">
        <f t="shared" si="0"/>
        <v>0</v>
      </c>
      <c r="J74" s="221" t="s">
        <v>258</v>
      </c>
      <c r="L74" s="221">
        <f>0.15*0.4*4.5</f>
        <v>0.27</v>
      </c>
    </row>
    <row r="75" spans="2:12">
      <c r="B75" s="103"/>
      <c r="C75" s="85"/>
      <c r="D75" s="85"/>
      <c r="E75" s="86"/>
      <c r="F75" s="87"/>
      <c r="G75" s="75"/>
      <c r="H75" s="104">
        <f t="shared" si="0"/>
        <v>0</v>
      </c>
      <c r="J75" s="221" t="s">
        <v>258</v>
      </c>
      <c r="L75" s="221">
        <f>0.15*0.4*2*4.5</f>
        <v>0.54</v>
      </c>
    </row>
    <row r="76" spans="2:12" ht="15.75">
      <c r="B76" s="100" t="s">
        <v>32</v>
      </c>
      <c r="C76" s="106" t="s">
        <v>33</v>
      </c>
      <c r="D76" s="106"/>
      <c r="E76" s="86"/>
      <c r="F76" s="87"/>
      <c r="G76" s="75"/>
      <c r="H76" s="117">
        <f>SUM(H77:H80)</f>
        <v>22700245.86005</v>
      </c>
    </row>
    <row r="77" spans="2:12">
      <c r="B77" s="318">
        <v>1</v>
      </c>
      <c r="C77" s="304" t="s">
        <v>34</v>
      </c>
      <c r="D77" s="319" t="s">
        <v>304</v>
      </c>
      <c r="E77" s="312" t="s">
        <v>15</v>
      </c>
      <c r="F77" s="313">
        <v>162.91395499999999</v>
      </c>
      <c r="G77" s="297">
        <v>69300</v>
      </c>
      <c r="H77" s="298">
        <f t="shared" si="0"/>
        <v>11289937.081499999</v>
      </c>
    </row>
    <row r="78" spans="2:12">
      <c r="B78" s="293">
        <v>2</v>
      </c>
      <c r="C78" s="294" t="s">
        <v>107</v>
      </c>
      <c r="D78" s="319" t="s">
        <v>305</v>
      </c>
      <c r="E78" s="295" t="s">
        <v>9</v>
      </c>
      <c r="F78" s="296">
        <v>151.91</v>
      </c>
      <c r="G78" s="297">
        <v>23100.000000000004</v>
      </c>
      <c r="H78" s="298">
        <f t="shared" si="0"/>
        <v>3509121.0000000005</v>
      </c>
    </row>
    <row r="79" spans="2:12">
      <c r="B79" s="318">
        <v>3</v>
      </c>
      <c r="C79" s="304" t="s">
        <v>35</v>
      </c>
      <c r="D79" s="319" t="s">
        <v>306</v>
      </c>
      <c r="E79" s="312" t="s">
        <v>15</v>
      </c>
      <c r="F79" s="313">
        <v>18.373175</v>
      </c>
      <c r="G79" s="297">
        <v>96250</v>
      </c>
      <c r="H79" s="298">
        <f t="shared" si="0"/>
        <v>1768418.09375</v>
      </c>
    </row>
    <row r="80" spans="2:12">
      <c r="B80" s="293">
        <v>4</v>
      </c>
      <c r="C80" s="294" t="s">
        <v>36</v>
      </c>
      <c r="D80" s="319" t="s">
        <v>168</v>
      </c>
      <c r="E80" s="295" t="s">
        <v>15</v>
      </c>
      <c r="F80" s="296">
        <v>69.690564600000016</v>
      </c>
      <c r="G80" s="297">
        <v>88000</v>
      </c>
      <c r="H80" s="298">
        <f t="shared" si="0"/>
        <v>6132769.6848000018</v>
      </c>
    </row>
    <row r="81" spans="2:8">
      <c r="B81" s="103"/>
      <c r="C81" s="85"/>
      <c r="D81" s="85"/>
      <c r="E81" s="86"/>
      <c r="F81" s="87"/>
      <c r="G81" s="75"/>
      <c r="H81" s="104">
        <f t="shared" si="0"/>
        <v>0</v>
      </c>
    </row>
    <row r="82" spans="2:8" ht="15.75">
      <c r="B82" s="100" t="s">
        <v>37</v>
      </c>
      <c r="C82" s="106" t="s">
        <v>38</v>
      </c>
      <c r="D82" s="106"/>
      <c r="E82" s="86"/>
      <c r="F82" s="87"/>
      <c r="G82" s="75"/>
      <c r="H82" s="117">
        <f>SUM(H83:H88)</f>
        <v>99268859.865448982</v>
      </c>
    </row>
    <row r="83" spans="2:8" ht="30">
      <c r="B83" s="293">
        <v>1</v>
      </c>
      <c r="C83" s="294" t="s">
        <v>39</v>
      </c>
      <c r="D83" s="304" t="s">
        <v>172</v>
      </c>
      <c r="E83" s="295" t="s">
        <v>15</v>
      </c>
      <c r="F83" s="296">
        <v>340.23856666666671</v>
      </c>
      <c r="G83" s="297">
        <v>124025.777974674</v>
      </c>
      <c r="H83" s="298">
        <f t="shared" ref="H83:H145" si="1">F83*G83</f>
        <v>42198352.927821323</v>
      </c>
    </row>
    <row r="84" spans="2:8">
      <c r="B84" s="293">
        <v>2</v>
      </c>
      <c r="C84" s="294" t="s">
        <v>108</v>
      </c>
      <c r="D84" s="294" t="s">
        <v>169</v>
      </c>
      <c r="E84" s="295" t="s">
        <v>15</v>
      </c>
      <c r="F84" s="296">
        <v>19.86</v>
      </c>
      <c r="G84" s="297">
        <v>72552.734375</v>
      </c>
      <c r="H84" s="298">
        <f t="shared" si="1"/>
        <v>1440897.3046875</v>
      </c>
    </row>
    <row r="85" spans="2:8">
      <c r="B85" s="293">
        <v>3</v>
      </c>
      <c r="C85" s="294" t="s">
        <v>40</v>
      </c>
      <c r="D85" s="294" t="s">
        <v>170</v>
      </c>
      <c r="E85" s="295" t="s">
        <v>15</v>
      </c>
      <c r="F85" s="296">
        <v>724.72908333333339</v>
      </c>
      <c r="G85" s="297">
        <v>56943.104166666701</v>
      </c>
      <c r="H85" s="298">
        <f t="shared" si="1"/>
        <v>41268323.684862874</v>
      </c>
    </row>
    <row r="86" spans="2:8">
      <c r="B86" s="293">
        <v>4</v>
      </c>
      <c r="C86" s="294" t="s">
        <v>41</v>
      </c>
      <c r="D86" s="294" t="s">
        <v>171</v>
      </c>
      <c r="E86" s="295" t="s">
        <v>15</v>
      </c>
      <c r="F86" s="296">
        <v>708.14791666666679</v>
      </c>
      <c r="G86" s="297">
        <v>13199.8613756424</v>
      </c>
      <c r="H86" s="298">
        <f t="shared" si="1"/>
        <v>9347454.3334499672</v>
      </c>
    </row>
    <row r="87" spans="2:8">
      <c r="B87" s="293">
        <v>5</v>
      </c>
      <c r="C87" s="294" t="s">
        <v>246</v>
      </c>
      <c r="D87" s="294" t="s">
        <v>170</v>
      </c>
      <c r="E87" s="295" t="s">
        <v>15</v>
      </c>
      <c r="F87" s="296">
        <v>51.62</v>
      </c>
      <c r="G87" s="297">
        <v>70436.4375</v>
      </c>
      <c r="H87" s="298">
        <f t="shared" si="1"/>
        <v>3635928.9037499996</v>
      </c>
    </row>
    <row r="88" spans="2:8">
      <c r="B88" s="293">
        <v>6</v>
      </c>
      <c r="C88" s="294" t="s">
        <v>268</v>
      </c>
      <c r="D88" s="294" t="s">
        <v>171</v>
      </c>
      <c r="E88" s="295" t="s">
        <v>15</v>
      </c>
      <c r="F88" s="296">
        <v>51.62</v>
      </c>
      <c r="G88" s="297">
        <v>26693.194708975716</v>
      </c>
      <c r="H88" s="298">
        <f t="shared" si="1"/>
        <v>1377902.7108773263</v>
      </c>
    </row>
    <row r="89" spans="2:8">
      <c r="B89" s="103"/>
      <c r="C89" s="85"/>
      <c r="D89" s="85"/>
      <c r="E89" s="86"/>
      <c r="F89" s="87"/>
      <c r="G89" s="75">
        <v>0</v>
      </c>
      <c r="H89" s="104">
        <f t="shared" si="1"/>
        <v>0</v>
      </c>
    </row>
    <row r="90" spans="2:8" ht="15.75">
      <c r="B90" s="100" t="s">
        <v>42</v>
      </c>
      <c r="C90" s="106" t="s">
        <v>43</v>
      </c>
      <c r="D90" s="106"/>
      <c r="E90" s="86"/>
      <c r="F90" s="87"/>
      <c r="G90" s="75">
        <v>0</v>
      </c>
      <c r="H90" s="117">
        <f>SUM(H91:H95)</f>
        <v>19211847.526200004</v>
      </c>
    </row>
    <row r="91" spans="2:8">
      <c r="B91" s="293">
        <v>1</v>
      </c>
      <c r="C91" s="294" t="s">
        <v>109</v>
      </c>
      <c r="D91" s="316" t="s">
        <v>315</v>
      </c>
      <c r="E91" s="295" t="s">
        <v>15</v>
      </c>
      <c r="F91" s="317">
        <v>51.341000000000001</v>
      </c>
      <c r="G91" s="297">
        <f>377068.242378623*0+'[17] Ruko 2 Lantai Kombinasi'!G79</f>
        <v>121275.00000000001</v>
      </c>
      <c r="H91" s="298">
        <f t="shared" si="1"/>
        <v>6226379.7750000013</v>
      </c>
    </row>
    <row r="92" spans="2:8">
      <c r="B92" s="293">
        <v>2</v>
      </c>
      <c r="C92" s="294" t="s">
        <v>110</v>
      </c>
      <c r="D92" s="307" t="s">
        <v>316</v>
      </c>
      <c r="E92" s="295" t="s">
        <v>15</v>
      </c>
      <c r="F92" s="317">
        <v>52.362000000000002</v>
      </c>
      <c r="G92" s="297">
        <f>377068.242378623*0+'[17] Ruko 2 Lantai Kombinasi'!G80</f>
        <v>197407.60000000003</v>
      </c>
      <c r="H92" s="298">
        <f t="shared" si="1"/>
        <v>10336656.751200002</v>
      </c>
    </row>
    <row r="93" spans="2:8">
      <c r="B93" s="293">
        <v>3</v>
      </c>
      <c r="C93" s="294" t="s">
        <v>146</v>
      </c>
      <c r="D93" s="294"/>
      <c r="E93" s="295" t="s">
        <v>9</v>
      </c>
      <c r="F93" s="317">
        <v>21.34</v>
      </c>
      <c r="G93" s="297">
        <f>377068.242378623*0+'[17] Ruko 2 Lantai Kombinasi'!G81</f>
        <v>83600</v>
      </c>
      <c r="H93" s="298">
        <f t="shared" si="1"/>
        <v>1784024</v>
      </c>
    </row>
    <row r="94" spans="2:8">
      <c r="B94" s="293">
        <v>4</v>
      </c>
      <c r="C94" s="294" t="s">
        <v>147</v>
      </c>
      <c r="D94" s="294"/>
      <c r="E94" s="295" t="s">
        <v>9</v>
      </c>
      <c r="F94" s="317">
        <v>10.210000000000001</v>
      </c>
      <c r="G94" s="297">
        <f>377068.242378623*0+'[17] Ruko 2 Lantai Kombinasi'!G82</f>
        <v>84700</v>
      </c>
      <c r="H94" s="298">
        <f t="shared" si="1"/>
        <v>864787.00000000012</v>
      </c>
    </row>
    <row r="95" spans="2:8" ht="15.75">
      <c r="B95" s="293">
        <v>5</v>
      </c>
      <c r="C95" s="294" t="s">
        <v>111</v>
      </c>
      <c r="D95" s="294"/>
      <c r="E95" s="295" t="s">
        <v>9</v>
      </c>
      <c r="F95" s="317">
        <v>0</v>
      </c>
      <c r="G95" s="315">
        <f>377068.242378623*0+'[17] Ruko 2 Lantai Kombinasi'!G83</f>
        <v>0</v>
      </c>
      <c r="H95" s="298">
        <f t="shared" si="1"/>
        <v>0</v>
      </c>
    </row>
    <row r="96" spans="2:8">
      <c r="B96" s="103"/>
      <c r="C96" s="85"/>
      <c r="D96" s="85"/>
      <c r="E96" s="86"/>
      <c r="F96" s="87"/>
      <c r="G96" s="75"/>
      <c r="H96" s="104">
        <f t="shared" si="1"/>
        <v>0</v>
      </c>
    </row>
    <row r="97" spans="2:8" ht="15.75">
      <c r="B97" s="100" t="s">
        <v>45</v>
      </c>
      <c r="C97" s="106" t="s">
        <v>46</v>
      </c>
      <c r="D97" s="106"/>
      <c r="E97" s="86"/>
      <c r="F97" s="87"/>
      <c r="G97" s="75"/>
      <c r="H97" s="117">
        <f>SUM(H99:H110)</f>
        <v>58779627.5</v>
      </c>
    </row>
    <row r="98" spans="2:8" ht="15.75">
      <c r="B98" s="100">
        <v>1</v>
      </c>
      <c r="C98" s="106" t="s">
        <v>112</v>
      </c>
      <c r="D98" s="106"/>
      <c r="E98" s="86"/>
      <c r="F98" s="87"/>
      <c r="G98" s="75"/>
      <c r="H98" s="104">
        <f t="shared" si="1"/>
        <v>0</v>
      </c>
    </row>
    <row r="99" spans="2:8" ht="47.25" customHeight="1">
      <c r="B99" s="293"/>
      <c r="C99" s="301" t="s">
        <v>113</v>
      </c>
      <c r="D99" s="314" t="s">
        <v>297</v>
      </c>
      <c r="E99" s="295" t="s">
        <v>48</v>
      </c>
      <c r="F99" s="296">
        <v>1</v>
      </c>
      <c r="G99" s="315">
        <v>13394383.200000001</v>
      </c>
      <c r="H99" s="298">
        <f t="shared" si="1"/>
        <v>13394383.200000001</v>
      </c>
    </row>
    <row r="100" spans="2:8" ht="15.75">
      <c r="B100" s="293"/>
      <c r="C100" s="301" t="s">
        <v>86</v>
      </c>
      <c r="D100" s="314" t="s">
        <v>298</v>
      </c>
      <c r="E100" s="295" t="s">
        <v>48</v>
      </c>
      <c r="F100" s="296">
        <v>3</v>
      </c>
      <c r="G100" s="315">
        <v>911240.00000000012</v>
      </c>
      <c r="H100" s="298">
        <f t="shared" si="1"/>
        <v>2733720.0000000005</v>
      </c>
    </row>
    <row r="101" spans="2:8" ht="46.5" customHeight="1">
      <c r="B101" s="293"/>
      <c r="C101" s="301" t="s">
        <v>114</v>
      </c>
      <c r="D101" s="314" t="s">
        <v>299</v>
      </c>
      <c r="E101" s="295" t="s">
        <v>48</v>
      </c>
      <c r="F101" s="296">
        <v>1</v>
      </c>
      <c r="G101" s="315">
        <v>6981081.7999999998</v>
      </c>
      <c r="H101" s="298">
        <f t="shared" si="1"/>
        <v>6981081.7999999998</v>
      </c>
    </row>
    <row r="102" spans="2:8" ht="54" customHeight="1">
      <c r="B102" s="293"/>
      <c r="C102" s="301" t="s">
        <v>115</v>
      </c>
      <c r="D102" s="314" t="s">
        <v>299</v>
      </c>
      <c r="E102" s="295" t="s">
        <v>48</v>
      </c>
      <c r="F102" s="296">
        <v>1</v>
      </c>
      <c r="G102" s="315">
        <v>5943410.0000000009</v>
      </c>
      <c r="H102" s="298">
        <f t="shared" si="1"/>
        <v>5943410.0000000009</v>
      </c>
    </row>
    <row r="103" spans="2:8" ht="45.75" customHeight="1">
      <c r="B103" s="293"/>
      <c r="C103" s="301" t="s">
        <v>134</v>
      </c>
      <c r="D103" s="314" t="s">
        <v>299</v>
      </c>
      <c r="E103" s="295" t="s">
        <v>48</v>
      </c>
      <c r="F103" s="296">
        <v>1</v>
      </c>
      <c r="G103" s="315">
        <v>6787550</v>
      </c>
      <c r="H103" s="298">
        <f t="shared" si="1"/>
        <v>6787550</v>
      </c>
    </row>
    <row r="104" spans="2:8" ht="45" customHeight="1">
      <c r="B104" s="293"/>
      <c r="C104" s="301" t="s">
        <v>140</v>
      </c>
      <c r="D104" s="314" t="s">
        <v>299</v>
      </c>
      <c r="E104" s="295" t="s">
        <v>48</v>
      </c>
      <c r="F104" s="296">
        <v>1</v>
      </c>
      <c r="G104" s="315">
        <v>14705157.500000002</v>
      </c>
      <c r="H104" s="298">
        <f>F104*G104</f>
        <v>14705157.500000002</v>
      </c>
    </row>
    <row r="105" spans="2:8">
      <c r="B105" s="293"/>
      <c r="C105" s="294"/>
      <c r="D105" s="294"/>
      <c r="E105" s="295"/>
      <c r="F105" s="302"/>
      <c r="G105" s="297"/>
      <c r="H105" s="298">
        <f t="shared" si="1"/>
        <v>0</v>
      </c>
    </row>
    <row r="106" spans="2:8" ht="15.75">
      <c r="B106" s="309">
        <v>2</v>
      </c>
      <c r="C106" s="310" t="s">
        <v>116</v>
      </c>
      <c r="D106" s="310"/>
      <c r="E106" s="295"/>
      <c r="F106" s="296"/>
      <c r="G106" s="315"/>
      <c r="H106" s="298">
        <f t="shared" si="1"/>
        <v>0</v>
      </c>
    </row>
    <row r="107" spans="2:8">
      <c r="B107" s="293"/>
      <c r="C107" s="294" t="s">
        <v>86</v>
      </c>
      <c r="D107" s="314" t="s">
        <v>307</v>
      </c>
      <c r="E107" s="295" t="s">
        <v>48</v>
      </c>
      <c r="F107" s="296">
        <v>3</v>
      </c>
      <c r="G107" s="297">
        <v>2343000</v>
      </c>
      <c r="H107" s="298">
        <f t="shared" si="1"/>
        <v>7029000</v>
      </c>
    </row>
    <row r="108" spans="2:8" ht="15.75">
      <c r="B108" s="100">
        <v>3</v>
      </c>
      <c r="C108" s="106" t="s">
        <v>49</v>
      </c>
      <c r="D108" s="106"/>
      <c r="E108" s="86"/>
      <c r="F108" s="87"/>
      <c r="G108" s="75">
        <v>0</v>
      </c>
      <c r="H108" s="104">
        <f t="shared" si="1"/>
        <v>0</v>
      </c>
    </row>
    <row r="109" spans="2:8">
      <c r="B109" s="299" t="s">
        <v>14</v>
      </c>
      <c r="C109" s="294" t="s">
        <v>51</v>
      </c>
      <c r="D109" s="303" t="s">
        <v>197</v>
      </c>
      <c r="E109" s="295" t="s">
        <v>50</v>
      </c>
      <c r="F109" s="296">
        <v>3</v>
      </c>
      <c r="G109" s="297">
        <v>326700</v>
      </c>
      <c r="H109" s="298">
        <f t="shared" si="1"/>
        <v>980100</v>
      </c>
    </row>
    <row r="110" spans="2:8">
      <c r="B110" s="299" t="s">
        <v>14</v>
      </c>
      <c r="C110" s="294" t="s">
        <v>52</v>
      </c>
      <c r="D110" s="303" t="s">
        <v>198</v>
      </c>
      <c r="E110" s="295" t="s">
        <v>50</v>
      </c>
      <c r="F110" s="296">
        <v>9</v>
      </c>
      <c r="G110" s="297">
        <v>25025.000000000004</v>
      </c>
      <c r="H110" s="298">
        <f t="shared" si="1"/>
        <v>225225.00000000003</v>
      </c>
    </row>
    <row r="111" spans="2:8">
      <c r="B111" s="103"/>
      <c r="C111" s="85"/>
      <c r="D111" s="85"/>
      <c r="E111" s="86"/>
      <c r="F111" s="87"/>
      <c r="G111" s="75">
        <v>0</v>
      </c>
      <c r="H111" s="104">
        <f t="shared" si="1"/>
        <v>0</v>
      </c>
    </row>
    <row r="112" spans="2:8" ht="15.75">
      <c r="B112" s="100" t="s">
        <v>53</v>
      </c>
      <c r="C112" s="106" t="s">
        <v>54</v>
      </c>
      <c r="D112" s="106"/>
      <c r="E112" s="86"/>
      <c r="F112" s="87"/>
      <c r="G112" s="75">
        <v>0</v>
      </c>
      <c r="H112" s="117">
        <f>SUM(H113:H117)</f>
        <v>19394392.804819997</v>
      </c>
    </row>
    <row r="113" spans="2:8">
      <c r="B113" s="293">
        <v>1</v>
      </c>
      <c r="C113" s="294" t="s">
        <v>55</v>
      </c>
      <c r="D113" s="303" t="s">
        <v>195</v>
      </c>
      <c r="E113" s="295" t="s">
        <v>15</v>
      </c>
      <c r="F113" s="296">
        <v>398.37275099999988</v>
      </c>
      <c r="G113" s="297">
        <v>16720</v>
      </c>
      <c r="H113" s="298">
        <f t="shared" si="1"/>
        <v>6660792.3967199977</v>
      </c>
    </row>
    <row r="114" spans="2:8">
      <c r="B114" s="293">
        <v>2</v>
      </c>
      <c r="C114" s="294" t="s">
        <v>56</v>
      </c>
      <c r="D114" s="303" t="s">
        <v>196</v>
      </c>
      <c r="E114" s="295" t="s">
        <v>15</v>
      </c>
      <c r="F114" s="296">
        <v>159.18254999999999</v>
      </c>
      <c r="G114" s="297">
        <v>38390</v>
      </c>
      <c r="H114" s="298">
        <f t="shared" si="1"/>
        <v>6111018.0944999997</v>
      </c>
    </row>
    <row r="115" spans="2:8">
      <c r="B115" s="293">
        <v>3</v>
      </c>
      <c r="C115" s="294" t="s">
        <v>57</v>
      </c>
      <c r="D115" s="303" t="s">
        <v>195</v>
      </c>
      <c r="E115" s="295" t="s">
        <v>15</v>
      </c>
      <c r="F115" s="296">
        <v>181.28712999999999</v>
      </c>
      <c r="G115" s="297">
        <v>16720</v>
      </c>
      <c r="H115" s="298">
        <f t="shared" si="1"/>
        <v>3031120.8136</v>
      </c>
    </row>
    <row r="116" spans="2:8">
      <c r="B116" s="293">
        <v>4</v>
      </c>
      <c r="C116" s="294" t="s">
        <v>117</v>
      </c>
      <c r="D116" s="294"/>
      <c r="E116" s="295" t="s">
        <v>9</v>
      </c>
      <c r="F116" s="296">
        <v>0</v>
      </c>
      <c r="G116" s="297">
        <v>0</v>
      </c>
      <c r="H116" s="298">
        <f t="shared" si="1"/>
        <v>0</v>
      </c>
    </row>
    <row r="117" spans="2:8">
      <c r="B117" s="293">
        <v>5</v>
      </c>
      <c r="C117" s="294" t="s">
        <v>56</v>
      </c>
      <c r="D117" s="303"/>
      <c r="E117" s="295" t="s">
        <v>15</v>
      </c>
      <c r="F117" s="296">
        <v>59.362999999999992</v>
      </c>
      <c r="G117" s="297">
        <f>38390*0+'[17] Ruko 2 Lantai Kombinasi'!$G$102</f>
        <v>60500.000000000007</v>
      </c>
      <c r="H117" s="298">
        <f t="shared" si="1"/>
        <v>3591461.5</v>
      </c>
    </row>
    <row r="118" spans="2:8">
      <c r="B118" s="103"/>
      <c r="C118" s="85"/>
      <c r="D118" s="85"/>
      <c r="E118" s="86"/>
      <c r="F118" s="87"/>
      <c r="G118" s="75"/>
      <c r="H118" s="104">
        <f t="shared" si="1"/>
        <v>0</v>
      </c>
    </row>
    <row r="119" spans="2:8" ht="15.75">
      <c r="B119" s="100" t="s">
        <v>58</v>
      </c>
      <c r="C119" s="106" t="s">
        <v>59</v>
      </c>
      <c r="D119" s="106"/>
      <c r="E119" s="86"/>
      <c r="F119" s="87"/>
      <c r="G119" s="75"/>
      <c r="H119" s="117">
        <f>SUM(H121:H140)</f>
        <v>24884078.54034999</v>
      </c>
    </row>
    <row r="120" spans="2:8">
      <c r="B120" s="103">
        <v>1</v>
      </c>
      <c r="C120" s="85" t="s">
        <v>118</v>
      </c>
      <c r="D120" s="85"/>
      <c r="E120" s="86"/>
      <c r="F120" s="87"/>
      <c r="G120" s="75"/>
      <c r="H120" s="104"/>
    </row>
    <row r="121" spans="2:8">
      <c r="B121" s="299" t="s">
        <v>14</v>
      </c>
      <c r="C121" s="294" t="s">
        <v>119</v>
      </c>
      <c r="D121" s="294" t="s">
        <v>182</v>
      </c>
      <c r="E121" s="295" t="s">
        <v>50</v>
      </c>
      <c r="F121" s="296">
        <v>3</v>
      </c>
      <c r="G121" s="297">
        <v>1644445.0000000002</v>
      </c>
      <c r="H121" s="298">
        <f t="shared" si="1"/>
        <v>4933335.0000000009</v>
      </c>
    </row>
    <row r="122" spans="2:8">
      <c r="B122" s="299" t="s">
        <v>14</v>
      </c>
      <c r="C122" s="294" t="s">
        <v>60</v>
      </c>
      <c r="D122" s="294" t="s">
        <v>183</v>
      </c>
      <c r="E122" s="295" t="s">
        <v>50</v>
      </c>
      <c r="F122" s="296">
        <v>3</v>
      </c>
      <c r="G122" s="297">
        <v>1030177.5</v>
      </c>
      <c r="H122" s="298">
        <f t="shared" si="1"/>
        <v>3090532.5</v>
      </c>
    </row>
    <row r="123" spans="2:8">
      <c r="B123" s="105" t="s">
        <v>14</v>
      </c>
      <c r="C123" s="85" t="s">
        <v>120</v>
      </c>
      <c r="D123" s="170" t="s">
        <v>310</v>
      </c>
      <c r="E123" s="86" t="s">
        <v>50</v>
      </c>
      <c r="F123" s="87">
        <v>3</v>
      </c>
      <c r="G123" s="278" t="s">
        <v>325</v>
      </c>
      <c r="H123" s="279"/>
    </row>
    <row r="124" spans="2:8">
      <c r="B124" s="105"/>
      <c r="C124" s="85"/>
      <c r="D124" s="85" t="s">
        <v>184</v>
      </c>
      <c r="E124" s="86"/>
      <c r="F124" s="87"/>
      <c r="G124" s="75"/>
      <c r="H124" s="104"/>
    </row>
    <row r="125" spans="2:8">
      <c r="B125" s="105"/>
      <c r="C125" s="85"/>
      <c r="D125" s="85" t="s">
        <v>185</v>
      </c>
      <c r="E125" s="86"/>
      <c r="F125" s="87"/>
      <c r="G125" s="75"/>
      <c r="H125" s="104"/>
    </row>
    <row r="126" spans="2:8">
      <c r="B126" s="105"/>
      <c r="C126" s="85"/>
      <c r="D126" s="85" t="s">
        <v>186</v>
      </c>
      <c r="E126" s="86"/>
      <c r="F126" s="87"/>
      <c r="G126" s="75"/>
      <c r="H126" s="104"/>
    </row>
    <row r="127" spans="2:8">
      <c r="B127" s="105"/>
      <c r="C127" s="85"/>
      <c r="D127" s="85" t="s">
        <v>187</v>
      </c>
      <c r="E127" s="86"/>
      <c r="F127" s="87"/>
      <c r="G127" s="75"/>
      <c r="H127" s="104"/>
    </row>
    <row r="128" spans="2:8">
      <c r="B128" s="299" t="s">
        <v>14</v>
      </c>
      <c r="C128" s="294" t="s">
        <v>121</v>
      </c>
      <c r="D128" s="294" t="s">
        <v>188</v>
      </c>
      <c r="E128" s="295" t="s">
        <v>50</v>
      </c>
      <c r="F128" s="296">
        <v>3</v>
      </c>
      <c r="G128" s="297">
        <v>118552.50000000001</v>
      </c>
      <c r="H128" s="298">
        <f t="shared" si="1"/>
        <v>355657.50000000006</v>
      </c>
    </row>
    <row r="129" spans="2:8">
      <c r="B129" s="299">
        <v>3</v>
      </c>
      <c r="C129" s="294" t="s">
        <v>61</v>
      </c>
      <c r="D129" s="294" t="s">
        <v>189</v>
      </c>
      <c r="E129" s="295" t="s">
        <v>50</v>
      </c>
      <c r="F129" s="296">
        <v>3</v>
      </c>
      <c r="G129" s="297">
        <v>185625.00000000003</v>
      </c>
      <c r="H129" s="298">
        <f>F129*G129</f>
        <v>556875.00000000012</v>
      </c>
    </row>
    <row r="130" spans="2:8">
      <c r="B130" s="299">
        <v>4</v>
      </c>
      <c r="C130" s="294" t="s">
        <v>62</v>
      </c>
      <c r="D130" s="294" t="s">
        <v>190</v>
      </c>
      <c r="E130" s="295" t="s">
        <v>50</v>
      </c>
      <c r="F130" s="296">
        <v>4</v>
      </c>
      <c r="G130" s="297">
        <v>192500</v>
      </c>
      <c r="H130" s="298">
        <f t="shared" si="1"/>
        <v>770000</v>
      </c>
    </row>
    <row r="131" spans="2:8">
      <c r="B131" s="293">
        <v>6</v>
      </c>
      <c r="C131" s="294" t="s">
        <v>63</v>
      </c>
      <c r="D131" s="319" t="s">
        <v>191</v>
      </c>
      <c r="E131" s="295"/>
      <c r="F131" s="296"/>
      <c r="G131" s="297"/>
      <c r="H131" s="298"/>
    </row>
    <row r="132" spans="2:8">
      <c r="B132" s="299" t="s">
        <v>14</v>
      </c>
      <c r="C132" s="294" t="s">
        <v>64</v>
      </c>
      <c r="D132" s="319"/>
      <c r="E132" s="295" t="s">
        <v>9</v>
      </c>
      <c r="F132" s="296">
        <v>42.519780000000004</v>
      </c>
      <c r="G132" s="297">
        <v>20350</v>
      </c>
      <c r="H132" s="298">
        <f t="shared" si="1"/>
        <v>865277.52300000004</v>
      </c>
    </row>
    <row r="133" spans="2:8">
      <c r="B133" s="105">
        <v>7</v>
      </c>
      <c r="C133" s="85" t="s">
        <v>65</v>
      </c>
      <c r="D133" s="51"/>
      <c r="E133" s="86"/>
      <c r="F133" s="87"/>
      <c r="G133" s="75"/>
      <c r="H133" s="104"/>
    </row>
    <row r="134" spans="2:8">
      <c r="B134" s="299" t="s">
        <v>14</v>
      </c>
      <c r="C134" s="294" t="s">
        <v>66</v>
      </c>
      <c r="D134" s="319" t="s">
        <v>192</v>
      </c>
      <c r="E134" s="295" t="s">
        <v>9</v>
      </c>
      <c r="F134" s="296">
        <v>0.63746999999999998</v>
      </c>
      <c r="G134" s="297">
        <v>45736.538124999999</v>
      </c>
      <c r="H134" s="298">
        <f t="shared" si="1"/>
        <v>29155.670958543749</v>
      </c>
    </row>
    <row r="135" spans="2:8">
      <c r="B135" s="299" t="s">
        <v>14</v>
      </c>
      <c r="C135" s="294" t="s">
        <v>122</v>
      </c>
      <c r="D135" s="319" t="s">
        <v>192</v>
      </c>
      <c r="E135" s="295" t="s">
        <v>9</v>
      </c>
      <c r="F135" s="296">
        <v>71.330369999999988</v>
      </c>
      <c r="G135" s="297">
        <v>40770.752124999999</v>
      </c>
      <c r="H135" s="298">
        <f t="shared" si="1"/>
        <v>2908192.8342545358</v>
      </c>
    </row>
    <row r="136" spans="2:8">
      <c r="B136" s="299" t="s">
        <v>14</v>
      </c>
      <c r="C136" s="294" t="s">
        <v>67</v>
      </c>
      <c r="D136" s="319" t="s">
        <v>192</v>
      </c>
      <c r="E136" s="295" t="s">
        <v>9</v>
      </c>
      <c r="F136" s="296">
        <v>109.38255000000001</v>
      </c>
      <c r="G136" s="297">
        <v>67743.438250000007</v>
      </c>
      <c r="H136" s="298">
        <f t="shared" si="1"/>
        <v>7409950.0215525385</v>
      </c>
    </row>
    <row r="137" spans="2:8">
      <c r="B137" s="299" t="s">
        <v>14</v>
      </c>
      <c r="C137" s="294" t="s">
        <v>68</v>
      </c>
      <c r="D137" s="319" t="s">
        <v>192</v>
      </c>
      <c r="E137" s="295" t="s">
        <v>9</v>
      </c>
      <c r="F137" s="296">
        <v>30.615000000000002</v>
      </c>
      <c r="G137" s="297">
        <v>93582.230624999997</v>
      </c>
      <c r="H137" s="298">
        <f t="shared" si="1"/>
        <v>2865019.9905843749</v>
      </c>
    </row>
    <row r="138" spans="2:8">
      <c r="B138" s="299" t="s">
        <v>14</v>
      </c>
      <c r="C138" s="294" t="s">
        <v>123</v>
      </c>
      <c r="D138" s="294" t="s">
        <v>193</v>
      </c>
      <c r="E138" s="295" t="s">
        <v>50</v>
      </c>
      <c r="F138" s="296">
        <v>1</v>
      </c>
      <c r="G138" s="297">
        <v>165082.5</v>
      </c>
      <c r="H138" s="298">
        <f t="shared" si="1"/>
        <v>165082.5</v>
      </c>
    </row>
    <row r="139" spans="2:8">
      <c r="B139" s="299" t="s">
        <v>14</v>
      </c>
      <c r="C139" s="294" t="s">
        <v>69</v>
      </c>
      <c r="D139" s="294" t="s">
        <v>194</v>
      </c>
      <c r="E139" s="295" t="s">
        <v>50</v>
      </c>
      <c r="F139" s="296">
        <v>2</v>
      </c>
      <c r="G139" s="297">
        <v>220000</v>
      </c>
      <c r="H139" s="298">
        <f t="shared" si="1"/>
        <v>440000</v>
      </c>
    </row>
    <row r="140" spans="2:8">
      <c r="B140" s="299" t="s">
        <v>14</v>
      </c>
      <c r="C140" s="294" t="s">
        <v>269</v>
      </c>
      <c r="D140" s="320" t="s">
        <v>309</v>
      </c>
      <c r="E140" s="295" t="s">
        <v>50</v>
      </c>
      <c r="F140" s="296">
        <v>1</v>
      </c>
      <c r="G140" s="297">
        <v>495000</v>
      </c>
      <c r="H140" s="298">
        <f t="shared" si="1"/>
        <v>495000</v>
      </c>
    </row>
    <row r="141" spans="2:8">
      <c r="B141" s="103"/>
      <c r="C141" s="85"/>
      <c r="D141" s="85"/>
      <c r="E141" s="86"/>
      <c r="F141" s="240"/>
      <c r="G141" s="75"/>
      <c r="H141" s="104"/>
    </row>
    <row r="142" spans="2:8" ht="15.75">
      <c r="B142" s="100" t="s">
        <v>70</v>
      </c>
      <c r="C142" s="106" t="s">
        <v>71</v>
      </c>
      <c r="D142" s="106"/>
      <c r="E142" s="86"/>
      <c r="F142" s="87"/>
      <c r="G142" s="75"/>
      <c r="H142" s="117">
        <f>SUM(H144:H160)</f>
        <v>25572178.676000003</v>
      </c>
    </row>
    <row r="143" spans="2:8">
      <c r="B143" s="103"/>
      <c r="C143" s="85"/>
      <c r="D143" s="85"/>
      <c r="E143" s="86"/>
      <c r="F143" s="87"/>
      <c r="G143" s="75"/>
      <c r="H143" s="104"/>
    </row>
    <row r="144" spans="2:8" ht="30">
      <c r="B144" s="318">
        <v>1</v>
      </c>
      <c r="C144" s="304" t="s">
        <v>124</v>
      </c>
      <c r="D144" s="304" t="s">
        <v>217</v>
      </c>
      <c r="E144" s="312" t="s">
        <v>72</v>
      </c>
      <c r="F144" s="313">
        <v>43</v>
      </c>
      <c r="G144" s="297">
        <v>228755.758</v>
      </c>
      <c r="H144" s="298">
        <f t="shared" si="1"/>
        <v>9836497.5940000005</v>
      </c>
    </row>
    <row r="145" spans="1:14" ht="45">
      <c r="B145" s="293">
        <v>2</v>
      </c>
      <c r="C145" s="294" t="s">
        <v>125</v>
      </c>
      <c r="D145" s="304" t="s">
        <v>218</v>
      </c>
      <c r="E145" s="312" t="s">
        <v>72</v>
      </c>
      <c r="F145" s="296">
        <v>4</v>
      </c>
      <c r="G145" s="297">
        <v>379483.25800000003</v>
      </c>
      <c r="H145" s="298">
        <f t="shared" si="1"/>
        <v>1517933.0320000001</v>
      </c>
    </row>
    <row r="146" spans="1:14" ht="30">
      <c r="B146" s="318">
        <v>3</v>
      </c>
      <c r="C146" s="294" t="s">
        <v>73</v>
      </c>
      <c r="D146" s="304" t="s">
        <v>219</v>
      </c>
      <c r="E146" s="312" t="s">
        <v>72</v>
      </c>
      <c r="F146" s="296">
        <v>12</v>
      </c>
      <c r="G146" s="297">
        <v>218272.285</v>
      </c>
      <c r="H146" s="298">
        <f t="shared" ref="H146:H160" si="2">F146*G146</f>
        <v>2619267.42</v>
      </c>
      <c r="N146" s="247">
        <f>100000/14400</f>
        <v>6.9444444444444446</v>
      </c>
    </row>
    <row r="147" spans="1:14" ht="30">
      <c r="B147" s="293">
        <v>4</v>
      </c>
      <c r="C147" s="304" t="s">
        <v>74</v>
      </c>
      <c r="D147" s="294" t="s">
        <v>220</v>
      </c>
      <c r="E147" s="312" t="s">
        <v>72</v>
      </c>
      <c r="F147" s="296">
        <v>1</v>
      </c>
      <c r="G147" s="297">
        <v>218272.285</v>
      </c>
      <c r="H147" s="298">
        <f t="shared" si="2"/>
        <v>218272.285</v>
      </c>
    </row>
    <row r="148" spans="1:14" ht="30">
      <c r="B148" s="318">
        <v>5</v>
      </c>
      <c r="C148" s="304" t="s">
        <v>126</v>
      </c>
      <c r="D148" s="294" t="s">
        <v>221</v>
      </c>
      <c r="E148" s="312" t="s">
        <v>72</v>
      </c>
      <c r="F148" s="296">
        <v>3</v>
      </c>
      <c r="G148" s="297">
        <v>218272.285</v>
      </c>
      <c r="H148" s="298">
        <f t="shared" si="2"/>
        <v>654816.85499999998</v>
      </c>
    </row>
    <row r="149" spans="1:14" ht="31.5" customHeight="1">
      <c r="B149" s="318">
        <v>6</v>
      </c>
      <c r="C149" s="294" t="s">
        <v>222</v>
      </c>
      <c r="D149" s="304" t="s">
        <v>223</v>
      </c>
      <c r="E149" s="312" t="s">
        <v>72</v>
      </c>
      <c r="F149" s="296">
        <v>3</v>
      </c>
      <c r="G149" s="297">
        <v>231846.22999999998</v>
      </c>
      <c r="H149" s="298">
        <f t="shared" si="2"/>
        <v>695538.69</v>
      </c>
    </row>
    <row r="150" spans="1:14">
      <c r="B150" s="293">
        <v>7</v>
      </c>
      <c r="C150" s="294" t="s">
        <v>75</v>
      </c>
      <c r="D150" s="294" t="s">
        <v>180</v>
      </c>
      <c r="E150" s="295" t="s">
        <v>50</v>
      </c>
      <c r="F150" s="296">
        <v>0</v>
      </c>
      <c r="G150" s="297">
        <v>13426.6</v>
      </c>
      <c r="H150" s="298">
        <f t="shared" si="2"/>
        <v>0</v>
      </c>
    </row>
    <row r="151" spans="1:14">
      <c r="B151" s="318">
        <v>8</v>
      </c>
      <c r="C151" s="294" t="s">
        <v>76</v>
      </c>
      <c r="D151" s="294" t="s">
        <v>180</v>
      </c>
      <c r="E151" s="295" t="s">
        <v>50</v>
      </c>
      <c r="F151" s="296">
        <v>9</v>
      </c>
      <c r="G151" s="297">
        <v>21905.4</v>
      </c>
      <c r="H151" s="298">
        <f t="shared" si="2"/>
        <v>197148.6</v>
      </c>
    </row>
    <row r="152" spans="1:14">
      <c r="B152" s="293">
        <v>9</v>
      </c>
      <c r="C152" s="294" t="s">
        <v>127</v>
      </c>
      <c r="D152" s="294" t="s">
        <v>180</v>
      </c>
      <c r="E152" s="295" t="s">
        <v>50</v>
      </c>
      <c r="F152" s="296">
        <v>4</v>
      </c>
      <c r="G152" s="297">
        <v>15193.2</v>
      </c>
      <c r="H152" s="298">
        <f t="shared" si="2"/>
        <v>60772.800000000003</v>
      </c>
    </row>
    <row r="153" spans="1:14">
      <c r="B153" s="318">
        <v>10</v>
      </c>
      <c r="C153" s="294" t="s">
        <v>77</v>
      </c>
      <c r="D153" s="294" t="s">
        <v>180</v>
      </c>
      <c r="E153" s="295" t="s">
        <v>50</v>
      </c>
      <c r="F153" s="296">
        <v>12</v>
      </c>
      <c r="G153" s="297">
        <v>20493</v>
      </c>
      <c r="H153" s="298">
        <f t="shared" si="2"/>
        <v>245916</v>
      </c>
    </row>
    <row r="154" spans="1:14">
      <c r="B154" s="293">
        <v>11</v>
      </c>
      <c r="C154" s="294" t="s">
        <v>224</v>
      </c>
      <c r="D154" s="294" t="s">
        <v>180</v>
      </c>
      <c r="E154" s="295" t="s">
        <v>50</v>
      </c>
      <c r="F154" s="296">
        <v>3</v>
      </c>
      <c r="G154" s="297">
        <v>40631.800000000003</v>
      </c>
      <c r="H154" s="298">
        <f t="shared" si="2"/>
        <v>121895.40000000001</v>
      </c>
    </row>
    <row r="155" spans="1:14" ht="30">
      <c r="B155" s="318">
        <v>12</v>
      </c>
      <c r="C155" s="304" t="s">
        <v>128</v>
      </c>
      <c r="D155" s="294" t="s">
        <v>225</v>
      </c>
      <c r="E155" s="295" t="s">
        <v>78</v>
      </c>
      <c r="F155" s="296">
        <v>1</v>
      </c>
      <c r="G155" s="297">
        <v>110000</v>
      </c>
      <c r="H155" s="298">
        <f t="shared" si="2"/>
        <v>110000</v>
      </c>
    </row>
    <row r="156" spans="1:14" ht="30">
      <c r="B156" s="293">
        <v>13</v>
      </c>
      <c r="C156" s="294" t="s">
        <v>79</v>
      </c>
      <c r="D156" s="304" t="s">
        <v>242</v>
      </c>
      <c r="E156" s="295" t="s">
        <v>47</v>
      </c>
      <c r="F156" s="296">
        <v>1</v>
      </c>
      <c r="G156" s="297">
        <v>935000.00000000012</v>
      </c>
      <c r="H156" s="298">
        <f t="shared" si="2"/>
        <v>935000.00000000012</v>
      </c>
    </row>
    <row r="157" spans="1:14">
      <c r="A157" s="241"/>
      <c r="B157" s="318">
        <v>14</v>
      </c>
      <c r="C157" s="294" t="s">
        <v>129</v>
      </c>
      <c r="D157" s="321" t="s">
        <v>227</v>
      </c>
      <c r="E157" s="295" t="s">
        <v>47</v>
      </c>
      <c r="F157" s="296">
        <v>3</v>
      </c>
      <c r="G157" s="297">
        <v>935000.00000000012</v>
      </c>
      <c r="H157" s="298">
        <f t="shared" si="2"/>
        <v>2805000.0000000005</v>
      </c>
    </row>
    <row r="158" spans="1:14">
      <c r="A158" s="241"/>
      <c r="B158" s="293">
        <v>15</v>
      </c>
      <c r="C158" s="294" t="s">
        <v>80</v>
      </c>
      <c r="D158" s="294" t="s">
        <v>181</v>
      </c>
      <c r="E158" s="295" t="s">
        <v>78</v>
      </c>
      <c r="F158" s="296">
        <v>1</v>
      </c>
      <c r="G158" s="297">
        <v>385000.00000000006</v>
      </c>
      <c r="H158" s="298">
        <f t="shared" si="2"/>
        <v>385000.00000000006</v>
      </c>
    </row>
    <row r="159" spans="1:14">
      <c r="A159" s="241"/>
      <c r="B159" s="318">
        <v>16</v>
      </c>
      <c r="C159" s="294" t="s">
        <v>205</v>
      </c>
      <c r="D159" s="294" t="s">
        <v>206</v>
      </c>
      <c r="E159" s="295" t="s">
        <v>72</v>
      </c>
      <c r="F159" s="296">
        <v>3</v>
      </c>
      <c r="G159" s="297">
        <v>1430000</v>
      </c>
      <c r="H159" s="298">
        <f t="shared" si="2"/>
        <v>4290000</v>
      </c>
    </row>
    <row r="160" spans="1:14">
      <c r="A160" s="241"/>
      <c r="B160" s="293">
        <v>17</v>
      </c>
      <c r="C160" s="294" t="s">
        <v>228</v>
      </c>
      <c r="D160" s="294"/>
      <c r="E160" s="295" t="s">
        <v>72</v>
      </c>
      <c r="F160" s="296">
        <v>3</v>
      </c>
      <c r="G160" s="297">
        <v>293040</v>
      </c>
      <c r="H160" s="298">
        <f t="shared" si="2"/>
        <v>879120</v>
      </c>
    </row>
    <row r="161" spans="1:10">
      <c r="A161" s="241"/>
      <c r="B161" s="103"/>
      <c r="C161" s="85"/>
      <c r="D161" s="85"/>
      <c r="E161" s="86"/>
      <c r="F161" s="87"/>
      <c r="G161" s="75"/>
      <c r="H161" s="104"/>
    </row>
    <row r="162" spans="1:10" ht="15.75">
      <c r="A162" s="241"/>
      <c r="B162" s="100" t="s">
        <v>81</v>
      </c>
      <c r="C162" s="106" t="s">
        <v>82</v>
      </c>
      <c r="D162" s="106"/>
      <c r="E162" s="86"/>
      <c r="F162" s="87"/>
      <c r="G162" s="75"/>
      <c r="H162" s="117">
        <f>SUM(H163:H175)</f>
        <v>32783529.392450761</v>
      </c>
    </row>
    <row r="163" spans="1:10">
      <c r="A163" s="241"/>
      <c r="B163" s="293">
        <v>1</v>
      </c>
      <c r="C163" s="294" t="s">
        <v>83</v>
      </c>
      <c r="D163" s="294" t="s">
        <v>174</v>
      </c>
      <c r="E163" s="295" t="s">
        <v>47</v>
      </c>
      <c r="F163" s="296">
        <v>1</v>
      </c>
      <c r="G163" s="297">
        <v>2695000</v>
      </c>
      <c r="H163" s="298">
        <f t="shared" ref="H163:H175" si="3">F163*G163</f>
        <v>2695000</v>
      </c>
    </row>
    <row r="164" spans="1:10">
      <c r="A164" s="241"/>
      <c r="B164" s="293">
        <v>2</v>
      </c>
      <c r="C164" s="294" t="s">
        <v>84</v>
      </c>
      <c r="D164" s="294" t="s">
        <v>175</v>
      </c>
      <c r="E164" s="295" t="s">
        <v>47</v>
      </c>
      <c r="F164" s="296">
        <v>1</v>
      </c>
      <c r="G164" s="297">
        <v>2264968.2468461883</v>
      </c>
      <c r="H164" s="298">
        <f t="shared" si="3"/>
        <v>2264968.2468461883</v>
      </c>
    </row>
    <row r="165" spans="1:10">
      <c r="A165" s="241"/>
      <c r="B165" s="103">
        <v>3</v>
      </c>
      <c r="C165" s="40" t="s">
        <v>321</v>
      </c>
      <c r="D165" s="51" t="s">
        <v>322</v>
      </c>
      <c r="E165" s="86" t="s">
        <v>9</v>
      </c>
      <c r="F165" s="87">
        <v>26.977</v>
      </c>
      <c r="G165" s="75">
        <v>605000</v>
      </c>
      <c r="H165" s="104">
        <f t="shared" si="3"/>
        <v>16321085</v>
      </c>
    </row>
    <row r="166" spans="1:10">
      <c r="A166" s="241"/>
      <c r="B166" s="293">
        <v>4</v>
      </c>
      <c r="C166" s="294" t="s">
        <v>44</v>
      </c>
      <c r="D166" s="294" t="s">
        <v>243</v>
      </c>
      <c r="E166" s="295" t="s">
        <v>15</v>
      </c>
      <c r="F166" s="296">
        <v>30.599081999999999</v>
      </c>
      <c r="G166" s="297">
        <v>88000</v>
      </c>
      <c r="H166" s="298">
        <f t="shared" si="3"/>
        <v>2692719.216</v>
      </c>
    </row>
    <row r="167" spans="1:10">
      <c r="A167" s="241"/>
      <c r="B167" s="293">
        <v>5</v>
      </c>
      <c r="C167" s="294" t="s">
        <v>130</v>
      </c>
      <c r="D167" s="294" t="s">
        <v>243</v>
      </c>
      <c r="E167" s="295" t="s">
        <v>15</v>
      </c>
      <c r="F167" s="296">
        <v>8.319567266</v>
      </c>
      <c r="G167" s="297">
        <v>88000</v>
      </c>
      <c r="H167" s="298">
        <f t="shared" si="3"/>
        <v>732121.91940799996</v>
      </c>
    </row>
    <row r="168" spans="1:10" ht="39" customHeight="1">
      <c r="A168" s="115"/>
      <c r="B168" s="293">
        <v>6</v>
      </c>
      <c r="C168" s="304" t="s">
        <v>131</v>
      </c>
      <c r="D168" s="304" t="s">
        <v>177</v>
      </c>
      <c r="E168" s="312" t="s">
        <v>47</v>
      </c>
      <c r="F168" s="313">
        <v>3</v>
      </c>
      <c r="G168" s="297">
        <v>429000.00000000006</v>
      </c>
      <c r="H168" s="298">
        <f t="shared" si="3"/>
        <v>1287000.0000000002</v>
      </c>
    </row>
    <row r="169" spans="1:10" ht="30" customHeight="1">
      <c r="A169" s="115"/>
      <c r="B169" s="293">
        <v>7</v>
      </c>
      <c r="C169" s="304" t="s">
        <v>85</v>
      </c>
      <c r="D169" s="304"/>
      <c r="E169" s="312" t="s">
        <v>9</v>
      </c>
      <c r="F169" s="313">
        <v>63.69</v>
      </c>
      <c r="G169" s="297">
        <v>33000</v>
      </c>
      <c r="H169" s="298">
        <f t="shared" si="3"/>
        <v>2101770</v>
      </c>
    </row>
    <row r="170" spans="1:10">
      <c r="A170" s="115"/>
      <c r="B170" s="293">
        <v>8</v>
      </c>
      <c r="C170" s="304" t="s">
        <v>132</v>
      </c>
      <c r="D170" s="303" t="s">
        <v>173</v>
      </c>
      <c r="E170" s="312" t="s">
        <v>47</v>
      </c>
      <c r="F170" s="313">
        <v>1</v>
      </c>
      <c r="G170" s="297">
        <v>616343.75</v>
      </c>
      <c r="H170" s="298">
        <f t="shared" si="3"/>
        <v>616343.75</v>
      </c>
    </row>
    <row r="171" spans="1:10" ht="30">
      <c r="A171" s="115"/>
      <c r="B171" s="318">
        <v>9</v>
      </c>
      <c r="C171" s="304" t="s">
        <v>133</v>
      </c>
      <c r="D171" s="314" t="s">
        <v>308</v>
      </c>
      <c r="E171" s="312" t="s">
        <v>47</v>
      </c>
      <c r="F171" s="313">
        <v>1</v>
      </c>
      <c r="G171" s="297">
        <v>794062.5</v>
      </c>
      <c r="H171" s="298">
        <f t="shared" si="3"/>
        <v>794062.5</v>
      </c>
    </row>
    <row r="172" spans="1:10">
      <c r="A172" s="115"/>
      <c r="B172" s="318">
        <v>10</v>
      </c>
      <c r="C172" s="304" t="s">
        <v>136</v>
      </c>
      <c r="D172" s="304"/>
      <c r="E172" s="312" t="s">
        <v>9</v>
      </c>
      <c r="F172" s="313">
        <v>4.37</v>
      </c>
      <c r="G172" s="297">
        <v>33000</v>
      </c>
      <c r="H172" s="298">
        <f t="shared" si="3"/>
        <v>144210</v>
      </c>
    </row>
    <row r="173" spans="1:10">
      <c r="A173" s="115"/>
      <c r="B173" s="318">
        <v>11</v>
      </c>
      <c r="C173" s="304" t="s">
        <v>178</v>
      </c>
      <c r="D173" s="304" t="s">
        <v>179</v>
      </c>
      <c r="E173" s="312" t="s">
        <v>9</v>
      </c>
      <c r="F173" s="313">
        <v>5.7</v>
      </c>
      <c r="G173" s="297">
        <v>98289.256174836948</v>
      </c>
      <c r="H173" s="298">
        <f t="shared" si="3"/>
        <v>560248.76019657066</v>
      </c>
    </row>
    <row r="174" spans="1:10" s="200" customFormat="1" ht="30">
      <c r="A174" s="7"/>
      <c r="B174" s="322">
        <v>12</v>
      </c>
      <c r="C174" s="320" t="s">
        <v>311</v>
      </c>
      <c r="D174" s="269" t="s">
        <v>323</v>
      </c>
      <c r="E174" s="323" t="s">
        <v>314</v>
      </c>
      <c r="F174" s="324">
        <v>1</v>
      </c>
      <c r="G174" s="297">
        <v>275000</v>
      </c>
      <c r="H174" s="325">
        <f t="shared" si="3"/>
        <v>275000</v>
      </c>
      <c r="J174" s="223"/>
    </row>
    <row r="175" spans="1:10" s="200" customFormat="1" ht="15.75">
      <c r="A175" s="7"/>
      <c r="B175" s="326">
        <v>13</v>
      </c>
      <c r="C175" s="319" t="s">
        <v>313</v>
      </c>
      <c r="D175" s="319" t="s">
        <v>176</v>
      </c>
      <c r="E175" s="327" t="s">
        <v>9</v>
      </c>
      <c r="F175" s="328">
        <v>3.8</v>
      </c>
      <c r="G175" s="297">
        <v>605000</v>
      </c>
      <c r="H175" s="325">
        <f t="shared" si="3"/>
        <v>2299000</v>
      </c>
      <c r="J175" s="223"/>
    </row>
    <row r="176" spans="1:10">
      <c r="A176" s="115"/>
      <c r="B176" s="112"/>
      <c r="C176" s="111"/>
      <c r="D176" s="111"/>
      <c r="E176" s="113"/>
      <c r="F176" s="114"/>
      <c r="G176" s="64"/>
      <c r="H176" s="104"/>
    </row>
    <row r="177" spans="2:9">
      <c r="B177" s="242"/>
      <c r="C177" s="53"/>
      <c r="D177" s="53"/>
      <c r="E177" s="53"/>
      <c r="F177" s="53"/>
      <c r="G177" s="64"/>
      <c r="H177" s="104"/>
      <c r="I177" s="243"/>
    </row>
    <row r="178" spans="2:9" ht="15.75">
      <c r="B178" s="242"/>
      <c r="C178" s="53"/>
      <c r="D178" s="116"/>
      <c r="E178" s="65"/>
      <c r="F178" s="65"/>
      <c r="G178" s="116" t="s">
        <v>200</v>
      </c>
      <c r="H178" s="280">
        <f>SUM(H8:H177)/2</f>
        <v>544931915.20403016</v>
      </c>
    </row>
    <row r="179" spans="2:9" ht="15.75">
      <c r="B179" s="242"/>
      <c r="C179" s="53"/>
      <c r="D179" s="116"/>
      <c r="E179" s="65"/>
      <c r="F179" s="65"/>
      <c r="G179" s="116" t="s">
        <v>201</v>
      </c>
      <c r="H179" s="117">
        <f>ROUNDDOWN(H178,-5)</f>
        <v>544900000</v>
      </c>
    </row>
    <row r="180" spans="2:9" ht="15.75">
      <c r="B180" s="242"/>
      <c r="C180" s="53"/>
      <c r="D180" s="116"/>
      <c r="E180" s="65"/>
      <c r="F180" s="65"/>
      <c r="G180" s="116" t="s">
        <v>150</v>
      </c>
      <c r="H180" s="117">
        <f>H179</f>
        <v>544900000</v>
      </c>
    </row>
    <row r="181" spans="2:9" ht="15.75">
      <c r="B181" s="242"/>
      <c r="C181" s="53"/>
      <c r="D181" s="116"/>
      <c r="E181" s="65"/>
      <c r="F181" s="65"/>
      <c r="G181" s="116" t="s">
        <v>202</v>
      </c>
      <c r="H181" s="117">
        <f>H180*0.1</f>
        <v>54490000</v>
      </c>
    </row>
    <row r="182" spans="2:9" ht="16.5" thickBot="1">
      <c r="B182" s="244"/>
      <c r="C182" s="245"/>
      <c r="D182" s="118"/>
      <c r="E182" s="68"/>
      <c r="F182" s="68"/>
      <c r="G182" s="118" t="s">
        <v>203</v>
      </c>
      <c r="H182" s="119">
        <f>H180+H181</f>
        <v>599390000</v>
      </c>
    </row>
    <row r="183" spans="2:9" ht="15.75" thickTop="1"/>
    <row r="184" spans="2:9">
      <c r="G184" s="246"/>
      <c r="H184" s="120"/>
    </row>
  </sheetData>
  <mergeCells count="1">
    <mergeCell ref="E4:H4"/>
  </mergeCells>
  <printOptions horizontalCentered="1"/>
  <pageMargins left="0.2" right="0.2" top="0.25" bottom="0.25" header="0.3" footer="0.3"/>
  <pageSetup paperSize="9" scale="53" orientation="portrait" horizontalDpi="4294967292" r:id="rId1"/>
  <rowBreaks count="2" manualBreakCount="2">
    <brk id="80" min="1" max="7" man="1"/>
    <brk id="155" min="1" max="7" man="1"/>
  </rowBreaks>
  <colBreaks count="1" manualBreakCount="1">
    <brk id="10" max="16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5"/>
  <sheetViews>
    <sheetView view="pageBreakPreview" zoomScale="80" zoomScaleNormal="60" zoomScaleSheetLayoutView="80" workbookViewId="0">
      <selection activeCell="G159" sqref="G7:G159"/>
    </sheetView>
  </sheetViews>
  <sheetFormatPr defaultRowHeight="15.75"/>
  <cols>
    <col min="1" max="1" width="5" style="200" customWidth="1"/>
    <col min="2" max="2" width="9.140625" style="246"/>
    <col min="3" max="3" width="51" style="255" bestFit="1" customWidth="1"/>
    <col min="4" max="4" width="86.5703125" style="256" customWidth="1"/>
    <col min="5" max="5" width="8.42578125" style="246" customWidth="1"/>
    <col min="6" max="6" width="11.140625" style="246" customWidth="1"/>
    <col min="7" max="7" width="15.140625" style="70" customWidth="1"/>
    <col min="8" max="8" width="20.7109375" style="70" customWidth="1"/>
    <col min="9" max="10" width="9.140625" style="200"/>
    <col min="11" max="11" width="18.42578125" style="200" bestFit="1" customWidth="1"/>
    <col min="12" max="12" width="16.5703125" style="236" customWidth="1"/>
    <col min="13" max="15" width="9.140625" style="200"/>
    <col min="16" max="16" width="16.28515625" style="200" bestFit="1" customWidth="1"/>
    <col min="17" max="17" width="9.140625" style="200"/>
    <col min="18" max="18" width="16.28515625" style="200" bestFit="1" customWidth="1"/>
    <col min="19" max="16384" width="9.140625" style="200"/>
  </cols>
  <sheetData>
    <row r="2" spans="2:8">
      <c r="B2" s="25" t="s">
        <v>0</v>
      </c>
      <c r="C2" s="248"/>
      <c r="D2" s="249"/>
      <c r="E2" s="250"/>
      <c r="G2" s="76"/>
      <c r="H2" s="76"/>
    </row>
    <row r="3" spans="2:8">
      <c r="B3" s="25" t="s">
        <v>271</v>
      </c>
      <c r="C3" s="248"/>
      <c r="D3" s="249"/>
      <c r="E3" s="250"/>
      <c r="G3" s="76"/>
      <c r="H3" s="251"/>
    </row>
    <row r="4" spans="2:8">
      <c r="B4" s="25" t="s">
        <v>1</v>
      </c>
      <c r="C4" s="248"/>
      <c r="D4" s="249"/>
      <c r="E4" s="283" t="s">
        <v>270</v>
      </c>
      <c r="F4" s="283"/>
      <c r="G4" s="283"/>
      <c r="H4" s="283"/>
    </row>
    <row r="5" spans="2:8">
      <c r="B5" s="252"/>
      <c r="C5" s="253"/>
      <c r="D5" s="249"/>
      <c r="E5" s="127"/>
      <c r="F5" s="128"/>
      <c r="G5" s="71"/>
      <c r="H5" s="71"/>
    </row>
    <row r="6" spans="2:8" ht="32.25" thickBot="1">
      <c r="B6" s="17" t="s">
        <v>2</v>
      </c>
      <c r="C6" s="17" t="s">
        <v>3</v>
      </c>
      <c r="D6" s="129" t="s">
        <v>156</v>
      </c>
      <c r="E6" s="13" t="s">
        <v>4</v>
      </c>
      <c r="F6" s="13" t="s">
        <v>157</v>
      </c>
      <c r="G6" s="18" t="s">
        <v>5</v>
      </c>
      <c r="H6" s="19" t="s">
        <v>154</v>
      </c>
    </row>
    <row r="7" spans="2:8" ht="16.5" thickTop="1">
      <c r="B7" s="3"/>
      <c r="C7" s="78"/>
      <c r="D7" s="78"/>
      <c r="E7" s="3"/>
      <c r="F7" s="2"/>
      <c r="G7" s="72"/>
      <c r="H7" s="72"/>
    </row>
    <row r="8" spans="2:8">
      <c r="B8" s="14" t="s">
        <v>6</v>
      </c>
      <c r="C8" s="79" t="s">
        <v>7</v>
      </c>
      <c r="D8" s="130"/>
      <c r="E8" s="2"/>
      <c r="F8" s="2"/>
      <c r="G8" s="57"/>
      <c r="H8" s="73">
        <f>+SUM(H9:H14)</f>
        <v>0</v>
      </c>
    </row>
    <row r="9" spans="2:8">
      <c r="B9" s="2">
        <v>1</v>
      </c>
      <c r="C9" s="51" t="s">
        <v>8</v>
      </c>
      <c r="D9" s="51"/>
      <c r="E9" s="2" t="s">
        <v>9</v>
      </c>
      <c r="F9" s="36">
        <v>43</v>
      </c>
      <c r="G9" s="37"/>
      <c r="H9" s="37">
        <f t="shared" ref="H9:H40" si="0">F9*G9</f>
        <v>0</v>
      </c>
    </row>
    <row r="10" spans="2:8">
      <c r="B10" s="2">
        <v>2</v>
      </c>
      <c r="C10" s="51" t="s">
        <v>10</v>
      </c>
      <c r="D10" s="51"/>
      <c r="E10" s="2" t="s">
        <v>11</v>
      </c>
      <c r="F10" s="36">
        <v>1</v>
      </c>
      <c r="G10" s="37"/>
      <c r="H10" s="37">
        <f t="shared" si="0"/>
        <v>0</v>
      </c>
    </row>
    <row r="11" spans="2:8">
      <c r="B11" s="2">
        <v>3</v>
      </c>
      <c r="C11" s="51" t="s">
        <v>12</v>
      </c>
      <c r="D11" s="51"/>
      <c r="E11" s="2" t="s">
        <v>11</v>
      </c>
      <c r="F11" s="36">
        <v>1</v>
      </c>
      <c r="G11" s="37"/>
      <c r="H11" s="37">
        <f t="shared" si="0"/>
        <v>0</v>
      </c>
    </row>
    <row r="12" spans="2:8">
      <c r="B12" s="2">
        <v>4</v>
      </c>
      <c r="C12" s="51" t="s">
        <v>13</v>
      </c>
      <c r="D12" s="51"/>
      <c r="E12" s="2" t="s">
        <v>11</v>
      </c>
      <c r="F12" s="36">
        <v>1</v>
      </c>
      <c r="G12" s="37"/>
      <c r="H12" s="37">
        <f t="shared" si="0"/>
        <v>0</v>
      </c>
    </row>
    <row r="13" spans="2:8">
      <c r="B13" s="2">
        <v>5</v>
      </c>
      <c r="C13" s="51" t="s">
        <v>87</v>
      </c>
      <c r="D13" s="51"/>
      <c r="E13" s="2"/>
      <c r="F13" s="36"/>
      <c r="G13" s="37"/>
      <c r="H13" s="37">
        <f t="shared" si="0"/>
        <v>0</v>
      </c>
    </row>
    <row r="14" spans="2:8">
      <c r="B14" s="74" t="s">
        <v>14</v>
      </c>
      <c r="C14" s="51" t="s">
        <v>155</v>
      </c>
      <c r="D14" s="51" t="s">
        <v>159</v>
      </c>
      <c r="E14" s="2" t="s">
        <v>15</v>
      </c>
      <c r="F14" s="36">
        <v>117.68</v>
      </c>
      <c r="G14" s="37"/>
      <c r="H14" s="37">
        <f t="shared" si="0"/>
        <v>0</v>
      </c>
    </row>
    <row r="15" spans="2:8">
      <c r="B15" s="2"/>
      <c r="C15" s="123"/>
      <c r="D15" s="51"/>
      <c r="E15" s="2"/>
      <c r="F15" s="36"/>
      <c r="G15" s="37"/>
      <c r="H15" s="37"/>
    </row>
    <row r="16" spans="2:8">
      <c r="B16" s="14" t="s">
        <v>16</v>
      </c>
      <c r="C16" s="80" t="s">
        <v>17</v>
      </c>
      <c r="D16" s="51"/>
      <c r="E16" s="2"/>
      <c r="F16" s="36"/>
      <c r="G16" s="37"/>
      <c r="H16" s="62">
        <f>SUM(H17:H23)</f>
        <v>0</v>
      </c>
    </row>
    <row r="17" spans="2:8">
      <c r="B17" s="2">
        <v>1</v>
      </c>
      <c r="C17" s="51" t="s">
        <v>18</v>
      </c>
      <c r="D17" s="51"/>
      <c r="E17" s="2" t="s">
        <v>19</v>
      </c>
      <c r="F17" s="87">
        <v>8.7281999999999993</v>
      </c>
      <c r="G17" s="37"/>
      <c r="H17" s="37">
        <f t="shared" si="0"/>
        <v>0</v>
      </c>
    </row>
    <row r="18" spans="2:8">
      <c r="B18" s="2">
        <v>2</v>
      </c>
      <c r="C18" s="123" t="s">
        <v>20</v>
      </c>
      <c r="D18" s="51"/>
      <c r="E18" s="2" t="s">
        <v>19</v>
      </c>
      <c r="F18" s="36">
        <v>4.1557285714285701</v>
      </c>
      <c r="G18" s="37"/>
      <c r="H18" s="37">
        <f t="shared" si="0"/>
        <v>0</v>
      </c>
    </row>
    <row r="19" spans="2:8">
      <c r="B19" s="2">
        <v>3</v>
      </c>
      <c r="C19" s="125" t="s">
        <v>230</v>
      </c>
      <c r="D19" s="51"/>
      <c r="E19" s="2" t="s">
        <v>19</v>
      </c>
      <c r="F19" s="87">
        <v>20.308329999999998</v>
      </c>
      <c r="G19" s="37"/>
      <c r="H19" s="37">
        <f t="shared" si="0"/>
        <v>0</v>
      </c>
    </row>
    <row r="20" spans="2:8">
      <c r="B20" s="2">
        <v>4</v>
      </c>
      <c r="C20" s="123" t="s">
        <v>21</v>
      </c>
      <c r="D20" s="51"/>
      <c r="E20" s="2" t="s">
        <v>19</v>
      </c>
      <c r="F20" s="36">
        <v>0</v>
      </c>
      <c r="G20" s="37"/>
      <c r="H20" s="37">
        <f t="shared" si="0"/>
        <v>0</v>
      </c>
    </row>
    <row r="21" spans="2:8">
      <c r="B21" s="2">
        <v>5</v>
      </c>
      <c r="C21" s="123" t="s">
        <v>88</v>
      </c>
      <c r="D21" s="54" t="s">
        <v>207</v>
      </c>
      <c r="E21" s="2" t="s">
        <v>19</v>
      </c>
      <c r="F21" s="87">
        <v>0.52142500000000003</v>
      </c>
      <c r="G21" s="37"/>
      <c r="H21" s="37">
        <f t="shared" si="0"/>
        <v>0</v>
      </c>
    </row>
    <row r="22" spans="2:8">
      <c r="B22" s="2">
        <v>6</v>
      </c>
      <c r="C22" s="123" t="s">
        <v>89</v>
      </c>
      <c r="D22" s="51"/>
      <c r="E22" s="2" t="s">
        <v>19</v>
      </c>
      <c r="F22" s="36">
        <v>0</v>
      </c>
      <c r="G22" s="37"/>
      <c r="H22" s="37">
        <f t="shared" si="0"/>
        <v>0</v>
      </c>
    </row>
    <row r="23" spans="2:8">
      <c r="B23" s="2"/>
      <c r="C23" s="123"/>
      <c r="D23" s="51"/>
      <c r="E23" s="2"/>
      <c r="F23" s="36"/>
      <c r="G23" s="37"/>
      <c r="H23" s="37"/>
    </row>
    <row r="24" spans="2:8">
      <c r="B24" s="14" t="s">
        <v>22</v>
      </c>
      <c r="C24" s="126" t="s">
        <v>23</v>
      </c>
      <c r="D24" s="51"/>
      <c r="E24" s="2"/>
      <c r="F24" s="36"/>
      <c r="G24" s="37"/>
      <c r="H24" s="62">
        <f>+SUM(H25:H26)</f>
        <v>0</v>
      </c>
    </row>
    <row r="25" spans="2:8">
      <c r="B25" s="2">
        <v>1</v>
      </c>
      <c r="C25" s="123" t="s">
        <v>90</v>
      </c>
      <c r="D25" s="51"/>
      <c r="E25" s="2" t="s">
        <v>72</v>
      </c>
      <c r="F25" s="87">
        <v>7</v>
      </c>
      <c r="G25" s="37"/>
      <c r="H25" s="37">
        <f t="shared" si="0"/>
        <v>0</v>
      </c>
    </row>
    <row r="26" spans="2:8">
      <c r="B26" s="2">
        <v>2</v>
      </c>
      <c r="C26" s="123" t="s">
        <v>24</v>
      </c>
      <c r="D26" s="54" t="s">
        <v>161</v>
      </c>
      <c r="E26" s="2" t="s">
        <v>19</v>
      </c>
      <c r="F26" s="36">
        <v>0</v>
      </c>
      <c r="G26" s="37"/>
      <c r="H26" s="37">
        <f t="shared" si="0"/>
        <v>0</v>
      </c>
    </row>
    <row r="27" spans="2:8">
      <c r="B27" s="2"/>
      <c r="C27" s="123"/>
      <c r="D27" s="51"/>
      <c r="E27" s="2"/>
      <c r="F27" s="36"/>
      <c r="G27" s="37"/>
      <c r="H27" s="37"/>
    </row>
    <row r="28" spans="2:8">
      <c r="B28" s="14" t="s">
        <v>25</v>
      </c>
      <c r="C28" s="126" t="s">
        <v>26</v>
      </c>
      <c r="D28" s="51"/>
      <c r="E28" s="2"/>
      <c r="F28" s="36"/>
      <c r="G28" s="37"/>
      <c r="H28" s="62">
        <f>SUM(H29:H40)</f>
        <v>0</v>
      </c>
    </row>
    <row r="29" spans="2:8">
      <c r="B29" s="2">
        <v>1</v>
      </c>
      <c r="C29" s="123" t="s">
        <v>27</v>
      </c>
      <c r="D29" s="54" t="s">
        <v>163</v>
      </c>
      <c r="E29" s="2" t="s">
        <v>19</v>
      </c>
      <c r="F29" s="87">
        <v>3.5089000000000006</v>
      </c>
      <c r="G29" s="37"/>
      <c r="H29" s="37">
        <f t="shared" si="0"/>
        <v>0</v>
      </c>
    </row>
    <row r="30" spans="2:8">
      <c r="B30" s="2">
        <v>2</v>
      </c>
      <c r="C30" s="123" t="s">
        <v>91</v>
      </c>
      <c r="D30" s="54" t="s">
        <v>163</v>
      </c>
      <c r="E30" s="2" t="s">
        <v>19</v>
      </c>
      <c r="F30" s="87">
        <v>1.0635714285714286</v>
      </c>
      <c r="G30" s="37"/>
      <c r="H30" s="37">
        <f t="shared" si="0"/>
        <v>0</v>
      </c>
    </row>
    <row r="31" spans="2:8">
      <c r="B31" s="2">
        <v>3</v>
      </c>
      <c r="C31" s="123" t="s">
        <v>151</v>
      </c>
      <c r="D31" s="54" t="s">
        <v>163</v>
      </c>
      <c r="E31" s="2" t="s">
        <v>19</v>
      </c>
      <c r="F31" s="87">
        <v>3.6931710000000004</v>
      </c>
      <c r="G31" s="37"/>
      <c r="H31" s="37">
        <f t="shared" si="0"/>
        <v>0</v>
      </c>
    </row>
    <row r="32" spans="2:8">
      <c r="B32" s="2">
        <v>4</v>
      </c>
      <c r="C32" s="123" t="s">
        <v>160</v>
      </c>
      <c r="D32" s="54" t="s">
        <v>163</v>
      </c>
      <c r="E32" s="2" t="s">
        <v>19</v>
      </c>
      <c r="F32" s="87">
        <v>2.3545132857142854</v>
      </c>
      <c r="G32" s="37"/>
      <c r="H32" s="37">
        <f t="shared" si="0"/>
        <v>0</v>
      </c>
    </row>
    <row r="33" spans="2:10">
      <c r="B33" s="2">
        <v>5</v>
      </c>
      <c r="C33" s="123" t="s">
        <v>94</v>
      </c>
      <c r="D33" s="54" t="s">
        <v>163</v>
      </c>
      <c r="E33" s="2" t="s">
        <v>19</v>
      </c>
      <c r="F33" s="87">
        <v>2.8512857142857149</v>
      </c>
      <c r="G33" s="37"/>
      <c r="H33" s="37">
        <f t="shared" si="0"/>
        <v>0</v>
      </c>
    </row>
    <row r="34" spans="2:10">
      <c r="B34" s="2">
        <v>6</v>
      </c>
      <c r="C34" s="123" t="s">
        <v>95</v>
      </c>
      <c r="D34" s="54" t="s">
        <v>164</v>
      </c>
      <c r="E34" s="2" t="s">
        <v>19</v>
      </c>
      <c r="F34" s="36">
        <v>0</v>
      </c>
      <c r="G34" s="37"/>
      <c r="H34" s="37">
        <f t="shared" si="0"/>
        <v>0</v>
      </c>
    </row>
    <row r="35" spans="2:10">
      <c r="B35" s="2">
        <v>7</v>
      </c>
      <c r="C35" s="123" t="s">
        <v>96</v>
      </c>
      <c r="D35" s="54" t="s">
        <v>163</v>
      </c>
      <c r="E35" s="2" t="s">
        <v>19</v>
      </c>
      <c r="F35" s="36">
        <v>1.1747780000000001</v>
      </c>
      <c r="G35" s="37"/>
      <c r="H35" s="37">
        <f t="shared" si="0"/>
        <v>0</v>
      </c>
    </row>
    <row r="36" spans="2:10">
      <c r="B36" s="2">
        <v>8</v>
      </c>
      <c r="C36" s="123" t="s">
        <v>254</v>
      </c>
      <c r="D36" s="54" t="s">
        <v>253</v>
      </c>
      <c r="E36" s="2" t="s">
        <v>19</v>
      </c>
      <c r="F36" s="36">
        <v>4.6419039999999994</v>
      </c>
      <c r="G36" s="37"/>
      <c r="H36" s="37">
        <f t="shared" si="0"/>
        <v>0</v>
      </c>
      <c r="I36" s="121">
        <f>(2.3492+3.0302+1.3579+1.7728+16.3315+14.6224+14.3974+4.1624)*0.08</f>
        <v>4.6419039999999994</v>
      </c>
      <c r="J36" s="122" t="s">
        <v>234</v>
      </c>
    </row>
    <row r="37" spans="2:10">
      <c r="B37" s="2">
        <v>9</v>
      </c>
      <c r="C37" s="123" t="s">
        <v>252</v>
      </c>
      <c r="D37" s="54" t="s">
        <v>163</v>
      </c>
      <c r="E37" s="2" t="s">
        <v>19</v>
      </c>
      <c r="F37" s="36">
        <v>7.2264839999999992</v>
      </c>
      <c r="G37" s="37"/>
      <c r="H37" s="37">
        <f t="shared" si="0"/>
        <v>0</v>
      </c>
      <c r="I37" s="121"/>
      <c r="J37" s="122"/>
    </row>
    <row r="38" spans="2:10">
      <c r="B38" s="2">
        <v>10</v>
      </c>
      <c r="C38" s="123" t="s">
        <v>98</v>
      </c>
      <c r="D38" s="54" t="s">
        <v>165</v>
      </c>
      <c r="E38" s="2" t="s">
        <v>19</v>
      </c>
      <c r="F38" s="36">
        <v>2.13903</v>
      </c>
      <c r="G38" s="37"/>
      <c r="H38" s="37">
        <f t="shared" si="0"/>
        <v>0</v>
      </c>
      <c r="I38" s="121">
        <f>(0.6248+14.5301+14.712+14.5618+5.3089)*0.12</f>
        <v>5.9685119999999996</v>
      </c>
      <c r="J38" s="122" t="s">
        <v>235</v>
      </c>
    </row>
    <row r="39" spans="2:10" ht="30.75">
      <c r="B39" s="2">
        <v>11</v>
      </c>
      <c r="C39" s="123" t="s">
        <v>245</v>
      </c>
      <c r="D39" s="54"/>
      <c r="E39" s="2" t="s">
        <v>19</v>
      </c>
      <c r="F39" s="36">
        <v>0.38250000000000001</v>
      </c>
      <c r="G39" s="37"/>
      <c r="H39" s="37">
        <f t="shared" si="0"/>
        <v>0</v>
      </c>
      <c r="I39" s="121"/>
      <c r="J39" s="122"/>
    </row>
    <row r="40" spans="2:10">
      <c r="B40" s="2">
        <v>12</v>
      </c>
      <c r="C40" s="123" t="s">
        <v>251</v>
      </c>
      <c r="D40" s="54"/>
      <c r="E40" s="2" t="s">
        <v>19</v>
      </c>
      <c r="F40" s="87">
        <v>8.1692307692307703E-2</v>
      </c>
      <c r="G40" s="37"/>
      <c r="H40" s="37">
        <f t="shared" si="0"/>
        <v>0</v>
      </c>
      <c r="I40" s="121"/>
      <c r="J40" s="122"/>
    </row>
    <row r="41" spans="2:10">
      <c r="B41" s="2"/>
      <c r="C41" s="123"/>
      <c r="D41" s="54"/>
      <c r="E41" s="2"/>
      <c r="F41" s="36"/>
      <c r="G41" s="37"/>
      <c r="H41" s="37"/>
      <c r="I41" s="121"/>
      <c r="J41" s="122"/>
    </row>
    <row r="42" spans="2:10">
      <c r="B42" s="2"/>
      <c r="C42" s="123"/>
      <c r="D42" s="51"/>
      <c r="E42" s="2"/>
      <c r="F42" s="36"/>
      <c r="G42" s="37"/>
      <c r="H42" s="37">
        <f t="shared" ref="H42:H77" si="1">F42*G42</f>
        <v>0</v>
      </c>
      <c r="I42" s="121">
        <f>(2.5053+1.2613)*0.12</f>
        <v>0.451992</v>
      </c>
      <c r="J42" s="122" t="s">
        <v>236</v>
      </c>
    </row>
    <row r="43" spans="2:10">
      <c r="B43" s="14" t="s">
        <v>28</v>
      </c>
      <c r="C43" s="126" t="s">
        <v>29</v>
      </c>
      <c r="D43" s="51"/>
      <c r="E43" s="2"/>
      <c r="F43" s="36"/>
      <c r="G43" s="37"/>
      <c r="H43" s="62">
        <f>SUM(H45:H54)</f>
        <v>0</v>
      </c>
      <c r="I43" s="121">
        <f>3.9227*0.12</f>
        <v>0.47072399999999998</v>
      </c>
      <c r="J43" s="122" t="s">
        <v>239</v>
      </c>
    </row>
    <row r="44" spans="2:10">
      <c r="B44" s="14"/>
      <c r="C44" s="126" t="s">
        <v>99</v>
      </c>
      <c r="D44" s="51"/>
      <c r="E44" s="2"/>
      <c r="F44" s="36"/>
      <c r="G44" s="37"/>
      <c r="H44" s="37">
        <f t="shared" si="1"/>
        <v>0</v>
      </c>
      <c r="I44" s="121">
        <f>2.7938*0.12</f>
        <v>0.335256</v>
      </c>
      <c r="J44" s="122" t="s">
        <v>240</v>
      </c>
    </row>
    <row r="45" spans="2:10">
      <c r="B45" s="2">
        <v>1</v>
      </c>
      <c r="C45" s="123" t="s">
        <v>100</v>
      </c>
      <c r="D45" s="161" t="s">
        <v>317</v>
      </c>
      <c r="E45" s="2" t="s">
        <v>15</v>
      </c>
      <c r="F45" s="36">
        <v>4.5</v>
      </c>
      <c r="G45" s="37"/>
      <c r="H45" s="37">
        <f t="shared" si="1"/>
        <v>0</v>
      </c>
    </row>
    <row r="46" spans="2:10">
      <c r="B46" s="2">
        <v>2</v>
      </c>
      <c r="C46" s="123" t="s">
        <v>101</v>
      </c>
      <c r="D46" s="158"/>
      <c r="E46" s="2"/>
      <c r="F46" s="36"/>
      <c r="G46" s="37"/>
      <c r="H46" s="37">
        <f t="shared" si="1"/>
        <v>0</v>
      </c>
    </row>
    <row r="47" spans="2:10">
      <c r="B47" s="2">
        <v>3</v>
      </c>
      <c r="C47" s="123" t="s">
        <v>102</v>
      </c>
      <c r="D47" s="158" t="s">
        <v>166</v>
      </c>
      <c r="E47" s="2" t="s">
        <v>15</v>
      </c>
      <c r="F47" s="36">
        <v>54.985378867000001</v>
      </c>
      <c r="G47" s="37"/>
      <c r="H47" s="37">
        <f t="shared" si="1"/>
        <v>0</v>
      </c>
    </row>
    <row r="48" spans="2:10">
      <c r="B48" s="2">
        <v>4</v>
      </c>
      <c r="C48" s="123" t="s">
        <v>103</v>
      </c>
      <c r="D48" s="158" t="s">
        <v>319</v>
      </c>
      <c r="E48" s="2" t="s">
        <v>15</v>
      </c>
      <c r="F48" s="36">
        <v>2.7731172659999999</v>
      </c>
      <c r="G48" s="37"/>
      <c r="H48" s="37">
        <f t="shared" si="1"/>
        <v>0</v>
      </c>
    </row>
    <row r="49" spans="2:8">
      <c r="B49" s="2">
        <v>5</v>
      </c>
      <c r="C49" s="123" t="s">
        <v>104</v>
      </c>
      <c r="D49" s="158" t="s">
        <v>166</v>
      </c>
      <c r="E49" s="2" t="s">
        <v>15</v>
      </c>
      <c r="F49" s="36">
        <v>9.5839976869000019</v>
      </c>
      <c r="G49" s="37"/>
      <c r="H49" s="37">
        <f t="shared" si="1"/>
        <v>0</v>
      </c>
    </row>
    <row r="50" spans="2:8" ht="30">
      <c r="B50" s="2">
        <v>6</v>
      </c>
      <c r="C50" s="123" t="s">
        <v>266</v>
      </c>
      <c r="D50" s="161" t="s">
        <v>318</v>
      </c>
      <c r="E50" s="2" t="s">
        <v>9</v>
      </c>
      <c r="F50" s="36">
        <v>7.7</v>
      </c>
      <c r="G50" s="37"/>
      <c r="H50" s="37">
        <f t="shared" si="1"/>
        <v>0</v>
      </c>
    </row>
    <row r="51" spans="2:8">
      <c r="B51" s="2">
        <v>7</v>
      </c>
      <c r="C51" s="123" t="s">
        <v>267</v>
      </c>
      <c r="D51" s="161" t="s">
        <v>317</v>
      </c>
      <c r="E51" s="2" t="s">
        <v>15</v>
      </c>
      <c r="F51" s="36">
        <v>2.5499999999999998</v>
      </c>
      <c r="G51" s="37"/>
      <c r="H51" s="37">
        <f t="shared" si="1"/>
        <v>0</v>
      </c>
    </row>
    <row r="52" spans="2:8">
      <c r="B52" s="14"/>
      <c r="C52" s="126" t="s">
        <v>105</v>
      </c>
      <c r="D52" s="159"/>
      <c r="E52" s="2"/>
      <c r="F52" s="36"/>
      <c r="G52" s="37"/>
      <c r="H52" s="37">
        <f t="shared" si="1"/>
        <v>0</v>
      </c>
    </row>
    <row r="53" spans="2:8">
      <c r="B53" s="2">
        <v>1</v>
      </c>
      <c r="C53" s="123" t="s">
        <v>102</v>
      </c>
      <c r="D53" s="158" t="s">
        <v>166</v>
      </c>
      <c r="E53" s="2" t="s">
        <v>15</v>
      </c>
      <c r="F53" s="36">
        <v>54.879509729900001</v>
      </c>
      <c r="G53" s="37"/>
      <c r="H53" s="37">
        <f t="shared" si="1"/>
        <v>0</v>
      </c>
    </row>
    <row r="54" spans="2:8">
      <c r="B54" s="2">
        <v>2</v>
      </c>
      <c r="C54" s="123" t="s">
        <v>103</v>
      </c>
      <c r="D54" s="158" t="s">
        <v>319</v>
      </c>
      <c r="E54" s="2" t="s">
        <v>15</v>
      </c>
      <c r="F54" s="36">
        <v>2.7732250000000001</v>
      </c>
      <c r="G54" s="37"/>
      <c r="H54" s="37">
        <f t="shared" si="1"/>
        <v>0</v>
      </c>
    </row>
    <row r="55" spans="2:8">
      <c r="B55" s="2"/>
      <c r="C55" s="123"/>
      <c r="D55" s="131"/>
      <c r="E55" s="2"/>
      <c r="F55" s="36"/>
      <c r="G55" s="37"/>
      <c r="H55" s="37">
        <f t="shared" si="1"/>
        <v>0</v>
      </c>
    </row>
    <row r="56" spans="2:8">
      <c r="B56" s="14" t="s">
        <v>30</v>
      </c>
      <c r="C56" s="126" t="s">
        <v>31</v>
      </c>
      <c r="D56" s="54"/>
      <c r="E56" s="2"/>
      <c r="F56" s="36"/>
      <c r="G56" s="37"/>
      <c r="H56" s="62">
        <f>SUM(H58:H62)</f>
        <v>0</v>
      </c>
    </row>
    <row r="57" spans="2:8">
      <c r="B57" s="14"/>
      <c r="C57" s="126" t="s">
        <v>99</v>
      </c>
      <c r="D57" s="54"/>
      <c r="E57" s="2"/>
      <c r="F57" s="36"/>
      <c r="G57" s="37"/>
      <c r="H57" s="37">
        <f t="shared" si="1"/>
        <v>0</v>
      </c>
    </row>
    <row r="58" spans="2:8">
      <c r="B58" s="2">
        <v>1</v>
      </c>
      <c r="C58" s="123" t="s">
        <v>103</v>
      </c>
      <c r="D58" s="158" t="s">
        <v>320</v>
      </c>
      <c r="E58" s="2" t="s">
        <v>15</v>
      </c>
      <c r="F58" s="36">
        <v>11.8163622412</v>
      </c>
      <c r="G58" s="37"/>
      <c r="H58" s="37">
        <f t="shared" si="1"/>
        <v>0</v>
      </c>
    </row>
    <row r="59" spans="2:8">
      <c r="B59" s="2">
        <v>2</v>
      </c>
      <c r="C59" s="123" t="s">
        <v>106</v>
      </c>
      <c r="D59" s="158" t="s">
        <v>167</v>
      </c>
      <c r="E59" s="2" t="s">
        <v>208</v>
      </c>
      <c r="F59" s="36">
        <v>32.455124400000003</v>
      </c>
      <c r="G59" s="37"/>
      <c r="H59" s="37">
        <f t="shared" si="1"/>
        <v>0</v>
      </c>
    </row>
    <row r="60" spans="2:8">
      <c r="B60" s="14"/>
      <c r="C60" s="126" t="s">
        <v>105</v>
      </c>
      <c r="D60" s="159"/>
      <c r="E60" s="2"/>
      <c r="F60" s="36"/>
      <c r="G60" s="37"/>
      <c r="H60" s="37">
        <f t="shared" si="1"/>
        <v>0</v>
      </c>
    </row>
    <row r="61" spans="2:8">
      <c r="B61" s="2">
        <v>1</v>
      </c>
      <c r="C61" s="123" t="s">
        <v>103</v>
      </c>
      <c r="D61" s="158" t="s">
        <v>320</v>
      </c>
      <c r="E61" s="2" t="s">
        <v>15</v>
      </c>
      <c r="F61" s="36">
        <v>11.8163622412</v>
      </c>
      <c r="G61" s="37"/>
      <c r="H61" s="37">
        <f t="shared" si="1"/>
        <v>0</v>
      </c>
    </row>
    <row r="62" spans="2:8">
      <c r="B62" s="2">
        <v>2</v>
      </c>
      <c r="C62" s="123" t="s">
        <v>106</v>
      </c>
      <c r="D62" s="158" t="s">
        <v>167</v>
      </c>
      <c r="E62" s="2" t="str">
        <f>E59</f>
        <v>m1</v>
      </c>
      <c r="F62" s="36">
        <v>36.625</v>
      </c>
      <c r="G62" s="37"/>
      <c r="H62" s="37">
        <f t="shared" si="1"/>
        <v>0</v>
      </c>
    </row>
    <row r="63" spans="2:8">
      <c r="B63" s="2"/>
      <c r="C63" s="123"/>
      <c r="D63" s="54"/>
      <c r="E63" s="2"/>
      <c r="F63" s="36"/>
      <c r="G63" s="37"/>
      <c r="H63" s="37">
        <f t="shared" si="1"/>
        <v>0</v>
      </c>
    </row>
    <row r="64" spans="2:8">
      <c r="B64" s="14" t="s">
        <v>32</v>
      </c>
      <c r="C64" s="126" t="s">
        <v>33</v>
      </c>
      <c r="D64" s="54"/>
      <c r="E64" s="2"/>
      <c r="F64" s="36"/>
      <c r="G64" s="37"/>
      <c r="H64" s="62">
        <f>SUM(H65:H68)</f>
        <v>0</v>
      </c>
    </row>
    <row r="65" spans="2:8">
      <c r="B65" s="52">
        <v>1</v>
      </c>
      <c r="C65" s="51" t="s">
        <v>34</v>
      </c>
      <c r="D65" s="51" t="s">
        <v>304</v>
      </c>
      <c r="E65" s="52" t="s">
        <v>15</v>
      </c>
      <c r="F65" s="61">
        <v>99.438039730499995</v>
      </c>
      <c r="G65" s="37"/>
      <c r="H65" s="37">
        <f t="shared" si="1"/>
        <v>0</v>
      </c>
    </row>
    <row r="66" spans="2:8">
      <c r="B66" s="2">
        <v>2</v>
      </c>
      <c r="C66" s="123" t="s">
        <v>107</v>
      </c>
      <c r="D66" s="51" t="s">
        <v>305</v>
      </c>
      <c r="E66" s="2" t="s">
        <v>9</v>
      </c>
      <c r="F66" s="36">
        <v>116.36</v>
      </c>
      <c r="G66" s="37"/>
      <c r="H66" s="37">
        <f t="shared" si="1"/>
        <v>0</v>
      </c>
    </row>
    <row r="67" spans="2:8">
      <c r="B67" s="52">
        <v>3</v>
      </c>
      <c r="C67" s="51" t="s">
        <v>35</v>
      </c>
      <c r="D67" s="51" t="s">
        <v>306</v>
      </c>
      <c r="E67" s="52" t="s">
        <v>15</v>
      </c>
      <c r="F67" s="61">
        <v>15.239649999999999</v>
      </c>
      <c r="G67" s="37"/>
      <c r="H67" s="37">
        <f t="shared" si="1"/>
        <v>0</v>
      </c>
    </row>
    <row r="68" spans="2:8">
      <c r="B68" s="2">
        <v>4</v>
      </c>
      <c r="C68" s="123" t="s">
        <v>36</v>
      </c>
      <c r="D68" s="51" t="s">
        <v>168</v>
      </c>
      <c r="E68" s="2" t="s">
        <v>15</v>
      </c>
      <c r="F68" s="36">
        <v>85.774653999999984</v>
      </c>
      <c r="G68" s="37"/>
      <c r="H68" s="37">
        <f t="shared" si="1"/>
        <v>0</v>
      </c>
    </row>
    <row r="69" spans="2:8">
      <c r="B69" s="2"/>
      <c r="C69" s="123"/>
      <c r="D69" s="51"/>
      <c r="E69" s="2"/>
      <c r="F69" s="36"/>
      <c r="G69" s="37"/>
      <c r="H69" s="37">
        <f t="shared" si="1"/>
        <v>0</v>
      </c>
    </row>
    <row r="70" spans="2:8">
      <c r="B70" s="14" t="s">
        <v>37</v>
      </c>
      <c r="C70" s="126" t="s">
        <v>38</v>
      </c>
      <c r="D70" s="51"/>
      <c r="E70" s="2"/>
      <c r="F70" s="36"/>
      <c r="G70" s="37"/>
      <c r="H70" s="62">
        <f>SUM(H71:H76)</f>
        <v>0</v>
      </c>
    </row>
    <row r="71" spans="2:8" ht="30">
      <c r="B71" s="2">
        <v>1</v>
      </c>
      <c r="C71" s="51" t="s">
        <v>39</v>
      </c>
      <c r="D71" s="51" t="s">
        <v>172</v>
      </c>
      <c r="E71" s="2" t="s">
        <v>15</v>
      </c>
      <c r="F71" s="36">
        <v>189.82639999999998</v>
      </c>
      <c r="G71" s="37"/>
      <c r="H71" s="37">
        <f t="shared" si="1"/>
        <v>0</v>
      </c>
    </row>
    <row r="72" spans="2:8">
      <c r="B72" s="2">
        <v>2</v>
      </c>
      <c r="C72" s="123" t="s">
        <v>108</v>
      </c>
      <c r="D72" s="51" t="s">
        <v>169</v>
      </c>
      <c r="E72" s="2" t="s">
        <v>15</v>
      </c>
      <c r="F72" s="36">
        <v>19.71</v>
      </c>
      <c r="G72" s="37"/>
      <c r="H72" s="37">
        <f t="shared" si="1"/>
        <v>0</v>
      </c>
    </row>
    <row r="73" spans="2:8">
      <c r="B73" s="2">
        <v>3</v>
      </c>
      <c r="C73" s="123" t="s">
        <v>40</v>
      </c>
      <c r="D73" s="51" t="s">
        <v>170</v>
      </c>
      <c r="E73" s="2" t="s">
        <v>15</v>
      </c>
      <c r="F73" s="36">
        <v>376.04644999999999</v>
      </c>
      <c r="G73" s="37"/>
      <c r="H73" s="37">
        <f t="shared" si="1"/>
        <v>0</v>
      </c>
    </row>
    <row r="74" spans="2:8">
      <c r="B74" s="2">
        <v>4</v>
      </c>
      <c r="C74" s="123" t="s">
        <v>41</v>
      </c>
      <c r="D74" s="51" t="s">
        <v>171</v>
      </c>
      <c r="E74" s="2" t="s">
        <v>15</v>
      </c>
      <c r="F74" s="36">
        <v>345.42019999999997</v>
      </c>
      <c r="G74" s="37"/>
      <c r="H74" s="37">
        <f t="shared" si="1"/>
        <v>0</v>
      </c>
    </row>
    <row r="75" spans="2:8">
      <c r="B75" s="2">
        <v>5</v>
      </c>
      <c r="C75" s="123" t="s">
        <v>246</v>
      </c>
      <c r="D75" s="51"/>
      <c r="E75" s="2" t="s">
        <v>15</v>
      </c>
      <c r="F75" s="36">
        <v>41.145000000000003</v>
      </c>
      <c r="G75" s="37"/>
      <c r="H75" s="37">
        <f t="shared" si="1"/>
        <v>0</v>
      </c>
    </row>
    <row r="76" spans="2:8">
      <c r="B76" s="2">
        <v>6</v>
      </c>
      <c r="C76" s="123" t="s">
        <v>247</v>
      </c>
      <c r="D76" s="51"/>
      <c r="E76" s="2" t="s">
        <v>15</v>
      </c>
      <c r="F76" s="36">
        <v>41.145000000000003</v>
      </c>
      <c r="G76" s="37"/>
      <c r="H76" s="37">
        <f t="shared" si="1"/>
        <v>0</v>
      </c>
    </row>
    <row r="77" spans="2:8">
      <c r="B77" s="2"/>
      <c r="C77" s="123"/>
      <c r="D77" s="51"/>
      <c r="E77" s="2"/>
      <c r="F77" s="36"/>
      <c r="G77" s="64"/>
      <c r="H77" s="37">
        <f t="shared" si="1"/>
        <v>0</v>
      </c>
    </row>
    <row r="78" spans="2:8">
      <c r="B78" s="14" t="s">
        <v>42</v>
      </c>
      <c r="C78" s="126" t="s">
        <v>43</v>
      </c>
      <c r="D78" s="51"/>
      <c r="E78" s="2"/>
      <c r="F78" s="36"/>
      <c r="G78" s="37"/>
      <c r="H78" s="62">
        <f>SUM(H79:H83)</f>
        <v>0</v>
      </c>
    </row>
    <row r="79" spans="2:8">
      <c r="B79" s="2">
        <v>1</v>
      </c>
      <c r="C79" s="123" t="s">
        <v>109</v>
      </c>
      <c r="D79" s="264" t="s">
        <v>315</v>
      </c>
      <c r="E79" s="2" t="s">
        <v>15</v>
      </c>
      <c r="F79" s="257">
        <v>54</v>
      </c>
      <c r="G79" s="133"/>
      <c r="H79" s="37">
        <f>F79*G79</f>
        <v>0</v>
      </c>
    </row>
    <row r="80" spans="2:8">
      <c r="B80" s="2">
        <v>2</v>
      </c>
      <c r="C80" s="51" t="s">
        <v>110</v>
      </c>
      <c r="D80" s="158" t="s">
        <v>316</v>
      </c>
      <c r="E80" s="2" t="s">
        <v>15</v>
      </c>
      <c r="F80" s="257">
        <v>55</v>
      </c>
      <c r="G80" s="133"/>
      <c r="H80" s="37">
        <f>F80*G80</f>
        <v>0</v>
      </c>
    </row>
    <row r="81" spans="2:8">
      <c r="B81" s="2">
        <v>3</v>
      </c>
      <c r="C81" s="123" t="s">
        <v>146</v>
      </c>
      <c r="D81" s="51"/>
      <c r="E81" s="2" t="s">
        <v>9</v>
      </c>
      <c r="F81" s="257">
        <v>25</v>
      </c>
      <c r="G81" s="133"/>
      <c r="H81" s="37">
        <f>F81*G81</f>
        <v>0</v>
      </c>
    </row>
    <row r="82" spans="2:8">
      <c r="B82" s="2">
        <v>4</v>
      </c>
      <c r="C82" s="123" t="s">
        <v>111</v>
      </c>
      <c r="D82" s="51"/>
      <c r="E82" s="2" t="s">
        <v>9</v>
      </c>
      <c r="F82" s="257">
        <v>5</v>
      </c>
      <c r="G82" s="133"/>
      <c r="H82" s="37">
        <f t="shared" ref="H82:H149" si="2">F82*G82</f>
        <v>0</v>
      </c>
    </row>
    <row r="83" spans="2:8">
      <c r="B83" s="2"/>
      <c r="C83" s="123"/>
      <c r="D83" s="51"/>
      <c r="E83" s="2"/>
      <c r="F83" s="36"/>
      <c r="G83" s="37"/>
      <c r="H83" s="37">
        <f t="shared" si="2"/>
        <v>0</v>
      </c>
    </row>
    <row r="84" spans="2:8">
      <c r="B84" s="14" t="s">
        <v>45</v>
      </c>
      <c r="C84" s="126" t="s">
        <v>46</v>
      </c>
      <c r="D84" s="51"/>
      <c r="E84" s="2"/>
      <c r="F84" s="36"/>
      <c r="G84" s="37"/>
      <c r="H84" s="62">
        <f>SUM(H86:H95)</f>
        <v>0</v>
      </c>
    </row>
    <row r="85" spans="2:8">
      <c r="B85" s="14">
        <v>1</v>
      </c>
      <c r="C85" s="126" t="s">
        <v>112</v>
      </c>
      <c r="D85" s="51"/>
      <c r="E85" s="2"/>
      <c r="F85" s="36"/>
      <c r="G85" s="37"/>
      <c r="H85" s="37">
        <f t="shared" si="2"/>
        <v>0</v>
      </c>
    </row>
    <row r="86" spans="2:8" ht="30">
      <c r="B86" s="2"/>
      <c r="C86" s="51" t="s">
        <v>113</v>
      </c>
      <c r="D86" s="54" t="s">
        <v>297</v>
      </c>
      <c r="E86" s="2" t="s">
        <v>48</v>
      </c>
      <c r="F86" s="36">
        <v>1</v>
      </c>
      <c r="G86" s="37"/>
      <c r="H86" s="37">
        <f t="shared" si="2"/>
        <v>0</v>
      </c>
    </row>
    <row r="87" spans="2:8" ht="15" customHeight="1">
      <c r="B87" s="2"/>
      <c r="C87" s="123" t="s">
        <v>86</v>
      </c>
      <c r="D87" s="54" t="s">
        <v>298</v>
      </c>
      <c r="E87" s="2" t="s">
        <v>48</v>
      </c>
      <c r="F87" s="36">
        <v>2</v>
      </c>
      <c r="G87" s="37"/>
      <c r="H87" s="37">
        <f t="shared" si="2"/>
        <v>0</v>
      </c>
    </row>
    <row r="88" spans="2:8" ht="30">
      <c r="B88" s="2"/>
      <c r="C88" s="51" t="s">
        <v>114</v>
      </c>
      <c r="D88" s="54" t="s">
        <v>299</v>
      </c>
      <c r="E88" s="2" t="s">
        <v>48</v>
      </c>
      <c r="F88" s="36">
        <v>1</v>
      </c>
      <c r="G88" s="37"/>
      <c r="H88" s="37">
        <f t="shared" si="2"/>
        <v>0</v>
      </c>
    </row>
    <row r="89" spans="2:8" ht="30">
      <c r="B89" s="2"/>
      <c r="C89" s="51" t="s">
        <v>115</v>
      </c>
      <c r="D89" s="54" t="s">
        <v>299</v>
      </c>
      <c r="E89" s="2" t="s">
        <v>48</v>
      </c>
      <c r="F89" s="36">
        <v>1</v>
      </c>
      <c r="G89" s="37"/>
      <c r="H89" s="37">
        <f t="shared" si="2"/>
        <v>0</v>
      </c>
    </row>
    <row r="90" spans="2:8" ht="30">
      <c r="B90" s="2"/>
      <c r="C90" s="51" t="s">
        <v>134</v>
      </c>
      <c r="D90" s="54" t="s">
        <v>299</v>
      </c>
      <c r="E90" s="2" t="s">
        <v>48</v>
      </c>
      <c r="F90" s="36">
        <v>1</v>
      </c>
      <c r="G90" s="37"/>
      <c r="H90" s="37">
        <f t="shared" si="2"/>
        <v>0</v>
      </c>
    </row>
    <row r="91" spans="2:8">
      <c r="B91" s="14">
        <v>2</v>
      </c>
      <c r="C91" s="126" t="s">
        <v>116</v>
      </c>
      <c r="D91" s="51"/>
      <c r="E91" s="2"/>
      <c r="F91" s="36"/>
      <c r="G91" s="37"/>
      <c r="H91" s="37"/>
    </row>
    <row r="92" spans="2:8">
      <c r="B92" s="2"/>
      <c r="C92" s="123" t="s">
        <v>86</v>
      </c>
      <c r="D92" s="54" t="s">
        <v>307</v>
      </c>
      <c r="E92" s="2" t="s">
        <v>48</v>
      </c>
      <c r="F92" s="36">
        <v>2</v>
      </c>
      <c r="G92" s="37"/>
      <c r="H92" s="37">
        <f t="shared" si="2"/>
        <v>0</v>
      </c>
    </row>
    <row r="93" spans="2:8">
      <c r="B93" s="14">
        <v>3</v>
      </c>
      <c r="C93" s="126" t="s">
        <v>49</v>
      </c>
      <c r="D93" s="51"/>
      <c r="E93" s="2"/>
      <c r="F93" s="36"/>
      <c r="G93" s="37"/>
      <c r="H93" s="37"/>
    </row>
    <row r="94" spans="2:8">
      <c r="B94" s="74" t="s">
        <v>14</v>
      </c>
      <c r="C94" s="123" t="s">
        <v>51</v>
      </c>
      <c r="D94" s="54" t="s">
        <v>197</v>
      </c>
      <c r="E94" s="2" t="s">
        <v>50</v>
      </c>
      <c r="F94" s="36">
        <v>2</v>
      </c>
      <c r="G94" s="37"/>
      <c r="H94" s="37">
        <f t="shared" si="2"/>
        <v>0</v>
      </c>
    </row>
    <row r="95" spans="2:8">
      <c r="B95" s="74" t="s">
        <v>14</v>
      </c>
      <c r="C95" s="123" t="s">
        <v>52</v>
      </c>
      <c r="D95" s="54" t="s">
        <v>198</v>
      </c>
      <c r="E95" s="2" t="s">
        <v>50</v>
      </c>
      <c r="F95" s="36">
        <v>6</v>
      </c>
      <c r="G95" s="37"/>
      <c r="H95" s="37">
        <f t="shared" si="2"/>
        <v>0</v>
      </c>
    </row>
    <row r="96" spans="2:8">
      <c r="B96" s="2"/>
      <c r="C96" s="123"/>
      <c r="D96" s="51"/>
      <c r="E96" s="2"/>
      <c r="F96" s="36"/>
      <c r="G96" s="37"/>
      <c r="H96" s="37">
        <f t="shared" si="2"/>
        <v>0</v>
      </c>
    </row>
    <row r="97" spans="2:8">
      <c r="B97" s="14" t="s">
        <v>53</v>
      </c>
      <c r="C97" s="126" t="s">
        <v>54</v>
      </c>
      <c r="D97" s="51"/>
      <c r="E97" s="2"/>
      <c r="F97" s="36"/>
      <c r="G97" s="37"/>
      <c r="H97" s="62">
        <f>SUM(H98:H102)</f>
        <v>0</v>
      </c>
    </row>
    <row r="98" spans="2:8">
      <c r="B98" s="2">
        <v>1</v>
      </c>
      <c r="C98" s="123" t="s">
        <v>55</v>
      </c>
      <c r="D98" s="54" t="s">
        <v>195</v>
      </c>
      <c r="E98" s="2" t="s">
        <v>15</v>
      </c>
      <c r="F98" s="36">
        <v>204.219234</v>
      </c>
      <c r="G98" s="75"/>
      <c r="H98" s="37">
        <f t="shared" si="2"/>
        <v>0</v>
      </c>
    </row>
    <row r="99" spans="2:8">
      <c r="B99" s="2">
        <v>2</v>
      </c>
      <c r="C99" s="123" t="s">
        <v>56</v>
      </c>
      <c r="D99" s="54" t="s">
        <v>196</v>
      </c>
      <c r="E99" s="2" t="s">
        <v>15</v>
      </c>
      <c r="F99" s="36">
        <v>83.652420000000006</v>
      </c>
      <c r="G99" s="37"/>
      <c r="H99" s="37">
        <f t="shared" si="2"/>
        <v>0</v>
      </c>
    </row>
    <row r="100" spans="2:8">
      <c r="B100" s="2">
        <v>3</v>
      </c>
      <c r="C100" s="123" t="s">
        <v>57</v>
      </c>
      <c r="D100" s="54" t="s">
        <v>195</v>
      </c>
      <c r="E100" s="2" t="s">
        <v>15</v>
      </c>
      <c r="F100" s="36">
        <v>114.67768973049999</v>
      </c>
      <c r="G100" s="75"/>
      <c r="H100" s="37">
        <f t="shared" si="2"/>
        <v>0</v>
      </c>
    </row>
    <row r="101" spans="2:8">
      <c r="B101" s="2">
        <v>4</v>
      </c>
      <c r="C101" s="123" t="s">
        <v>117</v>
      </c>
      <c r="D101" s="51"/>
      <c r="E101" s="2" t="s">
        <v>9</v>
      </c>
      <c r="F101" s="36">
        <v>5</v>
      </c>
      <c r="G101" s="75"/>
      <c r="H101" s="37">
        <f t="shared" si="2"/>
        <v>0</v>
      </c>
    </row>
    <row r="102" spans="2:8">
      <c r="B102" s="2">
        <v>5</v>
      </c>
      <c r="C102" s="123" t="s">
        <v>248</v>
      </c>
      <c r="D102" s="54"/>
      <c r="E102" s="2" t="s">
        <v>15</v>
      </c>
      <c r="F102" s="36">
        <v>47.316749999999999</v>
      </c>
      <c r="G102" s="75"/>
      <c r="H102" s="37">
        <f t="shared" si="2"/>
        <v>0</v>
      </c>
    </row>
    <row r="103" spans="2:8">
      <c r="B103" s="2"/>
      <c r="C103" s="123"/>
      <c r="D103" s="51"/>
      <c r="E103" s="2"/>
      <c r="F103" s="36"/>
      <c r="G103" s="75"/>
      <c r="H103" s="37">
        <f t="shared" si="2"/>
        <v>0</v>
      </c>
    </row>
    <row r="104" spans="2:8">
      <c r="B104" s="14" t="s">
        <v>58</v>
      </c>
      <c r="C104" s="126" t="s">
        <v>59</v>
      </c>
      <c r="D104" s="51"/>
      <c r="E104" s="2"/>
      <c r="F104" s="36"/>
      <c r="G104" s="75"/>
      <c r="H104" s="62">
        <f>SUM(H106:H125)</f>
        <v>0</v>
      </c>
    </row>
    <row r="105" spans="2:8">
      <c r="B105" s="2">
        <v>1</v>
      </c>
      <c r="C105" s="123" t="s">
        <v>118</v>
      </c>
      <c r="D105" s="51"/>
      <c r="E105" s="2"/>
      <c r="F105" s="36"/>
      <c r="G105" s="75"/>
      <c r="H105" s="37">
        <f t="shared" si="2"/>
        <v>0</v>
      </c>
    </row>
    <row r="106" spans="2:8">
      <c r="B106" s="74" t="s">
        <v>14</v>
      </c>
      <c r="C106" s="123" t="s">
        <v>119</v>
      </c>
      <c r="D106" s="51" t="s">
        <v>182</v>
      </c>
      <c r="E106" s="2" t="s">
        <v>50</v>
      </c>
      <c r="F106" s="36">
        <v>2</v>
      </c>
      <c r="G106" s="37"/>
      <c r="H106" s="37">
        <f t="shared" si="2"/>
        <v>0</v>
      </c>
    </row>
    <row r="107" spans="2:8">
      <c r="B107" s="74" t="s">
        <v>14</v>
      </c>
      <c r="C107" s="123" t="s">
        <v>60</v>
      </c>
      <c r="D107" s="51" t="s">
        <v>183</v>
      </c>
      <c r="E107" s="2" t="s">
        <v>50</v>
      </c>
      <c r="F107" s="36">
        <v>2</v>
      </c>
      <c r="G107" s="37"/>
      <c r="H107" s="37">
        <f t="shared" si="2"/>
        <v>0</v>
      </c>
    </row>
    <row r="108" spans="2:8">
      <c r="B108" s="74" t="s">
        <v>14</v>
      </c>
      <c r="C108" s="123" t="s">
        <v>120</v>
      </c>
      <c r="D108" s="170" t="s">
        <v>310</v>
      </c>
      <c r="E108" s="2" t="s">
        <v>50</v>
      </c>
      <c r="F108" s="36">
        <v>2</v>
      </c>
      <c r="G108" s="44"/>
      <c r="H108" s="37">
        <f t="shared" si="2"/>
        <v>0</v>
      </c>
    </row>
    <row r="109" spans="2:8">
      <c r="B109" s="74"/>
      <c r="C109" s="123"/>
      <c r="D109" s="51" t="s">
        <v>184</v>
      </c>
      <c r="E109" s="2"/>
      <c r="F109" s="36"/>
      <c r="G109" s="37"/>
      <c r="H109" s="37"/>
    </row>
    <row r="110" spans="2:8">
      <c r="B110" s="74"/>
      <c r="C110" s="123"/>
      <c r="D110" s="51" t="s">
        <v>185</v>
      </c>
      <c r="E110" s="2"/>
      <c r="F110" s="36"/>
      <c r="G110" s="37"/>
      <c r="H110" s="37"/>
    </row>
    <row r="111" spans="2:8">
      <c r="B111" s="74"/>
      <c r="C111" s="123"/>
      <c r="D111" s="51" t="s">
        <v>186</v>
      </c>
      <c r="E111" s="2"/>
      <c r="F111" s="36"/>
      <c r="G111" s="37"/>
      <c r="H111" s="37"/>
    </row>
    <row r="112" spans="2:8">
      <c r="B112" s="74"/>
      <c r="C112" s="123"/>
      <c r="D112" s="51" t="s">
        <v>187</v>
      </c>
      <c r="E112" s="2"/>
      <c r="F112" s="36"/>
      <c r="G112" s="37"/>
      <c r="H112" s="37"/>
    </row>
    <row r="113" spans="2:8">
      <c r="B113" s="74" t="s">
        <v>14</v>
      </c>
      <c r="C113" s="123" t="s">
        <v>121</v>
      </c>
      <c r="D113" s="51" t="s">
        <v>188</v>
      </c>
      <c r="E113" s="2" t="s">
        <v>50</v>
      </c>
      <c r="F113" s="36">
        <v>2</v>
      </c>
      <c r="G113" s="37"/>
      <c r="H113" s="37">
        <f t="shared" si="2"/>
        <v>0</v>
      </c>
    </row>
    <row r="114" spans="2:8">
      <c r="B114" s="74">
        <v>3</v>
      </c>
      <c r="C114" s="123" t="s">
        <v>61</v>
      </c>
      <c r="D114" s="51" t="s">
        <v>189</v>
      </c>
      <c r="E114" s="2" t="s">
        <v>50</v>
      </c>
      <c r="F114" s="36">
        <v>2</v>
      </c>
      <c r="G114" s="37"/>
      <c r="H114" s="37">
        <f t="shared" si="2"/>
        <v>0</v>
      </c>
    </row>
    <row r="115" spans="2:8">
      <c r="B115" s="74">
        <v>4</v>
      </c>
      <c r="C115" s="123" t="s">
        <v>62</v>
      </c>
      <c r="D115" s="51" t="s">
        <v>190</v>
      </c>
      <c r="E115" s="2" t="s">
        <v>50</v>
      </c>
      <c r="F115" s="36">
        <v>4</v>
      </c>
      <c r="G115" s="37"/>
      <c r="H115" s="37">
        <f t="shared" si="2"/>
        <v>0</v>
      </c>
    </row>
    <row r="116" spans="2:8">
      <c r="B116" s="2">
        <v>6</v>
      </c>
      <c r="C116" s="123" t="s">
        <v>63</v>
      </c>
      <c r="D116" s="51"/>
      <c r="E116" s="2"/>
      <c r="F116" s="36"/>
      <c r="G116" s="37"/>
      <c r="H116" s="37"/>
    </row>
    <row r="117" spans="2:8">
      <c r="B117" s="74" t="s">
        <v>14</v>
      </c>
      <c r="C117" s="123" t="s">
        <v>64</v>
      </c>
      <c r="D117" s="51" t="s">
        <v>191</v>
      </c>
      <c r="E117" s="2" t="s">
        <v>9</v>
      </c>
      <c r="F117" s="36">
        <v>33.973993199999995</v>
      </c>
      <c r="G117" s="37"/>
      <c r="H117" s="37">
        <f t="shared" si="2"/>
        <v>0</v>
      </c>
    </row>
    <row r="118" spans="2:8">
      <c r="B118" s="74">
        <v>7</v>
      </c>
      <c r="C118" s="123" t="s">
        <v>65</v>
      </c>
      <c r="D118" s="51"/>
      <c r="E118" s="2"/>
      <c r="F118" s="36"/>
      <c r="G118" s="37"/>
      <c r="H118" s="37"/>
    </row>
    <row r="119" spans="2:8">
      <c r="B119" s="74" t="s">
        <v>14</v>
      </c>
      <c r="C119" s="123" t="s">
        <v>66</v>
      </c>
      <c r="D119" s="51" t="s">
        <v>192</v>
      </c>
      <c r="E119" s="2" t="s">
        <v>9</v>
      </c>
      <c r="F119" s="36">
        <v>1.3704800000000001</v>
      </c>
      <c r="G119" s="37"/>
      <c r="H119" s="37">
        <f t="shared" si="2"/>
        <v>0</v>
      </c>
    </row>
    <row r="120" spans="2:8">
      <c r="B120" s="74" t="s">
        <v>14</v>
      </c>
      <c r="C120" s="123" t="s">
        <v>122</v>
      </c>
      <c r="D120" s="51" t="s">
        <v>192</v>
      </c>
      <c r="E120" s="2" t="s">
        <v>9</v>
      </c>
      <c r="F120" s="36">
        <v>12.662528</v>
      </c>
      <c r="G120" s="37"/>
      <c r="H120" s="37">
        <f t="shared" si="2"/>
        <v>0</v>
      </c>
    </row>
    <row r="121" spans="2:8">
      <c r="B121" s="74" t="s">
        <v>14</v>
      </c>
      <c r="C121" s="123" t="s">
        <v>67</v>
      </c>
      <c r="D121" s="51" t="s">
        <v>192</v>
      </c>
      <c r="E121" s="2" t="s">
        <v>9</v>
      </c>
      <c r="F121" s="36">
        <v>64.19353439999999</v>
      </c>
      <c r="G121" s="37"/>
      <c r="H121" s="37">
        <f t="shared" si="2"/>
        <v>0</v>
      </c>
    </row>
    <row r="122" spans="2:8">
      <c r="B122" s="74" t="s">
        <v>14</v>
      </c>
      <c r="C122" s="123" t="s">
        <v>68</v>
      </c>
      <c r="D122" s="51" t="s">
        <v>192</v>
      </c>
      <c r="E122" s="2" t="s">
        <v>9</v>
      </c>
      <c r="F122" s="36">
        <v>28.3</v>
      </c>
      <c r="G122" s="37"/>
      <c r="H122" s="37">
        <f t="shared" si="2"/>
        <v>0</v>
      </c>
    </row>
    <row r="123" spans="2:8">
      <c r="B123" s="74" t="s">
        <v>14</v>
      </c>
      <c r="C123" s="123" t="s">
        <v>123</v>
      </c>
      <c r="D123" s="51" t="s">
        <v>193</v>
      </c>
      <c r="E123" s="2" t="s">
        <v>50</v>
      </c>
      <c r="F123" s="36">
        <v>1</v>
      </c>
      <c r="G123" s="37"/>
      <c r="H123" s="37">
        <f t="shared" si="2"/>
        <v>0</v>
      </c>
    </row>
    <row r="124" spans="2:8">
      <c r="B124" s="74" t="s">
        <v>14</v>
      </c>
      <c r="C124" s="123" t="s">
        <v>69</v>
      </c>
      <c r="D124" s="51" t="s">
        <v>194</v>
      </c>
      <c r="E124" s="2" t="s">
        <v>50</v>
      </c>
      <c r="F124" s="36">
        <v>3</v>
      </c>
      <c r="G124" s="37"/>
      <c r="H124" s="37">
        <f t="shared" si="2"/>
        <v>0</v>
      </c>
    </row>
    <row r="125" spans="2:8">
      <c r="B125" s="74" t="s">
        <v>14</v>
      </c>
      <c r="C125" s="123" t="s">
        <v>269</v>
      </c>
      <c r="D125" s="170" t="s">
        <v>309</v>
      </c>
      <c r="E125" s="2" t="s">
        <v>50</v>
      </c>
      <c r="F125" s="36">
        <v>1</v>
      </c>
      <c r="G125" s="37"/>
      <c r="H125" s="37">
        <f t="shared" si="2"/>
        <v>0</v>
      </c>
    </row>
    <row r="126" spans="2:8">
      <c r="B126" s="2"/>
      <c r="C126" s="123"/>
      <c r="D126" s="51"/>
      <c r="E126" s="2"/>
      <c r="F126" s="36"/>
      <c r="G126" s="37"/>
      <c r="H126" s="37">
        <f t="shared" si="2"/>
        <v>0</v>
      </c>
    </row>
    <row r="127" spans="2:8">
      <c r="B127" s="14" t="s">
        <v>70</v>
      </c>
      <c r="C127" s="126" t="s">
        <v>71</v>
      </c>
      <c r="D127" s="51"/>
      <c r="E127" s="2"/>
      <c r="F127" s="36"/>
      <c r="G127" s="37"/>
      <c r="H127" s="62">
        <f>SUM(H129:H145)</f>
        <v>0</v>
      </c>
    </row>
    <row r="128" spans="2:8">
      <c r="B128" s="2"/>
      <c r="C128" s="123"/>
      <c r="D128" s="51"/>
      <c r="E128" s="2"/>
      <c r="F128" s="36"/>
      <c r="G128" s="37"/>
      <c r="H128" s="37">
        <f t="shared" si="2"/>
        <v>0</v>
      </c>
    </row>
    <row r="129" spans="1:11" ht="27.75" customHeight="1">
      <c r="B129" s="52">
        <v>1</v>
      </c>
      <c r="C129" s="84" t="s">
        <v>124</v>
      </c>
      <c r="D129" s="84" t="s">
        <v>217</v>
      </c>
      <c r="E129" s="52" t="s">
        <v>72</v>
      </c>
      <c r="F129" s="61">
        <v>27</v>
      </c>
      <c r="G129" s="37"/>
      <c r="H129" s="37">
        <f t="shared" si="2"/>
        <v>0</v>
      </c>
      <c r="J129" s="221" t="s">
        <v>249</v>
      </c>
      <c r="K129" s="221" t="s">
        <v>250</v>
      </c>
    </row>
    <row r="130" spans="1:11" ht="28.5">
      <c r="B130" s="2">
        <v>2</v>
      </c>
      <c r="C130" s="84" t="s">
        <v>125</v>
      </c>
      <c r="D130" s="84" t="s">
        <v>218</v>
      </c>
      <c r="E130" s="52" t="s">
        <v>72</v>
      </c>
      <c r="F130" s="36">
        <v>2</v>
      </c>
      <c r="G130" s="37"/>
      <c r="H130" s="37">
        <f t="shared" si="2"/>
        <v>0</v>
      </c>
    </row>
    <row r="131" spans="1:11" ht="28.5">
      <c r="B131" s="52">
        <v>3</v>
      </c>
      <c r="C131" s="84" t="s">
        <v>73</v>
      </c>
      <c r="D131" s="84" t="s">
        <v>219</v>
      </c>
      <c r="E131" s="52" t="s">
        <v>72</v>
      </c>
      <c r="F131" s="36">
        <v>8</v>
      </c>
      <c r="G131" s="37"/>
      <c r="H131" s="37">
        <f t="shared" si="2"/>
        <v>0</v>
      </c>
    </row>
    <row r="132" spans="1:11">
      <c r="B132" s="2">
        <v>4</v>
      </c>
      <c r="C132" s="84" t="s">
        <v>74</v>
      </c>
      <c r="D132" s="84" t="s">
        <v>220</v>
      </c>
      <c r="E132" s="52" t="s">
        <v>72</v>
      </c>
      <c r="F132" s="36">
        <v>1</v>
      </c>
      <c r="G132" s="37"/>
      <c r="H132" s="37">
        <f t="shared" si="2"/>
        <v>0</v>
      </c>
    </row>
    <row r="133" spans="1:11">
      <c r="B133" s="52">
        <v>5</v>
      </c>
      <c r="C133" s="84" t="s">
        <v>126</v>
      </c>
      <c r="D133" s="84" t="s">
        <v>221</v>
      </c>
      <c r="E133" s="52" t="s">
        <v>72</v>
      </c>
      <c r="F133" s="36">
        <v>2</v>
      </c>
      <c r="G133" s="37"/>
      <c r="H133" s="37">
        <f t="shared" si="2"/>
        <v>0</v>
      </c>
    </row>
    <row r="134" spans="1:11" ht="28.5">
      <c r="B134" s="2">
        <v>6</v>
      </c>
      <c r="C134" s="84" t="s">
        <v>222</v>
      </c>
      <c r="D134" s="84" t="s">
        <v>223</v>
      </c>
      <c r="E134" s="52" t="s">
        <v>72</v>
      </c>
      <c r="F134" s="36">
        <v>2</v>
      </c>
      <c r="G134" s="37"/>
      <c r="H134" s="37">
        <f t="shared" si="2"/>
        <v>0</v>
      </c>
    </row>
    <row r="135" spans="1:11">
      <c r="B135" s="52">
        <v>7</v>
      </c>
      <c r="C135" s="84" t="s">
        <v>75</v>
      </c>
      <c r="D135" s="84" t="s">
        <v>180</v>
      </c>
      <c r="E135" s="2" t="s">
        <v>50</v>
      </c>
      <c r="F135" s="36">
        <v>2</v>
      </c>
      <c r="G135" s="37"/>
      <c r="H135" s="37">
        <f t="shared" si="2"/>
        <v>0</v>
      </c>
    </row>
    <row r="136" spans="1:11">
      <c r="B136" s="2">
        <v>8</v>
      </c>
      <c r="C136" s="84" t="s">
        <v>76</v>
      </c>
      <c r="D136" s="84" t="s">
        <v>180</v>
      </c>
      <c r="E136" s="2" t="s">
        <v>50</v>
      </c>
      <c r="F136" s="36">
        <v>4</v>
      </c>
      <c r="G136" s="37"/>
      <c r="H136" s="37">
        <f t="shared" si="2"/>
        <v>0</v>
      </c>
    </row>
    <row r="137" spans="1:11">
      <c r="B137" s="52">
        <v>9</v>
      </c>
      <c r="C137" s="84" t="s">
        <v>127</v>
      </c>
      <c r="D137" s="84" t="s">
        <v>180</v>
      </c>
      <c r="E137" s="2" t="s">
        <v>50</v>
      </c>
      <c r="F137" s="36">
        <v>2</v>
      </c>
      <c r="G137" s="37"/>
      <c r="H137" s="37">
        <f t="shared" si="2"/>
        <v>0</v>
      </c>
    </row>
    <row r="138" spans="1:11">
      <c r="B138" s="2">
        <v>10</v>
      </c>
      <c r="C138" s="84" t="s">
        <v>77</v>
      </c>
      <c r="D138" s="84" t="s">
        <v>180</v>
      </c>
      <c r="E138" s="2" t="s">
        <v>50</v>
      </c>
      <c r="F138" s="36">
        <v>8</v>
      </c>
      <c r="G138" s="37"/>
      <c r="H138" s="37">
        <f t="shared" si="2"/>
        <v>0</v>
      </c>
    </row>
    <row r="139" spans="1:11">
      <c r="B139" s="52">
        <v>11</v>
      </c>
      <c r="C139" s="84" t="s">
        <v>224</v>
      </c>
      <c r="D139" s="84" t="s">
        <v>180</v>
      </c>
      <c r="E139" s="52" t="s">
        <v>72</v>
      </c>
      <c r="F139" s="36">
        <v>2</v>
      </c>
      <c r="G139" s="37"/>
      <c r="H139" s="37">
        <f t="shared" si="2"/>
        <v>0</v>
      </c>
    </row>
    <row r="140" spans="1:11">
      <c r="B140" s="2">
        <v>12</v>
      </c>
      <c r="C140" s="84" t="s">
        <v>128</v>
      </c>
      <c r="D140" s="84" t="s">
        <v>225</v>
      </c>
      <c r="E140" s="2" t="s">
        <v>78</v>
      </c>
      <c r="F140" s="36">
        <v>1</v>
      </c>
      <c r="G140" s="37"/>
      <c r="H140" s="37">
        <f t="shared" si="2"/>
        <v>0</v>
      </c>
    </row>
    <row r="141" spans="1:11" ht="28.5">
      <c r="B141" s="52">
        <v>13</v>
      </c>
      <c r="C141" s="84" t="s">
        <v>79</v>
      </c>
      <c r="D141" s="84" t="s">
        <v>226</v>
      </c>
      <c r="E141" s="2" t="s">
        <v>47</v>
      </c>
      <c r="F141" s="36">
        <v>2</v>
      </c>
      <c r="G141" s="37"/>
      <c r="H141" s="37">
        <f t="shared" si="2"/>
        <v>0</v>
      </c>
    </row>
    <row r="142" spans="1:11">
      <c r="A142" s="203"/>
      <c r="B142" s="2">
        <v>14</v>
      </c>
      <c r="C142" s="84" t="s">
        <v>129</v>
      </c>
      <c r="D142" s="84" t="s">
        <v>227</v>
      </c>
      <c r="E142" s="2" t="s">
        <v>47</v>
      </c>
      <c r="F142" s="36">
        <v>2</v>
      </c>
      <c r="G142" s="37"/>
      <c r="H142" s="37">
        <f t="shared" si="2"/>
        <v>0</v>
      </c>
    </row>
    <row r="143" spans="1:11">
      <c r="A143" s="203"/>
      <c r="B143" s="52">
        <v>15</v>
      </c>
      <c r="C143" s="84" t="s">
        <v>80</v>
      </c>
      <c r="D143" s="84" t="s">
        <v>181</v>
      </c>
      <c r="E143" s="2" t="s">
        <v>78</v>
      </c>
      <c r="F143" s="36">
        <v>1</v>
      </c>
      <c r="G143" s="37"/>
      <c r="H143" s="37">
        <f t="shared" si="2"/>
        <v>0</v>
      </c>
    </row>
    <row r="144" spans="1:11">
      <c r="A144" s="203"/>
      <c r="B144" s="2">
        <v>16</v>
      </c>
      <c r="C144" s="84" t="s">
        <v>205</v>
      </c>
      <c r="D144" s="84" t="s">
        <v>206</v>
      </c>
      <c r="E144" s="2" t="s">
        <v>72</v>
      </c>
      <c r="F144" s="36">
        <v>2</v>
      </c>
      <c r="G144" s="37"/>
      <c r="H144" s="37">
        <f t="shared" si="2"/>
        <v>0</v>
      </c>
    </row>
    <row r="145" spans="1:12">
      <c r="A145" s="203"/>
      <c r="B145" s="52">
        <v>17</v>
      </c>
      <c r="C145" s="111" t="s">
        <v>228</v>
      </c>
      <c r="D145" s="111"/>
      <c r="E145" s="52" t="s">
        <v>72</v>
      </c>
      <c r="F145" s="36">
        <v>2</v>
      </c>
      <c r="G145" s="37"/>
      <c r="H145" s="37">
        <f t="shared" si="2"/>
        <v>0</v>
      </c>
    </row>
    <row r="146" spans="1:12">
      <c r="A146" s="203"/>
      <c r="B146" s="2"/>
      <c r="C146" s="123"/>
      <c r="D146" s="51"/>
      <c r="E146" s="2"/>
      <c r="F146" s="36"/>
      <c r="G146" s="37"/>
      <c r="H146" s="37">
        <f t="shared" si="2"/>
        <v>0</v>
      </c>
    </row>
    <row r="147" spans="1:12">
      <c r="A147" s="203"/>
      <c r="B147" s="14" t="s">
        <v>81</v>
      </c>
      <c r="C147" s="126" t="s">
        <v>82</v>
      </c>
      <c r="D147" s="51"/>
      <c r="E147" s="2"/>
      <c r="F147" s="36"/>
      <c r="G147" s="37"/>
      <c r="H147" s="62">
        <f>SUM(H148:H158)</f>
        <v>0</v>
      </c>
    </row>
    <row r="148" spans="1:12">
      <c r="A148" s="203"/>
      <c r="B148" s="2">
        <v>1</v>
      </c>
      <c r="C148" s="123" t="s">
        <v>83</v>
      </c>
      <c r="D148" s="51" t="s">
        <v>174</v>
      </c>
      <c r="E148" s="2" t="s">
        <v>47</v>
      </c>
      <c r="F148" s="36">
        <v>1</v>
      </c>
      <c r="G148" s="37"/>
      <c r="H148" s="37">
        <f t="shared" si="2"/>
        <v>0</v>
      </c>
    </row>
    <row r="149" spans="1:12">
      <c r="A149" s="203"/>
      <c r="B149" s="2">
        <v>2</v>
      </c>
      <c r="C149" s="123" t="s">
        <v>84</v>
      </c>
      <c r="D149" s="51" t="s">
        <v>175</v>
      </c>
      <c r="E149" s="2" t="s">
        <v>47</v>
      </c>
      <c r="F149" s="36">
        <v>1</v>
      </c>
      <c r="G149" s="37"/>
      <c r="H149" s="37">
        <f t="shared" si="2"/>
        <v>0</v>
      </c>
    </row>
    <row r="150" spans="1:12">
      <c r="A150" s="203"/>
      <c r="B150" s="2">
        <v>3</v>
      </c>
      <c r="C150" s="40" t="s">
        <v>321</v>
      </c>
      <c r="D150" s="51" t="s">
        <v>322</v>
      </c>
      <c r="E150" s="2" t="s">
        <v>9</v>
      </c>
      <c r="F150" s="36">
        <v>14.7616101</v>
      </c>
      <c r="G150" s="37"/>
      <c r="H150" s="37">
        <f t="shared" ref="H150:H159" si="3">F150*G150</f>
        <v>0</v>
      </c>
    </row>
    <row r="151" spans="1:12">
      <c r="A151" s="203"/>
      <c r="B151" s="2">
        <v>4</v>
      </c>
      <c r="C151" s="123" t="s">
        <v>44</v>
      </c>
      <c r="D151" s="83" t="s">
        <v>215</v>
      </c>
      <c r="E151" s="2" t="s">
        <v>15</v>
      </c>
      <c r="F151" s="36">
        <v>28.34</v>
      </c>
      <c r="G151" s="37"/>
      <c r="H151" s="37">
        <f t="shared" si="3"/>
        <v>0</v>
      </c>
    </row>
    <row r="152" spans="1:12">
      <c r="A152" s="203"/>
      <c r="B152" s="2">
        <v>5</v>
      </c>
      <c r="C152" s="123" t="s">
        <v>145</v>
      </c>
      <c r="D152" s="83" t="s">
        <v>216</v>
      </c>
      <c r="E152" s="2" t="s">
        <v>15</v>
      </c>
      <c r="F152" s="36">
        <v>8.31</v>
      </c>
      <c r="G152" s="37"/>
      <c r="H152" s="37">
        <f t="shared" si="3"/>
        <v>0</v>
      </c>
    </row>
    <row r="153" spans="1:12">
      <c r="A153" s="7"/>
      <c r="B153" s="2">
        <v>6</v>
      </c>
      <c r="C153" s="51" t="s">
        <v>131</v>
      </c>
      <c r="D153" s="51" t="s">
        <v>177</v>
      </c>
      <c r="E153" s="52" t="s">
        <v>47</v>
      </c>
      <c r="F153" s="61">
        <v>2</v>
      </c>
      <c r="G153" s="37"/>
      <c r="H153" s="37">
        <f t="shared" si="3"/>
        <v>0</v>
      </c>
    </row>
    <row r="154" spans="1:12">
      <c r="A154" s="7"/>
      <c r="B154" s="2">
        <v>7</v>
      </c>
      <c r="C154" s="51" t="s">
        <v>85</v>
      </c>
      <c r="D154" s="51"/>
      <c r="E154" s="52" t="s">
        <v>9</v>
      </c>
      <c r="F154" s="61">
        <v>44.37</v>
      </c>
      <c r="G154" s="37"/>
      <c r="H154" s="37">
        <f t="shared" si="3"/>
        <v>0</v>
      </c>
    </row>
    <row r="155" spans="1:12">
      <c r="A155" s="7"/>
      <c r="B155" s="2">
        <v>8</v>
      </c>
      <c r="C155" s="51" t="s">
        <v>132</v>
      </c>
      <c r="D155" s="54" t="s">
        <v>173</v>
      </c>
      <c r="E155" s="52" t="s">
        <v>47</v>
      </c>
      <c r="F155" s="61">
        <v>1</v>
      </c>
      <c r="G155" s="37"/>
      <c r="H155" s="37">
        <f t="shared" si="3"/>
        <v>0</v>
      </c>
    </row>
    <row r="156" spans="1:12">
      <c r="A156" s="7"/>
      <c r="B156" s="52">
        <v>9</v>
      </c>
      <c r="C156" s="51" t="s">
        <v>133</v>
      </c>
      <c r="D156" s="54" t="s">
        <v>308</v>
      </c>
      <c r="E156" s="52" t="s">
        <v>47</v>
      </c>
      <c r="F156" s="61">
        <v>1</v>
      </c>
      <c r="G156" s="37"/>
      <c r="H156" s="37">
        <f t="shared" si="3"/>
        <v>0</v>
      </c>
    </row>
    <row r="157" spans="1:12">
      <c r="A157" s="7"/>
      <c r="B157" s="52">
        <v>10</v>
      </c>
      <c r="C157" s="51" t="s">
        <v>136</v>
      </c>
      <c r="D157" s="51"/>
      <c r="E157" s="52" t="s">
        <v>9</v>
      </c>
      <c r="F157" s="61">
        <v>4.37</v>
      </c>
      <c r="G157" s="37"/>
      <c r="H157" s="37">
        <f t="shared" si="3"/>
        <v>0</v>
      </c>
    </row>
    <row r="158" spans="1:12">
      <c r="A158" s="7"/>
      <c r="B158" s="52">
        <v>11</v>
      </c>
      <c r="C158" s="51" t="s">
        <v>158</v>
      </c>
      <c r="D158" s="51" t="s">
        <v>179</v>
      </c>
      <c r="E158" s="52" t="s">
        <v>9</v>
      </c>
      <c r="F158" s="61">
        <v>2.85</v>
      </c>
      <c r="G158" s="37"/>
      <c r="H158" s="37">
        <f t="shared" si="3"/>
        <v>0</v>
      </c>
    </row>
    <row r="159" spans="1:12" ht="30">
      <c r="A159" s="7"/>
      <c r="B159" s="260">
        <v>12</v>
      </c>
      <c r="C159" s="170" t="s">
        <v>311</v>
      </c>
      <c r="D159" s="161" t="s">
        <v>323</v>
      </c>
      <c r="E159" s="171" t="s">
        <v>314</v>
      </c>
      <c r="F159" s="261">
        <v>1</v>
      </c>
      <c r="G159" s="44"/>
      <c r="H159" s="59">
        <f t="shared" si="3"/>
        <v>0</v>
      </c>
      <c r="J159" s="223"/>
      <c r="L159" s="200"/>
    </row>
    <row r="160" spans="1:12">
      <c r="B160" s="55"/>
      <c r="C160" s="254"/>
      <c r="D160" s="54"/>
      <c r="E160" s="65"/>
      <c r="F160" s="77"/>
      <c r="G160" s="60" t="s">
        <v>200</v>
      </c>
      <c r="H160" s="265">
        <f>SUM(H7:H159)/2</f>
        <v>0</v>
      </c>
    </row>
    <row r="161" spans="2:8">
      <c r="B161" s="55"/>
      <c r="C161" s="254"/>
      <c r="D161" s="54"/>
      <c r="E161" s="65"/>
      <c r="F161" s="77"/>
      <c r="G161" s="60" t="s">
        <v>201</v>
      </c>
      <c r="H161" s="62">
        <f>ROUNDDOWN(H160,-5)</f>
        <v>0</v>
      </c>
    </row>
    <row r="162" spans="2:8">
      <c r="B162" s="55"/>
      <c r="C162" s="254"/>
      <c r="D162" s="54"/>
      <c r="E162" s="65"/>
      <c r="F162" s="77"/>
      <c r="G162" s="60" t="s">
        <v>150</v>
      </c>
      <c r="H162" s="62">
        <f>H161</f>
        <v>0</v>
      </c>
    </row>
    <row r="163" spans="2:8">
      <c r="B163" s="55"/>
      <c r="C163" s="254"/>
      <c r="D163" s="54"/>
      <c r="E163" s="65"/>
      <c r="F163" s="77"/>
      <c r="G163" s="60" t="s">
        <v>202</v>
      </c>
      <c r="H163" s="62">
        <f>H162*0.1</f>
        <v>0</v>
      </c>
    </row>
    <row r="164" spans="2:8">
      <c r="B164" s="55"/>
      <c r="C164" s="254"/>
      <c r="D164" s="54"/>
      <c r="E164" s="65"/>
      <c r="F164" s="77"/>
      <c r="G164" s="60" t="s">
        <v>203</v>
      </c>
      <c r="H164" s="62">
        <f>H162+H163</f>
        <v>0</v>
      </c>
    </row>
    <row r="165" spans="2:8" ht="15">
      <c r="B165" s="134"/>
      <c r="C165" s="134"/>
      <c r="D165" s="235"/>
      <c r="E165" s="134"/>
      <c r="F165" s="134"/>
      <c r="G165" s="1"/>
      <c r="H165" s="1"/>
    </row>
  </sheetData>
  <mergeCells count="1">
    <mergeCell ref="E4:H4"/>
  </mergeCells>
  <printOptions horizontalCentered="1"/>
  <pageMargins left="0.2" right="0.2" top="0.25" bottom="0.25" header="0.3" footer="0.3"/>
  <pageSetup paperSize="9" scale="47" orientation="portrait" horizontalDpi="4294967292" r:id="rId1"/>
  <rowBreaks count="1" manualBreakCount="1">
    <brk id="103" min="1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view="pageBreakPreview" topLeftCell="A70" zoomScale="70" zoomScaleNormal="70" zoomScaleSheetLayoutView="70" workbookViewId="0">
      <selection activeCell="D52" sqref="D52"/>
    </sheetView>
  </sheetViews>
  <sheetFormatPr defaultRowHeight="15"/>
  <cols>
    <col min="1" max="1" width="5" style="178" customWidth="1"/>
    <col min="2" max="2" width="9.140625" style="175"/>
    <col min="3" max="3" width="51" style="175" bestFit="1" customWidth="1"/>
    <col min="4" max="4" width="110.42578125" style="175" customWidth="1"/>
    <col min="5" max="5" width="9.140625" style="176"/>
    <col min="6" max="6" width="11.5703125" style="175" customWidth="1"/>
    <col min="7" max="7" width="15" style="134" customWidth="1"/>
    <col min="8" max="8" width="12.28515625" style="175" customWidth="1"/>
    <col min="9" max="9" width="16" style="175" customWidth="1"/>
    <col min="10" max="10" width="21.5703125" style="175" customWidth="1"/>
    <col min="11" max="11" width="22.140625" style="177" customWidth="1"/>
    <col min="12" max="12" width="15.85546875" style="178" bestFit="1" customWidth="1"/>
    <col min="13" max="16384" width="9.140625" style="178"/>
  </cols>
  <sheetData>
    <row r="1" spans="2:12" ht="15.75" thickBot="1"/>
    <row r="2" spans="2:12" ht="18">
      <c r="B2" s="140" t="s">
        <v>0</v>
      </c>
      <c r="C2" s="179"/>
      <c r="D2" s="180"/>
      <c r="E2" s="181"/>
      <c r="F2" s="182"/>
      <c r="G2" s="183"/>
      <c r="H2" s="182"/>
      <c r="I2" s="182"/>
      <c r="J2" s="182"/>
      <c r="K2" s="184"/>
    </row>
    <row r="3" spans="2:12" ht="18">
      <c r="B3" s="141" t="s">
        <v>324</v>
      </c>
      <c r="C3" s="185"/>
      <c r="D3" s="186"/>
      <c r="E3" s="187"/>
      <c r="F3" s="188"/>
      <c r="G3" s="258"/>
      <c r="H3" s="189"/>
      <c r="I3" s="188"/>
      <c r="J3" s="188"/>
      <c r="K3" s="190"/>
    </row>
    <row r="4" spans="2:12" ht="18">
      <c r="B4" s="141" t="s">
        <v>1</v>
      </c>
      <c r="C4" s="185"/>
      <c r="D4" s="186"/>
      <c r="E4" s="187"/>
      <c r="F4" s="191"/>
      <c r="G4" s="192"/>
      <c r="H4" s="191"/>
      <c r="I4" s="9"/>
      <c r="J4" s="188"/>
      <c r="K4" s="190"/>
    </row>
    <row r="5" spans="2:12" ht="15.75" thickBot="1">
      <c r="B5" s="193"/>
      <c r="C5" s="186"/>
      <c r="D5" s="186"/>
      <c r="E5" s="124"/>
      <c r="F5" s="9">
        <v>1</v>
      </c>
      <c r="G5" s="9">
        <v>1</v>
      </c>
      <c r="H5" s="191">
        <v>1</v>
      </c>
      <c r="I5" s="9" t="s">
        <v>150</v>
      </c>
      <c r="J5" s="11"/>
      <c r="K5" s="190"/>
    </row>
    <row r="6" spans="2:12" ht="24" customHeight="1" thickTop="1">
      <c r="B6" s="284" t="s">
        <v>2</v>
      </c>
      <c r="C6" s="287" t="s">
        <v>3</v>
      </c>
      <c r="D6" s="287" t="s">
        <v>156</v>
      </c>
      <c r="E6" s="290" t="s">
        <v>4</v>
      </c>
      <c r="F6" s="21" t="s">
        <v>157</v>
      </c>
      <c r="G6" s="21" t="s">
        <v>157</v>
      </c>
      <c r="H6" s="21" t="s">
        <v>157</v>
      </c>
      <c r="I6" s="136" t="s">
        <v>157</v>
      </c>
      <c r="J6" s="23" t="s">
        <v>213</v>
      </c>
      <c r="K6" s="194" t="s">
        <v>154</v>
      </c>
    </row>
    <row r="7" spans="2:12" ht="24" customHeight="1">
      <c r="B7" s="285"/>
      <c r="C7" s="288"/>
      <c r="D7" s="288"/>
      <c r="E7" s="291"/>
      <c r="F7" s="132" t="s">
        <v>302</v>
      </c>
      <c r="G7" s="132" t="s">
        <v>303</v>
      </c>
      <c r="H7" s="132" t="s">
        <v>272</v>
      </c>
      <c r="I7" s="137" t="s">
        <v>153</v>
      </c>
      <c r="J7" s="24" t="s">
        <v>214</v>
      </c>
      <c r="K7" s="142" t="s">
        <v>213</v>
      </c>
    </row>
    <row r="8" spans="2:12" ht="24" customHeight="1" thickBot="1">
      <c r="B8" s="286"/>
      <c r="C8" s="289"/>
      <c r="D8" s="289"/>
      <c r="E8" s="292"/>
      <c r="F8" s="22" t="s">
        <v>212</v>
      </c>
      <c r="G8" s="22" t="s">
        <v>212</v>
      </c>
      <c r="H8" s="22" t="s">
        <v>212</v>
      </c>
      <c r="I8" s="16"/>
      <c r="J8" s="138"/>
      <c r="K8" s="143"/>
    </row>
    <row r="9" spans="2:12" ht="15.75" thickTop="1">
      <c r="B9" s="144"/>
      <c r="C9" s="145"/>
      <c r="D9" s="145"/>
      <c r="E9" s="146"/>
      <c r="F9" s="147"/>
      <c r="G9" s="8"/>
      <c r="H9" s="8"/>
      <c r="I9" s="8"/>
      <c r="J9" s="8"/>
      <c r="K9" s="195"/>
    </row>
    <row r="10" spans="2:12" ht="15.75">
      <c r="B10" s="148" t="s">
        <v>6</v>
      </c>
      <c r="C10" s="149" t="s">
        <v>7</v>
      </c>
      <c r="D10" s="149"/>
      <c r="E10" s="147"/>
      <c r="F10" s="147"/>
      <c r="G10" s="8"/>
      <c r="H10" s="8"/>
      <c r="I10" s="8"/>
      <c r="J10" s="8"/>
      <c r="K10" s="196"/>
    </row>
    <row r="11" spans="2:12" ht="15.75">
      <c r="B11" s="150">
        <v>1</v>
      </c>
      <c r="C11" s="151" t="s">
        <v>8</v>
      </c>
      <c r="D11" s="151"/>
      <c r="E11" s="147" t="s">
        <v>9</v>
      </c>
      <c r="F11" s="139">
        <f>'Ruko 3 Lantai Hook'!F9*$F$5</f>
        <v>43</v>
      </c>
      <c r="G11" s="10">
        <f>'Ruko 3 Lantai Kombinasi'!F9*$G$5</f>
        <v>43</v>
      </c>
      <c r="H11" s="10">
        <f>' Ruko 2 Lantai Tengah'!F9*$H$5</f>
        <v>43</v>
      </c>
      <c r="I11" s="10">
        <f>SUM(F11:H11)</f>
        <v>129</v>
      </c>
      <c r="J11" s="152"/>
      <c r="K11" s="196">
        <f>I11*J11</f>
        <v>0</v>
      </c>
      <c r="L11" s="259"/>
    </row>
    <row r="12" spans="2:12" ht="15.75">
      <c r="B12" s="150">
        <v>2</v>
      </c>
      <c r="C12" s="151" t="s">
        <v>10</v>
      </c>
      <c r="D12" s="151"/>
      <c r="E12" s="147" t="s">
        <v>11</v>
      </c>
      <c r="F12" s="139">
        <f>'Ruko 3 Lantai Hook'!F10*$F$5</f>
        <v>1</v>
      </c>
      <c r="G12" s="10">
        <f>'Ruko 3 Lantai Kombinasi'!F10*$G$5</f>
        <v>1</v>
      </c>
      <c r="H12" s="10">
        <f>' Ruko 2 Lantai Tengah'!F10*$H$5</f>
        <v>1</v>
      </c>
      <c r="I12" s="10">
        <f>SUM(F12:H12)</f>
        <v>3</v>
      </c>
      <c r="J12" s="152"/>
      <c r="K12" s="196">
        <f t="shared" ref="K12:K16" si="0">I12*J12</f>
        <v>0</v>
      </c>
      <c r="L12" s="259"/>
    </row>
    <row r="13" spans="2:12" ht="15.75">
      <c r="B13" s="150">
        <v>3</v>
      </c>
      <c r="C13" s="151" t="s">
        <v>12</v>
      </c>
      <c r="D13" s="151"/>
      <c r="E13" s="147" t="s">
        <v>11</v>
      </c>
      <c r="F13" s="139">
        <f>'Ruko 3 Lantai Hook'!F11*$F$5</f>
        <v>1</v>
      </c>
      <c r="G13" s="10">
        <f>'Ruko 3 Lantai Kombinasi'!F11*$G$5</f>
        <v>1</v>
      </c>
      <c r="H13" s="10">
        <f>' Ruko 2 Lantai Tengah'!F11*$H$5</f>
        <v>1</v>
      </c>
      <c r="I13" s="10">
        <f>SUM(F13:H13)</f>
        <v>3</v>
      </c>
      <c r="J13" s="152"/>
      <c r="K13" s="196">
        <f t="shared" si="0"/>
        <v>0</v>
      </c>
      <c r="L13" s="259"/>
    </row>
    <row r="14" spans="2:12" ht="15.75">
      <c r="B14" s="150">
        <v>4</v>
      </c>
      <c r="C14" s="151" t="s">
        <v>13</v>
      </c>
      <c r="D14" s="151"/>
      <c r="E14" s="147" t="s">
        <v>11</v>
      </c>
      <c r="F14" s="139">
        <f>'Ruko 3 Lantai Hook'!F12*$F$5</f>
        <v>1</v>
      </c>
      <c r="G14" s="10">
        <f>'Ruko 3 Lantai Kombinasi'!F12*$G$5</f>
        <v>1</v>
      </c>
      <c r="H14" s="10">
        <f>' Ruko 2 Lantai Tengah'!F12*$H$5</f>
        <v>1</v>
      </c>
      <c r="I14" s="10">
        <f>SUM(F14:H14)</f>
        <v>3</v>
      </c>
      <c r="J14" s="152"/>
      <c r="K14" s="196">
        <f t="shared" si="0"/>
        <v>0</v>
      </c>
      <c r="L14" s="259"/>
    </row>
    <row r="15" spans="2:12" ht="15.75">
      <c r="B15" s="150">
        <v>5</v>
      </c>
      <c r="C15" s="151" t="s">
        <v>87</v>
      </c>
      <c r="D15" s="151"/>
      <c r="E15" s="147"/>
      <c r="F15" s="139"/>
      <c r="G15" s="10"/>
      <c r="H15" s="10"/>
      <c r="I15" s="10"/>
      <c r="J15" s="152"/>
      <c r="K15" s="196"/>
      <c r="L15" s="259"/>
    </row>
    <row r="16" spans="2:12" ht="15.75">
      <c r="B16" s="153" t="s">
        <v>14</v>
      </c>
      <c r="C16" s="151" t="s">
        <v>155</v>
      </c>
      <c r="D16" s="151" t="s">
        <v>159</v>
      </c>
      <c r="E16" s="147" t="s">
        <v>15</v>
      </c>
      <c r="F16" s="139">
        <f>'Ruko 3 Lantai Hook'!F14*$F$5</f>
        <v>156</v>
      </c>
      <c r="G16" s="10">
        <f>'Ruko 3 Lantai Kombinasi'!F14*$G$5</f>
        <v>156</v>
      </c>
      <c r="H16" s="10">
        <f>' Ruko 2 Lantai Tengah'!F14*$H$5</f>
        <v>117.68</v>
      </c>
      <c r="I16" s="10">
        <f>SUM(F16:H16)</f>
        <v>429.68</v>
      </c>
      <c r="J16" s="152"/>
      <c r="K16" s="196">
        <f t="shared" si="0"/>
        <v>0</v>
      </c>
      <c r="L16" s="259"/>
    </row>
    <row r="17" spans="2:12" ht="15.75">
      <c r="B17" s="154"/>
      <c r="C17" s="155"/>
      <c r="D17" s="155"/>
      <c r="E17" s="147"/>
      <c r="F17" s="139"/>
      <c r="G17" s="10"/>
      <c r="H17" s="10"/>
      <c r="I17" s="10"/>
      <c r="J17" s="133"/>
      <c r="K17" s="196"/>
      <c r="L17" s="259"/>
    </row>
    <row r="18" spans="2:12" ht="15.75">
      <c r="B18" s="156" t="s">
        <v>16</v>
      </c>
      <c r="C18" s="157" t="s">
        <v>17</v>
      </c>
      <c r="D18" s="157"/>
      <c r="E18" s="147"/>
      <c r="F18" s="139"/>
      <c r="G18" s="10"/>
      <c r="H18" s="10"/>
      <c r="I18" s="10"/>
      <c r="J18" s="133"/>
      <c r="K18" s="196"/>
      <c r="L18" s="259"/>
    </row>
    <row r="19" spans="2:12" ht="15.75">
      <c r="B19" s="154">
        <v>1</v>
      </c>
      <c r="C19" s="151" t="s">
        <v>18</v>
      </c>
      <c r="D19" s="151"/>
      <c r="E19" s="147" t="s">
        <v>19</v>
      </c>
      <c r="F19" s="139">
        <f>'Ruko 3 Lantai Hook'!F17*$F$5</f>
        <v>10.529184400000002</v>
      </c>
      <c r="G19" s="10">
        <f>'Ruko 3 Lantai Kombinasi'!F17*$G$5</f>
        <v>9.6723844000000003</v>
      </c>
      <c r="H19" s="10">
        <f>' Ruko 2 Lantai Tengah'!F17*$H$5</f>
        <v>8.7281999999999993</v>
      </c>
      <c r="I19" s="10">
        <f t="shared" ref="I19:I24" si="1">SUM(F19:H19)</f>
        <v>28.929768800000005</v>
      </c>
      <c r="J19" s="152"/>
      <c r="K19" s="196">
        <f t="shared" ref="K19:K24" si="2">I19*J19</f>
        <v>0</v>
      </c>
      <c r="L19" s="259"/>
    </row>
    <row r="20" spans="2:12" ht="15.75">
      <c r="B20" s="154">
        <v>2</v>
      </c>
      <c r="C20" s="155" t="s">
        <v>20</v>
      </c>
      <c r="D20" s="155"/>
      <c r="E20" s="147" t="s">
        <v>19</v>
      </c>
      <c r="F20" s="139">
        <f>'Ruko 3 Lantai Hook'!F18*$F$5</f>
        <v>4.445669200000002</v>
      </c>
      <c r="G20" s="10">
        <f>'Ruko 3 Lantai Kombinasi'!F19*$G$5</f>
        <v>4.4486692000000003</v>
      </c>
      <c r="H20" s="10">
        <f>' Ruko 2 Lantai Tengah'!F18*$H$5</f>
        <v>4.1557285714285701</v>
      </c>
      <c r="I20" s="10">
        <f t="shared" si="1"/>
        <v>13.050066971428572</v>
      </c>
      <c r="J20" s="152"/>
      <c r="K20" s="196">
        <f t="shared" si="2"/>
        <v>0</v>
      </c>
      <c r="L20" s="259"/>
    </row>
    <row r="21" spans="2:12" ht="15.75">
      <c r="B21" s="154"/>
      <c r="C21" s="155" t="s">
        <v>230</v>
      </c>
      <c r="D21" s="155"/>
      <c r="E21" s="147" t="s">
        <v>19</v>
      </c>
      <c r="F21" s="139">
        <f>'Ruko 3 Lantai Hook'!F19*$F$5</f>
        <v>21.14949</v>
      </c>
      <c r="G21" s="10">
        <f>'Ruko 3 Lantai Kombinasi'!F18*$G$5</f>
        <v>21.14949</v>
      </c>
      <c r="H21" s="10">
        <f>' Ruko 2 Lantai Tengah'!F19*$H$5</f>
        <v>20.308329999999998</v>
      </c>
      <c r="I21" s="10">
        <f t="shared" si="1"/>
        <v>62.607309999999998</v>
      </c>
      <c r="J21" s="152"/>
      <c r="K21" s="196">
        <f t="shared" ref="K21" si="3">I21*J21</f>
        <v>0</v>
      </c>
      <c r="L21" s="259"/>
    </row>
    <row r="22" spans="2:12" ht="15.75">
      <c r="B22" s="154">
        <v>3</v>
      </c>
      <c r="C22" s="155" t="s">
        <v>21</v>
      </c>
      <c r="D22" s="155"/>
      <c r="E22" s="147" t="s">
        <v>19</v>
      </c>
      <c r="F22" s="139">
        <f>'Ruko 3 Lantai Hook'!F20*$F$5</f>
        <v>0</v>
      </c>
      <c r="G22" s="10">
        <f>'Ruko 3 Lantai Kombinasi'!F20*$G$5*0</f>
        <v>0</v>
      </c>
      <c r="H22" s="10">
        <f>' Ruko 2 Lantai Tengah'!F20*$H$5</f>
        <v>0</v>
      </c>
      <c r="I22" s="10">
        <f t="shared" si="1"/>
        <v>0</v>
      </c>
      <c r="J22" s="152"/>
      <c r="K22" s="196">
        <f t="shared" si="2"/>
        <v>0</v>
      </c>
      <c r="L22" s="259"/>
    </row>
    <row r="23" spans="2:12" ht="15.75">
      <c r="B23" s="154">
        <v>4</v>
      </c>
      <c r="C23" s="155" t="s">
        <v>88</v>
      </c>
      <c r="D23" s="158" t="s">
        <v>161</v>
      </c>
      <c r="E23" s="147" t="s">
        <v>19</v>
      </c>
      <c r="F23" s="139">
        <f>'Ruko 3 Lantai Hook'!F21*$F$5</f>
        <v>0.64905959999999996</v>
      </c>
      <c r="G23" s="10">
        <f>'Ruko 3 Lantai Kombinasi'!F20*$G$5</f>
        <v>0.48838460000000006</v>
      </c>
      <c r="H23" s="10">
        <f>' Ruko 2 Lantai Tengah'!F21*$H$5</f>
        <v>0.52142500000000003</v>
      </c>
      <c r="I23" s="10">
        <f t="shared" si="1"/>
        <v>1.6588692</v>
      </c>
      <c r="J23" s="152"/>
      <c r="K23" s="196">
        <f t="shared" si="2"/>
        <v>0</v>
      </c>
      <c r="L23" s="259"/>
    </row>
    <row r="24" spans="2:12" ht="15.75">
      <c r="B24" s="154">
        <v>5</v>
      </c>
      <c r="C24" s="155" t="s">
        <v>89</v>
      </c>
      <c r="D24" s="155"/>
      <c r="E24" s="147" t="s">
        <v>19</v>
      </c>
      <c r="F24" s="139">
        <f>'Ruko 3 Lantai Hook'!F22*$F$5</f>
        <v>0</v>
      </c>
      <c r="G24" s="10">
        <f>'Ruko 3 Lantai Kombinasi'!F22*$G$5</f>
        <v>0</v>
      </c>
      <c r="H24" s="10">
        <f>' Ruko 2 Lantai Tengah'!F22*$H$5</f>
        <v>0</v>
      </c>
      <c r="I24" s="10">
        <f t="shared" si="1"/>
        <v>0</v>
      </c>
      <c r="J24" s="152"/>
      <c r="K24" s="196">
        <f t="shared" si="2"/>
        <v>0</v>
      </c>
      <c r="L24" s="259"/>
    </row>
    <row r="25" spans="2:12" ht="15.75">
      <c r="B25" s="154"/>
      <c r="C25" s="155"/>
      <c r="D25" s="155"/>
      <c r="E25" s="147"/>
      <c r="F25" s="139"/>
      <c r="G25" s="10"/>
      <c r="H25" s="10"/>
      <c r="I25" s="10"/>
      <c r="J25" s="10"/>
      <c r="K25" s="196"/>
      <c r="L25" s="259"/>
    </row>
    <row r="26" spans="2:12" ht="15.75">
      <c r="B26" s="156" t="s">
        <v>22</v>
      </c>
      <c r="C26" s="159" t="s">
        <v>23</v>
      </c>
      <c r="D26" s="159"/>
      <c r="E26" s="147"/>
      <c r="F26" s="139"/>
      <c r="G26" s="10"/>
      <c r="H26" s="10"/>
      <c r="I26" s="10"/>
      <c r="J26" s="10"/>
      <c r="K26" s="196"/>
      <c r="L26" s="259"/>
    </row>
    <row r="27" spans="2:12" ht="15.75">
      <c r="B27" s="154">
        <v>1</v>
      </c>
      <c r="C27" s="160" t="s">
        <v>90</v>
      </c>
      <c r="D27" s="158" t="s">
        <v>161</v>
      </c>
      <c r="E27" s="147" t="s">
        <v>72</v>
      </c>
      <c r="F27" s="139">
        <f>'Ruko 3 Lantai Hook'!F25*$F$5</f>
        <v>14.5</v>
      </c>
      <c r="G27" s="10">
        <f>'Ruko 3 Lantai Kombinasi'!F24*$G$5</f>
        <v>10</v>
      </c>
      <c r="H27" s="10">
        <f>' Ruko 2 Lantai Tengah'!F25*$H$5</f>
        <v>7</v>
      </c>
      <c r="I27" s="10">
        <f>SUM(F27:H27)</f>
        <v>31.5</v>
      </c>
      <c r="J27" s="133"/>
      <c r="K27" s="196">
        <f t="shared" ref="K27" si="4">I27*J27</f>
        <v>0</v>
      </c>
      <c r="L27" s="259"/>
    </row>
    <row r="28" spans="2:12" ht="15.75">
      <c r="B28" s="154"/>
      <c r="C28" s="155"/>
      <c r="D28" s="155"/>
      <c r="E28" s="147"/>
      <c r="F28" s="139"/>
      <c r="G28" s="10"/>
      <c r="H28" s="10"/>
      <c r="I28" s="10"/>
      <c r="J28" s="10"/>
      <c r="K28" s="196"/>
      <c r="L28" s="259"/>
    </row>
    <row r="29" spans="2:12" ht="15.75">
      <c r="B29" s="156" t="s">
        <v>25</v>
      </c>
      <c r="C29" s="159" t="s">
        <v>26</v>
      </c>
      <c r="D29" s="159"/>
      <c r="E29" s="147"/>
      <c r="F29" s="139"/>
      <c r="G29" s="10"/>
      <c r="H29" s="10"/>
      <c r="I29" s="10"/>
      <c r="J29" s="10"/>
      <c r="K29" s="196"/>
      <c r="L29" s="259"/>
    </row>
    <row r="30" spans="2:12" ht="15.75">
      <c r="B30" s="154">
        <v>1</v>
      </c>
      <c r="C30" s="155" t="s">
        <v>27</v>
      </c>
      <c r="D30" s="158" t="s">
        <v>163</v>
      </c>
      <c r="E30" s="147" t="s">
        <v>19</v>
      </c>
      <c r="F30" s="139">
        <f>'Ruko 3 Lantai Hook'!F29*$F$5</f>
        <v>3.6665999999999999</v>
      </c>
      <c r="G30" s="10">
        <f>'Ruko 3 Lantai Kombinasi'!F27*$G$5</f>
        <v>3.5293000000000001</v>
      </c>
      <c r="H30" s="10">
        <f>' Ruko 2 Lantai Tengah'!F29*$H$5</f>
        <v>3.5089000000000006</v>
      </c>
      <c r="I30" s="10">
        <f t="shared" ref="I30:I40" si="5">SUM(F30:H30)</f>
        <v>10.704800000000001</v>
      </c>
      <c r="J30" s="152"/>
      <c r="K30" s="196">
        <f t="shared" ref="K30:K40" si="6">I30*J30</f>
        <v>0</v>
      </c>
      <c r="L30" s="259"/>
    </row>
    <row r="31" spans="2:12" ht="15.75">
      <c r="B31" s="154">
        <v>2</v>
      </c>
      <c r="C31" s="160" t="s">
        <v>229</v>
      </c>
      <c r="D31" s="161" t="s">
        <v>163</v>
      </c>
      <c r="E31" s="162" t="s">
        <v>19</v>
      </c>
      <c r="F31" s="139">
        <f>'Ruko 3 Lantai Hook'!F35*$F$5</f>
        <v>2.4169152</v>
      </c>
      <c r="G31" s="10">
        <f>'Ruko 3 Lantai Kombinasi'!F28*$G$5</f>
        <v>1.6944151999999999</v>
      </c>
      <c r="H31" s="10">
        <f>' Ruko 2 Lantai Tengah'!F30*$H$5</f>
        <v>1.0635714285714286</v>
      </c>
      <c r="I31" s="10">
        <f t="shared" si="5"/>
        <v>5.1749018285714286</v>
      </c>
      <c r="J31" s="44"/>
      <c r="K31" s="196">
        <f t="shared" si="6"/>
        <v>0</v>
      </c>
      <c r="L31" s="259"/>
    </row>
    <row r="32" spans="2:12" ht="15.75">
      <c r="B32" s="154">
        <v>3</v>
      </c>
      <c r="C32" s="155" t="s">
        <v>92</v>
      </c>
      <c r="D32" s="158" t="s">
        <v>163</v>
      </c>
      <c r="E32" s="147" t="s">
        <v>19</v>
      </c>
      <c r="F32" s="139">
        <f>'Ruko 3 Lantai Hook'!F39*$F$5</f>
        <v>10.849299999999999</v>
      </c>
      <c r="G32" s="10">
        <f>'Ruko 3 Lantai Kombinasi'!F29*$G$5</f>
        <v>9.0365000000000002</v>
      </c>
      <c r="H32" s="10">
        <f>' Ruko 2 Lantai Tengah'!F31*$H$5</f>
        <v>3.6931710000000004</v>
      </c>
      <c r="I32" s="10">
        <f t="shared" si="5"/>
        <v>23.578970999999999</v>
      </c>
      <c r="J32" s="152"/>
      <c r="K32" s="196">
        <f t="shared" si="6"/>
        <v>0</v>
      </c>
      <c r="L32" s="259"/>
    </row>
    <row r="33" spans="2:12" ht="15.75">
      <c r="B33" s="154">
        <v>4</v>
      </c>
      <c r="C33" s="155" t="s">
        <v>93</v>
      </c>
      <c r="D33" s="158" t="s">
        <v>163</v>
      </c>
      <c r="E33" s="147" t="s">
        <v>19</v>
      </c>
      <c r="F33" s="139">
        <f>'Ruko 3 Lantai Hook'!F50*$F$5</f>
        <v>4.3670640000000001</v>
      </c>
      <c r="G33" s="10">
        <f>('Ruko 3 Lantai Kombinasi'!F30+'Ruko 3 Lantai Kombinasi'!F31)*$G$5</f>
        <v>4.8307500000000001</v>
      </c>
      <c r="H33" s="10">
        <f>' Ruko 2 Lantai Tengah'!F32*$H$5</f>
        <v>2.3545132857142854</v>
      </c>
      <c r="I33" s="10">
        <f t="shared" si="5"/>
        <v>11.552327285714286</v>
      </c>
      <c r="J33" s="152"/>
      <c r="K33" s="196">
        <f t="shared" si="6"/>
        <v>0</v>
      </c>
      <c r="L33" s="259"/>
    </row>
    <row r="34" spans="2:12" ht="15.75">
      <c r="B34" s="154">
        <v>5</v>
      </c>
      <c r="C34" s="155" t="s">
        <v>94</v>
      </c>
      <c r="D34" s="158" t="s">
        <v>163</v>
      </c>
      <c r="E34" s="147" t="s">
        <v>19</v>
      </c>
      <c r="F34" s="139">
        <f>'Ruko 3 Lantai Hook'!F51*$F$5</f>
        <v>6.4210000000000003</v>
      </c>
      <c r="G34" s="10">
        <f>'Ruko 3 Lantai Kombinasi'!F32*$G$5</f>
        <v>6.5129999999999999</v>
      </c>
      <c r="H34" s="10">
        <f>' Ruko 2 Lantai Tengah'!F33*$H$5</f>
        <v>2.8512857142857149</v>
      </c>
      <c r="I34" s="10">
        <f t="shared" si="5"/>
        <v>15.785285714285717</v>
      </c>
      <c r="J34" s="152"/>
      <c r="K34" s="196">
        <f t="shared" si="6"/>
        <v>0</v>
      </c>
      <c r="L34" s="259"/>
    </row>
    <row r="35" spans="2:12" ht="15.75">
      <c r="B35" s="154">
        <v>6</v>
      </c>
      <c r="C35" s="155" t="s">
        <v>95</v>
      </c>
      <c r="D35" s="158" t="s">
        <v>164</v>
      </c>
      <c r="E35" s="147" t="s">
        <v>19</v>
      </c>
      <c r="F35" s="139">
        <f>'Ruko 3 Lantai Hook'!F56*$F$5</f>
        <v>0</v>
      </c>
      <c r="G35" s="10">
        <f>'Ruko 3 Lantai Kombinasi'!F33*$G$5</f>
        <v>0</v>
      </c>
      <c r="H35" s="10">
        <f>' Ruko 2 Lantai Tengah'!F34*$H$5</f>
        <v>0</v>
      </c>
      <c r="I35" s="10">
        <f t="shared" si="5"/>
        <v>0</v>
      </c>
      <c r="J35" s="152"/>
      <c r="K35" s="196">
        <f t="shared" si="6"/>
        <v>0</v>
      </c>
      <c r="L35" s="259"/>
    </row>
    <row r="36" spans="2:12" ht="15.75">
      <c r="B36" s="154">
        <v>7</v>
      </c>
      <c r="C36" s="155" t="s">
        <v>96</v>
      </c>
      <c r="D36" s="158" t="s">
        <v>163</v>
      </c>
      <c r="E36" s="147" t="s">
        <v>19</v>
      </c>
      <c r="F36" s="139">
        <f>'Ruko 3 Lantai Hook'!F57*$F$5</f>
        <v>1.3919779999999999</v>
      </c>
      <c r="G36" s="10">
        <f>'Ruko 3 Lantai Kombinasi'!F34*$G$5</f>
        <v>2.87</v>
      </c>
      <c r="H36" s="10">
        <f>' Ruko 2 Lantai Tengah'!F35*$H$5</f>
        <v>1.1747780000000001</v>
      </c>
      <c r="I36" s="10">
        <f t="shared" si="5"/>
        <v>5.4367559999999999</v>
      </c>
      <c r="J36" s="152"/>
      <c r="K36" s="196">
        <f t="shared" si="6"/>
        <v>0</v>
      </c>
      <c r="L36" s="259"/>
    </row>
    <row r="37" spans="2:12" ht="15.75">
      <c r="B37" s="154">
        <v>8</v>
      </c>
      <c r="C37" s="155" t="s">
        <v>97</v>
      </c>
      <c r="D37" s="158" t="s">
        <v>163</v>
      </c>
      <c r="E37" s="147" t="s">
        <v>19</v>
      </c>
      <c r="F37" s="139">
        <f>'Ruko 3 Lantai Hook'!F58*$F$5</f>
        <v>18.628532</v>
      </c>
      <c r="G37" s="10">
        <f>(SUM('Ruko 3 Lantai Kombinasi'!F35:F41)*$G$5)</f>
        <v>19.731947999999996</v>
      </c>
      <c r="H37" s="10">
        <f>+(' Ruko 2 Lantai Tengah'!F36+' Ruko 2 Lantai Tengah'!F37)*'Volume overall (GR01)'!H5</f>
        <v>11.868387999999999</v>
      </c>
      <c r="I37" s="10">
        <f t="shared" si="5"/>
        <v>50.228867999999991</v>
      </c>
      <c r="J37" s="152"/>
      <c r="K37" s="196">
        <f t="shared" si="6"/>
        <v>0</v>
      </c>
      <c r="L37" s="259"/>
    </row>
    <row r="38" spans="2:12" ht="15.75">
      <c r="B38" s="154">
        <v>9</v>
      </c>
      <c r="C38" s="155" t="s">
        <v>98</v>
      </c>
      <c r="D38" s="158" t="s">
        <v>165</v>
      </c>
      <c r="E38" s="147" t="s">
        <v>19</v>
      </c>
      <c r="F38" s="139">
        <f>+'Ruko 3 Lantai Hook'!F59</f>
        <v>2.14</v>
      </c>
      <c r="G38" s="10">
        <f>+'Ruko 3 Lantai Kombinasi'!F42*'Volume overall (GR01)'!G5</f>
        <v>2.14</v>
      </c>
      <c r="H38" s="10">
        <v>23.53</v>
      </c>
      <c r="I38" s="10">
        <f t="shared" si="5"/>
        <v>27.810000000000002</v>
      </c>
      <c r="J38" s="152"/>
      <c r="K38" s="196">
        <f t="shared" si="6"/>
        <v>0</v>
      </c>
      <c r="L38" s="259"/>
    </row>
    <row r="39" spans="2:12" ht="30.75">
      <c r="B39" s="150">
        <v>10</v>
      </c>
      <c r="C39" s="163" t="s">
        <v>245</v>
      </c>
      <c r="D39" s="161"/>
      <c r="E39" s="147" t="s">
        <v>244</v>
      </c>
      <c r="F39" s="139">
        <f>'Ruko 3 Lantai Hook'!F60*$F$5</f>
        <v>0</v>
      </c>
      <c r="G39" s="10">
        <f>'Ruko 3 Lantai Kombinasi'!F43*$G$5</f>
        <v>0.38250000000000001</v>
      </c>
      <c r="H39" s="10">
        <f>+' Ruko 2 Lantai Tengah'!F39*'Volume overall (GR01)'!H5</f>
        <v>0.38250000000000001</v>
      </c>
      <c r="I39" s="10">
        <f t="shared" si="5"/>
        <v>0.76500000000000001</v>
      </c>
      <c r="J39" s="133"/>
      <c r="K39" s="196">
        <f t="shared" si="6"/>
        <v>0</v>
      </c>
      <c r="L39" s="259"/>
    </row>
    <row r="40" spans="2:12" ht="15.75">
      <c r="B40" s="150">
        <v>11</v>
      </c>
      <c r="C40" s="163" t="s">
        <v>251</v>
      </c>
      <c r="D40" s="161"/>
      <c r="E40" s="147" t="s">
        <v>244</v>
      </c>
      <c r="F40" s="139">
        <f>'Ruko 3 Lantai Hook'!F61*$F$5</f>
        <v>0</v>
      </c>
      <c r="G40" s="10">
        <f>+'Ruko 3 Lantai Kombinasi'!F44*'Volume overall (GR01)'!G5</f>
        <v>8.1692307692307703E-2</v>
      </c>
      <c r="H40" s="10">
        <f>+' Ruko 2 Lantai Tengah'!F40*'Volume overall (GR01)'!H5</f>
        <v>8.1692307692307703E-2</v>
      </c>
      <c r="I40" s="10">
        <f t="shared" si="5"/>
        <v>0.16338461538461541</v>
      </c>
      <c r="J40" s="133"/>
      <c r="K40" s="196">
        <f t="shared" si="6"/>
        <v>0</v>
      </c>
      <c r="L40" s="259"/>
    </row>
    <row r="41" spans="2:12" ht="15.75">
      <c r="B41" s="154"/>
      <c r="C41" s="155"/>
      <c r="D41" s="158"/>
      <c r="E41" s="147"/>
      <c r="F41" s="139"/>
      <c r="G41" s="10"/>
      <c r="H41" s="10"/>
      <c r="I41" s="10"/>
      <c r="J41" s="10"/>
      <c r="K41" s="196"/>
      <c r="L41" s="259"/>
    </row>
    <row r="42" spans="2:12" ht="15.75">
      <c r="B42" s="156" t="s">
        <v>28</v>
      </c>
      <c r="C42" s="159" t="s">
        <v>29</v>
      </c>
      <c r="D42" s="159"/>
      <c r="E42" s="147"/>
      <c r="F42" s="139"/>
      <c r="G42" s="10"/>
      <c r="H42" s="10"/>
      <c r="I42" s="10"/>
      <c r="J42" s="10"/>
      <c r="K42" s="196"/>
      <c r="L42" s="259"/>
    </row>
    <row r="43" spans="2:12" ht="15.75">
      <c r="B43" s="156"/>
      <c r="C43" s="159" t="s">
        <v>99</v>
      </c>
      <c r="D43" s="159"/>
      <c r="E43" s="147"/>
      <c r="F43" s="139"/>
      <c r="G43" s="10"/>
      <c r="H43" s="10"/>
      <c r="I43" s="10"/>
      <c r="J43" s="10"/>
      <c r="K43" s="196"/>
      <c r="L43" s="259"/>
    </row>
    <row r="44" spans="2:12" ht="15.75">
      <c r="B44" s="154">
        <v>1</v>
      </c>
      <c r="C44" s="155" t="s">
        <v>100</v>
      </c>
      <c r="D44" s="161" t="s">
        <v>317</v>
      </c>
      <c r="E44" s="147" t="s">
        <v>15</v>
      </c>
      <c r="F44" s="139">
        <f>'Ruko 3 Lantai Hook'!F63*$F$5</f>
        <v>4.5</v>
      </c>
      <c r="G44" s="10">
        <f>'Ruko 3 Lantai Kombinasi'!F48*$G$5</f>
        <v>4.5</v>
      </c>
      <c r="H44" s="10">
        <f>' Ruko 2 Lantai Tengah'!F45*$H$5</f>
        <v>4.5</v>
      </c>
      <c r="I44" s="10">
        <f>SUM(F44:H44)</f>
        <v>13.5</v>
      </c>
      <c r="J44" s="44"/>
      <c r="K44" s="196">
        <f t="shared" ref="K44:K57" si="7">I44*J44</f>
        <v>0</v>
      </c>
      <c r="L44" s="259"/>
    </row>
    <row r="45" spans="2:12" ht="15.75">
      <c r="B45" s="154">
        <v>2</v>
      </c>
      <c r="C45" s="155" t="s">
        <v>101</v>
      </c>
      <c r="D45" s="158"/>
      <c r="E45" s="147"/>
      <c r="F45" s="139"/>
      <c r="G45" s="10"/>
      <c r="H45" s="10"/>
      <c r="I45" s="10"/>
      <c r="J45" s="44"/>
      <c r="K45" s="196"/>
      <c r="L45" s="259"/>
    </row>
    <row r="46" spans="2:12" ht="15.75">
      <c r="B46" s="154">
        <v>3</v>
      </c>
      <c r="C46" s="155" t="s">
        <v>102</v>
      </c>
      <c r="D46" s="158" t="s">
        <v>166</v>
      </c>
      <c r="E46" s="147" t="s">
        <v>15</v>
      </c>
      <c r="F46" s="139">
        <f>'Ruko 3 Lantai Hook'!F65*$F$5</f>
        <v>54.985378867000001</v>
      </c>
      <c r="G46" s="10">
        <f>'Ruko 3 Lantai Kombinasi'!F50*$G$5</f>
        <v>54.985378867000001</v>
      </c>
      <c r="H46" s="10">
        <f>' Ruko 2 Lantai Tengah'!F47*$H$5</f>
        <v>54.985378867000001</v>
      </c>
      <c r="I46" s="10">
        <f>SUM(F46:H46)</f>
        <v>164.956136601</v>
      </c>
      <c r="J46" s="44"/>
      <c r="K46" s="196">
        <f t="shared" si="7"/>
        <v>0</v>
      </c>
      <c r="L46" s="259"/>
    </row>
    <row r="47" spans="2:12" ht="15.75">
      <c r="B47" s="154">
        <v>4</v>
      </c>
      <c r="C47" s="155" t="s">
        <v>103</v>
      </c>
      <c r="D47" s="158" t="s">
        <v>319</v>
      </c>
      <c r="E47" s="147" t="s">
        <v>15</v>
      </c>
      <c r="F47" s="139">
        <f>'Ruko 3 Lantai Hook'!F66*$F$5</f>
        <v>2.7731172659999999</v>
      </c>
      <c r="G47" s="10">
        <f>'Ruko 3 Lantai Kombinasi'!F51*$G$5</f>
        <v>2.7731172659999999</v>
      </c>
      <c r="H47" s="10">
        <f>' Ruko 2 Lantai Tengah'!F48*$H$5</f>
        <v>2.7731172659999999</v>
      </c>
      <c r="I47" s="10">
        <f>SUM(F47:H47)</f>
        <v>8.3193517979999996</v>
      </c>
      <c r="J47" s="44"/>
      <c r="K47" s="196">
        <f t="shared" si="7"/>
        <v>0</v>
      </c>
      <c r="L47" s="259"/>
    </row>
    <row r="48" spans="2:12" ht="15.75">
      <c r="B48" s="154">
        <v>5</v>
      </c>
      <c r="C48" s="155" t="s">
        <v>104</v>
      </c>
      <c r="D48" s="158" t="s">
        <v>166</v>
      </c>
      <c r="E48" s="147" t="s">
        <v>15</v>
      </c>
      <c r="F48" s="139">
        <f>'Ruko 3 Lantai Hook'!F67*$F$5</f>
        <v>9.5839976869000019</v>
      </c>
      <c r="G48" s="10">
        <f>'Ruko 3 Lantai Kombinasi'!F52*$G$5</f>
        <v>9.5839976869000019</v>
      </c>
      <c r="H48" s="10">
        <f>' Ruko 2 Lantai Tengah'!F49*$H$5</f>
        <v>9.5839976869000019</v>
      </c>
      <c r="I48" s="10">
        <f>SUM(F48:H48)</f>
        <v>28.751993060700006</v>
      </c>
      <c r="J48" s="44"/>
      <c r="K48" s="196">
        <f t="shared" si="7"/>
        <v>0</v>
      </c>
      <c r="L48" s="259"/>
    </row>
    <row r="49" spans="2:12" ht="15.75">
      <c r="B49" s="164">
        <v>6</v>
      </c>
      <c r="C49" s="155" t="s">
        <v>266</v>
      </c>
      <c r="D49" s="161" t="s">
        <v>318</v>
      </c>
      <c r="E49" s="147" t="s">
        <v>9</v>
      </c>
      <c r="F49" s="139">
        <f>'Ruko 3 Lantai Hook'!F68*$F$5</f>
        <v>7.7</v>
      </c>
      <c r="G49" s="10">
        <f>'Ruko 3 Lantai Kombinasi'!F53*$G$5</f>
        <v>7.7</v>
      </c>
      <c r="H49" s="10">
        <f>' Ruko 2 Lantai Tengah'!F50*$H$5</f>
        <v>7.7</v>
      </c>
      <c r="I49" s="10">
        <f>SUM(F49:H49)</f>
        <v>23.1</v>
      </c>
      <c r="J49" s="44"/>
      <c r="K49" s="196">
        <f t="shared" si="7"/>
        <v>0</v>
      </c>
      <c r="L49" s="259"/>
    </row>
    <row r="50" spans="2:12" ht="15.75">
      <c r="B50" s="164">
        <v>7</v>
      </c>
      <c r="C50" s="155" t="s">
        <v>267</v>
      </c>
      <c r="D50" s="161" t="s">
        <v>317</v>
      </c>
      <c r="E50" s="147" t="s">
        <v>15</v>
      </c>
      <c r="F50" s="139">
        <f>'Ruko 3 Lantai Hook'!F69*$F$5</f>
        <v>2.5499999999999998</v>
      </c>
      <c r="G50" s="10">
        <f>'Ruko 3 Lantai Kombinasi'!F54*$G$5</f>
        <v>2.5499999999999998</v>
      </c>
      <c r="H50" s="10">
        <f>' Ruko 2 Lantai Tengah'!F51*$H$5</f>
        <v>2.5499999999999998</v>
      </c>
      <c r="I50" s="10">
        <f>SUM(F50:H50)</f>
        <v>7.6499999999999995</v>
      </c>
      <c r="J50" s="44"/>
      <c r="K50" s="196">
        <f t="shared" si="7"/>
        <v>0</v>
      </c>
      <c r="L50" s="259"/>
    </row>
    <row r="51" spans="2:12" ht="15.75">
      <c r="B51" s="156"/>
      <c r="C51" s="159" t="s">
        <v>105</v>
      </c>
      <c r="D51" s="159"/>
      <c r="E51" s="147"/>
      <c r="F51" s="139"/>
      <c r="G51" s="10"/>
      <c r="H51" s="10"/>
      <c r="I51" s="10"/>
      <c r="J51" s="44"/>
      <c r="K51" s="196"/>
      <c r="L51" s="259"/>
    </row>
    <row r="52" spans="2:12" ht="15.75">
      <c r="B52" s="154">
        <v>1</v>
      </c>
      <c r="C52" s="155" t="s">
        <v>102</v>
      </c>
      <c r="D52" s="158" t="s">
        <v>166</v>
      </c>
      <c r="E52" s="147" t="s">
        <v>15</v>
      </c>
      <c r="F52" s="139">
        <f>'Ruko 3 Lantai Hook'!F71*$F$5</f>
        <v>54.879509729900001</v>
      </c>
      <c r="G52" s="10">
        <f>'Ruko 3 Lantai Kombinasi'!F56*$G$5</f>
        <v>54.879509729900001</v>
      </c>
      <c r="H52" s="10">
        <f>' Ruko 2 Lantai Tengah'!F53*$H$5</f>
        <v>54.879509729900001</v>
      </c>
      <c r="I52" s="10">
        <f>SUM(F52:H52)</f>
        <v>164.63852918969999</v>
      </c>
      <c r="J52" s="44"/>
      <c r="K52" s="196">
        <f t="shared" si="7"/>
        <v>0</v>
      </c>
      <c r="L52" s="259"/>
    </row>
    <row r="53" spans="2:12" ht="15.75">
      <c r="B53" s="154">
        <v>2</v>
      </c>
      <c r="C53" s="155" t="s">
        <v>103</v>
      </c>
      <c r="D53" s="158" t="s">
        <v>319</v>
      </c>
      <c r="E53" s="147" t="s">
        <v>15</v>
      </c>
      <c r="F53" s="139">
        <f>'Ruko 3 Lantai Hook'!F72*$F$5</f>
        <v>2.7732250000000001</v>
      </c>
      <c r="G53" s="10">
        <f>'Ruko 3 Lantai Kombinasi'!F57*$G$5</f>
        <v>2.7732250000000001</v>
      </c>
      <c r="H53" s="10">
        <f>' Ruko 2 Lantai Tengah'!F54*$H$5</f>
        <v>2.7732250000000001</v>
      </c>
      <c r="I53" s="10">
        <f>SUM(F53:H53)</f>
        <v>8.3196750000000002</v>
      </c>
      <c r="J53" s="44"/>
      <c r="K53" s="196">
        <f t="shared" si="7"/>
        <v>0</v>
      </c>
      <c r="L53" s="259"/>
    </row>
    <row r="54" spans="2:12" ht="15.75">
      <c r="B54" s="154">
        <v>3</v>
      </c>
      <c r="C54" s="165" t="s">
        <v>104</v>
      </c>
      <c r="D54" s="158" t="s">
        <v>166</v>
      </c>
      <c r="E54" s="147" t="s">
        <v>15</v>
      </c>
      <c r="F54" s="139">
        <f>'Ruko 3 Lantai Hook'!F73*$F$5</f>
        <v>7.9472750000000003</v>
      </c>
      <c r="G54" s="10">
        <f>'Ruko 3 Lantai Kombinasi'!F58*$G$5</f>
        <v>7.9472750000000003</v>
      </c>
      <c r="H54" s="10"/>
      <c r="I54" s="10">
        <f>SUM(F54:H54)</f>
        <v>15.894550000000001</v>
      </c>
      <c r="J54" s="44"/>
      <c r="K54" s="196">
        <f t="shared" si="7"/>
        <v>0</v>
      </c>
      <c r="L54" s="259"/>
    </row>
    <row r="55" spans="2:12" ht="15.75">
      <c r="B55" s="166"/>
      <c r="C55" s="167" t="s">
        <v>137</v>
      </c>
      <c r="D55" s="167"/>
      <c r="E55" s="147"/>
      <c r="F55" s="139"/>
      <c r="G55" s="10"/>
      <c r="H55" s="10"/>
      <c r="I55" s="10"/>
      <c r="J55" s="44"/>
      <c r="K55" s="196"/>
      <c r="L55" s="259"/>
    </row>
    <row r="56" spans="2:12" ht="15.75">
      <c r="B56" s="168">
        <v>1</v>
      </c>
      <c r="C56" s="165" t="s">
        <v>102</v>
      </c>
      <c r="D56" s="158" t="s">
        <v>166</v>
      </c>
      <c r="E56" s="147" t="s">
        <v>15</v>
      </c>
      <c r="F56" s="139">
        <f>'Ruko 3 Lantai Hook'!F75*$F$5</f>
        <v>55.757553000000001</v>
      </c>
      <c r="G56" s="10">
        <f>'Ruko 3 Lantai Kombinasi'!F60*$G$5</f>
        <v>55.757553000000001</v>
      </c>
      <c r="H56" s="10"/>
      <c r="I56" s="10">
        <f>SUM(F56:H56)</f>
        <v>111.515106</v>
      </c>
      <c r="J56" s="44"/>
      <c r="K56" s="196">
        <f t="shared" si="7"/>
        <v>0</v>
      </c>
      <c r="L56" s="259"/>
    </row>
    <row r="57" spans="2:12" ht="15.75">
      <c r="B57" s="168">
        <v>2</v>
      </c>
      <c r="C57" s="165" t="s">
        <v>103</v>
      </c>
      <c r="D57" s="158" t="s">
        <v>319</v>
      </c>
      <c r="E57" s="147" t="s">
        <v>15</v>
      </c>
      <c r="F57" s="139">
        <f>'Ruko 3 Lantai Hook'!F76*$F$5</f>
        <v>2.7732250000000001</v>
      </c>
      <c r="G57" s="10">
        <f>'Ruko 3 Lantai Kombinasi'!F61*$G$5</f>
        <v>2.7732250000000001</v>
      </c>
      <c r="H57" s="10"/>
      <c r="I57" s="10">
        <f>SUM(F57:H57)</f>
        <v>5.5464500000000001</v>
      </c>
      <c r="J57" s="44"/>
      <c r="K57" s="196">
        <f t="shared" si="7"/>
        <v>0</v>
      </c>
      <c r="L57" s="259"/>
    </row>
    <row r="58" spans="2:12" ht="15.75">
      <c r="B58" s="154"/>
      <c r="C58" s="155"/>
      <c r="D58" s="155"/>
      <c r="E58" s="147"/>
      <c r="F58" s="197"/>
      <c r="G58" s="165"/>
      <c r="H58" s="198"/>
      <c r="I58" s="10"/>
      <c r="J58" s="197"/>
      <c r="K58" s="196"/>
      <c r="L58" s="259"/>
    </row>
    <row r="59" spans="2:12" ht="15.75">
      <c r="B59" s="156" t="s">
        <v>30</v>
      </c>
      <c r="C59" s="159" t="s">
        <v>31</v>
      </c>
      <c r="D59" s="159"/>
      <c r="E59" s="147"/>
      <c r="F59" s="197"/>
      <c r="G59" s="165"/>
      <c r="H59" s="198"/>
      <c r="I59" s="10"/>
      <c r="J59" s="197"/>
      <c r="K59" s="196"/>
      <c r="L59" s="259"/>
    </row>
    <row r="60" spans="2:12" ht="15.75">
      <c r="B60" s="156"/>
      <c r="C60" s="159" t="s">
        <v>99</v>
      </c>
      <c r="D60" s="159"/>
      <c r="E60" s="147"/>
      <c r="F60" s="197"/>
      <c r="G60" s="165"/>
      <c r="H60" s="198"/>
      <c r="I60" s="10"/>
      <c r="J60" s="197"/>
      <c r="K60" s="196"/>
      <c r="L60" s="259"/>
    </row>
    <row r="61" spans="2:12" ht="15.75">
      <c r="B61" s="154">
        <v>1</v>
      </c>
      <c r="C61" s="155" t="s">
        <v>103</v>
      </c>
      <c r="D61" s="158" t="s">
        <v>320</v>
      </c>
      <c r="E61" s="147" t="s">
        <v>15</v>
      </c>
      <c r="F61" s="139">
        <f>'Ruko 3 Lantai Hook'!F80*$F$5</f>
        <v>11.807600000000001</v>
      </c>
      <c r="G61" s="10">
        <f>'Ruko 3 Lantai Kombinasi'!F65*$G$5</f>
        <v>11.807600000000001</v>
      </c>
      <c r="H61" s="10">
        <f>' Ruko 2 Lantai Tengah'!F58*$H$5</f>
        <v>11.8163622412</v>
      </c>
      <c r="I61" s="10">
        <f>SUM(F61:H61)</f>
        <v>35.431562241199998</v>
      </c>
      <c r="J61" s="44"/>
      <c r="K61" s="196">
        <f t="shared" ref="K61:K68" si="8">I61*J61</f>
        <v>0</v>
      </c>
      <c r="L61" s="259"/>
    </row>
    <row r="62" spans="2:12" ht="15.75">
      <c r="B62" s="154">
        <v>2</v>
      </c>
      <c r="C62" s="155" t="s">
        <v>106</v>
      </c>
      <c r="D62" s="158" t="s">
        <v>167</v>
      </c>
      <c r="E62" s="147" t="s">
        <v>15</v>
      </c>
      <c r="F62" s="139">
        <f>'Ruko 3 Lantai Hook'!F81*$F$5</f>
        <v>29.47</v>
      </c>
      <c r="G62" s="10">
        <f>'Ruko 3 Lantai Kombinasi'!F66*$G$5</f>
        <v>29.47</v>
      </c>
      <c r="H62" s="10">
        <f>' Ruko 2 Lantai Tengah'!F59*$H$5</f>
        <v>32.455124400000003</v>
      </c>
      <c r="I62" s="10">
        <f>SUM(F62:H62)</f>
        <v>91.3951244</v>
      </c>
      <c r="J62" s="44"/>
      <c r="K62" s="196">
        <f t="shared" si="8"/>
        <v>0</v>
      </c>
      <c r="L62" s="259"/>
    </row>
    <row r="63" spans="2:12" ht="15.75">
      <c r="B63" s="156"/>
      <c r="C63" s="159" t="s">
        <v>105</v>
      </c>
      <c r="D63" s="159"/>
      <c r="E63" s="147"/>
      <c r="F63" s="139"/>
      <c r="G63" s="10"/>
      <c r="H63" s="10"/>
      <c r="I63" s="10"/>
      <c r="J63" s="44"/>
      <c r="K63" s="196"/>
      <c r="L63" s="259"/>
    </row>
    <row r="64" spans="2:12" ht="15.75">
      <c r="B64" s="154">
        <v>1</v>
      </c>
      <c r="C64" s="155" t="s">
        <v>103</v>
      </c>
      <c r="D64" s="158" t="s">
        <v>320</v>
      </c>
      <c r="E64" s="147" t="s">
        <v>15</v>
      </c>
      <c r="F64" s="139">
        <f>'Ruko 3 Lantai Hook'!F83*$F$5</f>
        <v>11.807600000000001</v>
      </c>
      <c r="G64" s="10">
        <f>'Ruko 3 Lantai Kombinasi'!F68*$G$5</f>
        <v>11.807600000000001</v>
      </c>
      <c r="H64" s="10">
        <f>' Ruko 2 Lantai Tengah'!F61*$H$5</f>
        <v>11.8163622412</v>
      </c>
      <c r="I64" s="10">
        <f>SUM(F64:H64)</f>
        <v>35.431562241199998</v>
      </c>
      <c r="J64" s="44"/>
      <c r="K64" s="196">
        <f t="shared" si="8"/>
        <v>0</v>
      </c>
      <c r="L64" s="259"/>
    </row>
    <row r="65" spans="2:12" ht="15.75">
      <c r="B65" s="154">
        <v>2</v>
      </c>
      <c r="C65" s="155" t="s">
        <v>106</v>
      </c>
      <c r="D65" s="158" t="s">
        <v>167</v>
      </c>
      <c r="E65" s="147" t="s">
        <v>15</v>
      </c>
      <c r="F65" s="139">
        <f>'Ruko 3 Lantai Hook'!F84*$F$5</f>
        <v>30.337</v>
      </c>
      <c r="G65" s="10">
        <f>'Ruko 3 Lantai Kombinasi'!F69*$G$5</f>
        <v>30.337</v>
      </c>
      <c r="H65" s="10">
        <f>' Ruko 2 Lantai Tengah'!F62*$H$5</f>
        <v>36.625</v>
      </c>
      <c r="I65" s="10">
        <f>SUM(F65:H65)</f>
        <v>97.299000000000007</v>
      </c>
      <c r="J65" s="44"/>
      <c r="K65" s="196">
        <f t="shared" si="8"/>
        <v>0</v>
      </c>
      <c r="L65" s="259"/>
    </row>
    <row r="66" spans="2:12" ht="15.75">
      <c r="B66" s="156"/>
      <c r="C66" s="159" t="s">
        <v>137</v>
      </c>
      <c r="D66" s="159"/>
      <c r="E66" s="147"/>
      <c r="F66" s="139"/>
      <c r="G66" s="10"/>
      <c r="H66" s="10"/>
      <c r="I66" s="10"/>
      <c r="J66" s="44"/>
      <c r="K66" s="196"/>
      <c r="L66" s="259"/>
    </row>
    <row r="67" spans="2:12" ht="15.75">
      <c r="B67" s="154">
        <v>1</v>
      </c>
      <c r="C67" s="155" t="s">
        <v>103</v>
      </c>
      <c r="D67" s="158" t="s">
        <v>320</v>
      </c>
      <c r="E67" s="147" t="s">
        <v>15</v>
      </c>
      <c r="F67" s="139">
        <f>'Ruko 3 Lantai Hook'!F86*$F$5</f>
        <v>11.807600000000001</v>
      </c>
      <c r="G67" s="10">
        <f>'Ruko 3 Lantai Kombinasi'!F71*$G$5</f>
        <v>11.807600000000001</v>
      </c>
      <c r="H67" s="10"/>
      <c r="I67" s="10">
        <f>SUM(F67:H67)</f>
        <v>23.615200000000002</v>
      </c>
      <c r="J67" s="44"/>
      <c r="K67" s="196">
        <f t="shared" si="8"/>
        <v>0</v>
      </c>
      <c r="L67" s="259"/>
    </row>
    <row r="68" spans="2:12" ht="15.75">
      <c r="B68" s="154">
        <v>2</v>
      </c>
      <c r="C68" s="155" t="s">
        <v>106</v>
      </c>
      <c r="D68" s="158" t="s">
        <v>167</v>
      </c>
      <c r="E68" s="147" t="s">
        <v>15</v>
      </c>
      <c r="F68" s="139">
        <f>'Ruko 3 Lantai Hook'!F87*$F$5</f>
        <v>32.529000000000003</v>
      </c>
      <c r="G68" s="10">
        <f>'Ruko 3 Lantai Kombinasi'!F72*$G$5</f>
        <v>32.529000000000003</v>
      </c>
      <c r="H68" s="10"/>
      <c r="I68" s="10">
        <f>SUM(F68:H68)</f>
        <v>65.058000000000007</v>
      </c>
      <c r="J68" s="44"/>
      <c r="K68" s="196">
        <f t="shared" si="8"/>
        <v>0</v>
      </c>
      <c r="L68" s="259"/>
    </row>
    <row r="69" spans="2:12" ht="15.75">
      <c r="B69" s="154"/>
      <c r="C69" s="155"/>
      <c r="D69" s="155"/>
      <c r="E69" s="147"/>
      <c r="F69" s="139"/>
      <c r="G69" s="10"/>
      <c r="H69" s="10"/>
      <c r="I69" s="10"/>
      <c r="J69" s="44"/>
      <c r="K69" s="196"/>
      <c r="L69" s="259"/>
    </row>
    <row r="70" spans="2:12" ht="15.75">
      <c r="B70" s="156" t="s">
        <v>32</v>
      </c>
      <c r="C70" s="159" t="s">
        <v>33</v>
      </c>
      <c r="D70" s="159"/>
      <c r="E70" s="147"/>
      <c r="F70" s="139"/>
      <c r="G70" s="10"/>
      <c r="H70" s="10"/>
      <c r="I70" s="10"/>
      <c r="J70" s="44"/>
      <c r="K70" s="196"/>
      <c r="L70" s="259"/>
    </row>
    <row r="71" spans="2:12" ht="15.75">
      <c r="B71" s="169">
        <v>1</v>
      </c>
      <c r="C71" s="170" t="s">
        <v>34</v>
      </c>
      <c r="D71" s="51" t="s">
        <v>304</v>
      </c>
      <c r="E71" s="171" t="s">
        <v>15</v>
      </c>
      <c r="F71" s="139">
        <f>'Ruko 3 Lantai Hook'!F92*$F$5</f>
        <v>162.91395499999999</v>
      </c>
      <c r="G71" s="10">
        <f>'Ruko 3 Lantai Kombinasi'!F77*$G$5</f>
        <v>162.91395499999999</v>
      </c>
      <c r="H71" s="10">
        <f>' Ruko 2 Lantai Tengah'!F65*$H$5</f>
        <v>99.438039730499995</v>
      </c>
      <c r="I71" s="10">
        <f>SUM(F71:H71)</f>
        <v>425.26594973049998</v>
      </c>
      <c r="J71" s="44"/>
      <c r="K71" s="196">
        <f>I71*J71</f>
        <v>0</v>
      </c>
      <c r="L71" s="259"/>
    </row>
    <row r="72" spans="2:12" ht="15.75">
      <c r="B72" s="154">
        <v>2</v>
      </c>
      <c r="C72" s="155" t="s">
        <v>107</v>
      </c>
      <c r="D72" s="51" t="s">
        <v>305</v>
      </c>
      <c r="E72" s="147" t="s">
        <v>9</v>
      </c>
      <c r="F72" s="139">
        <f>'Ruko 3 Lantai Hook'!F93*$F$5</f>
        <v>151.91</v>
      </c>
      <c r="G72" s="10">
        <f>'Ruko 3 Lantai Kombinasi'!F78*$G$5</f>
        <v>151.91</v>
      </c>
      <c r="H72" s="10">
        <f>' Ruko 2 Lantai Tengah'!F66*$H$5</f>
        <v>116.36</v>
      </c>
      <c r="I72" s="10">
        <f>SUM(F72:H72)</f>
        <v>420.18</v>
      </c>
      <c r="J72" s="44"/>
      <c r="K72" s="196">
        <f>I72*J72</f>
        <v>0</v>
      </c>
      <c r="L72" s="259"/>
    </row>
    <row r="73" spans="2:12" ht="15.75">
      <c r="B73" s="169">
        <v>3</v>
      </c>
      <c r="C73" s="170" t="s">
        <v>35</v>
      </c>
      <c r="D73" s="51" t="s">
        <v>306</v>
      </c>
      <c r="E73" s="171" t="s">
        <v>15</v>
      </c>
      <c r="F73" s="139">
        <f>'Ruko 3 Lantai Hook'!F94*$F$5</f>
        <v>18.373175</v>
      </c>
      <c r="G73" s="10">
        <f>'Ruko 3 Lantai Kombinasi'!F79*$G$5</f>
        <v>18.373175</v>
      </c>
      <c r="H73" s="10">
        <f>' Ruko 2 Lantai Tengah'!F67*$H$5</f>
        <v>15.239649999999999</v>
      </c>
      <c r="I73" s="10">
        <f>SUM(F73:H73)</f>
        <v>51.985999999999997</v>
      </c>
      <c r="J73" s="44"/>
      <c r="K73" s="196">
        <f>I73*J73</f>
        <v>0</v>
      </c>
      <c r="L73" s="259"/>
    </row>
    <row r="74" spans="2:12" ht="15.75">
      <c r="B74" s="154">
        <v>4</v>
      </c>
      <c r="C74" s="155" t="s">
        <v>36</v>
      </c>
      <c r="D74" s="51" t="s">
        <v>168</v>
      </c>
      <c r="E74" s="147" t="s">
        <v>15</v>
      </c>
      <c r="F74" s="139">
        <f>'Ruko 3 Lantai Hook'!F95*$F$5</f>
        <v>69.690564600000016</v>
      </c>
      <c r="G74" s="10">
        <f>'Ruko 3 Lantai Kombinasi'!F80*$G$5</f>
        <v>69.690564600000016</v>
      </c>
      <c r="H74" s="10">
        <f>' Ruko 2 Lantai Tengah'!F68*$H$5</f>
        <v>85.774653999999984</v>
      </c>
      <c r="I74" s="10">
        <f>SUM(F74:H74)</f>
        <v>225.15578320000003</v>
      </c>
      <c r="J74" s="44"/>
      <c r="K74" s="196">
        <f>I74*J74</f>
        <v>0</v>
      </c>
      <c r="L74" s="259"/>
    </row>
    <row r="75" spans="2:12" ht="15.75">
      <c r="B75" s="154"/>
      <c r="C75" s="155"/>
      <c r="D75" s="155"/>
      <c r="E75" s="147"/>
      <c r="F75" s="139"/>
      <c r="G75" s="10"/>
      <c r="H75" s="10"/>
      <c r="I75" s="10"/>
      <c r="J75" s="44"/>
      <c r="K75" s="196"/>
      <c r="L75" s="259"/>
    </row>
    <row r="76" spans="2:12" ht="15.75">
      <c r="B76" s="156" t="s">
        <v>37</v>
      </c>
      <c r="C76" s="159" t="s">
        <v>38</v>
      </c>
      <c r="D76" s="159"/>
      <c r="E76" s="147"/>
      <c r="F76" s="139"/>
      <c r="G76" s="10"/>
      <c r="H76" s="10"/>
      <c r="I76" s="10"/>
      <c r="J76" s="44"/>
      <c r="K76" s="196"/>
      <c r="L76" s="259"/>
    </row>
    <row r="77" spans="2:12" ht="15.75">
      <c r="B77" s="154">
        <v>1</v>
      </c>
      <c r="C77" s="155" t="s">
        <v>39</v>
      </c>
      <c r="D77" s="155" t="s">
        <v>172</v>
      </c>
      <c r="E77" s="147" t="s">
        <v>15</v>
      </c>
      <c r="F77" s="139">
        <f>'Ruko 3 Lantai Hook'!F98*$F$5</f>
        <v>442.73421666666673</v>
      </c>
      <c r="G77" s="10">
        <f>'Ruko 3 Lantai Kombinasi'!F83*$G$5</f>
        <v>340.23856666666671</v>
      </c>
      <c r="H77" s="10">
        <f>' Ruko 2 Lantai Tengah'!F71*$H$5</f>
        <v>189.82639999999998</v>
      </c>
      <c r="I77" s="10">
        <f t="shared" ref="I77:I82" si="9">SUM(F77:H77)</f>
        <v>972.7991833333333</v>
      </c>
      <c r="J77" s="44"/>
      <c r="K77" s="196">
        <f t="shared" ref="K77:K82" si="10">I77*J77</f>
        <v>0</v>
      </c>
      <c r="L77" s="259"/>
    </row>
    <row r="78" spans="2:12" s="200" customFormat="1" ht="15.75">
      <c r="B78" s="154">
        <v>2</v>
      </c>
      <c r="C78" s="155" t="s">
        <v>108</v>
      </c>
      <c r="D78" s="155" t="s">
        <v>169</v>
      </c>
      <c r="E78" s="147" t="s">
        <v>15</v>
      </c>
      <c r="F78" s="139">
        <f>'Ruko 3 Lantai Hook'!F99*$F$5</f>
        <v>19.86</v>
      </c>
      <c r="G78" s="10">
        <f>'Ruko 3 Lantai Kombinasi'!F84*$G$5</f>
        <v>19.86</v>
      </c>
      <c r="H78" s="10">
        <f>' Ruko 2 Lantai Tengah'!F72*$H$5</f>
        <v>19.71</v>
      </c>
      <c r="I78" s="10">
        <f t="shared" si="9"/>
        <v>59.43</v>
      </c>
      <c r="J78" s="44"/>
      <c r="K78" s="199">
        <f t="shared" si="10"/>
        <v>0</v>
      </c>
      <c r="L78" s="259"/>
    </row>
    <row r="79" spans="2:12" s="200" customFormat="1" ht="15.75">
      <c r="B79" s="154">
        <v>3</v>
      </c>
      <c r="C79" s="155" t="s">
        <v>40</v>
      </c>
      <c r="D79" s="155" t="s">
        <v>170</v>
      </c>
      <c r="E79" s="147" t="s">
        <v>15</v>
      </c>
      <c r="F79" s="139">
        <f>'Ruko 3 Lantai Hook'!F100*$F$5</f>
        <v>757.5746333333334</v>
      </c>
      <c r="G79" s="10">
        <f>'Ruko 3 Lantai Kombinasi'!F85*$G$5</f>
        <v>724.72908333333339</v>
      </c>
      <c r="H79" s="10">
        <f>' Ruko 2 Lantai Tengah'!F73*$H$5</f>
        <v>376.04644999999999</v>
      </c>
      <c r="I79" s="10">
        <f t="shared" si="9"/>
        <v>1858.3501666666668</v>
      </c>
      <c r="J79" s="44"/>
      <c r="K79" s="199">
        <f t="shared" si="10"/>
        <v>0</v>
      </c>
      <c r="L79" s="259"/>
    </row>
    <row r="80" spans="2:12" ht="15.75">
      <c r="B80" s="154">
        <v>4</v>
      </c>
      <c r="C80" s="155" t="s">
        <v>41</v>
      </c>
      <c r="D80" s="155" t="s">
        <v>171</v>
      </c>
      <c r="E80" s="147" t="s">
        <v>15</v>
      </c>
      <c r="F80" s="139">
        <f>'Ruko 3 Lantai Hook'!F101*$F$5</f>
        <v>740.99346666666679</v>
      </c>
      <c r="G80" s="10">
        <f>'Ruko 3 Lantai Kombinasi'!F86*$G$5</f>
        <v>708.14791666666679</v>
      </c>
      <c r="H80" s="10">
        <f>' Ruko 2 Lantai Tengah'!F74*$H$5</f>
        <v>345.42019999999997</v>
      </c>
      <c r="I80" s="10">
        <f t="shared" si="9"/>
        <v>1794.5615833333336</v>
      </c>
      <c r="J80" s="44"/>
      <c r="K80" s="196">
        <f t="shared" si="10"/>
        <v>0</v>
      </c>
      <c r="L80" s="259"/>
    </row>
    <row r="81" spans="2:12" ht="15.75">
      <c r="B81" s="154">
        <v>5</v>
      </c>
      <c r="C81" s="160" t="s">
        <v>246</v>
      </c>
      <c r="D81" s="155" t="s">
        <v>170</v>
      </c>
      <c r="E81" s="147" t="s">
        <v>15</v>
      </c>
      <c r="F81" s="139">
        <f>'Ruko 3 Lantai Hook'!F102*$F$5</f>
        <v>51.62</v>
      </c>
      <c r="G81" s="10">
        <f>'Ruko 3 Lantai Kombinasi'!F87*$G$5</f>
        <v>51.62</v>
      </c>
      <c r="H81" s="10">
        <f>' Ruko 2 Lantai Tengah'!F75*$H$5</f>
        <v>41.145000000000003</v>
      </c>
      <c r="I81" s="10">
        <f t="shared" si="9"/>
        <v>144.38499999999999</v>
      </c>
      <c r="J81" s="44"/>
      <c r="K81" s="196">
        <f t="shared" si="10"/>
        <v>0</v>
      </c>
      <c r="L81" s="259"/>
    </row>
    <row r="82" spans="2:12" ht="15.75">
      <c r="B82" s="154">
        <v>6</v>
      </c>
      <c r="C82" s="160" t="s">
        <v>268</v>
      </c>
      <c r="D82" s="155" t="s">
        <v>171</v>
      </c>
      <c r="E82" s="147" t="s">
        <v>15</v>
      </c>
      <c r="F82" s="139">
        <f>'Ruko 3 Lantai Hook'!F103*$F$5</f>
        <v>51.62</v>
      </c>
      <c r="G82" s="10">
        <f>'Ruko 3 Lantai Kombinasi'!F88*$G$5</f>
        <v>51.62</v>
      </c>
      <c r="H82" s="10">
        <f>' Ruko 2 Lantai Tengah'!F76*$H$5</f>
        <v>41.145000000000003</v>
      </c>
      <c r="I82" s="10">
        <f t="shared" si="9"/>
        <v>144.38499999999999</v>
      </c>
      <c r="J82" s="44"/>
      <c r="K82" s="196">
        <f t="shared" si="10"/>
        <v>0</v>
      </c>
      <c r="L82" s="259"/>
    </row>
    <row r="83" spans="2:12" ht="15.75">
      <c r="B83" s="154"/>
      <c r="C83" s="155"/>
      <c r="D83" s="155"/>
      <c r="E83" s="147"/>
      <c r="F83" s="139"/>
      <c r="G83" s="10"/>
      <c r="H83" s="10"/>
      <c r="I83" s="10"/>
      <c r="J83" s="10"/>
      <c r="K83" s="196"/>
      <c r="L83" s="259"/>
    </row>
    <row r="84" spans="2:12" ht="15.75">
      <c r="B84" s="156" t="s">
        <v>42</v>
      </c>
      <c r="C84" s="159" t="s">
        <v>43</v>
      </c>
      <c r="D84" s="159"/>
      <c r="E84" s="147"/>
      <c r="F84" s="139"/>
      <c r="G84" s="10"/>
      <c r="H84" s="10"/>
      <c r="I84" s="10"/>
      <c r="J84" s="10"/>
      <c r="K84" s="196"/>
      <c r="L84" s="259"/>
    </row>
    <row r="85" spans="2:12" ht="15.75">
      <c r="B85" s="154">
        <v>1</v>
      </c>
      <c r="C85" s="155" t="s">
        <v>109</v>
      </c>
      <c r="D85" s="264" t="s">
        <v>315</v>
      </c>
      <c r="E85" s="147" t="s">
        <v>15</v>
      </c>
      <c r="F85" s="139">
        <f>'Ruko 3 Lantai Hook'!F106*$F$5</f>
        <v>53.14</v>
      </c>
      <c r="G85" s="10">
        <f>'Ruko 3 Lantai Kombinasi'!F91*$G$5</f>
        <v>51.341000000000001</v>
      </c>
      <c r="H85" s="10">
        <f>' Ruko 2 Lantai Tengah'!F79*$H$5</f>
        <v>54</v>
      </c>
      <c r="I85" s="10">
        <f>SUM(F85:H85)</f>
        <v>158.48099999999999</v>
      </c>
      <c r="J85" s="44"/>
      <c r="K85" s="196">
        <f>I85*J85</f>
        <v>0</v>
      </c>
      <c r="L85" s="259"/>
    </row>
    <row r="86" spans="2:12" ht="15.75">
      <c r="B86" s="154">
        <v>2</v>
      </c>
      <c r="C86" s="155" t="s">
        <v>110</v>
      </c>
      <c r="D86" s="158" t="s">
        <v>316</v>
      </c>
      <c r="E86" s="147" t="s">
        <v>15</v>
      </c>
      <c r="F86" s="139">
        <f>'Ruko 3 Lantai Hook'!F107*$F$5</f>
        <v>61.11</v>
      </c>
      <c r="G86" s="10">
        <f>'Ruko 3 Lantai Kombinasi'!F92*$G$5</f>
        <v>52.362000000000002</v>
      </c>
      <c r="H86" s="10">
        <f>' Ruko 2 Lantai Tengah'!F80*$H$5</f>
        <v>55</v>
      </c>
      <c r="I86" s="10">
        <f>SUM(F86:H86)</f>
        <v>168.47200000000001</v>
      </c>
      <c r="J86" s="44"/>
      <c r="K86" s="196">
        <f>I86*J86</f>
        <v>0</v>
      </c>
      <c r="L86" s="259"/>
    </row>
    <row r="87" spans="2:12" ht="15.75">
      <c r="B87" s="154">
        <v>3</v>
      </c>
      <c r="C87" s="155" t="s">
        <v>146</v>
      </c>
      <c r="D87" s="155"/>
      <c r="E87" s="147" t="s">
        <v>9</v>
      </c>
      <c r="F87" s="139">
        <f>'Ruko 3 Lantai Hook'!F108*$F$5</f>
        <v>24</v>
      </c>
      <c r="G87" s="10">
        <f>'Ruko 3 Lantai Kombinasi'!F93*$G$5</f>
        <v>21.34</v>
      </c>
      <c r="H87" s="10">
        <f>' Ruko 2 Lantai Tengah'!F81*$H$5</f>
        <v>25</v>
      </c>
      <c r="I87" s="10">
        <f>SUM(F87:H87)</f>
        <v>70.34</v>
      </c>
      <c r="J87" s="44"/>
      <c r="K87" s="196">
        <f>I87*J87</f>
        <v>0</v>
      </c>
      <c r="L87" s="259"/>
    </row>
    <row r="88" spans="2:12" ht="15.75">
      <c r="B88" s="154">
        <v>4</v>
      </c>
      <c r="C88" s="155" t="s">
        <v>147</v>
      </c>
      <c r="D88" s="155"/>
      <c r="E88" s="147" t="s">
        <v>9</v>
      </c>
      <c r="F88" s="139">
        <f>'Ruko 3 Lantai Hook'!F109*$F$5</f>
        <v>12.5</v>
      </c>
      <c r="G88" s="10">
        <f>'Ruko 3 Lantai Kombinasi'!F94*$G$5</f>
        <v>10.210000000000001</v>
      </c>
      <c r="H88" s="10">
        <f>' Ruko 2 Lantai Tengah'!F82*$H$5</f>
        <v>5</v>
      </c>
      <c r="I88" s="10">
        <f>SUM(F88:H88)</f>
        <v>27.71</v>
      </c>
      <c r="J88" s="44"/>
      <c r="K88" s="196">
        <f>I88*J88</f>
        <v>0</v>
      </c>
      <c r="L88" s="259"/>
    </row>
    <row r="89" spans="2:12" ht="15.75">
      <c r="B89" s="154">
        <v>5</v>
      </c>
      <c r="C89" s="155" t="s">
        <v>111</v>
      </c>
      <c r="D89" s="155"/>
      <c r="E89" s="147" t="s">
        <v>9</v>
      </c>
      <c r="F89" s="139">
        <f>'Ruko 3 Lantai Hook'!F110*$F$5</f>
        <v>0</v>
      </c>
      <c r="G89" s="10">
        <f>'Ruko 3 Lantai Kombinasi'!F95*$G$5</f>
        <v>0</v>
      </c>
      <c r="H89" s="10">
        <f>' Ruko 2 Lantai Tengah'!F82*$H$5</f>
        <v>5</v>
      </c>
      <c r="I89" s="10">
        <f>SUM(F89:H89)</f>
        <v>5</v>
      </c>
      <c r="J89" s="44"/>
      <c r="K89" s="196">
        <f>I89*J89</f>
        <v>0</v>
      </c>
      <c r="L89" s="259"/>
    </row>
    <row r="90" spans="2:12" ht="15.75">
      <c r="B90" s="154"/>
      <c r="C90" s="155"/>
      <c r="D90" s="155"/>
      <c r="E90" s="147"/>
      <c r="F90" s="139"/>
      <c r="G90" s="10"/>
      <c r="H90" s="10"/>
      <c r="I90" s="10"/>
      <c r="J90" s="10"/>
      <c r="K90" s="196"/>
      <c r="L90" s="259"/>
    </row>
    <row r="91" spans="2:12" ht="15.75">
      <c r="B91" s="156" t="s">
        <v>45</v>
      </c>
      <c r="C91" s="159" t="s">
        <v>46</v>
      </c>
      <c r="D91" s="159"/>
      <c r="E91" s="147"/>
      <c r="F91" s="139"/>
      <c r="G91" s="10"/>
      <c r="H91" s="10"/>
      <c r="I91" s="10"/>
      <c r="J91" s="10"/>
      <c r="K91" s="196"/>
      <c r="L91" s="259"/>
    </row>
    <row r="92" spans="2:12" ht="15.75">
      <c r="B92" s="156">
        <v>1</v>
      </c>
      <c r="C92" s="159" t="s">
        <v>112</v>
      </c>
      <c r="D92" s="159"/>
      <c r="E92" s="147"/>
      <c r="F92" s="139"/>
      <c r="G92" s="10"/>
      <c r="H92" s="10"/>
      <c r="I92" s="10"/>
      <c r="J92" s="10"/>
      <c r="K92" s="196"/>
      <c r="L92" s="259"/>
    </row>
    <row r="93" spans="2:12" ht="15.75">
      <c r="B93" s="156"/>
      <c r="C93" s="159" t="s">
        <v>148</v>
      </c>
      <c r="D93" s="159"/>
      <c r="E93" s="147"/>
      <c r="F93" s="139"/>
      <c r="G93" s="10"/>
      <c r="H93" s="10"/>
      <c r="I93" s="10"/>
      <c r="J93" s="10"/>
      <c r="K93" s="196"/>
      <c r="L93" s="259"/>
    </row>
    <row r="94" spans="2:12" ht="30">
      <c r="B94" s="150"/>
      <c r="C94" s="172" t="s">
        <v>113</v>
      </c>
      <c r="D94" s="161" t="s">
        <v>297</v>
      </c>
      <c r="E94" s="147" t="s">
        <v>48</v>
      </c>
      <c r="F94" s="139"/>
      <c r="G94" s="10"/>
      <c r="H94" s="10">
        <f>' Ruko 2 Lantai Tengah'!F86*$H$5</f>
        <v>1</v>
      </c>
      <c r="I94" s="10">
        <f>SUM(F94:H94)</f>
        <v>1</v>
      </c>
      <c r="J94" s="44"/>
      <c r="K94" s="196">
        <f t="shared" ref="K94:K114" si="11">I94*J94</f>
        <v>0</v>
      </c>
      <c r="L94" s="259"/>
    </row>
    <row r="95" spans="2:12" ht="15" customHeight="1">
      <c r="B95" s="154"/>
      <c r="C95" s="165" t="s">
        <v>86</v>
      </c>
      <c r="D95" s="161" t="s">
        <v>298</v>
      </c>
      <c r="E95" s="147" t="s">
        <v>48</v>
      </c>
      <c r="F95" s="139"/>
      <c r="G95" s="10"/>
      <c r="H95" s="10">
        <f>' Ruko 2 Lantai Tengah'!F87*$H$5</f>
        <v>2</v>
      </c>
      <c r="I95" s="10">
        <f>SUM(F95:H95)</f>
        <v>2</v>
      </c>
      <c r="J95" s="44"/>
      <c r="K95" s="196">
        <f t="shared" si="11"/>
        <v>0</v>
      </c>
      <c r="L95" s="259"/>
    </row>
    <row r="96" spans="2:12" ht="30">
      <c r="B96" s="150"/>
      <c r="C96" s="172" t="s">
        <v>114</v>
      </c>
      <c r="D96" s="161" t="s">
        <v>299</v>
      </c>
      <c r="E96" s="147" t="s">
        <v>48</v>
      </c>
      <c r="F96" s="139"/>
      <c r="G96" s="10"/>
      <c r="H96" s="10">
        <f>' Ruko 2 Lantai Tengah'!F88*$H$5</f>
        <v>1</v>
      </c>
      <c r="I96" s="10">
        <f>SUM(F96:H96)</f>
        <v>1</v>
      </c>
      <c r="J96" s="44"/>
      <c r="K96" s="196">
        <f t="shared" si="11"/>
        <v>0</v>
      </c>
      <c r="L96" s="259"/>
    </row>
    <row r="97" spans="2:12" ht="30">
      <c r="B97" s="150"/>
      <c r="C97" s="172" t="s">
        <v>115</v>
      </c>
      <c r="D97" s="161" t="s">
        <v>300</v>
      </c>
      <c r="E97" s="147" t="s">
        <v>48</v>
      </c>
      <c r="F97" s="139"/>
      <c r="G97" s="10"/>
      <c r="H97" s="10">
        <f>' Ruko 2 Lantai Tengah'!F89*$H$5</f>
        <v>1</v>
      </c>
      <c r="I97" s="10">
        <f>SUM(F97:H97)</f>
        <v>1</v>
      </c>
      <c r="J97" s="44"/>
      <c r="K97" s="196">
        <f t="shared" si="11"/>
        <v>0</v>
      </c>
      <c r="L97" s="259"/>
    </row>
    <row r="98" spans="2:12" ht="30">
      <c r="B98" s="150"/>
      <c r="C98" s="172" t="s">
        <v>134</v>
      </c>
      <c r="D98" s="161" t="s">
        <v>301</v>
      </c>
      <c r="E98" s="147" t="s">
        <v>48</v>
      </c>
      <c r="F98" s="139"/>
      <c r="G98" s="10"/>
      <c r="H98" s="10">
        <f>' Ruko 2 Lantai Tengah'!F90*$H$5</f>
        <v>1</v>
      </c>
      <c r="I98" s="10">
        <f>SUM(F98:H98)</f>
        <v>1</v>
      </c>
      <c r="J98" s="44"/>
      <c r="K98" s="196">
        <f t="shared" si="11"/>
        <v>0</v>
      </c>
      <c r="L98" s="259"/>
    </row>
    <row r="99" spans="2:12" ht="15.75">
      <c r="B99" s="150"/>
      <c r="C99" s="173" t="s">
        <v>149</v>
      </c>
      <c r="D99" s="173"/>
      <c r="E99" s="147"/>
      <c r="F99" s="139"/>
      <c r="G99" s="10"/>
      <c r="H99" s="10"/>
      <c r="I99" s="10"/>
      <c r="J99" s="44"/>
      <c r="K99" s="196"/>
      <c r="L99" s="259"/>
    </row>
    <row r="100" spans="2:12" ht="30">
      <c r="B100" s="150"/>
      <c r="C100" s="172" t="s">
        <v>113</v>
      </c>
      <c r="D100" s="161" t="s">
        <v>297</v>
      </c>
      <c r="E100" s="147" t="s">
        <v>48</v>
      </c>
      <c r="F100" s="139">
        <f>'Ruko 3 Lantai Hook'!F114*$F$5</f>
        <v>1</v>
      </c>
      <c r="G100" s="10">
        <f>'Ruko 3 Lantai Kombinasi'!F99*$G$5</f>
        <v>1</v>
      </c>
      <c r="H100" s="10"/>
      <c r="I100" s="10">
        <f t="shared" ref="I100:I114" si="12">SUM(F100:H100)</f>
        <v>2</v>
      </c>
      <c r="J100" s="44"/>
      <c r="K100" s="196">
        <f>I100*J100</f>
        <v>0</v>
      </c>
      <c r="L100" s="259"/>
    </row>
    <row r="101" spans="2:12" ht="15.75">
      <c r="B101" s="150"/>
      <c r="C101" s="172" t="s">
        <v>86</v>
      </c>
      <c r="D101" s="161" t="s">
        <v>298</v>
      </c>
      <c r="E101" s="147" t="s">
        <v>48</v>
      </c>
      <c r="F101" s="139">
        <f>'Ruko 3 Lantai Hook'!F115*$F$5</f>
        <v>3</v>
      </c>
      <c r="G101" s="10">
        <f>'Ruko 3 Lantai Kombinasi'!F100*$G$5</f>
        <v>3</v>
      </c>
      <c r="H101" s="10"/>
      <c r="I101" s="10">
        <f t="shared" si="12"/>
        <v>6</v>
      </c>
      <c r="J101" s="44"/>
      <c r="K101" s="196">
        <f>I101*J101</f>
        <v>0</v>
      </c>
      <c r="L101" s="259"/>
    </row>
    <row r="102" spans="2:12" ht="30">
      <c r="B102" s="150"/>
      <c r="C102" s="172" t="s">
        <v>292</v>
      </c>
      <c r="D102" s="161" t="s">
        <v>300</v>
      </c>
      <c r="E102" s="147" t="s">
        <v>48</v>
      </c>
      <c r="F102" s="139">
        <f>'Ruko 3 Lantai Hook'!F116*$F$5</f>
        <v>1</v>
      </c>
      <c r="G102" s="10">
        <v>0</v>
      </c>
      <c r="H102" s="10"/>
      <c r="I102" s="10">
        <f t="shared" si="12"/>
        <v>1</v>
      </c>
      <c r="J102" s="44"/>
      <c r="K102" s="196">
        <f t="shared" si="11"/>
        <v>0</v>
      </c>
      <c r="L102" s="259"/>
    </row>
    <row r="103" spans="2:12" ht="30">
      <c r="B103" s="150"/>
      <c r="C103" s="172" t="s">
        <v>291</v>
      </c>
      <c r="D103" s="161" t="s">
        <v>300</v>
      </c>
      <c r="E103" s="147" t="s">
        <v>48</v>
      </c>
      <c r="F103" s="139">
        <v>0</v>
      </c>
      <c r="G103" s="10">
        <f>'Ruko 3 Lantai Kombinasi'!F102*$G$5</f>
        <v>1</v>
      </c>
      <c r="H103" s="10"/>
      <c r="I103" s="10">
        <f t="shared" si="12"/>
        <v>1</v>
      </c>
      <c r="J103" s="44"/>
      <c r="K103" s="196">
        <f t="shared" ref="K103" si="13">I103*J103</f>
        <v>0</v>
      </c>
      <c r="L103" s="259"/>
    </row>
    <row r="104" spans="2:12" ht="30">
      <c r="B104" s="150"/>
      <c r="C104" s="172" t="s">
        <v>295</v>
      </c>
      <c r="D104" s="161" t="s">
        <v>300</v>
      </c>
      <c r="E104" s="147" t="s">
        <v>48</v>
      </c>
      <c r="F104" s="139">
        <f>'Ruko 3 Lantai Hook'!F117*$F$5</f>
        <v>1</v>
      </c>
      <c r="G104" s="10">
        <v>0</v>
      </c>
      <c r="H104" s="10"/>
      <c r="I104" s="10">
        <f t="shared" si="12"/>
        <v>1</v>
      </c>
      <c r="J104" s="44"/>
      <c r="K104" s="196">
        <f t="shared" si="11"/>
        <v>0</v>
      </c>
      <c r="L104" s="259"/>
    </row>
    <row r="105" spans="2:12" ht="30">
      <c r="B105" s="150"/>
      <c r="C105" s="172" t="s">
        <v>293</v>
      </c>
      <c r="D105" s="161" t="s">
        <v>300</v>
      </c>
      <c r="E105" s="147" t="s">
        <v>48</v>
      </c>
      <c r="F105" s="139">
        <v>0</v>
      </c>
      <c r="G105" s="10">
        <f>'Ruko 3 Lantai Kombinasi'!F103*$G$5</f>
        <v>1</v>
      </c>
      <c r="H105" s="10"/>
      <c r="I105" s="10">
        <f t="shared" si="12"/>
        <v>1</v>
      </c>
      <c r="J105" s="44"/>
      <c r="K105" s="196">
        <f t="shared" ref="K105" si="14">I105*J105</f>
        <v>0</v>
      </c>
      <c r="L105" s="259"/>
    </row>
    <row r="106" spans="2:12" s="276" customFormat="1" ht="30">
      <c r="B106" s="267"/>
      <c r="C106" s="268" t="s">
        <v>138</v>
      </c>
      <c r="D106" s="269" t="s">
        <v>300</v>
      </c>
      <c r="E106" s="270" t="s">
        <v>48</v>
      </c>
      <c r="F106" s="271">
        <f>'Ruko 3 Lantai Hook'!F118*$F$5</f>
        <v>1</v>
      </c>
      <c r="G106" s="272">
        <v>0</v>
      </c>
      <c r="H106" s="272"/>
      <c r="I106" s="272">
        <f t="shared" si="12"/>
        <v>1</v>
      </c>
      <c r="J106" s="273"/>
      <c r="K106" s="274">
        <f t="shared" si="11"/>
        <v>0</v>
      </c>
      <c r="L106" s="275"/>
    </row>
    <row r="107" spans="2:12" s="276" customFormat="1" ht="30">
      <c r="B107" s="267"/>
      <c r="C107" s="268" t="s">
        <v>139</v>
      </c>
      <c r="D107" s="269" t="s">
        <v>300</v>
      </c>
      <c r="E107" s="270" t="s">
        <v>48</v>
      </c>
      <c r="F107" s="271">
        <f>'Ruko 3 Lantai Hook'!F119*$F$5</f>
        <v>1</v>
      </c>
      <c r="G107" s="272">
        <v>0</v>
      </c>
      <c r="H107" s="272"/>
      <c r="I107" s="272">
        <f t="shared" si="12"/>
        <v>1</v>
      </c>
      <c r="J107" s="273"/>
      <c r="K107" s="274">
        <f t="shared" si="11"/>
        <v>0</v>
      </c>
      <c r="L107" s="275"/>
    </row>
    <row r="108" spans="2:12" s="276" customFormat="1" ht="27" customHeight="1">
      <c r="B108" s="267"/>
      <c r="C108" s="268" t="s">
        <v>294</v>
      </c>
      <c r="D108" s="269" t="s">
        <v>300</v>
      </c>
      <c r="E108" s="270" t="s">
        <v>48</v>
      </c>
      <c r="F108" s="271">
        <v>0</v>
      </c>
      <c r="G108" s="272">
        <f>1*G5</f>
        <v>1</v>
      </c>
      <c r="H108" s="272"/>
      <c r="I108" s="272">
        <f t="shared" si="12"/>
        <v>1</v>
      </c>
      <c r="J108" s="273"/>
      <c r="K108" s="274">
        <f t="shared" si="11"/>
        <v>0</v>
      </c>
      <c r="L108" s="275"/>
    </row>
    <row r="109" spans="2:12" s="276" customFormat="1" ht="27" customHeight="1">
      <c r="B109" s="267"/>
      <c r="C109" s="268" t="s">
        <v>289</v>
      </c>
      <c r="D109" s="269" t="s">
        <v>300</v>
      </c>
      <c r="E109" s="270" t="s">
        <v>48</v>
      </c>
      <c r="F109" s="271">
        <v>0</v>
      </c>
      <c r="G109" s="272">
        <f>1*G5</f>
        <v>1</v>
      </c>
      <c r="H109" s="272"/>
      <c r="I109" s="272">
        <f t="shared" si="12"/>
        <v>1</v>
      </c>
      <c r="J109" s="273"/>
      <c r="K109" s="274">
        <f t="shared" si="11"/>
        <v>0</v>
      </c>
      <c r="L109" s="275"/>
    </row>
    <row r="110" spans="2:12" s="276" customFormat="1" ht="30">
      <c r="B110" s="267"/>
      <c r="C110" s="268" t="s">
        <v>290</v>
      </c>
      <c r="D110" s="269" t="s">
        <v>300</v>
      </c>
      <c r="E110" s="270" t="s">
        <v>48</v>
      </c>
      <c r="F110" s="271">
        <f>'Ruko 3 Lantai Hook'!F120*$F$5</f>
        <v>1</v>
      </c>
      <c r="G110" s="272">
        <v>0</v>
      </c>
      <c r="H110" s="272"/>
      <c r="I110" s="272">
        <f t="shared" si="12"/>
        <v>1</v>
      </c>
      <c r="J110" s="273"/>
      <c r="K110" s="274">
        <f t="shared" si="11"/>
        <v>0</v>
      </c>
      <c r="L110" s="275"/>
    </row>
    <row r="111" spans="2:12" s="276" customFormat="1" ht="30">
      <c r="B111" s="267"/>
      <c r="C111" s="268" t="s">
        <v>141</v>
      </c>
      <c r="D111" s="269" t="s">
        <v>300</v>
      </c>
      <c r="E111" s="270" t="s">
        <v>48</v>
      </c>
      <c r="F111" s="271">
        <f>'Ruko 3 Lantai Hook'!F121*$F$5</f>
        <v>1</v>
      </c>
      <c r="G111" s="272">
        <v>0</v>
      </c>
      <c r="H111" s="272"/>
      <c r="I111" s="272">
        <f t="shared" si="12"/>
        <v>1</v>
      </c>
      <c r="J111" s="273"/>
      <c r="K111" s="274">
        <f t="shared" si="11"/>
        <v>0</v>
      </c>
      <c r="L111" s="275"/>
    </row>
    <row r="112" spans="2:12" s="276" customFormat="1" ht="30">
      <c r="B112" s="267"/>
      <c r="C112" s="268" t="s">
        <v>142</v>
      </c>
      <c r="D112" s="269" t="s">
        <v>300</v>
      </c>
      <c r="E112" s="270" t="s">
        <v>48</v>
      </c>
      <c r="F112" s="271">
        <f>'Ruko 3 Lantai Hook'!F122*$F$5</f>
        <v>1</v>
      </c>
      <c r="G112" s="272">
        <v>0</v>
      </c>
      <c r="H112" s="272"/>
      <c r="I112" s="272">
        <f t="shared" si="12"/>
        <v>1</v>
      </c>
      <c r="J112" s="273"/>
      <c r="K112" s="274">
        <f t="shared" si="11"/>
        <v>0</v>
      </c>
      <c r="L112" s="275"/>
    </row>
    <row r="113" spans="2:12" s="276" customFormat="1" ht="30">
      <c r="B113" s="267"/>
      <c r="C113" s="268" t="s">
        <v>143</v>
      </c>
      <c r="D113" s="269" t="s">
        <v>300</v>
      </c>
      <c r="E113" s="270" t="s">
        <v>48</v>
      </c>
      <c r="F113" s="271">
        <f>'Ruko 3 Lantai Hook'!F123*$F$5</f>
        <v>1</v>
      </c>
      <c r="G113" s="272">
        <v>0</v>
      </c>
      <c r="H113" s="272"/>
      <c r="I113" s="272">
        <f t="shared" si="12"/>
        <v>1</v>
      </c>
      <c r="J113" s="273"/>
      <c r="K113" s="274">
        <f t="shared" si="11"/>
        <v>0</v>
      </c>
      <c r="L113" s="275"/>
    </row>
    <row r="114" spans="2:12" s="276" customFormat="1" ht="30">
      <c r="B114" s="267"/>
      <c r="C114" s="268" t="s">
        <v>144</v>
      </c>
      <c r="D114" s="269" t="s">
        <v>300</v>
      </c>
      <c r="E114" s="270" t="s">
        <v>48</v>
      </c>
      <c r="F114" s="271">
        <f>'Ruko 3 Lantai Hook'!F124*$F$5</f>
        <v>1</v>
      </c>
      <c r="G114" s="272">
        <v>0</v>
      </c>
      <c r="H114" s="272"/>
      <c r="I114" s="272">
        <f t="shared" si="12"/>
        <v>1</v>
      </c>
      <c r="J114" s="273"/>
      <c r="K114" s="274">
        <f t="shared" si="11"/>
        <v>0</v>
      </c>
      <c r="L114" s="275"/>
    </row>
    <row r="115" spans="2:12" ht="15.75">
      <c r="B115" s="150"/>
      <c r="C115" s="151"/>
      <c r="D115" s="151"/>
      <c r="E115" s="147"/>
      <c r="F115" s="139"/>
      <c r="G115" s="10"/>
      <c r="H115" s="10"/>
      <c r="I115" s="10"/>
      <c r="J115" s="10"/>
      <c r="K115" s="196"/>
      <c r="L115" s="259"/>
    </row>
    <row r="116" spans="2:12" ht="15.75">
      <c r="B116" s="156">
        <v>2</v>
      </c>
      <c r="C116" s="159" t="s">
        <v>116</v>
      </c>
      <c r="D116" s="159"/>
      <c r="E116" s="147"/>
      <c r="F116" s="139"/>
      <c r="G116" s="10"/>
      <c r="H116" s="10"/>
      <c r="I116" s="10"/>
      <c r="J116" s="10"/>
      <c r="K116" s="196"/>
      <c r="L116" s="259"/>
    </row>
    <row r="117" spans="2:12" ht="15.75">
      <c r="B117" s="154"/>
      <c r="C117" s="155" t="s">
        <v>86</v>
      </c>
      <c r="D117" s="54" t="s">
        <v>307</v>
      </c>
      <c r="E117" s="147" t="s">
        <v>48</v>
      </c>
      <c r="F117" s="139">
        <f>'Ruko 3 Lantai Hook'!F127*$F$5</f>
        <v>3</v>
      </c>
      <c r="G117" s="10">
        <f>'Ruko 3 Lantai Kombinasi'!F107*$G$5</f>
        <v>3</v>
      </c>
      <c r="H117" s="10">
        <f>' Ruko 2 Lantai Tengah'!F92*$H$5</f>
        <v>2</v>
      </c>
      <c r="I117" s="10">
        <f>SUM(F117:H117)</f>
        <v>8</v>
      </c>
      <c r="J117" s="44"/>
      <c r="K117" s="196">
        <f t="shared" ref="K117:K120" si="15">I117*J117</f>
        <v>0</v>
      </c>
      <c r="L117" s="259"/>
    </row>
    <row r="118" spans="2:12" ht="15.75">
      <c r="B118" s="156">
        <v>3</v>
      </c>
      <c r="C118" s="159" t="s">
        <v>49</v>
      </c>
      <c r="D118" s="159"/>
      <c r="E118" s="147"/>
      <c r="F118" s="139"/>
      <c r="G118" s="10"/>
      <c r="H118" s="10"/>
      <c r="I118" s="10"/>
      <c r="J118" s="44"/>
      <c r="K118" s="196"/>
      <c r="L118" s="259"/>
    </row>
    <row r="119" spans="2:12" ht="15.75">
      <c r="B119" s="174" t="s">
        <v>14</v>
      </c>
      <c r="C119" s="155" t="s">
        <v>51</v>
      </c>
      <c r="D119" s="158" t="s">
        <v>197</v>
      </c>
      <c r="E119" s="147" t="s">
        <v>50</v>
      </c>
      <c r="F119" s="139">
        <f>'Ruko 3 Lantai Hook'!F129*$F$5</f>
        <v>3</v>
      </c>
      <c r="G119" s="10">
        <f>'Ruko 3 Lantai Kombinasi'!F109*$G$5</f>
        <v>3</v>
      </c>
      <c r="H119" s="10">
        <f>' Ruko 2 Lantai Tengah'!F94*$H$5</f>
        <v>2</v>
      </c>
      <c r="I119" s="10">
        <f>SUM(F119:H119)</f>
        <v>8</v>
      </c>
      <c r="J119" s="44"/>
      <c r="K119" s="196">
        <f t="shared" si="15"/>
        <v>0</v>
      </c>
      <c r="L119" s="259"/>
    </row>
    <row r="120" spans="2:12" ht="15.75">
      <c r="B120" s="174" t="s">
        <v>14</v>
      </c>
      <c r="C120" s="155" t="s">
        <v>52</v>
      </c>
      <c r="D120" s="158" t="s">
        <v>198</v>
      </c>
      <c r="E120" s="147" t="s">
        <v>50</v>
      </c>
      <c r="F120" s="139">
        <f>'Ruko 3 Lantai Hook'!F130*$F$5</f>
        <v>9</v>
      </c>
      <c r="G120" s="10">
        <f>'Ruko 3 Lantai Kombinasi'!F110*$G$5</f>
        <v>9</v>
      </c>
      <c r="H120" s="10">
        <f>' Ruko 2 Lantai Tengah'!F95*$H$5</f>
        <v>6</v>
      </c>
      <c r="I120" s="10">
        <f>SUM(F120:H120)</f>
        <v>24</v>
      </c>
      <c r="J120" s="44"/>
      <c r="K120" s="196">
        <f t="shared" si="15"/>
        <v>0</v>
      </c>
      <c r="L120" s="259"/>
    </row>
    <row r="121" spans="2:12" ht="15.75">
      <c r="B121" s="154"/>
      <c r="C121" s="155"/>
      <c r="D121" s="155"/>
      <c r="E121" s="147"/>
      <c r="F121" s="139"/>
      <c r="G121" s="10"/>
      <c r="H121" s="10"/>
      <c r="I121" s="10"/>
      <c r="J121" s="44"/>
      <c r="K121" s="196"/>
      <c r="L121" s="259"/>
    </row>
    <row r="122" spans="2:12" ht="15.75">
      <c r="B122" s="156" t="s">
        <v>53</v>
      </c>
      <c r="C122" s="159" t="s">
        <v>54</v>
      </c>
      <c r="D122" s="159"/>
      <c r="E122" s="147"/>
      <c r="F122" s="139"/>
      <c r="G122" s="10"/>
      <c r="H122" s="10"/>
      <c r="I122" s="10"/>
      <c r="J122" s="44"/>
      <c r="K122" s="196"/>
      <c r="L122" s="259"/>
    </row>
    <row r="123" spans="2:12" ht="15.75">
      <c r="B123" s="154">
        <v>1</v>
      </c>
      <c r="C123" s="155" t="s">
        <v>55</v>
      </c>
      <c r="D123" s="158" t="s">
        <v>195</v>
      </c>
      <c r="E123" s="147" t="s">
        <v>15</v>
      </c>
      <c r="F123" s="139">
        <f>'Ruko 3 Lantai Hook'!F133*$F$5</f>
        <v>365.40750099999991</v>
      </c>
      <c r="G123" s="10">
        <f>'Ruko 3 Lantai Kombinasi'!F113*$G$5</f>
        <v>398.37275099999988</v>
      </c>
      <c r="H123" s="10">
        <f>' Ruko 2 Lantai Tengah'!F98*$H$5</f>
        <v>204.219234</v>
      </c>
      <c r="I123" s="10">
        <f>SUM(F123:H123)</f>
        <v>967.99948599999982</v>
      </c>
      <c r="J123" s="44"/>
      <c r="K123" s="196">
        <f t="shared" ref="K123:K126" si="16">I123*J123</f>
        <v>0</v>
      </c>
      <c r="L123" s="259"/>
    </row>
    <row r="124" spans="2:12" ht="15.75">
      <c r="B124" s="154">
        <v>2</v>
      </c>
      <c r="C124" s="155" t="s">
        <v>56</v>
      </c>
      <c r="D124" s="158" t="s">
        <v>196</v>
      </c>
      <c r="E124" s="147" t="s">
        <v>15</v>
      </c>
      <c r="F124" s="139">
        <f>'Ruko 3 Lantai Hook'!F134*$F$5</f>
        <v>248.973616666667</v>
      </c>
      <c r="G124" s="10">
        <f>'Ruko 3 Lantai Kombinasi'!F114*$G$5</f>
        <v>159.18254999999999</v>
      </c>
      <c r="H124" s="10">
        <f>' Ruko 2 Lantai Tengah'!F99*$H$5</f>
        <v>83.652420000000006</v>
      </c>
      <c r="I124" s="10">
        <f>SUM(F124:H124)</f>
        <v>491.808586666667</v>
      </c>
      <c r="J124" s="44"/>
      <c r="K124" s="196">
        <f t="shared" si="16"/>
        <v>0</v>
      </c>
      <c r="L124" s="259"/>
    </row>
    <row r="125" spans="2:12" ht="15.75">
      <c r="B125" s="154">
        <v>3</v>
      </c>
      <c r="C125" s="155" t="s">
        <v>57</v>
      </c>
      <c r="D125" s="158" t="s">
        <v>195</v>
      </c>
      <c r="E125" s="147" t="s">
        <v>15</v>
      </c>
      <c r="F125" s="139">
        <f>'Ruko 3 Lantai Hook'!F135*$F$5</f>
        <v>181.28712999999999</v>
      </c>
      <c r="G125" s="10">
        <f>'Ruko 3 Lantai Kombinasi'!F115*$G$5</f>
        <v>181.28712999999999</v>
      </c>
      <c r="H125" s="10">
        <f>' Ruko 2 Lantai Tengah'!F100*$H$5</f>
        <v>114.67768973049999</v>
      </c>
      <c r="I125" s="10">
        <f>SUM(F125:H125)</f>
        <v>477.25194973049997</v>
      </c>
      <c r="J125" s="44"/>
      <c r="K125" s="196">
        <f t="shared" si="16"/>
        <v>0</v>
      </c>
      <c r="L125" s="259"/>
    </row>
    <row r="126" spans="2:12" ht="15.75">
      <c r="B126" s="154">
        <v>4</v>
      </c>
      <c r="C126" s="155" t="s">
        <v>117</v>
      </c>
      <c r="D126" s="155"/>
      <c r="E126" s="147" t="s">
        <v>9</v>
      </c>
      <c r="F126" s="139">
        <f>'Ruko 3 Lantai Hook'!F136*$F$5</f>
        <v>0</v>
      </c>
      <c r="G126" s="10">
        <f>'Ruko 3 Lantai Kombinasi'!F116*$G$5</f>
        <v>0</v>
      </c>
      <c r="H126" s="10">
        <f>' Ruko 2 Lantai Tengah'!F101*$H$5</f>
        <v>5</v>
      </c>
      <c r="I126" s="10">
        <f>SUM(F126:H126)</f>
        <v>5</v>
      </c>
      <c r="J126" s="44"/>
      <c r="K126" s="196">
        <f t="shared" si="16"/>
        <v>0</v>
      </c>
      <c r="L126" s="259"/>
    </row>
    <row r="127" spans="2:12" ht="15.75">
      <c r="B127" s="154">
        <v>5</v>
      </c>
      <c r="C127" s="155" t="s">
        <v>204</v>
      </c>
      <c r="D127" s="158"/>
      <c r="E127" s="147" t="s">
        <v>15</v>
      </c>
      <c r="F127" s="139">
        <f>'Ruko 3 Lantai Hook'!F137*$F$5</f>
        <v>59.362999999999992</v>
      </c>
      <c r="G127" s="10">
        <f>'Ruko 3 Lantai Kombinasi'!F117*$G$5</f>
        <v>59.362999999999992</v>
      </c>
      <c r="H127" s="10">
        <f>' Ruko 2 Lantai Tengah'!F102*$H$5</f>
        <v>47.316749999999999</v>
      </c>
      <c r="I127" s="10">
        <f>SUM(F127:H127)</f>
        <v>166.04274999999998</v>
      </c>
      <c r="J127" s="44"/>
      <c r="K127" s="196">
        <f>I127*J127</f>
        <v>0</v>
      </c>
      <c r="L127" s="259"/>
    </row>
    <row r="128" spans="2:12" ht="15.75">
      <c r="B128" s="154"/>
      <c r="C128" s="155"/>
      <c r="D128" s="155"/>
      <c r="E128" s="147"/>
      <c r="F128" s="139"/>
      <c r="G128" s="10"/>
      <c r="H128" s="10"/>
      <c r="I128" s="10"/>
      <c r="J128" s="10"/>
      <c r="K128" s="196"/>
      <c r="L128" s="259"/>
    </row>
    <row r="129" spans="2:12" ht="15.75">
      <c r="B129" s="156" t="s">
        <v>58</v>
      </c>
      <c r="C129" s="159" t="s">
        <v>59</v>
      </c>
      <c r="D129" s="159"/>
      <c r="E129" s="147"/>
      <c r="F129" s="139"/>
      <c r="G129" s="10"/>
      <c r="H129" s="10"/>
      <c r="I129" s="10"/>
      <c r="J129" s="10"/>
      <c r="K129" s="196"/>
      <c r="L129" s="259"/>
    </row>
    <row r="130" spans="2:12" ht="15.75">
      <c r="B130" s="154">
        <v>1</v>
      </c>
      <c r="C130" s="155" t="s">
        <v>118</v>
      </c>
      <c r="D130" s="155"/>
      <c r="E130" s="147"/>
      <c r="F130" s="139"/>
      <c r="G130" s="10"/>
      <c r="H130" s="10"/>
      <c r="I130" s="10"/>
      <c r="J130" s="10"/>
      <c r="K130" s="196"/>
      <c r="L130" s="259"/>
    </row>
    <row r="131" spans="2:12" ht="15.75">
      <c r="B131" s="174" t="s">
        <v>14</v>
      </c>
      <c r="C131" s="155" t="s">
        <v>119</v>
      </c>
      <c r="D131" s="155" t="s">
        <v>182</v>
      </c>
      <c r="E131" s="147" t="s">
        <v>50</v>
      </c>
      <c r="F131" s="139">
        <f>'Ruko 3 Lantai Hook'!F141*$F$5</f>
        <v>3</v>
      </c>
      <c r="G131" s="10">
        <f>'Ruko 3 Lantai Kombinasi'!F121*$G$5</f>
        <v>3</v>
      </c>
      <c r="H131" s="10">
        <f>' Ruko 2 Lantai Tengah'!F106*$H$5</f>
        <v>2</v>
      </c>
      <c r="I131" s="10">
        <f>SUM(F131:H131)</f>
        <v>8</v>
      </c>
      <c r="J131" s="44"/>
      <c r="K131" s="196">
        <f t="shared" ref="K131:K150" si="17">I131*J131</f>
        <v>0</v>
      </c>
      <c r="L131" s="259"/>
    </row>
    <row r="132" spans="2:12" ht="15.75">
      <c r="B132" s="174" t="s">
        <v>14</v>
      </c>
      <c r="C132" s="155" t="s">
        <v>60</v>
      </c>
      <c r="D132" s="155" t="s">
        <v>183</v>
      </c>
      <c r="E132" s="147" t="s">
        <v>50</v>
      </c>
      <c r="F132" s="139">
        <f>'Ruko 3 Lantai Hook'!F142*$F$5</f>
        <v>3</v>
      </c>
      <c r="G132" s="10">
        <f>'Ruko 3 Lantai Kombinasi'!F122*$G$5</f>
        <v>3</v>
      </c>
      <c r="H132" s="10">
        <f>' Ruko 2 Lantai Tengah'!F107*$H$5</f>
        <v>2</v>
      </c>
      <c r="I132" s="10">
        <f>SUM(F132:H132)</f>
        <v>8</v>
      </c>
      <c r="J132" s="44"/>
      <c r="K132" s="196">
        <f t="shared" si="17"/>
        <v>0</v>
      </c>
      <c r="L132" s="259"/>
    </row>
    <row r="133" spans="2:12" ht="15.75">
      <c r="B133" s="174" t="s">
        <v>14</v>
      </c>
      <c r="C133" s="155" t="s">
        <v>120</v>
      </c>
      <c r="D133" s="170" t="s">
        <v>310</v>
      </c>
      <c r="E133" s="147" t="s">
        <v>50</v>
      </c>
      <c r="F133" s="139">
        <f>'Ruko 3 Lantai Hook'!F143*$F$5</f>
        <v>3</v>
      </c>
      <c r="G133" s="10">
        <f>'Ruko 3 Lantai Kombinasi'!F123*$G$5</f>
        <v>3</v>
      </c>
      <c r="H133" s="10">
        <f>' Ruko 2 Lantai Tengah'!F108*$H$5</f>
        <v>2</v>
      </c>
      <c r="I133" s="10">
        <f>SUM(F133:H133)</f>
        <v>8</v>
      </c>
      <c r="J133" s="44"/>
      <c r="K133" s="196">
        <f t="shared" si="17"/>
        <v>0</v>
      </c>
      <c r="L133" s="259"/>
    </row>
    <row r="134" spans="2:12" ht="15.75">
      <c r="B134" s="174"/>
      <c r="C134" s="155"/>
      <c r="D134" s="155" t="s">
        <v>184</v>
      </c>
      <c r="E134" s="147"/>
      <c r="F134" s="139"/>
      <c r="G134" s="10"/>
      <c r="H134" s="10"/>
      <c r="I134" s="10"/>
      <c r="J134" s="44"/>
      <c r="K134" s="196">
        <f t="shared" si="17"/>
        <v>0</v>
      </c>
      <c r="L134" s="259"/>
    </row>
    <row r="135" spans="2:12" ht="15.75">
      <c r="B135" s="174"/>
      <c r="C135" s="155"/>
      <c r="D135" s="155" t="s">
        <v>185</v>
      </c>
      <c r="E135" s="147"/>
      <c r="F135" s="139"/>
      <c r="G135" s="10"/>
      <c r="H135" s="10"/>
      <c r="I135" s="10"/>
      <c r="J135" s="44"/>
      <c r="K135" s="196">
        <f t="shared" si="17"/>
        <v>0</v>
      </c>
      <c r="L135" s="259"/>
    </row>
    <row r="136" spans="2:12" ht="15.75">
      <c r="B136" s="174"/>
      <c r="C136" s="155"/>
      <c r="D136" s="155" t="s">
        <v>186</v>
      </c>
      <c r="E136" s="147"/>
      <c r="F136" s="139"/>
      <c r="G136" s="10"/>
      <c r="H136" s="10"/>
      <c r="I136" s="10"/>
      <c r="J136" s="44"/>
      <c r="K136" s="196">
        <f t="shared" si="17"/>
        <v>0</v>
      </c>
      <c r="L136" s="259"/>
    </row>
    <row r="137" spans="2:12" ht="15.75">
      <c r="B137" s="174"/>
      <c r="C137" s="155"/>
      <c r="D137" s="155" t="s">
        <v>187</v>
      </c>
      <c r="E137" s="147"/>
      <c r="F137" s="139"/>
      <c r="G137" s="10"/>
      <c r="H137" s="10"/>
      <c r="I137" s="10"/>
      <c r="J137" s="44"/>
      <c r="K137" s="196">
        <f t="shared" si="17"/>
        <v>0</v>
      </c>
      <c r="L137" s="259"/>
    </row>
    <row r="138" spans="2:12" ht="15.75">
      <c r="B138" s="174" t="s">
        <v>14</v>
      </c>
      <c r="C138" s="155" t="s">
        <v>121</v>
      </c>
      <c r="D138" s="155" t="s">
        <v>188</v>
      </c>
      <c r="E138" s="147" t="s">
        <v>50</v>
      </c>
      <c r="F138" s="139">
        <f>'Ruko 3 Lantai Hook'!F148*$F$5</f>
        <v>3</v>
      </c>
      <c r="G138" s="10">
        <f>'Ruko 3 Lantai Kombinasi'!F128*$G$5</f>
        <v>3</v>
      </c>
      <c r="H138" s="10">
        <f>' Ruko 2 Lantai Tengah'!F113*$H$5</f>
        <v>2</v>
      </c>
      <c r="I138" s="10">
        <f>SUM(F138:H138)</f>
        <v>8</v>
      </c>
      <c r="J138" s="44"/>
      <c r="K138" s="196">
        <f t="shared" si="17"/>
        <v>0</v>
      </c>
      <c r="L138" s="259"/>
    </row>
    <row r="139" spans="2:12" ht="15.75">
      <c r="B139" s="174">
        <v>3</v>
      </c>
      <c r="C139" s="155" t="s">
        <v>61</v>
      </c>
      <c r="D139" s="155" t="s">
        <v>189</v>
      </c>
      <c r="E139" s="147" t="s">
        <v>50</v>
      </c>
      <c r="F139" s="139">
        <f>'Ruko 3 Lantai Hook'!F149*$F$5</f>
        <v>3</v>
      </c>
      <c r="G139" s="10">
        <f>'Ruko 3 Lantai Kombinasi'!F129*$G$5</f>
        <v>3</v>
      </c>
      <c r="H139" s="10">
        <f>' Ruko 2 Lantai Tengah'!F114*$H$5</f>
        <v>2</v>
      </c>
      <c r="I139" s="10">
        <f>SUM(F139:H139)</f>
        <v>8</v>
      </c>
      <c r="J139" s="44"/>
      <c r="K139" s="196">
        <f t="shared" si="17"/>
        <v>0</v>
      </c>
      <c r="L139" s="259"/>
    </row>
    <row r="140" spans="2:12" ht="15.75">
      <c r="B140" s="174">
        <v>4</v>
      </c>
      <c r="C140" s="155" t="s">
        <v>62</v>
      </c>
      <c r="D140" s="155" t="s">
        <v>190</v>
      </c>
      <c r="E140" s="147" t="s">
        <v>50</v>
      </c>
      <c r="F140" s="139">
        <f>'Ruko 3 Lantai Hook'!F150*$F$5</f>
        <v>4</v>
      </c>
      <c r="G140" s="10">
        <f>'Ruko 3 Lantai Kombinasi'!F130*$G$5</f>
        <v>4</v>
      </c>
      <c r="H140" s="10">
        <f>' Ruko 2 Lantai Tengah'!F115*$H$5</f>
        <v>4</v>
      </c>
      <c r="I140" s="10">
        <f>SUM(F140:H140)</f>
        <v>12</v>
      </c>
      <c r="J140" s="44"/>
      <c r="K140" s="196">
        <f t="shared" si="17"/>
        <v>0</v>
      </c>
      <c r="L140" s="259"/>
    </row>
    <row r="141" spans="2:12" ht="15.75">
      <c r="B141" s="154">
        <v>6</v>
      </c>
      <c r="C141" s="155" t="s">
        <v>63</v>
      </c>
      <c r="D141" s="155"/>
      <c r="E141" s="147"/>
      <c r="F141" s="139"/>
      <c r="G141" s="10"/>
      <c r="H141" s="10"/>
      <c r="I141" s="10"/>
      <c r="J141" s="44"/>
      <c r="K141" s="196">
        <f t="shared" si="17"/>
        <v>0</v>
      </c>
      <c r="L141" s="259"/>
    </row>
    <row r="142" spans="2:12" ht="15.75">
      <c r="B142" s="174" t="s">
        <v>14</v>
      </c>
      <c r="C142" s="155" t="s">
        <v>64</v>
      </c>
      <c r="D142" s="51" t="s">
        <v>191</v>
      </c>
      <c r="E142" s="147" t="s">
        <v>9</v>
      </c>
      <c r="F142" s="139">
        <f>'Ruko 3 Lantai Hook'!F152*$F$5</f>
        <v>42.519780000000004</v>
      </c>
      <c r="G142" s="10">
        <f>'Ruko 3 Lantai Kombinasi'!F132*$G$5</f>
        <v>42.519780000000004</v>
      </c>
      <c r="H142" s="10">
        <f>' Ruko 2 Lantai Tengah'!F117*$H$5</f>
        <v>33.973993199999995</v>
      </c>
      <c r="I142" s="10">
        <f>SUM(F142:H142)</f>
        <v>119.0135532</v>
      </c>
      <c r="J142" s="44"/>
      <c r="K142" s="196">
        <f t="shared" si="17"/>
        <v>0</v>
      </c>
      <c r="L142" s="259"/>
    </row>
    <row r="143" spans="2:12" ht="15.75">
      <c r="B143" s="174">
        <v>7</v>
      </c>
      <c r="C143" s="155" t="s">
        <v>65</v>
      </c>
      <c r="D143" s="51"/>
      <c r="E143" s="147"/>
      <c r="F143" s="139"/>
      <c r="G143" s="10"/>
      <c r="H143" s="10"/>
      <c r="I143" s="10"/>
      <c r="J143" s="44"/>
      <c r="K143" s="196">
        <f t="shared" si="17"/>
        <v>0</v>
      </c>
      <c r="L143" s="259"/>
    </row>
    <row r="144" spans="2:12" ht="15.75">
      <c r="B144" s="174" t="s">
        <v>14</v>
      </c>
      <c r="C144" s="155" t="s">
        <v>66</v>
      </c>
      <c r="D144" s="51" t="s">
        <v>192</v>
      </c>
      <c r="E144" s="147" t="s">
        <v>9</v>
      </c>
      <c r="F144" s="139">
        <f>'Ruko 3 Lantai Hook'!F154*$F$5</f>
        <v>0.63746999999999998</v>
      </c>
      <c r="G144" s="10">
        <f>'Ruko 3 Lantai Kombinasi'!F134*$G$5</f>
        <v>0.63746999999999998</v>
      </c>
      <c r="H144" s="10">
        <f>' Ruko 2 Lantai Tengah'!F119*$H$5</f>
        <v>1.3704800000000001</v>
      </c>
      <c r="I144" s="10">
        <f t="shared" ref="I144:I150" si="18">SUM(F144:H144)</f>
        <v>2.6454200000000001</v>
      </c>
      <c r="J144" s="44"/>
      <c r="K144" s="196">
        <f t="shared" si="17"/>
        <v>0</v>
      </c>
      <c r="L144" s="259"/>
    </row>
    <row r="145" spans="2:12" ht="15.75">
      <c r="B145" s="174" t="s">
        <v>14</v>
      </c>
      <c r="C145" s="155" t="s">
        <v>122</v>
      </c>
      <c r="D145" s="51" t="s">
        <v>192</v>
      </c>
      <c r="E145" s="147" t="s">
        <v>9</v>
      </c>
      <c r="F145" s="139">
        <f>'Ruko 3 Lantai Hook'!F155*$F$5</f>
        <v>71.330369999999988</v>
      </c>
      <c r="G145" s="10">
        <f>'Ruko 3 Lantai Kombinasi'!F135*$G$5</f>
        <v>71.330369999999988</v>
      </c>
      <c r="H145" s="10">
        <f>' Ruko 2 Lantai Tengah'!F120*$H$5</f>
        <v>12.662528</v>
      </c>
      <c r="I145" s="10">
        <f t="shared" si="18"/>
        <v>155.32326799999998</v>
      </c>
      <c r="J145" s="44"/>
      <c r="K145" s="196">
        <f t="shared" si="17"/>
        <v>0</v>
      </c>
      <c r="L145" s="259"/>
    </row>
    <row r="146" spans="2:12" ht="15.75">
      <c r="B146" s="174" t="s">
        <v>14</v>
      </c>
      <c r="C146" s="155" t="s">
        <v>67</v>
      </c>
      <c r="D146" s="51" t="s">
        <v>192</v>
      </c>
      <c r="E146" s="147" t="s">
        <v>9</v>
      </c>
      <c r="F146" s="139">
        <f>'Ruko 3 Lantai Hook'!F156*$F$5</f>
        <v>109.38255000000001</v>
      </c>
      <c r="G146" s="10">
        <f>'Ruko 3 Lantai Kombinasi'!F136*$G$5</f>
        <v>109.38255000000001</v>
      </c>
      <c r="H146" s="10">
        <f>' Ruko 2 Lantai Tengah'!F121*$H$5</f>
        <v>64.19353439999999</v>
      </c>
      <c r="I146" s="10">
        <f t="shared" si="18"/>
        <v>282.95863439999999</v>
      </c>
      <c r="J146" s="44"/>
      <c r="K146" s="196">
        <f t="shared" si="17"/>
        <v>0</v>
      </c>
      <c r="L146" s="259"/>
    </row>
    <row r="147" spans="2:12" ht="15.75">
      <c r="B147" s="174" t="s">
        <v>14</v>
      </c>
      <c r="C147" s="155" t="s">
        <v>68</v>
      </c>
      <c r="D147" s="51" t="s">
        <v>192</v>
      </c>
      <c r="E147" s="147" t="s">
        <v>9</v>
      </c>
      <c r="F147" s="139">
        <f>'Ruko 3 Lantai Hook'!F157*$F$5</f>
        <v>15.615</v>
      </c>
      <c r="G147" s="10">
        <f>'Ruko 3 Lantai Kombinasi'!F137*$G$5</f>
        <v>30.615000000000002</v>
      </c>
      <c r="H147" s="10">
        <f>' Ruko 2 Lantai Tengah'!F122*$H$5</f>
        <v>28.3</v>
      </c>
      <c r="I147" s="10">
        <f t="shared" si="18"/>
        <v>74.53</v>
      </c>
      <c r="J147" s="44"/>
      <c r="K147" s="196">
        <f t="shared" si="17"/>
        <v>0</v>
      </c>
      <c r="L147" s="259"/>
    </row>
    <row r="148" spans="2:12" ht="15.75">
      <c r="B148" s="174" t="s">
        <v>14</v>
      </c>
      <c r="C148" s="155" t="s">
        <v>123</v>
      </c>
      <c r="D148" s="155" t="s">
        <v>193</v>
      </c>
      <c r="E148" s="147" t="s">
        <v>50</v>
      </c>
      <c r="F148" s="139">
        <f>'Ruko 3 Lantai Hook'!F158*$F$5</f>
        <v>1</v>
      </c>
      <c r="G148" s="10">
        <f>'Ruko 3 Lantai Kombinasi'!F138*$G$5</f>
        <v>1</v>
      </c>
      <c r="H148" s="10">
        <f>' Ruko 2 Lantai Tengah'!F123*$H$5</f>
        <v>1</v>
      </c>
      <c r="I148" s="10">
        <f t="shared" si="18"/>
        <v>3</v>
      </c>
      <c r="J148" s="44"/>
      <c r="K148" s="196">
        <f t="shared" si="17"/>
        <v>0</v>
      </c>
      <c r="L148" s="259"/>
    </row>
    <row r="149" spans="2:12" ht="15.75">
      <c r="B149" s="174" t="s">
        <v>14</v>
      </c>
      <c r="C149" s="155" t="s">
        <v>69</v>
      </c>
      <c r="D149" s="155" t="s">
        <v>194</v>
      </c>
      <c r="E149" s="147" t="s">
        <v>50</v>
      </c>
      <c r="F149" s="139">
        <f>'Ruko 3 Lantai Hook'!F159*$F$5</f>
        <v>2</v>
      </c>
      <c r="G149" s="10">
        <f>'Ruko 3 Lantai Kombinasi'!F139*$G$5</f>
        <v>2</v>
      </c>
      <c r="H149" s="10">
        <f>' Ruko 2 Lantai Tengah'!F124*$H$5</f>
        <v>3</v>
      </c>
      <c r="I149" s="10">
        <f t="shared" si="18"/>
        <v>7</v>
      </c>
      <c r="J149" s="44"/>
      <c r="K149" s="196">
        <f t="shared" si="17"/>
        <v>0</v>
      </c>
      <c r="L149" s="259"/>
    </row>
    <row r="150" spans="2:12" ht="15.75">
      <c r="B150" s="174" t="s">
        <v>14</v>
      </c>
      <c r="C150" s="160" t="s">
        <v>269</v>
      </c>
      <c r="D150" s="170" t="s">
        <v>309</v>
      </c>
      <c r="E150" s="147" t="s">
        <v>50</v>
      </c>
      <c r="F150" s="139">
        <f>'Ruko 3 Lantai Hook'!F160*$F$5</f>
        <v>1</v>
      </c>
      <c r="G150" s="10">
        <f>'Ruko 3 Lantai Kombinasi'!F140*$G$5</f>
        <v>1</v>
      </c>
      <c r="H150" s="10">
        <f>' Ruko 2 Lantai Tengah'!F125*$H$5</f>
        <v>1</v>
      </c>
      <c r="I150" s="10">
        <f t="shared" si="18"/>
        <v>3</v>
      </c>
      <c r="J150" s="44"/>
      <c r="K150" s="196">
        <f t="shared" si="17"/>
        <v>0</v>
      </c>
      <c r="L150" s="259"/>
    </row>
    <row r="151" spans="2:12" ht="15.75">
      <c r="B151" s="154"/>
      <c r="C151" s="155"/>
      <c r="D151" s="155"/>
      <c r="E151" s="147"/>
      <c r="F151" s="139"/>
      <c r="G151" s="10"/>
      <c r="H151" s="10"/>
      <c r="I151" s="10"/>
      <c r="J151" s="10"/>
      <c r="K151" s="196"/>
      <c r="L151" s="259"/>
    </row>
    <row r="152" spans="2:12" ht="15.75">
      <c r="B152" s="156" t="s">
        <v>70</v>
      </c>
      <c r="C152" s="159" t="s">
        <v>71</v>
      </c>
      <c r="D152" s="159"/>
      <c r="E152" s="147"/>
      <c r="F152" s="139"/>
      <c r="G152" s="10"/>
      <c r="H152" s="10"/>
      <c r="I152" s="10"/>
      <c r="J152" s="10"/>
      <c r="K152" s="196"/>
      <c r="L152" s="259"/>
    </row>
    <row r="153" spans="2:12" ht="15.75">
      <c r="B153" s="154"/>
      <c r="C153" s="155"/>
      <c r="D153" s="155"/>
      <c r="E153" s="147"/>
      <c r="F153" s="139"/>
      <c r="G153" s="10"/>
      <c r="H153" s="10"/>
      <c r="I153" s="10"/>
      <c r="J153" s="10"/>
      <c r="K153" s="196"/>
      <c r="L153" s="259"/>
    </row>
    <row r="154" spans="2:12" ht="15.75">
      <c r="B154" s="169">
        <v>1</v>
      </c>
      <c r="C154" s="202" t="s">
        <v>124</v>
      </c>
      <c r="D154" s="202" t="s">
        <v>217</v>
      </c>
      <c r="E154" s="171" t="s">
        <v>72</v>
      </c>
      <c r="F154" s="139">
        <f>'Ruko 3 Lantai Hook'!F164*$F$5</f>
        <v>43</v>
      </c>
      <c r="G154" s="10">
        <f>'Ruko 3 Lantai Kombinasi'!F144*$G$5</f>
        <v>43</v>
      </c>
      <c r="H154" s="10">
        <f>' Ruko 2 Lantai Tengah'!F129*$H$5</f>
        <v>27</v>
      </c>
      <c r="I154" s="10">
        <f t="shared" ref="I154:I170" si="19">SUM(F154:H154)</f>
        <v>113</v>
      </c>
      <c r="J154" s="44"/>
      <c r="K154" s="196">
        <f t="shared" ref="K154:K169" si="20">I154*J154</f>
        <v>0</v>
      </c>
      <c r="L154" s="259"/>
    </row>
    <row r="155" spans="2:12" ht="30">
      <c r="B155" s="154">
        <v>2</v>
      </c>
      <c r="C155" s="160" t="s">
        <v>125</v>
      </c>
      <c r="D155" s="202" t="s">
        <v>218</v>
      </c>
      <c r="E155" s="171" t="s">
        <v>72</v>
      </c>
      <c r="F155" s="139">
        <f>'Ruko 3 Lantai Hook'!F165*$F$5</f>
        <v>4</v>
      </c>
      <c r="G155" s="10">
        <f>'Ruko 3 Lantai Kombinasi'!F145*$G$5</f>
        <v>4</v>
      </c>
      <c r="H155" s="10">
        <f>' Ruko 2 Lantai Tengah'!F130*$H$5</f>
        <v>2</v>
      </c>
      <c r="I155" s="10">
        <f t="shared" si="19"/>
        <v>10</v>
      </c>
      <c r="J155" s="44"/>
      <c r="K155" s="196">
        <f t="shared" si="20"/>
        <v>0</v>
      </c>
      <c r="L155" s="259"/>
    </row>
    <row r="156" spans="2:12" ht="15.75">
      <c r="B156" s="169">
        <v>3</v>
      </c>
      <c r="C156" s="160" t="s">
        <v>73</v>
      </c>
      <c r="D156" s="202" t="s">
        <v>219</v>
      </c>
      <c r="E156" s="171" t="s">
        <v>72</v>
      </c>
      <c r="F156" s="139">
        <f>'Ruko 3 Lantai Hook'!F166*$F$5</f>
        <v>12</v>
      </c>
      <c r="G156" s="10">
        <f>'Ruko 3 Lantai Kombinasi'!F146*$G$5</f>
        <v>12</v>
      </c>
      <c r="H156" s="10">
        <f>' Ruko 2 Lantai Tengah'!F131*$H$5</f>
        <v>8</v>
      </c>
      <c r="I156" s="10">
        <f t="shared" si="19"/>
        <v>32</v>
      </c>
      <c r="J156" s="44"/>
      <c r="K156" s="196">
        <f t="shared" si="20"/>
        <v>0</v>
      </c>
      <c r="L156" s="259"/>
    </row>
    <row r="157" spans="2:12" ht="15.75">
      <c r="B157" s="154">
        <v>4</v>
      </c>
      <c r="C157" s="160" t="s">
        <v>74</v>
      </c>
      <c r="D157" s="202" t="s">
        <v>220</v>
      </c>
      <c r="E157" s="171" t="s">
        <v>72</v>
      </c>
      <c r="F157" s="139">
        <f>'Ruko 3 Lantai Hook'!F167*$F$5</f>
        <v>1</v>
      </c>
      <c r="G157" s="10">
        <f>'Ruko 3 Lantai Kombinasi'!F147*$G$5</f>
        <v>1</v>
      </c>
      <c r="H157" s="10">
        <f>' Ruko 2 Lantai Tengah'!F132*$H$5</f>
        <v>1</v>
      </c>
      <c r="I157" s="10">
        <f t="shared" si="19"/>
        <v>3</v>
      </c>
      <c r="J157" s="44"/>
      <c r="K157" s="196">
        <f t="shared" si="20"/>
        <v>0</v>
      </c>
      <c r="L157" s="259"/>
    </row>
    <row r="158" spans="2:12" ht="15.75">
      <c r="B158" s="169">
        <v>5</v>
      </c>
      <c r="C158" s="160" t="s">
        <v>126</v>
      </c>
      <c r="D158" s="202" t="s">
        <v>221</v>
      </c>
      <c r="E158" s="171" t="s">
        <v>72</v>
      </c>
      <c r="F158" s="139">
        <f>'Ruko 3 Lantai Hook'!F168*$F$5</f>
        <v>3</v>
      </c>
      <c r="G158" s="10">
        <f>'Ruko 3 Lantai Kombinasi'!F148*$G$5</f>
        <v>3</v>
      </c>
      <c r="H158" s="10">
        <f>' Ruko 2 Lantai Tengah'!F133*$H$5</f>
        <v>2</v>
      </c>
      <c r="I158" s="10">
        <f t="shared" si="19"/>
        <v>8</v>
      </c>
      <c r="J158" s="44"/>
      <c r="K158" s="196">
        <f t="shared" si="20"/>
        <v>0</v>
      </c>
      <c r="L158" s="259"/>
    </row>
    <row r="159" spans="2:12" ht="15.75">
      <c r="B159" s="154">
        <v>6</v>
      </c>
      <c r="C159" s="160" t="s">
        <v>222</v>
      </c>
      <c r="D159" s="202" t="s">
        <v>223</v>
      </c>
      <c r="E159" s="171" t="s">
        <v>72</v>
      </c>
      <c r="F159" s="139">
        <f>'Ruko 3 Lantai Hook'!F169*$F$5</f>
        <v>3</v>
      </c>
      <c r="G159" s="10">
        <f>'Ruko 3 Lantai Kombinasi'!F149*$G$5</f>
        <v>3</v>
      </c>
      <c r="H159" s="10">
        <f>' Ruko 2 Lantai Tengah'!F134*$H$5</f>
        <v>2</v>
      </c>
      <c r="I159" s="10">
        <f t="shared" si="19"/>
        <v>8</v>
      </c>
      <c r="J159" s="44"/>
      <c r="K159" s="196">
        <f t="shared" si="20"/>
        <v>0</v>
      </c>
      <c r="L159" s="259"/>
    </row>
    <row r="160" spans="2:12" ht="15.75">
      <c r="B160" s="169">
        <v>7</v>
      </c>
      <c r="C160" s="160" t="s">
        <v>75</v>
      </c>
      <c r="D160" s="202" t="s">
        <v>180</v>
      </c>
      <c r="E160" s="147" t="s">
        <v>50</v>
      </c>
      <c r="F160" s="139">
        <f>'Ruko 3 Lantai Hook'!F170*$F$5</f>
        <v>0</v>
      </c>
      <c r="G160" s="10">
        <f>'Ruko 3 Lantai Kombinasi'!F150*$G$5</f>
        <v>0</v>
      </c>
      <c r="H160" s="10">
        <f>' Ruko 2 Lantai Tengah'!F135*$H$5</f>
        <v>2</v>
      </c>
      <c r="I160" s="10">
        <f t="shared" si="19"/>
        <v>2</v>
      </c>
      <c r="J160" s="44"/>
      <c r="K160" s="196">
        <f t="shared" si="20"/>
        <v>0</v>
      </c>
      <c r="L160" s="259"/>
    </row>
    <row r="161" spans="1:12" ht="15.75">
      <c r="B161" s="154">
        <v>8</v>
      </c>
      <c r="C161" s="160" t="s">
        <v>76</v>
      </c>
      <c r="D161" s="202" t="s">
        <v>180</v>
      </c>
      <c r="E161" s="147" t="s">
        <v>50</v>
      </c>
      <c r="F161" s="139">
        <f>'Ruko 3 Lantai Hook'!F171*$F$5</f>
        <v>9</v>
      </c>
      <c r="G161" s="10">
        <f>'Ruko 3 Lantai Kombinasi'!F151*$G$5</f>
        <v>9</v>
      </c>
      <c r="H161" s="10">
        <f>' Ruko 2 Lantai Tengah'!F136*$H$5</f>
        <v>4</v>
      </c>
      <c r="I161" s="10">
        <f t="shared" si="19"/>
        <v>22</v>
      </c>
      <c r="J161" s="44"/>
      <c r="K161" s="196">
        <f t="shared" si="20"/>
        <v>0</v>
      </c>
      <c r="L161" s="259"/>
    </row>
    <row r="162" spans="1:12" ht="15.75">
      <c r="B162" s="169">
        <v>9</v>
      </c>
      <c r="C162" s="160" t="s">
        <v>127</v>
      </c>
      <c r="D162" s="202" t="s">
        <v>180</v>
      </c>
      <c r="E162" s="147" t="s">
        <v>50</v>
      </c>
      <c r="F162" s="139">
        <f>'Ruko 3 Lantai Hook'!F172*$F$5</f>
        <v>4</v>
      </c>
      <c r="G162" s="10">
        <f>'Ruko 3 Lantai Kombinasi'!F152*$G$5</f>
        <v>4</v>
      </c>
      <c r="H162" s="10">
        <f>' Ruko 2 Lantai Tengah'!F137*$H$5</f>
        <v>2</v>
      </c>
      <c r="I162" s="10">
        <f t="shared" si="19"/>
        <v>10</v>
      </c>
      <c r="J162" s="44"/>
      <c r="K162" s="196">
        <f t="shared" si="20"/>
        <v>0</v>
      </c>
      <c r="L162" s="259"/>
    </row>
    <row r="163" spans="1:12" ht="15.75">
      <c r="B163" s="154">
        <v>10</v>
      </c>
      <c r="C163" s="160" t="s">
        <v>77</v>
      </c>
      <c r="D163" s="202" t="s">
        <v>180</v>
      </c>
      <c r="E163" s="147" t="s">
        <v>50</v>
      </c>
      <c r="F163" s="139">
        <f>'Ruko 3 Lantai Hook'!F173*$F$5</f>
        <v>12</v>
      </c>
      <c r="G163" s="10">
        <f>'Ruko 3 Lantai Kombinasi'!F153*$G$5</f>
        <v>12</v>
      </c>
      <c r="H163" s="10">
        <f>' Ruko 2 Lantai Tengah'!F138*$H$5</f>
        <v>8</v>
      </c>
      <c r="I163" s="10">
        <f t="shared" si="19"/>
        <v>32</v>
      </c>
      <c r="J163" s="44"/>
      <c r="K163" s="196">
        <f t="shared" si="20"/>
        <v>0</v>
      </c>
      <c r="L163" s="259"/>
    </row>
    <row r="164" spans="1:12" ht="15.75">
      <c r="B164" s="169">
        <v>11</v>
      </c>
      <c r="C164" s="160" t="s">
        <v>224</v>
      </c>
      <c r="D164" s="202" t="s">
        <v>180</v>
      </c>
      <c r="E164" s="171" t="s">
        <v>72</v>
      </c>
      <c r="F164" s="139">
        <f>'Ruko 3 Lantai Hook'!F174*$F$5</f>
        <v>3</v>
      </c>
      <c r="G164" s="10">
        <f>'Ruko 3 Lantai Kombinasi'!F154*$G$5</f>
        <v>3</v>
      </c>
      <c r="H164" s="10">
        <f>' Ruko 2 Lantai Tengah'!F139*$H$5</f>
        <v>2</v>
      </c>
      <c r="I164" s="10">
        <f t="shared" si="19"/>
        <v>8</v>
      </c>
      <c r="J164" s="44"/>
      <c r="K164" s="196">
        <f t="shared" si="20"/>
        <v>0</v>
      </c>
      <c r="L164" s="259"/>
    </row>
    <row r="165" spans="1:12" ht="15.75">
      <c r="B165" s="154">
        <v>12</v>
      </c>
      <c r="C165" s="160" t="s">
        <v>128</v>
      </c>
      <c r="D165" s="202" t="s">
        <v>225</v>
      </c>
      <c r="E165" s="147" t="s">
        <v>78</v>
      </c>
      <c r="F165" s="139">
        <f>'Ruko 3 Lantai Hook'!F175*$F$5</f>
        <v>1</v>
      </c>
      <c r="G165" s="10">
        <f>'Ruko 3 Lantai Kombinasi'!F155*$G$5</f>
        <v>1</v>
      </c>
      <c r="H165" s="10">
        <f>' Ruko 2 Lantai Tengah'!F140*$H$5</f>
        <v>1</v>
      </c>
      <c r="I165" s="10">
        <f t="shared" si="19"/>
        <v>3</v>
      </c>
      <c r="J165" s="44"/>
      <c r="K165" s="196">
        <f t="shared" si="20"/>
        <v>0</v>
      </c>
      <c r="L165" s="259"/>
    </row>
    <row r="166" spans="1:12" ht="15.75">
      <c r="B166" s="169">
        <v>13</v>
      </c>
      <c r="C166" s="160" t="s">
        <v>79</v>
      </c>
      <c r="D166" s="202" t="s">
        <v>226</v>
      </c>
      <c r="E166" s="147" t="s">
        <v>47</v>
      </c>
      <c r="F166" s="139">
        <f>'Ruko 3 Lantai Hook'!F176*$F$5</f>
        <v>1</v>
      </c>
      <c r="G166" s="10">
        <f>'Ruko 3 Lantai Kombinasi'!F156*$G$5</f>
        <v>1</v>
      </c>
      <c r="H166" s="10">
        <f>' Ruko 2 Lantai Tengah'!F141*$H$5</f>
        <v>2</v>
      </c>
      <c r="I166" s="10">
        <f t="shared" si="19"/>
        <v>4</v>
      </c>
      <c r="J166" s="44"/>
      <c r="K166" s="196">
        <f t="shared" si="20"/>
        <v>0</v>
      </c>
      <c r="L166" s="259"/>
    </row>
    <row r="167" spans="1:12" ht="15.75">
      <c r="A167" s="201"/>
      <c r="B167" s="154">
        <v>14</v>
      </c>
      <c r="C167" s="160" t="s">
        <v>129</v>
      </c>
      <c r="D167" s="202" t="s">
        <v>227</v>
      </c>
      <c r="E167" s="147" t="s">
        <v>47</v>
      </c>
      <c r="F167" s="139">
        <f>'Ruko 3 Lantai Hook'!F177*$F$5</f>
        <v>3</v>
      </c>
      <c r="G167" s="10">
        <f>'Ruko 3 Lantai Kombinasi'!F157*$G$5</f>
        <v>3</v>
      </c>
      <c r="H167" s="10">
        <f>' Ruko 2 Lantai Tengah'!F142*$H$5</f>
        <v>2</v>
      </c>
      <c r="I167" s="10">
        <f t="shared" si="19"/>
        <v>8</v>
      </c>
      <c r="J167" s="44"/>
      <c r="K167" s="196">
        <f t="shared" si="20"/>
        <v>0</v>
      </c>
      <c r="L167" s="259"/>
    </row>
    <row r="168" spans="1:12" ht="15.75">
      <c r="A168" s="201"/>
      <c r="B168" s="169">
        <v>15</v>
      </c>
      <c r="C168" s="160" t="s">
        <v>80</v>
      </c>
      <c r="D168" s="202" t="s">
        <v>181</v>
      </c>
      <c r="E168" s="147" t="s">
        <v>78</v>
      </c>
      <c r="F168" s="139">
        <f>'Ruko 3 Lantai Hook'!F178*$F$5</f>
        <v>1</v>
      </c>
      <c r="G168" s="10">
        <f>'Ruko 3 Lantai Kombinasi'!F158*$G$5</f>
        <v>1</v>
      </c>
      <c r="H168" s="10">
        <f>' Ruko 2 Lantai Tengah'!F143*$H$5</f>
        <v>1</v>
      </c>
      <c r="I168" s="10">
        <f t="shared" si="19"/>
        <v>3</v>
      </c>
      <c r="J168" s="44"/>
      <c r="K168" s="196">
        <f t="shared" si="20"/>
        <v>0</v>
      </c>
      <c r="L168" s="259"/>
    </row>
    <row r="169" spans="1:12" ht="15.75">
      <c r="A169" s="201"/>
      <c r="B169" s="154">
        <v>16</v>
      </c>
      <c r="C169" s="160" t="s">
        <v>205</v>
      </c>
      <c r="D169" s="202" t="s">
        <v>206</v>
      </c>
      <c r="E169" s="171" t="s">
        <v>72</v>
      </c>
      <c r="F169" s="139">
        <f>'Ruko 3 Lantai Hook'!F179*$F$5</f>
        <v>6</v>
      </c>
      <c r="G169" s="10">
        <f>'Ruko 3 Lantai Kombinasi'!F159*$G$5</f>
        <v>3</v>
      </c>
      <c r="H169" s="10">
        <f>' Ruko 2 Lantai Tengah'!F144*$H$5</f>
        <v>2</v>
      </c>
      <c r="I169" s="10">
        <f t="shared" si="19"/>
        <v>11</v>
      </c>
      <c r="J169" s="44"/>
      <c r="K169" s="196">
        <f t="shared" si="20"/>
        <v>0</v>
      </c>
      <c r="L169" s="259"/>
    </row>
    <row r="170" spans="1:12" ht="15.75">
      <c r="A170" s="201"/>
      <c r="B170" s="169">
        <v>17</v>
      </c>
      <c r="C170" s="160" t="s">
        <v>228</v>
      </c>
      <c r="D170" s="202"/>
      <c r="E170" s="171" t="s">
        <v>72</v>
      </c>
      <c r="F170" s="139">
        <f>'Ruko 3 Lantai Hook'!F180*$F$5</f>
        <v>3</v>
      </c>
      <c r="G170" s="10">
        <f>'Ruko 3 Lantai Kombinasi'!F160*$G$5</f>
        <v>3</v>
      </c>
      <c r="H170" s="10">
        <f>' Ruko 2 Lantai Tengah'!F145*$H$5</f>
        <v>2</v>
      </c>
      <c r="I170" s="10">
        <f t="shared" si="19"/>
        <v>8</v>
      </c>
      <c r="J170" s="44"/>
      <c r="K170" s="196">
        <f>I170*J170</f>
        <v>0</v>
      </c>
      <c r="L170" s="259"/>
    </row>
    <row r="171" spans="1:12" ht="15.75">
      <c r="A171" s="201"/>
      <c r="B171" s="154"/>
      <c r="C171" s="155"/>
      <c r="D171" s="155"/>
      <c r="E171" s="147"/>
      <c r="F171" s="139"/>
      <c r="G171" s="10"/>
      <c r="H171" s="10"/>
      <c r="I171" s="10"/>
      <c r="J171" s="44"/>
      <c r="K171" s="196"/>
      <c r="L171" s="259"/>
    </row>
    <row r="172" spans="1:12" ht="15.75">
      <c r="A172" s="201"/>
      <c r="B172" s="156" t="s">
        <v>81</v>
      </c>
      <c r="C172" s="159" t="s">
        <v>82</v>
      </c>
      <c r="D172" s="159"/>
      <c r="E172" s="147"/>
      <c r="F172" s="139"/>
      <c r="G172" s="10"/>
      <c r="H172" s="10"/>
      <c r="I172" s="10"/>
      <c r="J172" s="44"/>
      <c r="K172" s="196"/>
      <c r="L172" s="259"/>
    </row>
    <row r="173" spans="1:12" ht="15.75">
      <c r="A173" s="201"/>
      <c r="B173" s="154">
        <v>1</v>
      </c>
      <c r="C173" s="155" t="s">
        <v>83</v>
      </c>
      <c r="D173" s="155" t="s">
        <v>174</v>
      </c>
      <c r="E173" s="147" t="s">
        <v>47</v>
      </c>
      <c r="F173" s="139">
        <f>'Ruko 3 Lantai Hook'!F183*$F$5</f>
        <v>1</v>
      </c>
      <c r="G173" s="10">
        <f>'Ruko 3 Lantai Kombinasi'!F163*$G$5</f>
        <v>1</v>
      </c>
      <c r="H173" s="10">
        <f>' Ruko 2 Lantai Tengah'!F148*$H$5</f>
        <v>1</v>
      </c>
      <c r="I173" s="10">
        <f t="shared" ref="I173:I185" si="21">SUM(F173:H173)</f>
        <v>3</v>
      </c>
      <c r="J173" s="44"/>
      <c r="K173" s="196">
        <f t="shared" ref="K173:K184" si="22">I173*J173</f>
        <v>0</v>
      </c>
      <c r="L173" s="259"/>
    </row>
    <row r="174" spans="1:12" ht="15.75">
      <c r="A174" s="201"/>
      <c r="B174" s="154">
        <v>2</v>
      </c>
      <c r="C174" s="155" t="s">
        <v>84</v>
      </c>
      <c r="D174" s="155" t="s">
        <v>175</v>
      </c>
      <c r="E174" s="147" t="s">
        <v>47</v>
      </c>
      <c r="F174" s="139">
        <f>'Ruko 3 Lantai Hook'!F184*$F$5</f>
        <v>1</v>
      </c>
      <c r="G174" s="10">
        <f>'Ruko 3 Lantai Kombinasi'!F164*$G$5</f>
        <v>1</v>
      </c>
      <c r="H174" s="10">
        <f>' Ruko 2 Lantai Tengah'!F149*$H$5</f>
        <v>1</v>
      </c>
      <c r="I174" s="10">
        <f t="shared" si="21"/>
        <v>3</v>
      </c>
      <c r="J174" s="44"/>
      <c r="K174" s="196">
        <f t="shared" si="22"/>
        <v>0</v>
      </c>
      <c r="L174" s="259"/>
    </row>
    <row r="175" spans="1:12" s="200" customFormat="1" ht="15.75">
      <c r="A175" s="203"/>
      <c r="B175" s="154">
        <v>3</v>
      </c>
      <c r="C175" s="40" t="s">
        <v>321</v>
      </c>
      <c r="D175" s="51" t="s">
        <v>322</v>
      </c>
      <c r="E175" s="147" t="s">
        <v>9</v>
      </c>
      <c r="F175" s="139">
        <f>'Ruko 3 Lantai Hook'!F185*$F$5</f>
        <v>26.977</v>
      </c>
      <c r="G175" s="10">
        <f>'Ruko 3 Lantai Kombinasi'!F165*$G$5</f>
        <v>26.977</v>
      </c>
      <c r="H175" s="10">
        <f>' Ruko 2 Lantai Tengah'!F150*$H$5</f>
        <v>14.7616101</v>
      </c>
      <c r="I175" s="10">
        <f t="shared" si="21"/>
        <v>68.715610100000006</v>
      </c>
      <c r="J175" s="44"/>
      <c r="K175" s="196">
        <f t="shared" si="22"/>
        <v>0</v>
      </c>
      <c r="L175" s="259"/>
    </row>
    <row r="176" spans="1:12" s="200" customFormat="1" ht="15.75">
      <c r="A176" s="203"/>
      <c r="B176" s="154">
        <v>4</v>
      </c>
      <c r="C176" s="155" t="s">
        <v>44</v>
      </c>
      <c r="D176" s="155" t="s">
        <v>215</v>
      </c>
      <c r="E176" s="147" t="s">
        <v>15</v>
      </c>
      <c r="F176" s="139">
        <f>'Ruko 3 Lantai Hook'!F186*$F$5</f>
        <v>30.599081999999999</v>
      </c>
      <c r="G176" s="10">
        <f>'Ruko 3 Lantai Kombinasi'!F166*$G$5</f>
        <v>30.599081999999999</v>
      </c>
      <c r="H176" s="10">
        <f>' Ruko 2 Lantai Tengah'!F151*$H$5</f>
        <v>28.34</v>
      </c>
      <c r="I176" s="10">
        <f t="shared" si="21"/>
        <v>89.538163999999995</v>
      </c>
      <c r="J176" s="44"/>
      <c r="K176" s="196">
        <f t="shared" si="22"/>
        <v>0</v>
      </c>
      <c r="L176" s="259"/>
    </row>
    <row r="177" spans="1:12" s="200" customFormat="1" ht="15.75">
      <c r="A177" s="203"/>
      <c r="B177" s="154">
        <v>5</v>
      </c>
      <c r="C177" s="155" t="s">
        <v>130</v>
      </c>
      <c r="D177" s="170" t="s">
        <v>216</v>
      </c>
      <c r="E177" s="147" t="s">
        <v>15</v>
      </c>
      <c r="F177" s="139">
        <f>'Ruko 3 Lantai Hook'!F187*$F$5</f>
        <v>8.319567266</v>
      </c>
      <c r="G177" s="10">
        <f>'Ruko 3 Lantai Kombinasi'!F167*$G$5</f>
        <v>8.319567266</v>
      </c>
      <c r="H177" s="10">
        <f>' Ruko 2 Lantai Tengah'!F152*$H$5</f>
        <v>8.31</v>
      </c>
      <c r="I177" s="10">
        <f t="shared" si="21"/>
        <v>24.949134532000002</v>
      </c>
      <c r="J177" s="44"/>
      <c r="K177" s="196">
        <f t="shared" si="22"/>
        <v>0</v>
      </c>
      <c r="L177" s="259"/>
    </row>
    <row r="178" spans="1:12" s="200" customFormat="1" ht="15.75">
      <c r="A178" s="7"/>
      <c r="B178" s="154">
        <v>6</v>
      </c>
      <c r="C178" s="170" t="s">
        <v>131</v>
      </c>
      <c r="D178" s="170" t="s">
        <v>177</v>
      </c>
      <c r="E178" s="171" t="s">
        <v>47</v>
      </c>
      <c r="F178" s="139">
        <f>'Ruko 3 Lantai Hook'!F188*$F$5</f>
        <v>3</v>
      </c>
      <c r="G178" s="10">
        <f>'Ruko 3 Lantai Kombinasi'!F168*$G$5</f>
        <v>3</v>
      </c>
      <c r="H178" s="10">
        <f>11*' Ruko 2 Lantai Tengah'!F153</f>
        <v>22</v>
      </c>
      <c r="I178" s="10">
        <f t="shared" si="21"/>
        <v>28</v>
      </c>
      <c r="J178" s="44"/>
      <c r="K178" s="196">
        <f t="shared" si="22"/>
        <v>0</v>
      </c>
      <c r="L178" s="259"/>
    </row>
    <row r="179" spans="1:12" s="200" customFormat="1" ht="15.75">
      <c r="A179" s="7"/>
      <c r="B179" s="154">
        <v>7</v>
      </c>
      <c r="C179" s="170" t="s">
        <v>85</v>
      </c>
      <c r="D179" s="158"/>
      <c r="E179" s="171" t="s">
        <v>9</v>
      </c>
      <c r="F179" s="139">
        <f>+'Ruko 3 Lantai Hook'!F189</f>
        <v>110.69</v>
      </c>
      <c r="G179" s="10">
        <f>+'Ruko 3 Lantai Kombinasi'!F169*'Volume overall (GR01)'!G5</f>
        <v>63.69</v>
      </c>
      <c r="H179" s="10">
        <f>' Ruko 2 Lantai Tengah'!F154*H5</f>
        <v>44.37</v>
      </c>
      <c r="I179" s="10">
        <f t="shared" si="21"/>
        <v>218.75</v>
      </c>
      <c r="J179" s="44"/>
      <c r="K179" s="196">
        <f t="shared" si="22"/>
        <v>0</v>
      </c>
      <c r="L179" s="259"/>
    </row>
    <row r="180" spans="1:12" s="200" customFormat="1" ht="15.75">
      <c r="A180" s="7"/>
      <c r="B180" s="154">
        <v>8</v>
      </c>
      <c r="C180" s="170" t="s">
        <v>132</v>
      </c>
      <c r="D180" s="161" t="s">
        <v>173</v>
      </c>
      <c r="E180" s="171" t="s">
        <v>47</v>
      </c>
      <c r="F180" s="139">
        <f>'Ruko 3 Lantai Hook'!F190*$F$5</f>
        <v>1</v>
      </c>
      <c r="G180" s="10">
        <f>'Ruko 3 Lantai Kombinasi'!F170*$G$5</f>
        <v>1</v>
      </c>
      <c r="H180" s="10">
        <f>' Ruko 2 Lantai Tengah'!F155*'Volume overall (GR01)'!$H$5</f>
        <v>1</v>
      </c>
      <c r="I180" s="10">
        <f t="shared" si="21"/>
        <v>3</v>
      </c>
      <c r="J180" s="44"/>
      <c r="K180" s="196">
        <f t="shared" si="22"/>
        <v>0</v>
      </c>
      <c r="L180" s="259"/>
    </row>
    <row r="181" spans="1:12" s="200" customFormat="1" ht="15.75">
      <c r="A181" s="7"/>
      <c r="B181" s="169">
        <v>9</v>
      </c>
      <c r="C181" s="170" t="s">
        <v>133</v>
      </c>
      <c r="D181" s="54" t="s">
        <v>308</v>
      </c>
      <c r="E181" s="171" t="s">
        <v>47</v>
      </c>
      <c r="F181" s="139">
        <f>'Ruko 3 Lantai Hook'!F191*$F$5</f>
        <v>1</v>
      </c>
      <c r="G181" s="10">
        <f>'Ruko 3 Lantai Kombinasi'!F171*$G$5</f>
        <v>1</v>
      </c>
      <c r="H181" s="10">
        <f>' Ruko 2 Lantai Tengah'!F155*$H$5</f>
        <v>1</v>
      </c>
      <c r="I181" s="10">
        <f t="shared" si="21"/>
        <v>3</v>
      </c>
      <c r="J181" s="44"/>
      <c r="K181" s="196">
        <f t="shared" si="22"/>
        <v>0</v>
      </c>
      <c r="L181" s="259"/>
    </row>
    <row r="182" spans="1:12" s="200" customFormat="1" ht="15.75">
      <c r="A182" s="7"/>
      <c r="B182" s="154">
        <v>10</v>
      </c>
      <c r="C182" s="170" t="s">
        <v>136</v>
      </c>
      <c r="D182" s="170"/>
      <c r="E182" s="171" t="s">
        <v>9</v>
      </c>
      <c r="F182" s="139">
        <f>'Ruko 3 Lantai Hook'!F192*$F$5</f>
        <v>4.37</v>
      </c>
      <c r="G182" s="10">
        <f>'Ruko 3 Lantai Kombinasi'!F172*$G$5</f>
        <v>4.37</v>
      </c>
      <c r="H182" s="10">
        <f>' Ruko 2 Lantai Tengah'!F157*11</f>
        <v>48.07</v>
      </c>
      <c r="I182" s="10">
        <f t="shared" si="21"/>
        <v>56.81</v>
      </c>
      <c r="J182" s="44"/>
      <c r="K182" s="196">
        <f t="shared" si="22"/>
        <v>0</v>
      </c>
      <c r="L182" s="259"/>
    </row>
    <row r="183" spans="1:12" s="200" customFormat="1" ht="15.75">
      <c r="A183" s="7"/>
      <c r="B183" s="169">
        <v>11</v>
      </c>
      <c r="C183" s="170" t="s">
        <v>158</v>
      </c>
      <c r="D183" s="170" t="s">
        <v>179</v>
      </c>
      <c r="E183" s="171" t="s">
        <v>9</v>
      </c>
      <c r="F183" s="139">
        <f>'Ruko 3 Lantai Hook'!F193*$F$5</f>
        <v>5.7</v>
      </c>
      <c r="G183" s="10">
        <f>'Ruko 3 Lantai Kombinasi'!F173*$G$5</f>
        <v>5.7</v>
      </c>
      <c r="H183" s="10">
        <f>' Ruko 2 Lantai Tengah'!F158*11</f>
        <v>31.35</v>
      </c>
      <c r="I183" s="10">
        <f t="shared" si="21"/>
        <v>42.75</v>
      </c>
      <c r="J183" s="44"/>
      <c r="K183" s="196">
        <f t="shared" si="22"/>
        <v>0</v>
      </c>
      <c r="L183" s="259"/>
    </row>
    <row r="184" spans="1:12" ht="15.75">
      <c r="A184" s="7"/>
      <c r="B184" s="169">
        <v>12</v>
      </c>
      <c r="C184" s="170" t="s">
        <v>311</v>
      </c>
      <c r="D184" s="161" t="s">
        <v>323</v>
      </c>
      <c r="E184" s="171" t="s">
        <v>312</v>
      </c>
      <c r="F184" s="139">
        <f>'Ruko 3 Lantai Hook'!F194*'Volume overall (GR01)'!$F$5</f>
        <v>1</v>
      </c>
      <c r="G184" s="10">
        <f>'Ruko 3 Lantai Kombinasi'!F174*'Volume overall (GR01)'!$G$5</f>
        <v>1</v>
      </c>
      <c r="H184" s="10">
        <f>' Ruko 2 Lantai Tengah'!F159*'Volume overall (GR01)'!$H$5</f>
        <v>1</v>
      </c>
      <c r="I184" s="10">
        <f t="shared" si="21"/>
        <v>3</v>
      </c>
      <c r="J184" s="44"/>
      <c r="K184" s="196">
        <f t="shared" si="22"/>
        <v>0</v>
      </c>
    </row>
    <row r="185" spans="1:12" ht="15.75">
      <c r="A185" s="7"/>
      <c r="B185" s="169">
        <v>13</v>
      </c>
      <c r="C185" s="51" t="s">
        <v>313</v>
      </c>
      <c r="D185" s="51" t="s">
        <v>176</v>
      </c>
      <c r="E185" s="171" t="s">
        <v>9</v>
      </c>
      <c r="F185" s="139">
        <f>'Ruko 3 Lantai Hook'!F195*'Volume overall (GR01)'!$F$5</f>
        <v>9.2900000000000009</v>
      </c>
      <c r="G185" s="10">
        <f>'Ruko 3 Lantai Kombinasi'!F175*'Volume overall (GR01)'!$G$5</f>
        <v>3.8</v>
      </c>
      <c r="H185" s="10"/>
      <c r="I185" s="10">
        <f t="shared" si="21"/>
        <v>13.09</v>
      </c>
      <c r="J185" s="44"/>
      <c r="K185" s="196">
        <f t="shared" ref="K185" si="23">I185*J185</f>
        <v>0</v>
      </c>
    </row>
    <row r="186" spans="1:12" ht="15.75">
      <c r="B186" s="204"/>
      <c r="C186" s="205"/>
      <c r="D186" s="205"/>
      <c r="E186" s="206"/>
      <c r="F186" s="205"/>
      <c r="G186" s="207"/>
      <c r="H186" s="205"/>
      <c r="I186" s="205"/>
      <c r="J186" s="208" t="s">
        <v>209</v>
      </c>
      <c r="K186" s="209">
        <f>SUM(K11:K185)</f>
        <v>0</v>
      </c>
    </row>
    <row r="187" spans="1:12" ht="15.75">
      <c r="B187" s="204"/>
      <c r="C187" s="205"/>
      <c r="D187" s="205"/>
      <c r="E187" s="206"/>
      <c r="F187" s="205"/>
      <c r="G187" s="207"/>
      <c r="H187" s="205"/>
      <c r="I187" s="205"/>
      <c r="J187" s="208" t="s">
        <v>274</v>
      </c>
      <c r="K187" s="209">
        <f>ROUNDDOWN(K186,-5)</f>
        <v>0</v>
      </c>
    </row>
    <row r="188" spans="1:12" ht="15.75">
      <c r="B188" s="204"/>
      <c r="C188" s="205"/>
      <c r="D188" s="205"/>
      <c r="E188" s="206"/>
      <c r="F188" s="205"/>
      <c r="G188" s="207"/>
      <c r="H188" s="205"/>
      <c r="I188" s="205"/>
      <c r="J188" s="208" t="s">
        <v>296</v>
      </c>
      <c r="K188" s="210">
        <v>0</v>
      </c>
    </row>
    <row r="189" spans="1:12" ht="15.75">
      <c r="B189" s="204"/>
      <c r="C189" s="205"/>
      <c r="D189" s="205"/>
      <c r="E189" s="206"/>
      <c r="F189" s="205"/>
      <c r="G189" s="207"/>
      <c r="H189" s="205"/>
      <c r="I189" s="205"/>
      <c r="J189" s="208" t="s">
        <v>153</v>
      </c>
      <c r="K189" s="210">
        <f>+K187-K188</f>
        <v>0</v>
      </c>
    </row>
    <row r="190" spans="1:12" ht="15.75">
      <c r="B190" s="204"/>
      <c r="C190" s="205"/>
      <c r="D190" s="205"/>
      <c r="E190" s="206"/>
      <c r="F190" s="205"/>
      <c r="G190" s="207"/>
      <c r="H190" s="205"/>
      <c r="I190" s="205"/>
      <c r="J190" s="205" t="s">
        <v>202</v>
      </c>
      <c r="K190" s="211">
        <f>K189*0.1</f>
        <v>0</v>
      </c>
    </row>
    <row r="191" spans="1:12" ht="15.75">
      <c r="B191" s="204"/>
      <c r="C191" s="205"/>
      <c r="D191" s="205"/>
      <c r="E191" s="206"/>
      <c r="F191" s="205"/>
      <c r="G191" s="207"/>
      <c r="H191" s="205"/>
      <c r="I191" s="205"/>
      <c r="J191" s="205" t="s">
        <v>153</v>
      </c>
      <c r="K191" s="211">
        <f>K189+K190</f>
        <v>0</v>
      </c>
    </row>
    <row r="192" spans="1:12" ht="15.75">
      <c r="B192" s="204"/>
      <c r="C192" s="205"/>
      <c r="D192" s="205"/>
      <c r="E192" s="206"/>
      <c r="F192" s="205"/>
      <c r="G192" s="207"/>
      <c r="H192" s="205"/>
      <c r="I192" s="205"/>
      <c r="J192" s="205" t="s">
        <v>210</v>
      </c>
      <c r="K192" s="212">
        <f>130*1+197*2</f>
        <v>524</v>
      </c>
    </row>
    <row r="193" spans="2:11" ht="16.5" thickBot="1">
      <c r="B193" s="213"/>
      <c r="C193" s="214"/>
      <c r="D193" s="214"/>
      <c r="E193" s="215"/>
      <c r="F193" s="214"/>
      <c r="G193" s="216"/>
      <c r="H193" s="214"/>
      <c r="I193" s="214"/>
      <c r="J193" s="217" t="s">
        <v>211</v>
      </c>
      <c r="K193" s="218">
        <f>K189/K192</f>
        <v>0</v>
      </c>
    </row>
    <row r="194" spans="2:11">
      <c r="C194" s="219"/>
      <c r="D194" s="219"/>
      <c r="E194" s="220"/>
    </row>
    <row r="195" spans="2:11">
      <c r="C195" s="219"/>
      <c r="D195" s="219"/>
      <c r="E195" s="220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5" bottom="0.13" header="0.31496062992126" footer="0.13"/>
  <pageSetup paperSize="9" scale="45" orientation="landscape" horizontalDpi="4294967292" r:id="rId1"/>
  <rowBreaks count="2" manualBreakCount="2">
    <brk id="79" min="1" max="13" man="1"/>
    <brk id="14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Ruko 3 Lantai Hook</vt:lpstr>
      <vt:lpstr>Ruko 3 Lantai Kombinasi</vt:lpstr>
      <vt:lpstr> Ruko 2 Lantai Tengah</vt:lpstr>
      <vt:lpstr>Volume overall (GR01)</vt:lpstr>
      <vt:lpstr>' Ruko 2 Lantai Tengah'!Print_Area</vt:lpstr>
      <vt:lpstr>'Ruko 3 Lantai Hook'!Print_Area</vt:lpstr>
      <vt:lpstr>'Ruko 3 Lantai Kombinasi'!Print_Area</vt:lpstr>
      <vt:lpstr>'Volume overall (GR01)'!Print_Area</vt:lpstr>
      <vt:lpstr>' Ruko 2 Lantai Tengah'!Print_Titles</vt:lpstr>
      <vt:lpstr>'Ruko 3 Lantai Hook'!Print_Titles</vt:lpstr>
      <vt:lpstr>'Ruko 3 Lantai Kombinasi'!Print_Titles</vt:lpstr>
      <vt:lpstr>'Volume overall (GR01)'!Print_Titles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User</cp:lastModifiedBy>
  <cp:lastPrinted>2019-01-09T05:34:19Z</cp:lastPrinted>
  <dcterms:created xsi:type="dcterms:W3CDTF">2018-02-21T01:25:23Z</dcterms:created>
  <dcterms:modified xsi:type="dcterms:W3CDTF">2020-02-13T06:27:09Z</dcterms:modified>
</cp:coreProperties>
</file>