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 tabRatio="561" activeTab="3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5" i="8" l="1"/>
  <c r="J114" i="4" l="1"/>
  <c r="J113" i="4"/>
  <c r="J112" i="4"/>
  <c r="J111" i="4"/>
  <c r="J110" i="4"/>
  <c r="J108" i="4"/>
  <c r="J107" i="4"/>
  <c r="J106" i="4"/>
  <c r="J105" i="4"/>
  <c r="J104" i="4"/>
  <c r="J103" i="4"/>
  <c r="J102" i="4"/>
  <c r="J101" i="4"/>
  <c r="J98" i="4"/>
  <c r="J97" i="4"/>
  <c r="J96" i="4"/>
  <c r="J95" i="4"/>
  <c r="J94" i="4"/>
  <c r="G38" i="8"/>
  <c r="G39" i="8" s="1"/>
  <c r="G40" i="8" s="1"/>
  <c r="G41" i="8" s="1"/>
  <c r="G37" i="8"/>
  <c r="G84" i="8" l="1"/>
  <c r="G85" i="8"/>
  <c r="G86" i="8"/>
  <c r="G87" i="8"/>
  <c r="G88" i="8"/>
  <c r="G91" i="8"/>
  <c r="G92" i="8"/>
  <c r="G93" i="8"/>
  <c r="G94" i="8"/>
  <c r="G95" i="8"/>
  <c r="G83" i="8"/>
  <c r="G34" i="8" l="1"/>
  <c r="G33" i="8"/>
  <c r="G32" i="8"/>
  <c r="G31" i="8"/>
  <c r="G21" i="8"/>
  <c r="G20" i="8"/>
  <c r="G18" i="8"/>
  <c r="G19" i="8"/>
  <c r="G17" i="8"/>
  <c r="G24" i="8"/>
  <c r="G104" i="8" l="1"/>
  <c r="J109" i="4" s="1"/>
  <c r="G99" i="8"/>
  <c r="J100" i="4" s="1"/>
  <c r="J185" i="4" l="1"/>
  <c r="J141" i="4"/>
  <c r="J143" i="4"/>
  <c r="G103" i="2"/>
  <c r="G13" i="2"/>
  <c r="G175" i="8"/>
  <c r="J40" i="4"/>
  <c r="G34" i="2"/>
  <c r="J174" i="4"/>
  <c r="J175" i="4"/>
  <c r="J176" i="4"/>
  <c r="J177" i="4"/>
  <c r="J178" i="4"/>
  <c r="J179" i="4"/>
  <c r="J180" i="4"/>
  <c r="J181" i="4"/>
  <c r="J182" i="4"/>
  <c r="J183" i="4"/>
  <c r="J184" i="4"/>
  <c r="G163" i="8"/>
  <c r="G148" i="2" s="1"/>
  <c r="J155" i="4"/>
  <c r="G146" i="8"/>
  <c r="G131" i="2" s="1"/>
  <c r="J157" i="4"/>
  <c r="G148" i="8"/>
  <c r="G133" i="2" s="1"/>
  <c r="J159" i="4"/>
  <c r="G150" i="8"/>
  <c r="G135" i="2" s="1"/>
  <c r="J161" i="4"/>
  <c r="G152" i="8"/>
  <c r="G137" i="2" s="1"/>
  <c r="J163" i="4"/>
  <c r="G154" i="8"/>
  <c r="G139" i="2" s="1"/>
  <c r="J165" i="4"/>
  <c r="G156" i="8"/>
  <c r="G141" i="2" s="1"/>
  <c r="J167" i="4"/>
  <c r="G158" i="8"/>
  <c r="G143" i="2" s="1"/>
  <c r="J169" i="4"/>
  <c r="G160" i="8"/>
  <c r="G145" i="2" s="1"/>
  <c r="J154" i="4"/>
  <c r="G119" i="3" l="1"/>
  <c r="G144" i="8"/>
  <c r="G129" i="2" s="1"/>
  <c r="G159" i="8"/>
  <c r="G144" i="2" s="1"/>
  <c r="G157" i="8"/>
  <c r="G142" i="2" s="1"/>
  <c r="G155" i="8"/>
  <c r="G140" i="2" s="1"/>
  <c r="G153" i="8"/>
  <c r="G138" i="2" s="1"/>
  <c r="G151" i="8"/>
  <c r="G136" i="2" s="1"/>
  <c r="G149" i="8"/>
  <c r="G134" i="2" s="1"/>
  <c r="G147" i="8"/>
  <c r="G132" i="2" s="1"/>
  <c r="G145" i="8"/>
  <c r="G130" i="2" s="1"/>
  <c r="G174" i="8"/>
  <c r="G159" i="2" s="1"/>
  <c r="G172" i="8"/>
  <c r="G157" i="2" s="1"/>
  <c r="G170" i="8"/>
  <c r="G155" i="2" s="1"/>
  <c r="G168" i="8"/>
  <c r="G153" i="2" s="1"/>
  <c r="G166" i="8"/>
  <c r="G151" i="2" s="1"/>
  <c r="G164" i="8"/>
  <c r="G149" i="2" s="1"/>
  <c r="J170" i="4"/>
  <c r="J168" i="4"/>
  <c r="J166" i="4"/>
  <c r="J164" i="4"/>
  <c r="J162" i="4"/>
  <c r="J160" i="4"/>
  <c r="J158" i="4"/>
  <c r="J156" i="4"/>
  <c r="J173" i="4"/>
  <c r="G173" i="8"/>
  <c r="G158" i="2" s="1"/>
  <c r="G171" i="8"/>
  <c r="G156" i="2" s="1"/>
  <c r="G169" i="8"/>
  <c r="G154" i="2" s="1"/>
  <c r="G167" i="8"/>
  <c r="G152" i="2" s="1"/>
  <c r="G165" i="8"/>
  <c r="G150" i="2" s="1"/>
  <c r="G40" i="2"/>
  <c r="G152" i="3"/>
  <c r="G154" i="3"/>
  <c r="G155" i="3"/>
  <c r="G156" i="3"/>
  <c r="G157" i="3"/>
  <c r="G158" i="3"/>
  <c r="G159" i="3"/>
  <c r="G160" i="3"/>
  <c r="G99" i="3"/>
  <c r="G100" i="3"/>
  <c r="G101" i="3"/>
  <c r="G102" i="3"/>
  <c r="G103" i="3"/>
  <c r="G98" i="3"/>
  <c r="G93" i="3"/>
  <c r="G94" i="3"/>
  <c r="G95" i="3"/>
  <c r="G92" i="3"/>
  <c r="G81" i="3"/>
  <c r="G83" i="3"/>
  <c r="G84" i="3"/>
  <c r="G80" i="3"/>
  <c r="J37" i="4"/>
  <c r="J35" i="4"/>
  <c r="G26" i="2"/>
  <c r="J21" i="4"/>
  <c r="J11" i="4" l="1"/>
  <c r="G9" i="2"/>
  <c r="J23" i="4"/>
  <c r="G21" i="2"/>
  <c r="J19" i="4"/>
  <c r="G17" i="2"/>
  <c r="J13" i="4"/>
  <c r="G11" i="2"/>
  <c r="J27" i="4"/>
  <c r="G25" i="2"/>
  <c r="J30" i="4"/>
  <c r="G27" i="8"/>
  <c r="G29" i="2" s="1"/>
  <c r="J32" i="4"/>
  <c r="G29" i="8"/>
  <c r="G31" i="2" s="1"/>
  <c r="J34" i="4"/>
  <c r="G33" i="2"/>
  <c r="J36" i="4"/>
  <c r="J38" i="4"/>
  <c r="G42" i="8"/>
  <c r="G38" i="2" s="1"/>
  <c r="J50" i="4"/>
  <c r="G54" i="8"/>
  <c r="G51" i="2" s="1"/>
  <c r="J48" i="4"/>
  <c r="G52" i="8"/>
  <c r="G49" i="2" s="1"/>
  <c r="J46" i="4"/>
  <c r="G50" i="8"/>
  <c r="G47" i="2" s="1"/>
  <c r="J52" i="4"/>
  <c r="G60" i="8"/>
  <c r="G56" i="8"/>
  <c r="G53" i="2" s="1"/>
  <c r="J65" i="4"/>
  <c r="G69" i="8"/>
  <c r="G62" i="2" s="1"/>
  <c r="J62" i="4"/>
  <c r="G66" i="8"/>
  <c r="G59" i="2" s="1"/>
  <c r="J74" i="4"/>
  <c r="G80" i="8"/>
  <c r="G68" i="2" s="1"/>
  <c r="J72" i="4"/>
  <c r="G78" i="8"/>
  <c r="G66" i="2" s="1"/>
  <c r="J82" i="4"/>
  <c r="G76" i="2"/>
  <c r="J80" i="4"/>
  <c r="G74" i="2"/>
  <c r="J78" i="4"/>
  <c r="G72" i="2"/>
  <c r="J87" i="4"/>
  <c r="G81" i="2"/>
  <c r="J88" i="4"/>
  <c r="J117" i="4"/>
  <c r="G107" i="8"/>
  <c r="G92" i="2" s="1"/>
  <c r="G95" i="2"/>
  <c r="J120" i="4"/>
  <c r="J127" i="4"/>
  <c r="G102" i="2"/>
  <c r="J125" i="4"/>
  <c r="G100" i="2"/>
  <c r="J131" i="4"/>
  <c r="G121" i="8"/>
  <c r="G106" i="2" s="1"/>
  <c r="G139" i="8"/>
  <c r="G124" i="2" s="1"/>
  <c r="J149" i="4"/>
  <c r="G137" i="8"/>
  <c r="G122" i="2" s="1"/>
  <c r="J147" i="4"/>
  <c r="G120" i="2"/>
  <c r="J145" i="4"/>
  <c r="J142" i="4"/>
  <c r="G132" i="8"/>
  <c r="G117" i="2" s="1"/>
  <c r="G129" i="8"/>
  <c r="G114" i="2" s="1"/>
  <c r="J139" i="4"/>
  <c r="G123" i="8"/>
  <c r="G108" i="2" s="1"/>
  <c r="J133" i="4"/>
  <c r="G22" i="2"/>
  <c r="J24" i="4"/>
  <c r="G20" i="2"/>
  <c r="J22" i="4"/>
  <c r="J20" i="4"/>
  <c r="J16" i="4"/>
  <c r="G14" i="2"/>
  <c r="J14" i="4"/>
  <c r="G12" i="2"/>
  <c r="J12" i="4"/>
  <c r="G10" i="2"/>
  <c r="J31" i="4"/>
  <c r="G28" i="8"/>
  <c r="G30" i="2" s="1"/>
  <c r="J33" i="4"/>
  <c r="G30" i="8"/>
  <c r="G32" i="2" s="1"/>
  <c r="G48" i="8"/>
  <c r="G45" i="2" s="1"/>
  <c r="J44" i="4"/>
  <c r="G53" i="8"/>
  <c r="G50" i="2" s="1"/>
  <c r="J49" i="4"/>
  <c r="G51" i="8"/>
  <c r="G48" i="2" s="1"/>
  <c r="J47" i="4"/>
  <c r="G49" i="8"/>
  <c r="G46" i="2" s="1"/>
  <c r="J45" i="4"/>
  <c r="J53" i="4"/>
  <c r="G61" i="8"/>
  <c r="G57" i="8"/>
  <c r="G54" i="2" s="1"/>
  <c r="G65" i="8"/>
  <c r="G58" i="2" s="1"/>
  <c r="J61" i="4"/>
  <c r="G68" i="8"/>
  <c r="G61" i="2" s="1"/>
  <c r="J64" i="4"/>
  <c r="G77" i="8"/>
  <c r="G65" i="2" s="1"/>
  <c r="J71" i="4"/>
  <c r="G79" i="8"/>
  <c r="G67" i="2" s="1"/>
  <c r="J73" i="4"/>
  <c r="G71" i="2"/>
  <c r="J77" i="4"/>
  <c r="G75" i="2"/>
  <c r="J81" i="4"/>
  <c r="G73" i="2"/>
  <c r="J79" i="4"/>
  <c r="G79" i="2"/>
  <c r="J85" i="4"/>
  <c r="G80" i="2"/>
  <c r="J86" i="4"/>
  <c r="J89" i="4"/>
  <c r="G82" i="2"/>
  <c r="J119" i="4"/>
  <c r="G94" i="2"/>
  <c r="G98" i="2"/>
  <c r="J123" i="4"/>
  <c r="G101" i="2"/>
  <c r="J126" i="4"/>
  <c r="G99" i="2"/>
  <c r="J124" i="4"/>
  <c r="J150" i="4"/>
  <c r="G140" i="8"/>
  <c r="G125" i="2" s="1"/>
  <c r="J148" i="4"/>
  <c r="G138" i="8"/>
  <c r="G123" i="2" s="1"/>
  <c r="J146" i="4"/>
  <c r="G136" i="8"/>
  <c r="G121" i="2" s="1"/>
  <c r="J144" i="4"/>
  <c r="G134" i="8"/>
  <c r="G119" i="2" s="1"/>
  <c r="J140" i="4"/>
  <c r="G130" i="8"/>
  <c r="G115" i="2" s="1"/>
  <c r="G128" i="8"/>
  <c r="G113" i="2" s="1"/>
  <c r="J138" i="4"/>
  <c r="J132" i="4"/>
  <c r="G122" i="8"/>
  <c r="G107" i="2" s="1"/>
  <c r="K192" i="4"/>
  <c r="G185" i="4"/>
  <c r="G184" i="4"/>
  <c r="F184" i="4"/>
  <c r="H159" i="2"/>
  <c r="F195" i="3"/>
  <c r="F185" i="4" s="1"/>
  <c r="H175" i="8"/>
  <c r="H174" i="8"/>
  <c r="H194" i="3"/>
  <c r="H195" i="3"/>
  <c r="H180" i="4"/>
  <c r="H184" i="4"/>
  <c r="G18" i="2" l="1"/>
  <c r="G19" i="2"/>
  <c r="G35" i="2"/>
  <c r="I185" i="4"/>
  <c r="K185" i="4" s="1"/>
  <c r="I184" i="4"/>
  <c r="K184" i="4" s="1"/>
  <c r="J39" i="4" l="1"/>
  <c r="G39" i="2"/>
  <c r="H89" i="4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9" i="4" s="1"/>
  <c r="K108" i="4"/>
  <c r="F179" i="4" l="1"/>
  <c r="F38" i="4"/>
  <c r="F39" i="4"/>
  <c r="H77" i="2" l="1"/>
  <c r="H182" i="4" l="1"/>
  <c r="H178" i="4"/>
  <c r="H38" i="2" l="1"/>
  <c r="H63" i="3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43" i="2"/>
  <c r="H158" i="8"/>
  <c r="H178" i="3"/>
  <c r="H180" i="3"/>
  <c r="H176" i="3"/>
  <c r="H154" i="8"/>
  <c r="H172" i="3"/>
  <c r="H150" i="8"/>
  <c r="H146" i="8"/>
  <c r="H134" i="8"/>
  <c r="H94" i="2" l="1"/>
  <c r="H123" i="3"/>
  <c r="H121" i="3"/>
  <c r="H119" i="3"/>
  <c r="H122" i="3"/>
  <c r="H140" i="2"/>
  <c r="H136" i="8"/>
  <c r="H159" i="8"/>
  <c r="H124" i="3"/>
  <c r="H120" i="3"/>
  <c r="H175" i="3"/>
  <c r="H135" i="8"/>
  <c r="H144" i="2"/>
  <c r="H155" i="8"/>
  <c r="H76" i="2"/>
  <c r="H171" i="3"/>
  <c r="H143" i="3"/>
  <c r="H157" i="8"/>
  <c r="H149" i="3"/>
  <c r="H167" i="3"/>
  <c r="H125" i="2"/>
  <c r="H139" i="8"/>
  <c r="H129" i="8"/>
  <c r="H137" i="2"/>
  <c r="H142" i="3"/>
  <c r="H174" i="3"/>
  <c r="H170" i="3"/>
  <c r="H166" i="3"/>
  <c r="H138" i="8"/>
  <c r="H128" i="8"/>
  <c r="H156" i="8"/>
  <c r="H152" i="8"/>
  <c r="H145" i="2"/>
  <c r="H153" i="8"/>
  <c r="H150" i="3"/>
  <c r="H177" i="3"/>
  <c r="H173" i="3"/>
  <c r="H169" i="3"/>
  <c r="H132" i="8"/>
  <c r="H123" i="8"/>
  <c r="H151" i="8"/>
  <c r="H147" i="8"/>
  <c r="H140" i="8"/>
  <c r="H130" i="8"/>
  <c r="H122" i="8"/>
  <c r="H141" i="2" l="1"/>
  <c r="H134" i="2"/>
  <c r="H138" i="2"/>
  <c r="H131" i="2"/>
  <c r="H132" i="2"/>
  <c r="H168" i="3"/>
  <c r="H148" i="8"/>
  <c r="H142" i="2"/>
  <c r="H135" i="2"/>
  <c r="H136" i="2"/>
  <c r="H130" i="2"/>
  <c r="H139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39" i="2" l="1"/>
  <c r="H40" i="4"/>
  <c r="H40" i="2"/>
  <c r="G40" i="4"/>
  <c r="H44" i="8"/>
  <c r="H43" i="8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8" i="8"/>
  <c r="H116" i="8"/>
  <c r="H115" i="8"/>
  <c r="H113" i="8"/>
  <c r="H112" i="8"/>
  <c r="H111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0" i="8"/>
  <c r="H67" i="8"/>
  <c r="G33" i="4"/>
  <c r="H65" i="8"/>
  <c r="G61" i="4"/>
  <c r="H64" i="8"/>
  <c r="H63" i="8"/>
  <c r="H62" i="8"/>
  <c r="H59" i="8"/>
  <c r="H57" i="8"/>
  <c r="H56" i="8"/>
  <c r="H55" i="8"/>
  <c r="H52" i="8"/>
  <c r="H51" i="8"/>
  <c r="H49" i="8"/>
  <c r="H48" i="8"/>
  <c r="H47" i="8"/>
  <c r="H46" i="8"/>
  <c r="H45" i="8"/>
  <c r="H42" i="8"/>
  <c r="H41" i="8"/>
  <c r="H40" i="8"/>
  <c r="H39" i="8"/>
  <c r="H38" i="8"/>
  <c r="H37" i="8"/>
  <c r="H36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13" i="8"/>
  <c r="H12" i="8"/>
  <c r="H11" i="8"/>
  <c r="H10" i="8"/>
  <c r="H9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G68" i="4"/>
  <c r="H117" i="8"/>
  <c r="G127" i="4"/>
  <c r="H54" i="8"/>
  <c r="G50" i="4"/>
  <c r="H66" i="8"/>
  <c r="G62" i="4"/>
  <c r="H145" i="8"/>
  <c r="G155" i="4"/>
  <c r="H20" i="8"/>
  <c r="G22" i="4"/>
  <c r="G23" i="4"/>
  <c r="I39" i="4"/>
  <c r="K39" i="4" s="1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G67" i="4"/>
  <c r="K40" i="4"/>
  <c r="F21" i="4" l="1"/>
  <c r="F19" i="4"/>
  <c r="F31" i="4"/>
  <c r="F27" i="4" l="1"/>
  <c r="I150" i="4" l="1"/>
  <c r="K150" i="4" s="1"/>
  <c r="I149" i="4"/>
  <c r="K149" i="4" s="1"/>
  <c r="H160" i="3"/>
  <c r="F124" i="4"/>
  <c r="H50" i="2" l="1"/>
  <c r="H49" i="4"/>
  <c r="H51" i="2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F23" i="4"/>
  <c r="H23" i="4"/>
  <c r="H19" i="4"/>
  <c r="H21" i="4" l="1"/>
  <c r="I21" i="4" s="1"/>
  <c r="H27" i="4"/>
  <c r="I27" i="4" s="1"/>
  <c r="F20" i="4"/>
  <c r="I32" i="4"/>
  <c r="F37" i="4"/>
  <c r="H37" i="2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52" i="3" l="1"/>
  <c r="H136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86" i="2"/>
  <c r="H84" i="2" s="1"/>
  <c r="H81" i="2"/>
  <c r="H68" i="2"/>
  <c r="H20" i="2"/>
  <c r="H25" i="2"/>
  <c r="H30" i="2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98" i="2"/>
  <c r="H99" i="2"/>
  <c r="H100" i="2"/>
  <c r="H101" i="2"/>
  <c r="H102" i="2"/>
  <c r="H103" i="2"/>
  <c r="H105" i="2"/>
  <c r="H106" i="2"/>
  <c r="H107" i="2"/>
  <c r="H108" i="2"/>
  <c r="H113" i="2"/>
  <c r="H114" i="2"/>
  <c r="H115" i="2"/>
  <c r="H117" i="2"/>
  <c r="H119" i="2"/>
  <c r="H123" i="2"/>
  <c r="H124" i="2"/>
  <c r="H126" i="2"/>
  <c r="H128" i="2"/>
  <c r="H129" i="2"/>
  <c r="H127" i="2" s="1"/>
  <c r="H146" i="2"/>
  <c r="H148" i="2"/>
  <c r="H149" i="2"/>
  <c r="H151" i="2"/>
  <c r="H152" i="2"/>
  <c r="H153" i="2"/>
  <c r="H155" i="2"/>
  <c r="H156" i="2"/>
  <c r="H157" i="2"/>
  <c r="H13" i="2"/>
  <c r="H132" i="3" l="1"/>
  <c r="H97" i="2"/>
  <c r="H17" i="2"/>
  <c r="H95" i="3"/>
  <c r="H129" i="3"/>
  <c r="H35" i="2"/>
  <c r="H57" i="3"/>
  <c r="H66" i="2"/>
  <c r="H93" i="3"/>
  <c r="H79" i="2"/>
  <c r="H82" i="2"/>
  <c r="H12" i="2"/>
  <c r="H14" i="2"/>
  <c r="H65" i="2"/>
  <c r="H92" i="3"/>
  <c r="H10" i="2"/>
  <c r="H67" i="2"/>
  <c r="H94" i="3"/>
  <c r="H80" i="2"/>
  <c r="H127" i="3"/>
  <c r="H78" i="2" l="1"/>
  <c r="H91" i="3"/>
  <c r="H64" i="2"/>
  <c r="H179" i="3"/>
  <c r="F169" i="4"/>
  <c r="H14" i="3"/>
  <c r="H17" i="3"/>
  <c r="H10" i="3"/>
  <c r="H18" i="2"/>
  <c r="H12" i="3"/>
  <c r="H11" i="2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F155" i="4"/>
  <c r="H162" i="3" l="1"/>
  <c r="F183" i="4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H48" i="4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50" i="2" l="1"/>
  <c r="H175" i="4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21" i="2" l="1"/>
  <c r="H156" i="3"/>
  <c r="H122" i="2"/>
  <c r="H9" i="2" l="1"/>
  <c r="H8" i="2" s="1"/>
  <c r="H120" i="2"/>
  <c r="H104" i="2" s="1"/>
  <c r="H155" i="3"/>
  <c r="H139" i="3" l="1"/>
  <c r="H21" i="2"/>
  <c r="H21" i="3"/>
  <c r="H9" i="3"/>
  <c r="H8" i="3" s="1"/>
  <c r="H22" i="2"/>
  <c r="H22" i="3"/>
  <c r="K11" i="4"/>
  <c r="H16" i="3" l="1"/>
  <c r="H16" i="2"/>
  <c r="K24" i="4"/>
  <c r="K23" i="4"/>
  <c r="H99" i="3"/>
  <c r="H100" i="3"/>
  <c r="H36" i="2"/>
  <c r="H58" i="3"/>
  <c r="H29" i="2"/>
  <c r="H29" i="3"/>
  <c r="H72" i="2"/>
  <c r="H73" i="2"/>
  <c r="H101" i="3" l="1"/>
  <c r="K30" i="4"/>
  <c r="K37" i="4"/>
  <c r="H26" i="3"/>
  <c r="H24" i="3" s="1"/>
  <c r="H26" i="2"/>
  <c r="H24" i="2" s="1"/>
  <c r="K79" i="4"/>
  <c r="K78" i="4"/>
  <c r="H59" i="3" l="1"/>
  <c r="H45" i="2"/>
  <c r="K80" i="4"/>
  <c r="H71" i="2" l="1"/>
  <c r="H70" i="2" s="1"/>
  <c r="H98" i="3"/>
  <c r="K44" i="4"/>
  <c r="H47" i="2"/>
  <c r="H97" i="3" l="1"/>
  <c r="H193" i="3"/>
  <c r="H158" i="2"/>
  <c r="K46" i="4"/>
  <c r="H53" i="2"/>
  <c r="K77" i="4"/>
  <c r="H48" i="2"/>
  <c r="H147" i="2" l="1"/>
  <c r="H182" i="3"/>
  <c r="H81" i="3"/>
  <c r="H67" i="3"/>
  <c r="H71" i="3"/>
  <c r="K52" i="4"/>
  <c r="K47" i="4"/>
  <c r="H54" i="2"/>
  <c r="H43" i="2" s="1"/>
  <c r="K48" i="4"/>
  <c r="H58" i="2"/>
  <c r="H59" i="2"/>
  <c r="H61" i="2" l="1"/>
  <c r="H83" i="3"/>
  <c r="H62" i="2"/>
  <c r="K61" i="4"/>
  <c r="H72" i="3"/>
  <c r="K62" i="4"/>
  <c r="H80" i="3"/>
  <c r="K53" i="4"/>
  <c r="H56" i="2" l="1"/>
  <c r="H39" i="3"/>
  <c r="H84" i="3"/>
  <c r="K64" i="4"/>
  <c r="K65" i="4"/>
  <c r="H31" i="2"/>
  <c r="H32" i="2" l="1"/>
  <c r="H50" i="3"/>
  <c r="K32" i="4"/>
  <c r="K33" i="4" l="1"/>
  <c r="H33" i="2"/>
  <c r="H28" i="2" s="1"/>
  <c r="H160" i="2" s="1"/>
  <c r="H51" i="3"/>
  <c r="H161" i="2" l="1"/>
  <c r="H162" i="2" s="1"/>
  <c r="H28" i="3"/>
  <c r="H163" i="2" l="1"/>
  <c r="H164" i="2" s="1"/>
  <c r="G117" i="3" l="1"/>
  <c r="H117" i="3" s="1"/>
  <c r="G118" i="3"/>
  <c r="H118" i="3" s="1"/>
  <c r="G114" i="3"/>
  <c r="H114" i="3" s="1"/>
  <c r="G116" i="3"/>
  <c r="H116" i="3" s="1"/>
  <c r="G115" i="3" l="1"/>
  <c r="H115" i="3" s="1"/>
  <c r="H112" i="3" s="1"/>
  <c r="J54" i="4" l="1"/>
  <c r="K54" i="4" s="1"/>
  <c r="G58" i="8"/>
  <c r="H58" i="8" s="1"/>
  <c r="H73" i="3"/>
  <c r="G86" i="3"/>
  <c r="G87" i="3"/>
  <c r="J57" i="4" l="1"/>
  <c r="K57" i="4" s="1"/>
  <c r="H76" i="3"/>
  <c r="J56" i="4"/>
  <c r="K56" i="4" s="1"/>
  <c r="H75" i="3"/>
  <c r="G72" i="8"/>
  <c r="H72" i="8" s="1"/>
  <c r="J68" i="4"/>
  <c r="K68" i="4" s="1"/>
  <c r="H87" i="3"/>
  <c r="G71" i="8"/>
  <c r="H71" i="8" s="1"/>
  <c r="H178" i="8" s="1"/>
  <c r="H179" i="8" s="1"/>
  <c r="H180" i="8" s="1"/>
  <c r="H181" i="8" s="1"/>
  <c r="H182" i="8" s="1"/>
  <c r="J67" i="4"/>
  <c r="K67" i="4" s="1"/>
  <c r="H86" i="3"/>
  <c r="H61" i="3" l="1"/>
  <c r="K186" i="4"/>
  <c r="K187" i="4" s="1"/>
  <c r="K189" i="4" s="1"/>
  <c r="K190" i="4" s="1"/>
  <c r="K191" i="4" s="1"/>
  <c r="H78" i="3"/>
  <c r="H197" i="3" s="1"/>
  <c r="H198" i="3" s="1"/>
  <c r="H199" i="3" s="1"/>
  <c r="H200" i="3" s="1"/>
  <c r="H201" i="3" s="1"/>
  <c r="K193" i="4" l="1"/>
</calcChain>
</file>

<file path=xl/sharedStrings.xml><?xml version="1.0" encoding="utf-8"?>
<sst xmlns="http://schemas.openxmlformats.org/spreadsheetml/2006/main" count="1679" uniqueCount="322">
  <si>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</si>
  <si>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</si>
  <si>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</si>
  <si>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</si>
  <si>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</si>
  <si>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</si>
  <si>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</si>
  <si>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</si>
  <si>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</si>
  <si>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</si>
  <si>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</si>
  <si>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</si>
  <si>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</si>
  <si>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</si>
  <si>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</si>
  <si>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</si>
  <si>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</si>
  <si>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</si>
  <si>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</si>
  <si>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</si>
  <si>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</si>
  <si>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</si>
  <si>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</si>
  <si>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</si>
  <si>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</si>
  <si>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</si>
  <si>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</si>
  <si>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</si>
  <si>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</si>
  <si>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</si>
  <si>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</si>
  <si>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</si>
  <si>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</si>
  <si>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</si>
  <si>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</si>
  <si>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</si>
  <si>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</si>
  <si>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</si>
  <si>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</si>
  <si>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</si>
  <si>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</si>
  <si>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</si>
  <si>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</si>
  <si>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</si>
  <si>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</si>
  <si>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</si>
  <si>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</si>
  <si>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</si>
  <si>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</si>
  <si>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</si>
  <si>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</si>
  <si>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</si>
  <si>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</si>
  <si>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</si>
  <si>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</si>
  <si>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</si>
  <si>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</si>
  <si>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</si>
  <si>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</si>
  <si>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</si>
  <si>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</si>
  <si>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</si>
  <si>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</si>
  <si>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</si>
  <si>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</si>
  <si>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</si>
  <si>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</si>
  <si>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</si>
  <si>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</si>
  <si>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</si>
  <si>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</si>
  <si>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</si>
  <si>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</si>
  <si>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</si>
  <si>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</si>
  <si>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</si>
  <si>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</si>
  <si>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</si>
  <si>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</si>
  <si>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</si>
  <si>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</si>
  <si>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</si>
  <si>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</si>
  <si>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</si>
  <si>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</si>
  <si>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</si>
  <si>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</si>
  <si>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</si>
  <si>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</si>
  <si>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</si>
  <si>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</si>
  <si>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</si>
  <si>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</si>
  <si>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</si>
  <si>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</si>
  <si>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</si>
  <si>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</si>
  <si>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</si>
  <si>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</si>
  <si>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</si>
  <si>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</si>
  <si>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</si>
  <si>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</si>
  <si>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</si>
  <si>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</si>
  <si>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</si>
  <si>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</si>
  <si>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</si>
  <si>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</si>
  <si>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</si>
  <si>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</si>
  <si>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</si>
  <si>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</si>
  <si>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</si>
  <si>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</si>
  <si>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</si>
  <si>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</si>
  <si>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</si>
  <si>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</si>
  <si>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</si>
  <si>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</si>
  <si>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</si>
  <si>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</si>
  <si>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</si>
  <si>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</si>
  <si>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</si>
  <si>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</si>
  <si>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</si>
  <si>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</si>
  <si>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</si>
  <si>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</si>
  <si>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</si>
  <si>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</si>
  <si>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</si>
  <si>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</si>
  <si>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</si>
  <si>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</si>
  <si>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</si>
  <si>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</si>
  <si>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</si>
  <si>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</si>
  <si>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</si>
  <si>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</si>
  <si>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</si>
  <si>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</si>
  <si>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</si>
  <si>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</si>
  <si>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</si>
  <si>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</si>
  <si>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</si>
  <si>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</si>
  <si>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</si>
  <si>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</si>
  <si>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</si>
  <si>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</si>
  <si>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</si>
  <si>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</si>
  <si>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</si>
  <si>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</si>
  <si>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</si>
  <si>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</si>
  <si>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</si>
  <si>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</si>
  <si>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</si>
  <si>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</si>
  <si>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</si>
  <si>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</si>
  <si>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</si>
  <si>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</si>
  <si>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</si>
  <si>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</si>
  <si>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</si>
  <si>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</si>
  <si>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</si>
  <si>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</si>
  <si>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</si>
  <si>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</si>
  <si>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</si>
  <si>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</si>
  <si>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</si>
  <si>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</si>
  <si>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</si>
  <si>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</si>
  <si>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</si>
  <si>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</si>
  <si>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</si>
  <si>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</si>
  <si>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</si>
  <si>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</si>
  <si>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</si>
  <si>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</si>
  <si>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</si>
  <si>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</si>
  <si>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</si>
  <si>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</si>
  <si>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</si>
  <si>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</si>
  <si>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</si>
  <si>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</si>
  <si>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</si>
  <si>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</si>
  <si>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</si>
  <si>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</si>
  <si>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</si>
  <si>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</si>
  <si>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</si>
  <si>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</si>
  <si>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</si>
  <si>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</si>
  <si>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</si>
  <si>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</si>
  <si>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</si>
  <si>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</si>
  <si>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</si>
  <si>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</si>
  <si>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</si>
  <si>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</si>
  <si>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</si>
  <si>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</si>
  <si>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</si>
  <si>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</si>
  <si>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</si>
  <si>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</si>
  <si>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</si>
  <si>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</si>
  <si>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</si>
  <si>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</si>
  <si>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</si>
  <si>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</si>
  <si>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</si>
  <si>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</si>
  <si>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</si>
  <si>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</si>
  <si>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</si>
  <si>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</si>
  <si>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</si>
  <si>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</si>
  <si>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</si>
  <si>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</si>
  <si>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</si>
  <si>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</si>
  <si>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</si>
  <si>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</si>
  <si>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</si>
  <si>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</si>
  <si>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</si>
  <si>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</si>
  <si>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</si>
  <si>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</si>
  <si>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</si>
  <si>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</si>
  <si>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</si>
  <si>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</si>
  <si>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B2</t>
  </si>
  <si>
    <t>B4</t>
  </si>
  <si>
    <t>B6</t>
  </si>
  <si>
    <t>B7</t>
  </si>
  <si>
    <t>B1</t>
  </si>
  <si>
    <t>B3</t>
  </si>
  <si>
    <t>B5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</si>
  <si>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</si>
  <si>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</si>
  <si>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</si>
  <si>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</si>
  <si>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</si>
  <si>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</si>
  <si>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</si>
  <si>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</si>
  <si>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</si>
  <si>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</si>
  <si>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</si>
  <si>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</si>
  <si>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</si>
  <si>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</si>
  <si>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</si>
  <si>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</si>
  <si>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</si>
  <si>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</si>
  <si>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</si>
  <si>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</si>
  <si>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</si>
  <si>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</si>
  <si>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</si>
  <si>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</si>
  <si>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</si>
  <si>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</si>
  <si>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</si>
  <si>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</si>
  <si>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</si>
  <si>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</si>
  <si>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</si>
  <si>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</si>
  <si>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</si>
  <si>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</si>
  <si>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</si>
  <si>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</si>
  <si>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</si>
  <si>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</si>
  <si>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</si>
  <si>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</si>
  <si>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</si>
  <si>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</si>
  <si>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</si>
  <si>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</si>
  <si>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</si>
  <si>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</si>
  <si>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</si>
  <si>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</si>
  <si>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</si>
  <si>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</si>
  <si>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</si>
  <si>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</si>
  <si>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</si>
  <si>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</si>
  <si>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</si>
  <si>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</si>
  <si>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</si>
  <si>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</si>
  <si>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</si>
  <si>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</si>
  <si>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>incl</t>
  </si>
  <si>
    <t>inlcd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</si>
</sst>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&quot;Rp&quot;#,##0_);\(&quot;Rp&quot;#,##0\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_-;_-@_-"/>
    <numFmt numFmtId="168" formatCode="&quot;$&quot;#,##0\ ;\(&quot;$&quot;#,##0\)"/>
    <numFmt numFmtId="169" formatCode="_(* #,##0.000_);_(* \(#,##0.000\);_(* &quot;-&quot;??_);_(@_)"/>
    <numFmt numFmtId="170" formatCode="_(* #,##0_);_(* \(#,##0\);_(* &quot;-&quot;??_);_(@_)"/>
    <numFmt numFmtId="171" formatCode="_(* #,##0.00_);_(* \(#,##0.00\);_(* \-??_);_(@_)"/>
    <numFmt numFmtId="172" formatCode="#."/>
    <numFmt numFmtId="173" formatCode="#,##0.00\ &quot;Pts&quot;;[Red]\-#,##0.00\ &quot;Pts&quot;"/>
    <numFmt numFmtId="174" formatCode="_-* #,##0\ _P_t_s_-;\-* #,##0\ _P_t_s_-;_-* &quot;-&quot;\ _P_t_s_-;_-@_-"/>
    <numFmt numFmtId="175" formatCode="_-* #,##0\ &quot;Pts&quot;_-;\-* #,##0\ &quot;Pts&quot;_-;_-* &quot;-&quot;\ &quot;Pts&quot;_-;_-@_-"/>
    <numFmt numFmtId="176" formatCode="_-* #,##0.00\ &quot;Pts&quot;_-;\-* #,##0.00\ &quot;Pts&quot;_-;_-* &quot;-&quot;??\ &quot;Pts&quot;_-;_-@_-"/>
    <numFmt numFmtId="177" formatCode="#,##0;\-#,##0;&quot;-&quot;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5" fontId="2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2" fillId="0" borderId="0"/>
    <xf numFmtId="166" fontId="6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>
      <alignment vertical="center"/>
    </xf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6" fontId="3" fillId="0" borderId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39" fontId="9" fillId="0" borderId="0"/>
    <xf numFmtId="16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10" fillId="0" borderId="0"/>
    <xf numFmtId="166" fontId="3" fillId="0" borderId="0" applyFont="0" applyFill="0" applyBorder="0" applyAlignment="0" applyProtection="0"/>
    <xf numFmtId="0" fontId="2" fillId="0" borderId="0"/>
    <xf numFmtId="0" fontId="2" fillId="0" borderId="0"/>
    <xf numFmtId="166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" fillId="0" borderId="0"/>
    <xf numFmtId="0" fontId="2" fillId="0" borderId="0"/>
    <xf numFmtId="171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2" fontId="16" fillId="0" borderId="0">
      <protection locked="0"/>
    </xf>
    <xf numFmtId="166" fontId="3" fillId="0" borderId="0">
      <protection locked="0"/>
    </xf>
    <xf numFmtId="0" fontId="16" fillId="0" borderId="0">
      <protection locked="0"/>
    </xf>
    <xf numFmtId="172" fontId="18" fillId="0" borderId="0">
      <protection locked="0"/>
    </xf>
    <xf numFmtId="166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7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2" fontId="37" fillId="0" borderId="0">
      <protection locked="0"/>
    </xf>
    <xf numFmtId="172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64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5">
    <xf numFmtId="0" fontId="0" fillId="0" borderId="0" xfId="0"/>
    <xf numFmtId="165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5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5" fontId="11" fillId="0" borderId="2" xfId="1" applyFont="1" applyFill="1" applyBorder="1" applyAlignment="1">
      <alignment horizontal="center" vertical="center" wrapText="1"/>
    </xf>
    <xf numFmtId="165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5" fontId="11" fillId="0" borderId="16" xfId="1" applyFont="1" applyFill="1" applyBorder="1" applyAlignment="1">
      <alignment horizontal="center" vertical="center" wrapText="1"/>
    </xf>
    <xf numFmtId="165" fontId="11" fillId="0" borderId="17" xfId="1" applyFont="1" applyFill="1" applyBorder="1" applyAlignment="1">
      <alignment horizontal="center" vertical="center"/>
    </xf>
    <xf numFmtId="165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5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5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5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7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5" fontId="7" fillId="0" borderId="4" xfId="1" applyFont="1" applyFill="1" applyBorder="1" applyAlignment="1">
      <alignment horizontal="center"/>
    </xf>
    <xf numFmtId="165" fontId="11" fillId="0" borderId="13" xfId="1" applyFont="1" applyFill="1" applyBorder="1" applyAlignment="1">
      <alignment horizontal="center"/>
    </xf>
    <xf numFmtId="165" fontId="7" fillId="0" borderId="13" xfId="1" applyFont="1" applyFill="1" applyBorder="1"/>
    <xf numFmtId="167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5" fontId="11" fillId="0" borderId="4" xfId="1" applyFont="1" applyFill="1" applyBorder="1"/>
    <xf numFmtId="165" fontId="11" fillId="0" borderId="4" xfId="1" applyFont="1" applyFill="1" applyBorder="1" applyAlignment="1">
      <alignment vertical="center"/>
    </xf>
    <xf numFmtId="165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5" fontId="11" fillId="0" borderId="13" xfId="1" applyFont="1" applyFill="1" applyBorder="1"/>
    <xf numFmtId="167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5" fontId="11" fillId="0" borderId="8" xfId="1" applyFont="1" applyFill="1" applyBorder="1"/>
    <xf numFmtId="165" fontId="7" fillId="0" borderId="0" xfId="1" applyFont="1" applyFill="1"/>
    <xf numFmtId="0" fontId="7" fillId="0" borderId="0" xfId="2" applyFont="1" applyFill="1" applyBorder="1" applyAlignment="1">
      <alignment horizontal="center"/>
    </xf>
    <xf numFmtId="165" fontId="7" fillId="0" borderId="3" xfId="1" applyFont="1" applyFill="1" applyBorder="1"/>
    <xf numFmtId="165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vertical="center"/>
    </xf>
    <xf numFmtId="165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7" fontId="11" fillId="0" borderId="4" xfId="1" applyNumberFormat="1" applyFont="1" applyFill="1" applyBorder="1" applyAlignment="1">
      <alignment vertical="center" wrapText="1"/>
    </xf>
    <xf numFmtId="167" fontId="11" fillId="0" borderId="2" xfId="1" applyNumberFormat="1" applyFont="1" applyFill="1" applyBorder="1" applyAlignment="1">
      <alignment vertical="center" wrapText="1"/>
    </xf>
    <xf numFmtId="167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5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5" fontId="3" fillId="0" borderId="3" xfId="1" applyFont="1" applyFill="1" applyBorder="1" applyAlignment="1">
      <alignment vertical="center"/>
    </xf>
    <xf numFmtId="165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5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5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7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7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7" fontId="11" fillId="0" borderId="4" xfId="1" applyNumberFormat="1" applyFont="1" applyFill="1" applyBorder="1" applyAlignment="1">
      <alignment vertical="center"/>
    </xf>
    <xf numFmtId="165" fontId="11" fillId="0" borderId="13" xfId="1" applyFont="1" applyFill="1" applyBorder="1" applyAlignment="1">
      <alignment vertical="center"/>
    </xf>
    <xf numFmtId="167" fontId="11" fillId="0" borderId="2" xfId="1" applyNumberFormat="1" applyFont="1" applyFill="1" applyBorder="1" applyAlignment="1">
      <alignment vertical="center"/>
    </xf>
    <xf numFmtId="165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5" fontId="7" fillId="0" borderId="30" xfId="1" applyFont="1" applyFill="1" applyBorder="1"/>
    <xf numFmtId="0" fontId="8" fillId="0" borderId="0" xfId="0" applyFont="1" applyFill="1"/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5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5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7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7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27" xfId="0" applyFont="1" applyFill="1" applyBorder="1"/>
    <xf numFmtId="0" fontId="8" fillId="0" borderId="0" xfId="0" applyFont="1" applyFill="1" applyBorder="1" applyAlignment="1">
      <alignment horizontal="center" vertical="center"/>
    </xf>
    <xf numFmtId="165" fontId="7" fillId="0" borderId="43" xfId="1" applyFont="1" applyFill="1" applyBorder="1"/>
    <xf numFmtId="0" fontId="14" fillId="0" borderId="0" xfId="0" applyFont="1" applyFill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6" xfId="0" applyFont="1" applyFill="1" applyBorder="1"/>
    <xf numFmtId="0" fontId="7" fillId="0" borderId="48" xfId="0" applyFont="1" applyFill="1" applyBorder="1"/>
    <xf numFmtId="0" fontId="14" fillId="0" borderId="0" xfId="0" applyFont="1" applyFill="1" applyAlignment="1">
      <alignment vertical="center"/>
    </xf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9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5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7" fontId="7" fillId="0" borderId="30" xfId="1" applyNumberFormat="1" applyFont="1" applyFill="1" applyBorder="1" applyAlignment="1">
      <alignment vertical="center"/>
    </xf>
    <xf numFmtId="170" fontId="11" fillId="0" borderId="4" xfId="1" applyNumberFormat="1" applyFont="1" applyFill="1" applyBorder="1"/>
    <xf numFmtId="170" fontId="11" fillId="0" borderId="13" xfId="1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165" fontId="7" fillId="0" borderId="4" xfId="1" applyNumberFormat="1" applyFont="1" applyFill="1" applyBorder="1"/>
    <xf numFmtId="165" fontId="7" fillId="0" borderId="4" xfId="1" applyNumberFormat="1" applyFont="1" applyFill="1" applyBorder="1" applyAlignment="1">
      <alignment vertical="center"/>
    </xf>
    <xf numFmtId="165" fontId="7" fillId="0" borderId="30" xfId="1" applyNumberFormat="1" applyFont="1" applyFill="1" applyBorder="1"/>
    <xf numFmtId="165" fontId="14" fillId="0" borderId="0" xfId="0" applyNumberFormat="1" applyFont="1" applyFill="1" applyAlignment="1">
      <alignment vertical="center"/>
    </xf>
    <xf numFmtId="165" fontId="14" fillId="0" borderId="0" xfId="0" applyNumberFormat="1" applyFont="1" applyFill="1"/>
    <xf numFmtId="170" fontId="7" fillId="0" borderId="4" xfId="1" applyNumberFormat="1" applyFont="1" applyFill="1" applyBorder="1" applyAlignment="1">
      <alignment vertical="center"/>
    </xf>
    <xf numFmtId="3" fontId="7" fillId="0" borderId="4" xfId="1" applyNumberFormat="1" applyFont="1" applyFill="1" applyBorder="1"/>
    <xf numFmtId="165" fontId="8" fillId="0" borderId="0" xfId="1" applyFont="1" applyFill="1"/>
    <xf numFmtId="0" fontId="62" fillId="0" borderId="27" xfId="2" applyFont="1" applyFill="1" applyBorder="1"/>
    <xf numFmtId="0" fontId="8" fillId="0" borderId="27" xfId="2" applyFont="1" applyFill="1" applyBorder="1"/>
    <xf numFmtId="0" fontId="8" fillId="0" borderId="27" xfId="2" applyFont="1" applyFill="1" applyBorder="1" applyAlignment="1">
      <alignment vertical="center"/>
    </xf>
    <xf numFmtId="165" fontId="8" fillId="0" borderId="34" xfId="1" applyFont="1" applyFill="1" applyBorder="1"/>
    <xf numFmtId="0" fontId="62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165" fontId="8" fillId="0" borderId="32" xfId="1" applyFont="1" applyFill="1" applyBorder="1"/>
    <xf numFmtId="0" fontId="8" fillId="0" borderId="31" xfId="2" applyFont="1" applyFill="1" applyBorder="1"/>
    <xf numFmtId="165" fontId="11" fillId="0" borderId="36" xfId="1" applyFont="1" applyFill="1" applyBorder="1" applyAlignment="1">
      <alignment horizontal="center"/>
    </xf>
    <xf numFmtId="165" fontId="8" fillId="0" borderId="43" xfId="1" applyFont="1" applyFill="1" applyBorder="1"/>
    <xf numFmtId="0" fontId="7" fillId="0" borderId="5" xfId="0" applyFont="1" applyFill="1" applyBorder="1"/>
    <xf numFmtId="0" fontId="7" fillId="0" borderId="45" xfId="0" applyFont="1" applyFill="1" applyBorder="1"/>
    <xf numFmtId="0" fontId="7" fillId="0" borderId="6" xfId="0" applyFont="1" applyFill="1" applyBorder="1" applyAlignment="1">
      <alignment vertical="center"/>
    </xf>
    <xf numFmtId="0" fontId="11" fillId="0" borderId="6" xfId="0" applyFont="1" applyFill="1" applyBorder="1"/>
    <xf numFmtId="170" fontId="11" fillId="0" borderId="46" xfId="37" applyNumberFormat="1" applyFont="1" applyFill="1" applyBorder="1"/>
    <xf numFmtId="170" fontId="7" fillId="0" borderId="32" xfId="37" applyNumberFormat="1" applyFont="1" applyFill="1" applyBorder="1"/>
    <xf numFmtId="170" fontId="7" fillId="0" borderId="46" xfId="37" applyNumberFormat="1" applyFont="1" applyFill="1" applyBorder="1"/>
    <xf numFmtId="165" fontId="11" fillId="0" borderId="46" xfId="1" applyFont="1" applyFill="1" applyBorder="1"/>
    <xf numFmtId="0" fontId="7" fillId="0" borderId="47" xfId="0" applyFont="1" applyFill="1" applyBorder="1"/>
    <xf numFmtId="0" fontId="7" fillId="0" borderId="48" xfId="0" applyFont="1" applyFill="1" applyBorder="1" applyAlignment="1">
      <alignment vertical="center"/>
    </xf>
    <xf numFmtId="0" fontId="11" fillId="0" borderId="48" xfId="0" applyFont="1" applyFill="1" applyBorder="1"/>
    <xf numFmtId="165" fontId="11" fillId="0" borderId="49" xfId="1" applyFont="1" applyFill="1" applyBorder="1"/>
    <xf numFmtId="0" fontId="8" fillId="0" borderId="0" xfId="2" applyFont="1" applyFill="1" applyAlignment="1">
      <alignment vertical="center"/>
    </xf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.0008RAB%20RUKO%20AR01%20(4%20Unit)%20-%20%20Bl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 Ruko 2 Lantai Tengah"/>
      <sheetName val="Volume overall (AR01)"/>
    </sheetNames>
    <sheetDataSet>
      <sheetData sheetId="0" refreshError="1">
        <row r="9">
          <cell r="G9">
            <v>22000</v>
          </cell>
        </row>
        <row r="58">
          <cell r="G58">
            <v>241800.00000000003</v>
          </cell>
        </row>
        <row r="59">
          <cell r="G59">
            <v>25000</v>
          </cell>
        </row>
        <row r="61">
          <cell r="G61">
            <v>241800.00000000003</v>
          </cell>
        </row>
        <row r="62">
          <cell r="G62">
            <v>25000</v>
          </cell>
        </row>
        <row r="65">
          <cell r="G65">
            <v>71000</v>
          </cell>
        </row>
        <row r="66">
          <cell r="G66">
            <v>23000</v>
          </cell>
        </row>
        <row r="67">
          <cell r="G67">
            <v>99600</v>
          </cell>
        </row>
        <row r="68">
          <cell r="G68">
            <v>73000</v>
          </cell>
        </row>
        <row r="71">
          <cell r="G71">
            <v>88000</v>
          </cell>
        </row>
        <row r="72">
          <cell r="G72">
            <v>70000</v>
          </cell>
        </row>
        <row r="73">
          <cell r="G73">
            <v>50000</v>
          </cell>
        </row>
        <row r="74">
          <cell r="G74">
            <v>17500</v>
          </cell>
        </row>
        <row r="75">
          <cell r="G75">
            <v>52500</v>
          </cell>
        </row>
        <row r="76">
          <cell r="G76">
            <v>20000</v>
          </cell>
        </row>
        <row r="86">
          <cell r="G86">
            <v>7860000</v>
          </cell>
        </row>
        <row r="87">
          <cell r="G87">
            <v>950000</v>
          </cell>
        </row>
        <row r="88">
          <cell r="G88">
            <v>4810000</v>
          </cell>
        </row>
        <row r="89">
          <cell r="G89">
            <v>4640000</v>
          </cell>
        </row>
        <row r="90">
          <cell r="G90">
            <v>3720000</v>
          </cell>
        </row>
        <row r="94">
          <cell r="J94">
            <v>5550000</v>
          </cell>
        </row>
        <row r="117">
          <cell r="G117">
            <v>29000</v>
          </cell>
        </row>
        <row r="119">
          <cell r="G119">
            <v>31500</v>
          </cell>
        </row>
        <row r="120">
          <cell r="G120">
            <v>34000</v>
          </cell>
        </row>
        <row r="121">
          <cell r="G121">
            <v>60000</v>
          </cell>
        </row>
        <row r="122">
          <cell r="G122">
            <v>80000</v>
          </cell>
        </row>
        <row r="123">
          <cell r="G123">
            <v>186000</v>
          </cell>
        </row>
        <row r="124">
          <cell r="G124">
            <v>221000</v>
          </cell>
        </row>
        <row r="125">
          <cell r="G125">
            <v>350000</v>
          </cell>
        </row>
      </sheetData>
      <sheetData sheetId="1" refreshError="1"/>
      <sheetData sheetId="2" refreshError="1">
        <row r="61">
          <cell r="I61">
            <v>241800.00000000003</v>
          </cell>
        </row>
        <row r="67">
          <cell r="I67">
            <v>241800.00000000003</v>
          </cell>
        </row>
        <row r="68">
          <cell r="I68">
            <v>25000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202"/>
  <sheetViews>
    <sheetView view="pageBreakPreview" topLeftCell="B22" zoomScale="70" zoomScaleNormal="80" zoomScaleSheetLayoutView="70" workbookViewId="0">
      <pane xSplit="2" topLeftCell="E1" activePane="topRight" state="frozen"/>
      <selection activeCell="B1" sqref="B1"/>
      <selection pane="topRight" activeCell="G51" sqref="G51"/>
    </sheetView>
  </sheetViews>
  <sheetFormatPr defaultRowHeight="15"/>
  <cols>
    <col min="1" max="1" width="5" style="174" customWidth="1"/>
    <col min="2" max="2" width="9.140625" style="134"/>
    <col min="3" max="3" width="57.7109375" style="134" customWidth="1"/>
    <col min="4" max="4" width="71.85546875" style="190" hidden="1" customWidth="1"/>
    <col min="5" max="5" width="9.140625" style="134"/>
    <col min="6" max="6" width="12" style="134" bestFit="1" customWidth="1"/>
    <col min="7" max="8" width="21.5703125" style="1" customWidth="1"/>
    <col min="9" max="9" width="9.140625" style="174"/>
    <col min="10" max="10" width="13.42578125" style="174" customWidth="1"/>
    <col min="11" max="16384" width="9.140625" style="174"/>
  </cols>
  <sheetData>
    <row r="2" spans="2:8" ht="15.75">
      <c r="B2" s="25" t="s">
        <v>0</v>
      </c>
      <c r="C2" s="180"/>
      <c r="D2" s="7"/>
      <c r="E2" s="181"/>
    </row>
    <row r="3" spans="2:8" ht="15.75">
      <c r="B3" s="25" t="s">
        <v>266</v>
      </c>
      <c r="C3" s="180"/>
      <c r="D3" s="7"/>
      <c r="E3" s="181"/>
    </row>
    <row r="4" spans="2:8" ht="15.75">
      <c r="B4" s="25" t="s">
        <v>1</v>
      </c>
      <c r="C4" s="180"/>
      <c r="D4" s="7"/>
      <c r="E4" s="253" t="s">
        <v>199</v>
      </c>
      <c r="F4" s="253"/>
      <c r="G4" s="253"/>
      <c r="H4" s="253"/>
    </row>
    <row r="5" spans="2:8" ht="15.75" thickBot="1">
      <c r="B5" s="181"/>
      <c r="C5" s="181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5840400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221">
        <v>22000</v>
      </c>
      <c r="H9" s="59">
        <f>F9*G9</f>
        <v>946000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221">
        <v>1500000</v>
      </c>
      <c r="H10" s="59">
        <f t="shared" ref="H10:H96" si="0">F10*G10</f>
        <v>1500000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221">
        <v>1000000</v>
      </c>
      <c r="H11" s="59">
        <f t="shared" si="0"/>
        <v>1000000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221">
        <v>850000</v>
      </c>
      <c r="H12" s="59">
        <f t="shared" si="0"/>
        <v>850000</v>
      </c>
    </row>
    <row r="13" spans="2:8" ht="15.75">
      <c r="B13" s="34">
        <v>5</v>
      </c>
      <c r="C13" s="35" t="s">
        <v>87</v>
      </c>
      <c r="D13" s="51"/>
      <c r="E13" s="6"/>
      <c r="F13" s="36"/>
      <c r="G13" s="221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221">
        <v>9900</v>
      </c>
      <c r="H14" s="59">
        <f t="shared" si="0"/>
        <v>1544400</v>
      </c>
    </row>
    <row r="15" spans="2:8" ht="15.75">
      <c r="B15" s="39"/>
      <c r="C15" s="40"/>
      <c r="D15" s="51"/>
      <c r="E15" s="6"/>
      <c r="F15" s="36"/>
      <c r="G15" s="221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221"/>
      <c r="H16" s="66">
        <f>SUM(H17:H22)</f>
        <v>1646504.6341739204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221">
        <v>50000</v>
      </c>
      <c r="H17" s="59">
        <f t="shared" si="0"/>
        <v>526459.22000000009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221">
        <v>27500</v>
      </c>
      <c r="H18" s="59">
        <f t="shared" si="0"/>
        <v>122255.90300000005</v>
      </c>
    </row>
    <row r="19" spans="2:8" ht="15.75">
      <c r="B19" s="39"/>
      <c r="C19" s="182" t="s">
        <v>135</v>
      </c>
      <c r="D19" s="183"/>
      <c r="E19" s="6" t="s">
        <v>19</v>
      </c>
      <c r="F19" s="107">
        <v>21.14949</v>
      </c>
      <c r="G19" s="221">
        <v>27500</v>
      </c>
      <c r="H19" s="59">
        <f t="shared" si="0"/>
        <v>581610.97499999998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221">
        <v>271921</v>
      </c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221">
        <v>641202.34285714291</v>
      </c>
      <c r="H21" s="59">
        <f t="shared" si="0"/>
        <v>416178.53617392003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221">
        <v>231000</v>
      </c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221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221"/>
      <c r="H24" s="66">
        <f>SUM(H25:H26)</f>
        <v>543750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221">
        <v>37500</v>
      </c>
      <c r="H25" s="59">
        <f t="shared" si="0"/>
        <v>543750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221">
        <v>641202.34285714291</v>
      </c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195774861.72799999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37">
        <v>3570000</v>
      </c>
      <c r="H29" s="59">
        <f t="shared" si="0"/>
        <v>13089762</v>
      </c>
    </row>
    <row r="30" spans="2:8" ht="15.75" hidden="1">
      <c r="B30" s="39"/>
      <c r="C30" s="184" t="s">
        <v>270</v>
      </c>
      <c r="D30" s="157"/>
      <c r="E30" s="185"/>
      <c r="F30" s="186"/>
      <c r="G30" s="133"/>
      <c r="H30" s="59"/>
    </row>
    <row r="31" spans="2:8" ht="15.75" hidden="1">
      <c r="B31" s="39"/>
      <c r="C31" s="184" t="s">
        <v>271</v>
      </c>
      <c r="D31" s="157"/>
      <c r="E31" s="185"/>
      <c r="F31" s="186"/>
      <c r="G31" s="133"/>
      <c r="H31" s="59"/>
    </row>
    <row r="32" spans="2:8" ht="15.75" hidden="1">
      <c r="B32" s="39"/>
      <c r="C32" s="184" t="s">
        <v>272</v>
      </c>
      <c r="D32" s="157"/>
      <c r="E32" s="185"/>
      <c r="F32" s="186"/>
      <c r="G32" s="133"/>
      <c r="H32" s="59"/>
    </row>
    <row r="33" spans="2:8" ht="15.75" hidden="1">
      <c r="B33" s="39"/>
      <c r="C33" s="184" t="s">
        <v>273</v>
      </c>
      <c r="D33" s="157"/>
      <c r="E33" s="185"/>
      <c r="F33" s="186"/>
      <c r="G33" s="133"/>
      <c r="H33" s="59"/>
    </row>
    <row r="34" spans="2:8" ht="15.75" hidden="1">
      <c r="B34" s="39"/>
      <c r="C34" s="184" t="s">
        <v>274</v>
      </c>
      <c r="D34" s="157"/>
      <c r="E34" s="185"/>
      <c r="F34" s="186"/>
      <c r="G34" s="133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>
        <v>3090000</v>
      </c>
      <c r="H35" s="59">
        <f t="shared" si="0"/>
        <v>7468267.9680000003</v>
      </c>
    </row>
    <row r="36" spans="2:8" ht="15.75" hidden="1">
      <c r="B36" s="39"/>
      <c r="C36" s="151" t="s">
        <v>275</v>
      </c>
      <c r="D36" s="157"/>
      <c r="E36" s="185"/>
      <c r="F36" s="186"/>
      <c r="G36" s="133"/>
      <c r="H36" s="59"/>
    </row>
    <row r="37" spans="2:8" ht="15.75" hidden="1">
      <c r="B37" s="39"/>
      <c r="C37" s="151" t="s">
        <v>276</v>
      </c>
      <c r="D37" s="157"/>
      <c r="E37" s="185"/>
      <c r="F37" s="186"/>
      <c r="G37" s="133"/>
      <c r="H37" s="59"/>
    </row>
    <row r="38" spans="2:8" ht="15.75" hidden="1">
      <c r="B38" s="39"/>
      <c r="C38" s="151" t="s">
        <v>277</v>
      </c>
      <c r="D38" s="157"/>
      <c r="E38" s="185"/>
      <c r="F38" s="186"/>
      <c r="G38" s="133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37">
        <v>5900000</v>
      </c>
      <c r="H39" s="59">
        <f t="shared" si="0"/>
        <v>64010870</v>
      </c>
    </row>
    <row r="40" spans="2:8" ht="15.75" hidden="1">
      <c r="B40" s="39"/>
      <c r="C40" s="151" t="s">
        <v>257</v>
      </c>
      <c r="D40" s="157"/>
      <c r="E40" s="185"/>
      <c r="F40" s="186"/>
      <c r="G40" s="133"/>
      <c r="H40" s="59"/>
    </row>
    <row r="41" spans="2:8" ht="15.75" hidden="1">
      <c r="B41" s="39"/>
      <c r="C41" s="151" t="s">
        <v>253</v>
      </c>
      <c r="D41" s="157"/>
      <c r="E41" s="185"/>
      <c r="F41" s="186"/>
      <c r="G41" s="133"/>
      <c r="H41" s="59"/>
    </row>
    <row r="42" spans="2:8" ht="15.75" hidden="1">
      <c r="B42" s="39"/>
      <c r="C42" s="151" t="s">
        <v>258</v>
      </c>
      <c r="D42" s="157"/>
      <c r="E42" s="185"/>
      <c r="F42" s="186"/>
      <c r="G42" s="133"/>
      <c r="H42" s="59"/>
    </row>
    <row r="43" spans="2:8" ht="15.75" hidden="1">
      <c r="B43" s="39"/>
      <c r="C43" s="151" t="s">
        <v>254</v>
      </c>
      <c r="D43" s="157"/>
      <c r="E43" s="185"/>
      <c r="F43" s="186"/>
      <c r="G43" s="133"/>
      <c r="H43" s="59"/>
    </row>
    <row r="44" spans="2:8" ht="15.75" hidden="1">
      <c r="B44" s="39"/>
      <c r="C44" s="151" t="s">
        <v>259</v>
      </c>
      <c r="D44" s="157"/>
      <c r="E44" s="185"/>
      <c r="F44" s="186"/>
      <c r="G44" s="133"/>
      <c r="H44" s="59"/>
    </row>
    <row r="45" spans="2:8" ht="15.75" hidden="1">
      <c r="B45" s="39"/>
      <c r="C45" s="151" t="s">
        <v>255</v>
      </c>
      <c r="D45" s="157"/>
      <c r="E45" s="185"/>
      <c r="F45" s="186"/>
      <c r="G45" s="133"/>
      <c r="H45" s="59"/>
    </row>
    <row r="46" spans="2:8" ht="15.75" hidden="1">
      <c r="B46" s="39"/>
      <c r="C46" s="151" t="s">
        <v>256</v>
      </c>
      <c r="D46" s="157"/>
      <c r="E46" s="185"/>
      <c r="F46" s="186"/>
      <c r="G46" s="133"/>
      <c r="H46" s="59"/>
    </row>
    <row r="47" spans="2:8" ht="15.75" hidden="1">
      <c r="B47" s="39"/>
      <c r="C47" s="151" t="s">
        <v>278</v>
      </c>
      <c r="D47" s="157"/>
      <c r="E47" s="185"/>
      <c r="F47" s="186"/>
      <c r="G47" s="133"/>
      <c r="H47" s="59"/>
    </row>
    <row r="48" spans="2:8" ht="15.75" hidden="1">
      <c r="B48" s="39"/>
      <c r="C48" s="151" t="s">
        <v>279</v>
      </c>
      <c r="D48" s="157"/>
      <c r="E48" s="185"/>
      <c r="F48" s="186"/>
      <c r="G48" s="133"/>
      <c r="H48" s="59"/>
    </row>
    <row r="49" spans="2:10" ht="15.75" hidden="1">
      <c r="B49" s="39"/>
      <c r="C49" s="151" t="s">
        <v>260</v>
      </c>
      <c r="D49" s="157"/>
      <c r="E49" s="185"/>
      <c r="F49" s="186"/>
      <c r="G49" s="133"/>
      <c r="H49" s="59"/>
    </row>
    <row r="50" spans="2:10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37">
        <v>5000000</v>
      </c>
      <c r="H50" s="59">
        <f t="shared" si="0"/>
        <v>21835320</v>
      </c>
    </row>
    <row r="51" spans="2:10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37">
        <v>4870000</v>
      </c>
      <c r="H51" s="59">
        <f t="shared" si="0"/>
        <v>31270270</v>
      </c>
    </row>
    <row r="52" spans="2:10" ht="15.75" hidden="1">
      <c r="B52" s="39"/>
      <c r="C52" s="151" t="s">
        <v>283</v>
      </c>
      <c r="D52" s="157"/>
      <c r="E52" s="185"/>
      <c r="F52" s="186"/>
      <c r="G52" s="133"/>
      <c r="H52" s="59"/>
    </row>
    <row r="53" spans="2:10" ht="15.75" hidden="1">
      <c r="B53" s="39"/>
      <c r="C53" s="151" t="s">
        <v>280</v>
      </c>
      <c r="D53" s="157"/>
      <c r="E53" s="185"/>
      <c r="F53" s="186"/>
      <c r="G53" s="133"/>
      <c r="H53" s="59"/>
    </row>
    <row r="54" spans="2:10" ht="15.75" hidden="1">
      <c r="B54" s="39"/>
      <c r="C54" s="151" t="s">
        <v>281</v>
      </c>
      <c r="D54" s="157"/>
      <c r="E54" s="185"/>
      <c r="F54" s="186"/>
      <c r="G54" s="133"/>
      <c r="H54" s="59"/>
    </row>
    <row r="55" spans="2:10" ht="15.75" hidden="1">
      <c r="B55" s="39"/>
      <c r="C55" s="151" t="s">
        <v>282</v>
      </c>
      <c r="D55" s="157"/>
      <c r="E55" s="185"/>
      <c r="F55" s="186"/>
      <c r="G55" s="133"/>
      <c r="H55" s="59"/>
    </row>
    <row r="56" spans="2:10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>
        <v>4370000</v>
      </c>
      <c r="H56" s="59">
        <f t="shared" si="0"/>
        <v>0</v>
      </c>
    </row>
    <row r="57" spans="2:10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>
        <v>4900000</v>
      </c>
      <c r="H57" s="59">
        <f t="shared" si="0"/>
        <v>6820692.1999999993</v>
      </c>
    </row>
    <row r="58" spans="2:10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>
        <v>2330000</v>
      </c>
      <c r="H58" s="59">
        <f t="shared" si="0"/>
        <v>43404479.560000002</v>
      </c>
    </row>
    <row r="59" spans="2:10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>
        <v>3680000</v>
      </c>
      <c r="H59" s="59">
        <f t="shared" si="0"/>
        <v>7875200</v>
      </c>
    </row>
    <row r="60" spans="2:10" ht="15.75">
      <c r="B60" s="39"/>
      <c r="C60" s="40"/>
      <c r="D60" s="51"/>
      <c r="E60" s="6"/>
      <c r="F60" s="36"/>
      <c r="G60" s="37"/>
      <c r="H60" s="59">
        <f t="shared" si="0"/>
        <v>0</v>
      </c>
    </row>
    <row r="61" spans="2:10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52565136.313125201</v>
      </c>
    </row>
    <row r="62" spans="2:10" ht="15.75">
      <c r="B62" s="41"/>
      <c r="C62" s="43" t="s">
        <v>99</v>
      </c>
      <c r="D62" s="80"/>
      <c r="E62" s="6"/>
      <c r="F62" s="36"/>
      <c r="G62" s="37"/>
      <c r="H62" s="66"/>
    </row>
    <row r="63" spans="2:10" ht="30">
      <c r="B63" s="39">
        <v>1</v>
      </c>
      <c r="C63" s="40" t="s">
        <v>100</v>
      </c>
      <c r="D63" s="157" t="s">
        <v>312</v>
      </c>
      <c r="E63" s="6" t="s">
        <v>15</v>
      </c>
      <c r="F63" s="36">
        <v>4.5</v>
      </c>
      <c r="G63" s="221">
        <v>208000</v>
      </c>
      <c r="H63" s="59">
        <f>F63*G63</f>
        <v>936000</v>
      </c>
      <c r="J63" s="225"/>
    </row>
    <row r="64" spans="2:10" ht="15.75">
      <c r="B64" s="39">
        <v>2</v>
      </c>
      <c r="C64" s="40" t="s">
        <v>101</v>
      </c>
      <c r="D64" s="154"/>
      <c r="E64" s="6"/>
      <c r="F64" s="36"/>
      <c r="G64" s="221">
        <v>0</v>
      </c>
      <c r="H64" s="59">
        <f t="shared" si="0"/>
        <v>0</v>
      </c>
      <c r="J64" s="225"/>
    </row>
    <row r="65" spans="2:10" ht="15.75">
      <c r="B65" s="39">
        <v>3</v>
      </c>
      <c r="C65" s="40" t="s">
        <v>102</v>
      </c>
      <c r="D65" s="154" t="s">
        <v>166</v>
      </c>
      <c r="E65" s="6" t="s">
        <v>15</v>
      </c>
      <c r="F65" s="36">
        <v>54.985378867000001</v>
      </c>
      <c r="G65" s="221">
        <v>268000</v>
      </c>
      <c r="H65" s="59">
        <f>F65*G65</f>
        <v>14736081.536356</v>
      </c>
      <c r="J65" s="225"/>
    </row>
    <row r="66" spans="2:10" ht="15.75">
      <c r="B66" s="39">
        <v>4</v>
      </c>
      <c r="C66" s="40" t="s">
        <v>103</v>
      </c>
      <c r="D66" s="154" t="s">
        <v>314</v>
      </c>
      <c r="E66" s="6" t="s">
        <v>15</v>
      </c>
      <c r="F66" s="36">
        <v>2.7731172659999999</v>
      </c>
      <c r="G66" s="221">
        <v>219800.00000000003</v>
      </c>
      <c r="H66" s="59">
        <f>F66*G66</f>
        <v>609531.17506680009</v>
      </c>
      <c r="J66" s="225"/>
    </row>
    <row r="67" spans="2:10" ht="15.75">
      <c r="B67" s="39">
        <v>5</v>
      </c>
      <c r="C67" s="40" t="s">
        <v>104</v>
      </c>
      <c r="D67" s="154" t="s">
        <v>166</v>
      </c>
      <c r="E67" s="6" t="s">
        <v>15</v>
      </c>
      <c r="F67" s="36">
        <v>9.5839976869000019</v>
      </c>
      <c r="G67" s="221">
        <v>268000</v>
      </c>
      <c r="H67" s="59">
        <f t="shared" si="0"/>
        <v>2568511.3800892006</v>
      </c>
      <c r="J67" s="225"/>
    </row>
    <row r="68" spans="2:10" ht="30">
      <c r="B68" s="2">
        <v>6</v>
      </c>
      <c r="C68" s="123" t="s">
        <v>261</v>
      </c>
      <c r="D68" s="157" t="s">
        <v>313</v>
      </c>
      <c r="E68" s="2" t="s">
        <v>9</v>
      </c>
      <c r="F68" s="36">
        <v>7.7</v>
      </c>
      <c r="G68" s="221">
        <v>26000</v>
      </c>
      <c r="H68" s="59">
        <f t="shared" si="0"/>
        <v>200200</v>
      </c>
      <c r="J68" s="225"/>
    </row>
    <row r="69" spans="2:10" ht="30">
      <c r="B69" s="2">
        <v>7</v>
      </c>
      <c r="C69" s="123" t="s">
        <v>262</v>
      </c>
      <c r="D69" s="157" t="s">
        <v>312</v>
      </c>
      <c r="E69" s="2" t="s">
        <v>15</v>
      </c>
      <c r="F69" s="36">
        <v>2.5499999999999998</v>
      </c>
      <c r="G69" s="221">
        <v>202000</v>
      </c>
      <c r="H69" s="59">
        <f t="shared" si="0"/>
        <v>515099.99999999994</v>
      </c>
      <c r="J69" s="225"/>
    </row>
    <row r="70" spans="2:10" ht="15.75">
      <c r="B70" s="41"/>
      <c r="C70" s="43" t="s">
        <v>105</v>
      </c>
      <c r="D70" s="155"/>
      <c r="E70" s="6"/>
      <c r="F70" s="36"/>
      <c r="G70" s="221">
        <v>0</v>
      </c>
      <c r="H70" s="59">
        <f t="shared" si="0"/>
        <v>0</v>
      </c>
      <c r="J70" s="225"/>
    </row>
    <row r="71" spans="2:10" ht="15.75">
      <c r="B71" s="39">
        <v>1</v>
      </c>
      <c r="C71" s="40" t="s">
        <v>102</v>
      </c>
      <c r="D71" s="154" t="s">
        <v>166</v>
      </c>
      <c r="E71" s="6" t="s">
        <v>15</v>
      </c>
      <c r="F71" s="36">
        <v>54.879509729900001</v>
      </c>
      <c r="G71" s="221">
        <v>268000</v>
      </c>
      <c r="H71" s="59">
        <f t="shared" si="0"/>
        <v>14707708.6076132</v>
      </c>
      <c r="J71" s="225"/>
    </row>
    <row r="72" spans="2:10" ht="15.75">
      <c r="B72" s="39">
        <v>2</v>
      </c>
      <c r="C72" s="40" t="s">
        <v>103</v>
      </c>
      <c r="D72" s="154" t="s">
        <v>314</v>
      </c>
      <c r="E72" s="6" t="s">
        <v>15</v>
      </c>
      <c r="F72" s="36">
        <v>2.7732250000000001</v>
      </c>
      <c r="G72" s="221">
        <v>219800.00000000003</v>
      </c>
      <c r="H72" s="59">
        <f t="shared" si="0"/>
        <v>609554.8550000001</v>
      </c>
      <c r="J72" s="225"/>
    </row>
    <row r="73" spans="2:10" ht="15.75">
      <c r="B73" s="39">
        <v>3</v>
      </c>
      <c r="C73" s="45" t="s">
        <v>104</v>
      </c>
      <c r="D73" s="154" t="s">
        <v>166</v>
      </c>
      <c r="E73" s="6" t="s">
        <v>15</v>
      </c>
      <c r="F73" s="36">
        <v>7.9472750000000003</v>
      </c>
      <c r="G73" s="221">
        <v>268000</v>
      </c>
      <c r="H73" s="59">
        <f t="shared" si="0"/>
        <v>2129869.7000000002</v>
      </c>
      <c r="J73" s="225"/>
    </row>
    <row r="74" spans="2:10" ht="15.75">
      <c r="B74" s="46"/>
      <c r="C74" s="47" t="s">
        <v>137</v>
      </c>
      <c r="D74" s="163"/>
      <c r="E74" s="6"/>
      <c r="F74" s="36"/>
      <c r="G74" s="221"/>
      <c r="H74" s="59">
        <f t="shared" si="0"/>
        <v>0</v>
      </c>
      <c r="J74" s="225"/>
    </row>
    <row r="75" spans="2:10" ht="15.75">
      <c r="B75" s="49">
        <v>1</v>
      </c>
      <c r="C75" s="45" t="s">
        <v>102</v>
      </c>
      <c r="D75" s="154" t="s">
        <v>166</v>
      </c>
      <c r="E75" s="6" t="s">
        <v>15</v>
      </c>
      <c r="F75" s="36">
        <v>55.757553000000001</v>
      </c>
      <c r="G75" s="221">
        <v>268000</v>
      </c>
      <c r="H75" s="59">
        <f t="shared" si="0"/>
        <v>14943024.204</v>
      </c>
      <c r="J75" s="225"/>
    </row>
    <row r="76" spans="2:10" ht="15.75">
      <c r="B76" s="49">
        <v>2</v>
      </c>
      <c r="C76" s="45" t="s">
        <v>103</v>
      </c>
      <c r="D76" s="154" t="s">
        <v>314</v>
      </c>
      <c r="E76" s="6" t="s">
        <v>15</v>
      </c>
      <c r="F76" s="36">
        <v>2.7732250000000001</v>
      </c>
      <c r="G76" s="221">
        <v>219800.00000000003</v>
      </c>
      <c r="H76" s="59">
        <f t="shared" si="0"/>
        <v>609554.8550000001</v>
      </c>
      <c r="J76" s="225"/>
    </row>
    <row r="77" spans="2:10" ht="15.75">
      <c r="B77" s="39"/>
      <c r="C77" s="40"/>
      <c r="D77" s="51"/>
      <c r="E77" s="6"/>
      <c r="F77" s="36"/>
      <c r="G77" s="37"/>
      <c r="H77" s="59">
        <f t="shared" si="0"/>
        <v>0</v>
      </c>
      <c r="J77" s="225"/>
    </row>
    <row r="78" spans="2:10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10873633.040000003</v>
      </c>
      <c r="J78" s="225"/>
    </row>
    <row r="79" spans="2:10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  <c r="J79" s="225"/>
    </row>
    <row r="80" spans="2:10" ht="15.75">
      <c r="B80" s="39">
        <v>1</v>
      </c>
      <c r="C80" s="40" t="s">
        <v>103</v>
      </c>
      <c r="D80" s="154" t="s">
        <v>315</v>
      </c>
      <c r="E80" s="6" t="s">
        <v>15</v>
      </c>
      <c r="F80" s="36">
        <v>11.807600000000001</v>
      </c>
      <c r="G80" s="37">
        <f>+'[17] Ruko 2 Lantai Kombinasi'!$G58</f>
        <v>241800.00000000003</v>
      </c>
      <c r="H80" s="59">
        <f t="shared" si="0"/>
        <v>2855077.6800000006</v>
      </c>
      <c r="J80" s="225"/>
    </row>
    <row r="81" spans="2:10" ht="15.75">
      <c r="B81" s="39">
        <v>2</v>
      </c>
      <c r="C81" s="40" t="s">
        <v>106</v>
      </c>
      <c r="D81" s="154" t="s">
        <v>167</v>
      </c>
      <c r="E81" s="6" t="s">
        <v>15</v>
      </c>
      <c r="F81" s="36">
        <v>29.47</v>
      </c>
      <c r="G81" s="37">
        <f>+'[17] Ruko 2 Lantai Kombinasi'!$G59</f>
        <v>25000</v>
      </c>
      <c r="H81" s="59">
        <f t="shared" si="0"/>
        <v>736750</v>
      </c>
      <c r="J81" s="225"/>
    </row>
    <row r="82" spans="2:10" ht="15.75">
      <c r="B82" s="41"/>
      <c r="C82" s="43" t="s">
        <v>105</v>
      </c>
      <c r="D82" s="155"/>
      <c r="E82" s="6"/>
      <c r="F82" s="36"/>
      <c r="G82" s="37"/>
      <c r="H82" s="59">
        <f t="shared" si="0"/>
        <v>0</v>
      </c>
      <c r="J82" s="225"/>
    </row>
    <row r="83" spans="2:10" ht="15.75">
      <c r="B83" s="39">
        <v>1</v>
      </c>
      <c r="C83" s="40" t="s">
        <v>103</v>
      </c>
      <c r="D83" s="154" t="s">
        <v>315</v>
      </c>
      <c r="E83" s="6" t="s">
        <v>15</v>
      </c>
      <c r="F83" s="36">
        <v>11.807600000000001</v>
      </c>
      <c r="G83" s="37">
        <f>+'[17] Ruko 2 Lantai Kombinasi'!$G61</f>
        <v>241800.00000000003</v>
      </c>
      <c r="H83" s="59">
        <f t="shared" si="0"/>
        <v>2855077.6800000006</v>
      </c>
      <c r="J83" s="225"/>
    </row>
    <row r="84" spans="2:10" ht="15.75">
      <c r="B84" s="39">
        <v>2</v>
      </c>
      <c r="C84" s="40" t="s">
        <v>106</v>
      </c>
      <c r="D84" s="154" t="s">
        <v>167</v>
      </c>
      <c r="E84" s="6" t="s">
        <v>15</v>
      </c>
      <c r="F84" s="36">
        <v>30.337</v>
      </c>
      <c r="G84" s="37">
        <f>+'[17] Ruko 2 Lantai Kombinasi'!$G62</f>
        <v>25000</v>
      </c>
      <c r="H84" s="59">
        <f t="shared" si="0"/>
        <v>758425</v>
      </c>
      <c r="J84" s="225"/>
    </row>
    <row r="85" spans="2:10" ht="15.75">
      <c r="B85" s="41"/>
      <c r="C85" s="43" t="s">
        <v>137</v>
      </c>
      <c r="D85" s="155"/>
      <c r="E85" s="6"/>
      <c r="F85" s="36"/>
      <c r="G85" s="37"/>
      <c r="H85" s="59">
        <f t="shared" si="0"/>
        <v>0</v>
      </c>
      <c r="J85" s="225"/>
    </row>
    <row r="86" spans="2:10" ht="15.75">
      <c r="B86" s="39">
        <v>1</v>
      </c>
      <c r="C86" s="40" t="s">
        <v>103</v>
      </c>
      <c r="D86" s="154" t="s">
        <v>315</v>
      </c>
      <c r="E86" s="6" t="s">
        <v>15</v>
      </c>
      <c r="F86" s="36">
        <v>11.807600000000001</v>
      </c>
      <c r="G86" s="37">
        <f>+'[17]Volume overall (AR01)'!$I67</f>
        <v>241800.00000000003</v>
      </c>
      <c r="H86" s="59">
        <f t="shared" si="0"/>
        <v>2855077.6800000006</v>
      </c>
      <c r="J86" s="225"/>
    </row>
    <row r="87" spans="2:10" ht="15.75">
      <c r="B87" s="39">
        <v>2</v>
      </c>
      <c r="C87" s="40" t="s">
        <v>106</v>
      </c>
      <c r="D87" s="154" t="s">
        <v>167</v>
      </c>
      <c r="E87" s="6" t="s">
        <v>15</v>
      </c>
      <c r="F87" s="36">
        <v>32.529000000000003</v>
      </c>
      <c r="G87" s="37">
        <f>+'[17]Volume overall (AR01)'!$I68</f>
        <v>25000</v>
      </c>
      <c r="H87" s="59">
        <f t="shared" si="0"/>
        <v>813225.00000000012</v>
      </c>
    </row>
    <row r="88" spans="2:10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10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10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10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21978200.250800002</v>
      </c>
    </row>
    <row r="92" spans="2:10" ht="15.75">
      <c r="B92" s="50">
        <v>1</v>
      </c>
      <c r="C92" s="51" t="s">
        <v>34</v>
      </c>
      <c r="D92" s="51" t="s">
        <v>299</v>
      </c>
      <c r="E92" s="52" t="s">
        <v>15</v>
      </c>
      <c r="F92" s="61">
        <v>162.91395499999999</v>
      </c>
      <c r="G92" s="133">
        <f>+'[17] Ruko 2 Lantai Kombinasi'!$G65</f>
        <v>71000</v>
      </c>
      <c r="H92" s="59">
        <f t="shared" si="0"/>
        <v>11566890.805</v>
      </c>
    </row>
    <row r="93" spans="2:10" ht="15.75">
      <c r="B93" s="39">
        <v>2</v>
      </c>
      <c r="C93" s="40" t="s">
        <v>107</v>
      </c>
      <c r="D93" s="51" t="s">
        <v>300</v>
      </c>
      <c r="E93" s="6" t="s">
        <v>9</v>
      </c>
      <c r="F93" s="36">
        <v>151.91</v>
      </c>
      <c r="G93" s="133">
        <f>+'[17] Ruko 2 Lantai Kombinasi'!$G66</f>
        <v>23000</v>
      </c>
      <c r="H93" s="59">
        <f t="shared" si="0"/>
        <v>3493930</v>
      </c>
    </row>
    <row r="94" spans="2:10" ht="15.75">
      <c r="B94" s="50">
        <v>3</v>
      </c>
      <c r="C94" s="51" t="s">
        <v>35</v>
      </c>
      <c r="D94" s="51" t="s">
        <v>301</v>
      </c>
      <c r="E94" s="52" t="s">
        <v>15</v>
      </c>
      <c r="F94" s="61">
        <v>18.373175</v>
      </c>
      <c r="G94" s="133">
        <f>+'[17] Ruko 2 Lantai Kombinasi'!$G67</f>
        <v>99600</v>
      </c>
      <c r="H94" s="59">
        <f t="shared" si="0"/>
        <v>1829968.23</v>
      </c>
    </row>
    <row r="95" spans="2:10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3">
        <f>+'[17] Ruko 2 Lantai Kombinasi'!$G68</f>
        <v>73000</v>
      </c>
      <c r="H95" s="59">
        <f t="shared" si="0"/>
        <v>5087411.2158000013</v>
      </c>
    </row>
    <row r="96" spans="2:10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8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94939378.400000021</v>
      </c>
    </row>
    <row r="98" spans="2:8" s="179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>
        <f>+'[17] Ruko 2 Lantai Kombinasi'!$G71</f>
        <v>88000</v>
      </c>
      <c r="H98" s="104">
        <f t="shared" ref="H98:H165" si="1">F98*G98</f>
        <v>38960611.06666667</v>
      </c>
    </row>
    <row r="99" spans="2:8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75">
        <f>+'[17] Ruko 2 Lantai Kombinasi'!$G72</f>
        <v>70000</v>
      </c>
      <c r="H99" s="59">
        <f t="shared" si="1"/>
        <v>1390200</v>
      </c>
    </row>
    <row r="100" spans="2:8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75">
        <f>+'[17] Ruko 2 Lantai Kombinasi'!$G73</f>
        <v>50000</v>
      </c>
      <c r="H100" s="59">
        <f t="shared" si="1"/>
        <v>37878731.666666672</v>
      </c>
    </row>
    <row r="101" spans="2:8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75">
        <f>+'[17] Ruko 2 Lantai Kombinasi'!$G74</f>
        <v>17500</v>
      </c>
      <c r="H101" s="59">
        <f t="shared" si="1"/>
        <v>12967385.666666668</v>
      </c>
    </row>
    <row r="102" spans="2:8" s="179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75">
        <f>+'[17] Ruko 2 Lantai Kombinasi'!$G75</f>
        <v>52500</v>
      </c>
      <c r="H102" s="104">
        <f t="shared" si="1"/>
        <v>2710050</v>
      </c>
    </row>
    <row r="103" spans="2:8" s="179" customFormat="1">
      <c r="B103" s="103">
        <v>6</v>
      </c>
      <c r="C103" s="85" t="s">
        <v>263</v>
      </c>
      <c r="D103" s="85" t="s">
        <v>171</v>
      </c>
      <c r="E103" s="86" t="s">
        <v>15</v>
      </c>
      <c r="F103" s="87">
        <v>51.62</v>
      </c>
      <c r="G103" s="75">
        <f>+'[17] Ruko 2 Lantai Kombinasi'!$G76</f>
        <v>20000</v>
      </c>
      <c r="H103" s="104">
        <f t="shared" si="1"/>
        <v>1032400</v>
      </c>
    </row>
    <row r="104" spans="2:8" ht="15.75">
      <c r="B104" s="39"/>
      <c r="C104" s="40"/>
      <c r="D104" s="51"/>
      <c r="E104" s="6"/>
      <c r="F104" s="36"/>
      <c r="G104" s="37"/>
      <c r="H104" s="59"/>
    </row>
    <row r="105" spans="2:8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20240000</v>
      </c>
    </row>
    <row r="106" spans="2:8" ht="15.75">
      <c r="B106" s="39">
        <v>1</v>
      </c>
      <c r="C106" s="40" t="s">
        <v>109</v>
      </c>
      <c r="D106" s="215" t="s">
        <v>310</v>
      </c>
      <c r="E106" s="6" t="s">
        <v>15</v>
      </c>
      <c r="F106" s="209">
        <v>53.14</v>
      </c>
      <c r="G106" s="133">
        <v>150000</v>
      </c>
      <c r="H106" s="59">
        <f t="shared" si="1"/>
        <v>7971000</v>
      </c>
    </row>
    <row r="107" spans="2:8" ht="15.75">
      <c r="B107" s="39">
        <v>2</v>
      </c>
      <c r="C107" s="40" t="s">
        <v>110</v>
      </c>
      <c r="D107" s="154" t="s">
        <v>311</v>
      </c>
      <c r="E107" s="6" t="s">
        <v>15</v>
      </c>
      <c r="F107" s="209">
        <v>61.11</v>
      </c>
      <c r="G107" s="133">
        <v>150000</v>
      </c>
      <c r="H107" s="59">
        <f t="shared" si="1"/>
        <v>9166500</v>
      </c>
    </row>
    <row r="108" spans="2:8" ht="15.75">
      <c r="B108" s="39">
        <v>3</v>
      </c>
      <c r="C108" s="40" t="s">
        <v>146</v>
      </c>
      <c r="D108" s="51"/>
      <c r="E108" s="6" t="s">
        <v>9</v>
      </c>
      <c r="F108" s="209">
        <v>24</v>
      </c>
      <c r="G108" s="133">
        <v>85000</v>
      </c>
      <c r="H108" s="59">
        <f t="shared" si="1"/>
        <v>2040000</v>
      </c>
    </row>
    <row r="109" spans="2:8" ht="15.75">
      <c r="B109" s="39">
        <v>4</v>
      </c>
      <c r="C109" s="40" t="s">
        <v>147</v>
      </c>
      <c r="D109" s="51"/>
      <c r="E109" s="6" t="s">
        <v>9</v>
      </c>
      <c r="F109" s="209">
        <v>12.5</v>
      </c>
      <c r="G109" s="133">
        <v>85000</v>
      </c>
      <c r="H109" s="59">
        <f t="shared" si="1"/>
        <v>1062500</v>
      </c>
    </row>
    <row r="110" spans="2:8" ht="15.75">
      <c r="B110" s="39">
        <v>5</v>
      </c>
      <c r="C110" s="40" t="s">
        <v>111</v>
      </c>
      <c r="D110" s="51"/>
      <c r="E110" s="6" t="s">
        <v>9</v>
      </c>
      <c r="F110" s="209">
        <v>0</v>
      </c>
      <c r="G110" s="133">
        <v>85000</v>
      </c>
      <c r="H110" s="59">
        <f t="shared" si="1"/>
        <v>0</v>
      </c>
    </row>
    <row r="111" spans="2:8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8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83481095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292</v>
      </c>
      <c r="E114" s="2" t="s">
        <v>48</v>
      </c>
      <c r="F114" s="36">
        <v>1</v>
      </c>
      <c r="G114" s="37">
        <f>+'[17] Ruko 2 Lantai Kombinasi'!$G86</f>
        <v>7860000</v>
      </c>
      <c r="H114" s="59">
        <f t="shared" si="1"/>
        <v>7860000</v>
      </c>
    </row>
    <row r="115" spans="2:8" ht="42.75" customHeight="1">
      <c r="B115" s="39"/>
      <c r="C115" s="45" t="s">
        <v>86</v>
      </c>
      <c r="D115" s="54" t="s">
        <v>293</v>
      </c>
      <c r="E115" s="6" t="s">
        <v>48</v>
      </c>
      <c r="F115" s="36">
        <v>3</v>
      </c>
      <c r="G115" s="37">
        <f>+'[17] Ruko 2 Lantai Kombinasi'!$G87</f>
        <v>950000</v>
      </c>
      <c r="H115" s="59">
        <f t="shared" si="1"/>
        <v>2850000</v>
      </c>
    </row>
    <row r="116" spans="2:8" ht="42.75" customHeight="1">
      <c r="B116" s="34"/>
      <c r="C116" s="53" t="s">
        <v>114</v>
      </c>
      <c r="D116" s="54" t="s">
        <v>294</v>
      </c>
      <c r="E116" s="2" t="s">
        <v>48</v>
      </c>
      <c r="F116" s="36">
        <v>1</v>
      </c>
      <c r="G116" s="37">
        <f>+'[17] Ruko 2 Lantai Kombinasi'!$G88</f>
        <v>4810000</v>
      </c>
      <c r="H116" s="59">
        <f t="shared" si="1"/>
        <v>4810000</v>
      </c>
    </row>
    <row r="117" spans="2:8" ht="42.75" customHeight="1">
      <c r="B117" s="34"/>
      <c r="C117" s="53" t="s">
        <v>115</v>
      </c>
      <c r="D117" s="54" t="s">
        <v>294</v>
      </c>
      <c r="E117" s="2" t="s">
        <v>48</v>
      </c>
      <c r="F117" s="36">
        <v>1</v>
      </c>
      <c r="G117" s="37">
        <f>+'[17] Ruko 2 Lantai Kombinasi'!$G89</f>
        <v>4640000</v>
      </c>
      <c r="H117" s="59">
        <f t="shared" si="1"/>
        <v>4640000</v>
      </c>
    </row>
    <row r="118" spans="2:8" ht="42.75" customHeight="1">
      <c r="B118" s="34"/>
      <c r="C118" s="53" t="s">
        <v>138</v>
      </c>
      <c r="D118" s="54" t="s">
        <v>294</v>
      </c>
      <c r="E118" s="2" t="s">
        <v>48</v>
      </c>
      <c r="F118" s="36">
        <v>1</v>
      </c>
      <c r="G118" s="75">
        <f>+'[17] Ruko 2 Lantai Kombinasi'!$G$90</f>
        <v>3720000</v>
      </c>
      <c r="H118" s="59">
        <f t="shared" si="1"/>
        <v>3720000</v>
      </c>
    </row>
    <row r="119" spans="2:8" ht="42.75" customHeight="1">
      <c r="B119" s="34"/>
      <c r="C119" s="53" t="s">
        <v>139</v>
      </c>
      <c r="D119" s="54" t="s">
        <v>294</v>
      </c>
      <c r="E119" s="2" t="s">
        <v>48</v>
      </c>
      <c r="F119" s="36">
        <v>1</v>
      </c>
      <c r="G119" s="75">
        <f>+'[17] Ruko 2 Lantai Kombinasi'!$J94</f>
        <v>5550000</v>
      </c>
      <c r="H119" s="59">
        <f t="shared" si="1"/>
        <v>5550000</v>
      </c>
    </row>
    <row r="120" spans="2:8" ht="42.75" customHeight="1">
      <c r="B120" s="34"/>
      <c r="C120" s="53" t="s">
        <v>140</v>
      </c>
      <c r="D120" s="54" t="s">
        <v>294</v>
      </c>
      <c r="E120" s="2" t="s">
        <v>48</v>
      </c>
      <c r="F120" s="36">
        <v>1</v>
      </c>
      <c r="G120" s="226">
        <v>14704800.000000002</v>
      </c>
      <c r="H120" s="59">
        <f t="shared" si="1"/>
        <v>14704800.000000002</v>
      </c>
    </row>
    <row r="121" spans="2:8" ht="42.75" customHeight="1">
      <c r="B121" s="34"/>
      <c r="C121" s="53" t="s">
        <v>141</v>
      </c>
      <c r="D121" s="54" t="s">
        <v>294</v>
      </c>
      <c r="E121" s="2" t="s">
        <v>48</v>
      </c>
      <c r="F121" s="36">
        <v>1</v>
      </c>
      <c r="G121" s="226">
        <v>3461425.0000000005</v>
      </c>
      <c r="H121" s="59">
        <f t="shared" si="1"/>
        <v>3461425.0000000005</v>
      </c>
    </row>
    <row r="122" spans="2:8" ht="42.75" customHeight="1">
      <c r="B122" s="34"/>
      <c r="C122" s="53" t="s">
        <v>142</v>
      </c>
      <c r="D122" s="54" t="s">
        <v>294</v>
      </c>
      <c r="E122" s="2" t="s">
        <v>48</v>
      </c>
      <c r="F122" s="36">
        <v>1</v>
      </c>
      <c r="G122" s="226">
        <v>9319200</v>
      </c>
      <c r="H122" s="59">
        <f t="shared" si="1"/>
        <v>9319200</v>
      </c>
    </row>
    <row r="123" spans="2:8" ht="42.75" customHeight="1">
      <c r="B123" s="34"/>
      <c r="C123" s="53" t="s">
        <v>143</v>
      </c>
      <c r="D123" s="54" t="s">
        <v>294</v>
      </c>
      <c r="E123" s="2" t="s">
        <v>48</v>
      </c>
      <c r="F123" s="36">
        <v>1</v>
      </c>
      <c r="G123" s="226">
        <v>3539800.0000000005</v>
      </c>
      <c r="H123" s="59">
        <f t="shared" si="1"/>
        <v>3539800.0000000005</v>
      </c>
    </row>
    <row r="124" spans="2:8" ht="42.75" customHeight="1">
      <c r="B124" s="34"/>
      <c r="C124" s="53" t="s">
        <v>144</v>
      </c>
      <c r="D124" s="54" t="s">
        <v>294</v>
      </c>
      <c r="E124" s="2" t="s">
        <v>48</v>
      </c>
      <c r="F124" s="36">
        <v>1</v>
      </c>
      <c r="G124" s="226">
        <v>11496870</v>
      </c>
      <c r="H124" s="59">
        <f t="shared" si="1"/>
        <v>11496870</v>
      </c>
    </row>
    <row r="125" spans="2:8" ht="42.75" customHeight="1">
      <c r="B125" s="34"/>
      <c r="C125" s="35"/>
      <c r="D125" s="51"/>
      <c r="E125" s="2"/>
      <c r="F125" s="182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302</v>
      </c>
      <c r="E127" s="6" t="s">
        <v>48</v>
      </c>
      <c r="F127" s="36">
        <v>3</v>
      </c>
      <c r="G127" s="226">
        <v>2343000</v>
      </c>
      <c r="H127" s="59">
        <f t="shared" si="1"/>
        <v>7029000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226"/>
      <c r="H128" s="59"/>
    </row>
    <row r="129" spans="2:8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226">
        <v>1500000</v>
      </c>
      <c r="H129" s="59">
        <f t="shared" si="1"/>
        <v>4500000</v>
      </c>
    </row>
    <row r="130" spans="2:8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226" t="s">
        <v>321</v>
      </c>
      <c r="H130" s="59"/>
    </row>
    <row r="131" spans="2:8" ht="15.75">
      <c r="B131" s="39"/>
      <c r="C131" s="40"/>
      <c r="D131" s="51"/>
      <c r="E131" s="6"/>
      <c r="F131" s="36"/>
      <c r="G131" s="37"/>
      <c r="H131" s="59"/>
    </row>
    <row r="132" spans="2:8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18165592.008000005</v>
      </c>
    </row>
    <row r="133" spans="2:8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223">
        <v>18000</v>
      </c>
      <c r="H133" s="59">
        <f t="shared" si="1"/>
        <v>6577335.0179999983</v>
      </c>
    </row>
    <row r="134" spans="2:8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223">
        <v>27000</v>
      </c>
      <c r="H134" s="59">
        <f t="shared" si="1"/>
        <v>6722287.6500000088</v>
      </c>
    </row>
    <row r="135" spans="2:8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223">
        <v>18000</v>
      </c>
      <c r="H135" s="59">
        <f t="shared" si="1"/>
        <v>3263168.34</v>
      </c>
    </row>
    <row r="136" spans="2:8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223">
        <v>27000</v>
      </c>
      <c r="H136" s="59">
        <f t="shared" si="1"/>
        <v>0</v>
      </c>
    </row>
    <row r="137" spans="2:8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223">
        <v>27000</v>
      </c>
      <c r="H137" s="59">
        <f t="shared" si="1"/>
        <v>1602800.9999999998</v>
      </c>
    </row>
    <row r="138" spans="2:8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8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24401257.005000003</v>
      </c>
    </row>
    <row r="140" spans="2:8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8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227">
        <v>1783375.0000000002</v>
      </c>
      <c r="H141" s="59">
        <f t="shared" si="1"/>
        <v>5350125.0000000009</v>
      </c>
    </row>
    <row r="142" spans="2:8" s="179" customFormat="1" ht="30">
      <c r="B142" s="214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227">
        <v>627000</v>
      </c>
      <c r="H142" s="213">
        <f t="shared" si="1"/>
        <v>1881000</v>
      </c>
    </row>
    <row r="143" spans="2:8" ht="15.75">
      <c r="B143" s="56" t="s">
        <v>14</v>
      </c>
      <c r="C143" s="40" t="s">
        <v>120</v>
      </c>
      <c r="D143" s="166" t="s">
        <v>305</v>
      </c>
      <c r="E143" s="6" t="s">
        <v>50</v>
      </c>
      <c r="F143" s="36">
        <v>3</v>
      </c>
      <c r="G143" s="227">
        <v>978697.50000000012</v>
      </c>
      <c r="H143" s="59">
        <f t="shared" si="1"/>
        <v>2936092.5000000005</v>
      </c>
    </row>
    <row r="144" spans="2:8" ht="15.75">
      <c r="B144" s="56"/>
      <c r="C144" s="40"/>
      <c r="D144" s="51" t="s">
        <v>184</v>
      </c>
      <c r="E144" s="6"/>
      <c r="F144" s="36"/>
      <c r="G144" s="227"/>
      <c r="H144" s="59"/>
    </row>
    <row r="145" spans="2:8" ht="15.75">
      <c r="B145" s="56"/>
      <c r="C145" s="40"/>
      <c r="D145" s="51" t="s">
        <v>185</v>
      </c>
      <c r="E145" s="6"/>
      <c r="F145" s="36"/>
      <c r="G145" s="227"/>
      <c r="H145" s="59"/>
    </row>
    <row r="146" spans="2:8" ht="15.75">
      <c r="B146" s="56"/>
      <c r="C146" s="40"/>
      <c r="D146" s="51" t="s">
        <v>186</v>
      </c>
      <c r="E146" s="6"/>
      <c r="F146" s="36"/>
      <c r="G146" s="227"/>
      <c r="H146" s="59"/>
    </row>
    <row r="147" spans="2:8" ht="15.75">
      <c r="B147" s="56"/>
      <c r="C147" s="40"/>
      <c r="D147" s="51" t="s">
        <v>187</v>
      </c>
      <c r="E147" s="6"/>
      <c r="F147" s="36"/>
      <c r="G147" s="227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227">
        <v>145200</v>
      </c>
      <c r="H148" s="59">
        <f t="shared" si="1"/>
        <v>435600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227">
        <v>212300.00000000003</v>
      </c>
      <c r="H149" s="59">
        <f t="shared" si="1"/>
        <v>636900.00000000012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227">
        <v>173250</v>
      </c>
      <c r="H150" s="59">
        <f t="shared" si="1"/>
        <v>693000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>
        <f>+'[17] Ruko 2 Lantai Kombinasi'!$G117</f>
        <v>29000</v>
      </c>
      <c r="H152" s="59">
        <f t="shared" si="1"/>
        <v>1233073.6200000001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>
        <f>+'[17] Ruko 2 Lantai Kombinasi'!$G119</f>
        <v>31500</v>
      </c>
      <c r="H154" s="59">
        <f t="shared" si="1"/>
        <v>20080.305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>
        <f>+'[17] Ruko 2 Lantai Kombinasi'!$G120</f>
        <v>34000</v>
      </c>
      <c r="H155" s="59">
        <f t="shared" si="1"/>
        <v>2425232.5799999996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>
        <f>+'[17] Ruko 2 Lantai Kombinasi'!$G121</f>
        <v>60000</v>
      </c>
      <c r="H156" s="59">
        <f t="shared" si="1"/>
        <v>6562953.0000000009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>
        <f>+'[17] Ruko 2 Lantai Kombinasi'!$G122</f>
        <v>80000</v>
      </c>
      <c r="H157" s="59">
        <f t="shared" si="1"/>
        <v>1249200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>
        <f>+'[17] Ruko 2 Lantai Kombinasi'!$G123</f>
        <v>186000</v>
      </c>
      <c r="H158" s="59">
        <f t="shared" si="1"/>
        <v>186000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>
        <f>+'[17] Ruko 2 Lantai Kombinasi'!$G124</f>
        <v>221000</v>
      </c>
      <c r="H159" s="59">
        <f t="shared" si="1"/>
        <v>442000</v>
      </c>
    </row>
    <row r="160" spans="2:8" ht="15.75">
      <c r="B160" s="105" t="s">
        <v>14</v>
      </c>
      <c r="C160" s="85" t="s">
        <v>264</v>
      </c>
      <c r="D160" s="166" t="s">
        <v>304</v>
      </c>
      <c r="E160" s="86" t="s">
        <v>50</v>
      </c>
      <c r="F160" s="87">
        <v>1</v>
      </c>
      <c r="G160" s="37">
        <f>+'[17] Ruko 2 Lantai Kombinasi'!$G125</f>
        <v>350000</v>
      </c>
      <c r="H160" s="104">
        <f t="shared" si="1"/>
        <v>350000</v>
      </c>
    </row>
    <row r="161" spans="2:8" ht="15.75">
      <c r="B161" s="39"/>
      <c r="C161" s="40"/>
      <c r="D161" s="51"/>
      <c r="E161" s="6"/>
      <c r="F161" s="182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43577914.527999997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221">
        <v>200000</v>
      </c>
      <c r="H164" s="59">
        <f t="shared" si="1"/>
        <v>8600000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221">
        <v>327983.0736</v>
      </c>
      <c r="H165" s="59">
        <f t="shared" si="1"/>
        <v>1311932.2944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221">
        <v>183182.85439999998</v>
      </c>
      <c r="H166" s="59">
        <f t="shared" ref="H166:H180" si="2">F166*G166</f>
        <v>2198194.2527999999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221">
        <v>234533.89439999999</v>
      </c>
      <c r="H167" s="59">
        <f t="shared" si="2"/>
        <v>234533.89439999999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221">
        <v>183182.85439999998</v>
      </c>
      <c r="H168" s="59">
        <f t="shared" si="2"/>
        <v>549548.56319999998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221">
        <v>183182.85439999998</v>
      </c>
      <c r="H169" s="59">
        <f t="shared" si="2"/>
        <v>549548.56319999998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221">
        <v>20338.240000000002</v>
      </c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221">
        <v>28354.560000000001</v>
      </c>
      <c r="H171" s="59">
        <f t="shared" si="2"/>
        <v>255191.04000000001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221">
        <v>22008.48</v>
      </c>
      <c r="H172" s="59">
        <f t="shared" si="2"/>
        <v>88033.919999999998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221">
        <v>27019.200000000001</v>
      </c>
      <c r="H173" s="59">
        <f t="shared" si="2"/>
        <v>324230.40000000002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221">
        <v>42567.200000000004</v>
      </c>
      <c r="H174" s="59">
        <f t="shared" si="2"/>
        <v>127701.6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221">
        <v>175000</v>
      </c>
      <c r="H175" s="59">
        <f t="shared" si="2"/>
        <v>175000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221">
        <v>1500000</v>
      </c>
      <c r="H176" s="59">
        <f t="shared" si="2"/>
        <v>1500000</v>
      </c>
    </row>
    <row r="177" spans="1:8" ht="15.75">
      <c r="A177" s="176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221">
        <v>1100000</v>
      </c>
      <c r="H177" s="59">
        <f t="shared" si="2"/>
        <v>3300000</v>
      </c>
    </row>
    <row r="178" spans="1:8" ht="15.75">
      <c r="A178" s="176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221">
        <v>364000</v>
      </c>
      <c r="H178" s="59">
        <f t="shared" si="2"/>
        <v>364000</v>
      </c>
    </row>
    <row r="179" spans="1:8" ht="15.75">
      <c r="A179" s="176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221">
        <v>3000000</v>
      </c>
      <c r="H179" s="59">
        <f t="shared" si="2"/>
        <v>18000000</v>
      </c>
    </row>
    <row r="180" spans="1:8" ht="15.75">
      <c r="A180" s="176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221">
        <v>2000000</v>
      </c>
      <c r="H180" s="59">
        <f t="shared" si="2"/>
        <v>6000000</v>
      </c>
    </row>
    <row r="181" spans="1:8" ht="15.75">
      <c r="A181" s="176"/>
      <c r="B181" s="39"/>
      <c r="C181" s="40"/>
      <c r="D181" s="51"/>
      <c r="E181" s="6"/>
      <c r="F181" s="36"/>
      <c r="G181" s="37"/>
      <c r="H181" s="59"/>
    </row>
    <row r="182" spans="1:8" ht="15.75">
      <c r="A182" s="176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SUM(H183:H193)</f>
        <v>38268719.029629998</v>
      </c>
    </row>
    <row r="183" spans="1:8" ht="15.75" customHeight="1">
      <c r="A183" s="176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221">
        <v>2823600</v>
      </c>
      <c r="H183" s="59">
        <f t="shared" ref="H183:H195" si="3">F183*G183</f>
        <v>2823600</v>
      </c>
    </row>
    <row r="184" spans="1:8" ht="15.75" customHeight="1">
      <c r="A184" s="176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221">
        <v>1933880</v>
      </c>
      <c r="H184" s="59">
        <f t="shared" si="3"/>
        <v>1933880</v>
      </c>
    </row>
    <row r="185" spans="1:8" ht="15.75" customHeight="1">
      <c r="A185" s="176"/>
      <c r="B185" s="39">
        <v>3</v>
      </c>
      <c r="C185" s="40" t="s">
        <v>316</v>
      </c>
      <c r="D185" s="51" t="s">
        <v>317</v>
      </c>
      <c r="E185" s="6" t="s">
        <v>9</v>
      </c>
      <c r="F185" s="36">
        <v>26.977</v>
      </c>
      <c r="G185" s="221">
        <v>650000</v>
      </c>
      <c r="H185" s="59">
        <f t="shared" si="3"/>
        <v>17535050</v>
      </c>
    </row>
    <row r="186" spans="1:8" ht="15.75" customHeight="1">
      <c r="A186" s="176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221">
        <v>65000</v>
      </c>
      <c r="H186" s="59">
        <f t="shared" si="3"/>
        <v>1988940.3299999998</v>
      </c>
    </row>
    <row r="187" spans="1:8" ht="15.75" customHeight="1">
      <c r="A187" s="176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221">
        <v>55000</v>
      </c>
      <c r="H187" s="59">
        <f t="shared" si="3"/>
        <v>457576.19962999999</v>
      </c>
    </row>
    <row r="188" spans="1:8" ht="15.75" customHeight="1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221">
        <v>600000</v>
      </c>
      <c r="H188" s="59">
        <f t="shared" si="3"/>
        <v>1800000</v>
      </c>
    </row>
    <row r="189" spans="1:8" ht="15.75" customHeight="1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221">
        <v>30250.000000000004</v>
      </c>
      <c r="H189" s="59">
        <f t="shared" si="3"/>
        <v>3348372.5000000005</v>
      </c>
    </row>
    <row r="190" spans="1:8" ht="15.75" customHeight="1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221">
        <v>3500000</v>
      </c>
      <c r="H190" s="59">
        <f t="shared" si="3"/>
        <v>3500000</v>
      </c>
    </row>
    <row r="191" spans="1:8" ht="15.75" customHeight="1">
      <c r="A191" s="7"/>
      <c r="B191" s="50">
        <v>9</v>
      </c>
      <c r="C191" s="51" t="s">
        <v>133</v>
      </c>
      <c r="D191" s="54" t="s">
        <v>303</v>
      </c>
      <c r="E191" s="52" t="s">
        <v>47</v>
      </c>
      <c r="F191" s="61">
        <v>1</v>
      </c>
      <c r="G191" s="221">
        <v>3500000</v>
      </c>
      <c r="H191" s="59">
        <f t="shared" si="3"/>
        <v>3500000</v>
      </c>
    </row>
    <row r="192" spans="1:8" ht="15.75" customHeight="1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221">
        <v>65000</v>
      </c>
      <c r="H192" s="59">
        <f t="shared" si="3"/>
        <v>284050</v>
      </c>
    </row>
    <row r="193" spans="1:8" ht="15.75" customHeight="1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221">
        <v>192500.00000000003</v>
      </c>
      <c r="H193" s="59">
        <f t="shared" si="3"/>
        <v>1097250.0000000002</v>
      </c>
    </row>
    <row r="194" spans="1:8" ht="15.75" customHeight="1">
      <c r="A194" s="7"/>
      <c r="B194" s="211">
        <v>12</v>
      </c>
      <c r="C194" s="166" t="s">
        <v>306</v>
      </c>
      <c r="D194" s="157" t="s">
        <v>318</v>
      </c>
      <c r="E194" s="167" t="s">
        <v>309</v>
      </c>
      <c r="F194" s="212">
        <v>1</v>
      </c>
      <c r="G194" s="221">
        <v>4000000</v>
      </c>
      <c r="H194" s="59">
        <f t="shared" si="3"/>
        <v>4000000</v>
      </c>
    </row>
    <row r="195" spans="1:8" ht="15.75" customHeight="1">
      <c r="A195" s="7"/>
      <c r="B195" s="50">
        <v>13</v>
      </c>
      <c r="C195" s="51" t="s">
        <v>308</v>
      </c>
      <c r="D195" s="51" t="s">
        <v>176</v>
      </c>
      <c r="E195" s="52" t="s">
        <v>9</v>
      </c>
      <c r="F195" s="61">
        <f>9.89-0.6</f>
        <v>9.2900000000000009</v>
      </c>
      <c r="G195" s="133">
        <v>650000</v>
      </c>
      <c r="H195" s="59">
        <f t="shared" si="3"/>
        <v>6038500.0000000009</v>
      </c>
    </row>
    <row r="196" spans="1:8" ht="15.75">
      <c r="B196" s="187"/>
      <c r="C196" s="45"/>
      <c r="D196" s="131"/>
      <c r="E196" s="45"/>
      <c r="F196" s="45"/>
      <c r="G196" s="64"/>
      <c r="H196" s="59"/>
    </row>
    <row r="197" spans="1:8" ht="15.75">
      <c r="B197" s="187"/>
      <c r="C197" s="45"/>
      <c r="D197" s="81"/>
      <c r="E197" s="65"/>
      <c r="F197" s="65"/>
      <c r="G197" s="60" t="s">
        <v>200</v>
      </c>
      <c r="H197" s="217">
        <f>SUM(H8:H196)/2</f>
        <v>617315691.93672895</v>
      </c>
    </row>
    <row r="198" spans="1:8" ht="15.75">
      <c r="B198" s="187"/>
      <c r="C198" s="45"/>
      <c r="D198" s="81"/>
      <c r="E198" s="65"/>
      <c r="F198" s="65"/>
      <c r="G198" s="60" t="s">
        <v>201</v>
      </c>
      <c r="H198" s="66">
        <f>ROUNDDOWN(H197,-5)</f>
        <v>617300000</v>
      </c>
    </row>
    <row r="199" spans="1:8" ht="15.75">
      <c r="B199" s="187"/>
      <c r="C199" s="45"/>
      <c r="D199" s="81"/>
      <c r="E199" s="65"/>
      <c r="F199" s="65"/>
      <c r="G199" s="60" t="s">
        <v>150</v>
      </c>
      <c r="H199" s="66">
        <f>H198</f>
        <v>617300000</v>
      </c>
    </row>
    <row r="200" spans="1:8" ht="15.75">
      <c r="B200" s="187"/>
      <c r="C200" s="45"/>
      <c r="D200" s="81"/>
      <c r="E200" s="65"/>
      <c r="F200" s="65"/>
      <c r="G200" s="60" t="s">
        <v>202</v>
      </c>
      <c r="H200" s="66">
        <f>H199*0.1</f>
        <v>61730000</v>
      </c>
    </row>
    <row r="201" spans="1:8" ht="16.5" thickBot="1">
      <c r="B201" s="188"/>
      <c r="C201" s="189"/>
      <c r="D201" s="82"/>
      <c r="E201" s="68"/>
      <c r="F201" s="68"/>
      <c r="G201" s="67" t="s">
        <v>203</v>
      </c>
      <c r="H201" s="69">
        <f>H199+H200</f>
        <v>679030000</v>
      </c>
    </row>
    <row r="202" spans="1:8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184"/>
  <sheetViews>
    <sheetView view="pageBreakPreview" topLeftCell="B156" zoomScale="70" zoomScaleNormal="85" zoomScaleSheetLayoutView="70" workbookViewId="0">
      <pane xSplit="2" topLeftCell="E1" activePane="topRight" state="frozen"/>
      <selection activeCell="B1" sqref="B1"/>
      <selection pane="topRight" activeCell="K171" sqref="K171"/>
    </sheetView>
  </sheetViews>
  <sheetFormatPr defaultRowHeight="15"/>
  <cols>
    <col min="1" max="1" width="5" style="179" customWidth="1"/>
    <col min="2" max="2" width="9.140625" style="193"/>
    <col min="3" max="3" width="36" style="193" customWidth="1"/>
    <col min="4" max="4" width="71.28515625" style="193" hidden="1" customWidth="1"/>
    <col min="5" max="5" width="9.85546875" style="193" customWidth="1"/>
    <col min="6" max="6" width="12" style="193" bestFit="1" customWidth="1"/>
    <col min="7" max="8" width="21.5703125" style="89" customWidth="1"/>
    <col min="9" max="9" width="9.140625" style="179"/>
    <col min="10" max="10" width="14" style="179" customWidth="1"/>
    <col min="11" max="16384" width="9.140625" style="179"/>
  </cols>
  <sheetData>
    <row r="2" spans="2:8" ht="15.75">
      <c r="B2" s="88" t="s">
        <v>0</v>
      </c>
      <c r="C2" s="191"/>
      <c r="D2" s="192"/>
      <c r="E2" s="192"/>
    </row>
    <row r="3" spans="2:8" ht="15.75">
      <c r="B3" s="88" t="s">
        <v>266</v>
      </c>
      <c r="C3" s="191"/>
      <c r="D3" s="192"/>
      <c r="E3" s="192"/>
    </row>
    <row r="4" spans="2:8" ht="15.75">
      <c r="B4" s="88" t="s">
        <v>1</v>
      </c>
      <c r="C4" s="191"/>
      <c r="D4" s="192"/>
      <c r="E4" s="254" t="s">
        <v>268</v>
      </c>
      <c r="F4" s="254"/>
      <c r="G4" s="254"/>
      <c r="H4" s="254"/>
    </row>
    <row r="5" spans="2:8" ht="15.75" thickBot="1">
      <c r="B5" s="192"/>
      <c r="C5" s="192"/>
      <c r="D5" s="192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/>
    </row>
    <row r="9" spans="2:8">
      <c r="B9" s="103">
        <v>1</v>
      </c>
      <c r="C9" s="85" t="s">
        <v>8</v>
      </c>
      <c r="D9" s="85"/>
      <c r="E9" s="86" t="s">
        <v>9</v>
      </c>
      <c r="F9" s="87">
        <v>43</v>
      </c>
      <c r="G9" s="222">
        <v>22000</v>
      </c>
      <c r="H9" s="104">
        <f>F9*G9</f>
        <v>946000</v>
      </c>
    </row>
    <row r="10" spans="2:8">
      <c r="B10" s="103">
        <v>2</v>
      </c>
      <c r="C10" s="85" t="s">
        <v>10</v>
      </c>
      <c r="D10" s="85"/>
      <c r="E10" s="86" t="s">
        <v>11</v>
      </c>
      <c r="F10" s="87">
        <v>1</v>
      </c>
      <c r="G10" s="222">
        <v>1500000</v>
      </c>
      <c r="H10" s="104">
        <f t="shared" ref="H10:H82" si="0">F10*G10</f>
        <v>1500000</v>
      </c>
    </row>
    <row r="11" spans="2:8">
      <c r="B11" s="103">
        <v>3</v>
      </c>
      <c r="C11" s="85" t="s">
        <v>12</v>
      </c>
      <c r="D11" s="85"/>
      <c r="E11" s="86" t="s">
        <v>11</v>
      </c>
      <c r="F11" s="87">
        <v>1</v>
      </c>
      <c r="G11" s="222">
        <v>1000000</v>
      </c>
      <c r="H11" s="104">
        <f t="shared" si="0"/>
        <v>1000000</v>
      </c>
    </row>
    <row r="12" spans="2:8">
      <c r="B12" s="103">
        <v>4</v>
      </c>
      <c r="C12" s="85" t="s">
        <v>13</v>
      </c>
      <c r="D12" s="85"/>
      <c r="E12" s="86" t="s">
        <v>11</v>
      </c>
      <c r="F12" s="87">
        <v>1</v>
      </c>
      <c r="G12" s="222">
        <v>850000</v>
      </c>
      <c r="H12" s="104">
        <f t="shared" si="0"/>
        <v>850000</v>
      </c>
    </row>
    <row r="13" spans="2:8">
      <c r="B13" s="103">
        <v>5</v>
      </c>
      <c r="C13" s="85" t="s">
        <v>87</v>
      </c>
      <c r="D13" s="85"/>
      <c r="E13" s="86"/>
      <c r="F13" s="87"/>
      <c r="G13" s="222"/>
      <c r="H13" s="104">
        <f t="shared" si="0"/>
        <v>0</v>
      </c>
    </row>
    <row r="14" spans="2:8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222">
        <v>9900</v>
      </c>
      <c r="H14" s="104">
        <f t="shared" si="0"/>
        <v>1544400</v>
      </c>
    </row>
    <row r="15" spans="2:8">
      <c r="B15" s="103"/>
      <c r="C15" s="85"/>
      <c r="D15" s="85"/>
      <c r="E15" s="86"/>
      <c r="F15" s="87"/>
      <c r="G15" s="222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222"/>
      <c r="H16" s="104">
        <f t="shared" si="0"/>
        <v>0</v>
      </c>
    </row>
    <row r="17" spans="2:8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222">
        <f>'Ruko 3 Lantai Hook'!G17</f>
        <v>50000</v>
      </c>
      <c r="H17" s="104">
        <f t="shared" si="0"/>
        <v>483619.22000000003</v>
      </c>
    </row>
    <row r="18" spans="2:8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222">
        <f>'Ruko 3 Lantai Hook'!G18</f>
        <v>27500</v>
      </c>
      <c r="H18" s="104">
        <f t="shared" si="0"/>
        <v>581610.97499999998</v>
      </c>
    </row>
    <row r="19" spans="2:8">
      <c r="B19" s="103">
        <v>3</v>
      </c>
      <c r="C19" s="53" t="s">
        <v>20</v>
      </c>
      <c r="D19" s="194"/>
      <c r="E19" s="86" t="s">
        <v>19</v>
      </c>
      <c r="F19" s="107">
        <v>4.4486692000000003</v>
      </c>
      <c r="G19" s="222">
        <f>'Ruko 3 Lantai Hook'!G19</f>
        <v>27500</v>
      </c>
      <c r="H19" s="104">
        <f t="shared" si="0"/>
        <v>122338.40300000001</v>
      </c>
    </row>
    <row r="20" spans="2:8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222">
        <f>'Ruko 3 Lantai Hook'!G21</f>
        <v>641202.34285714291</v>
      </c>
      <c r="H20" s="104">
        <f t="shared" si="0"/>
        <v>313153.34973534866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222">
        <f>'Ruko 3 Lantai Hook'!G22</f>
        <v>231000</v>
      </c>
      <c r="H21" s="104">
        <f t="shared" si="0"/>
        <v>0</v>
      </c>
    </row>
    <row r="22" spans="2:8">
      <c r="B22" s="103"/>
      <c r="C22" s="85"/>
      <c r="D22" s="85"/>
      <c r="E22" s="86"/>
      <c r="F22" s="87"/>
      <c r="G22" s="222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222"/>
      <c r="H23" s="104">
        <f t="shared" si="0"/>
        <v>0</v>
      </c>
    </row>
    <row r="24" spans="2:8">
      <c r="B24" s="103">
        <v>1</v>
      </c>
      <c r="C24" s="85" t="s">
        <v>90</v>
      </c>
      <c r="D24" s="85"/>
      <c r="E24" s="86" t="s">
        <v>72</v>
      </c>
      <c r="F24" s="107">
        <v>10</v>
      </c>
      <c r="G24" s="222">
        <f>'Ruko 3 Lantai Hook'!G25</f>
        <v>37500</v>
      </c>
      <c r="H24" s="104">
        <f t="shared" si="0"/>
        <v>375000</v>
      </c>
    </row>
    <row r="25" spans="2:8">
      <c r="B25" s="103"/>
      <c r="C25" s="85"/>
      <c r="D25" s="85"/>
      <c r="E25" s="86"/>
      <c r="F25" s="87"/>
      <c r="G25" s="222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222"/>
      <c r="H26" s="104">
        <f t="shared" si="0"/>
        <v>0</v>
      </c>
    </row>
    <row r="27" spans="2:8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>
        <f>+'Ruko 3 Lantai Hook'!G29</f>
        <v>3570000</v>
      </c>
      <c r="H27" s="104">
        <f t="shared" si="0"/>
        <v>12599601</v>
      </c>
    </row>
    <row r="28" spans="2:8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>
        <f>+'Ruko 3 Lantai Hook'!G35</f>
        <v>3090000</v>
      </c>
      <c r="H28" s="104">
        <f t="shared" si="0"/>
        <v>5235742.9679999994</v>
      </c>
    </row>
    <row r="29" spans="2:8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>
        <f>+'Ruko 3 Lantai Hook'!G39</f>
        <v>5900000</v>
      </c>
      <c r="H29" s="104">
        <f t="shared" si="0"/>
        <v>53315350</v>
      </c>
    </row>
    <row r="30" spans="2:8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>
        <f>+'Ruko 3 Lantai Hook'!G50</f>
        <v>5000000</v>
      </c>
      <c r="H30" s="104">
        <f t="shared" si="0"/>
        <v>19260000</v>
      </c>
    </row>
    <row r="31" spans="2:8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>
        <f>'Ruko 3 Lantai Hook'!G50</f>
        <v>5000000</v>
      </c>
      <c r="H31" s="104">
        <f t="shared" si="0"/>
        <v>4893750</v>
      </c>
    </row>
    <row r="32" spans="2:8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>
        <f>'Ruko 3 Lantai Hook'!G51</f>
        <v>4870000</v>
      </c>
      <c r="H32" s="104">
        <f t="shared" si="0"/>
        <v>31718310</v>
      </c>
    </row>
    <row r="33" spans="2:10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>
        <f>'Ruko 3 Lantai Hook'!G56</f>
        <v>4370000</v>
      </c>
      <c r="H33" s="104">
        <f t="shared" si="0"/>
        <v>0</v>
      </c>
    </row>
    <row r="34" spans="2:10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>
        <f>'Ruko 3 Lantai Hook'!G57</f>
        <v>4900000</v>
      </c>
      <c r="H34" s="104">
        <f t="shared" si="0"/>
        <v>14063000</v>
      </c>
    </row>
    <row r="35" spans="2:10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222">
        <v>2330000</v>
      </c>
      <c r="H35" s="104">
        <f t="shared" si="0"/>
        <v>12162600</v>
      </c>
    </row>
    <row r="36" spans="2:10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222">
        <v>3370000</v>
      </c>
      <c r="H36" s="104">
        <f t="shared" si="0"/>
        <v>20056218</v>
      </c>
    </row>
    <row r="37" spans="2:10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75">
        <f>G36</f>
        <v>3370000</v>
      </c>
      <c r="H37" s="104">
        <f t="shared" si="0"/>
        <v>1504287.1199999999</v>
      </c>
    </row>
    <row r="38" spans="2:10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75">
        <f t="shared" ref="G38:G41" si="1">G37</f>
        <v>3370000</v>
      </c>
      <c r="H38" s="104">
        <f t="shared" si="0"/>
        <v>19263796.199999999</v>
      </c>
    </row>
    <row r="39" spans="2:10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75">
        <f t="shared" si="1"/>
        <v>3370000</v>
      </c>
      <c r="H39" s="104">
        <f t="shared" si="0"/>
        <v>1504246.68</v>
      </c>
    </row>
    <row r="40" spans="2:10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75">
        <f t="shared" si="1"/>
        <v>3370000</v>
      </c>
      <c r="H40" s="104">
        <f t="shared" si="0"/>
        <v>1587027.36</v>
      </c>
    </row>
    <row r="41" spans="2:10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75">
        <f t="shared" si="1"/>
        <v>3370000</v>
      </c>
      <c r="H41" s="104">
        <f t="shared" si="0"/>
        <v>4989689.4000000004</v>
      </c>
    </row>
    <row r="42" spans="2:10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>
        <f>+'Ruko 3 Lantai Hook'!G59</f>
        <v>3680000</v>
      </c>
      <c r="H42" s="104">
        <f t="shared" si="0"/>
        <v>7875200</v>
      </c>
    </row>
    <row r="43" spans="2:10" ht="4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222">
        <v>5000000</v>
      </c>
      <c r="H43" s="104">
        <f t="shared" si="0"/>
        <v>1912500</v>
      </c>
    </row>
    <row r="44" spans="2:10">
      <c r="B44" s="103">
        <v>11</v>
      </c>
      <c r="C44" s="85" t="s">
        <v>249</v>
      </c>
      <c r="D44" s="108"/>
      <c r="E44" s="86" t="s">
        <v>19</v>
      </c>
      <c r="F44" s="87">
        <v>8.1692307692307703E-2</v>
      </c>
      <c r="G44" s="222">
        <v>4870000</v>
      </c>
      <c r="H44" s="104">
        <f t="shared" si="0"/>
        <v>397841.5384615385</v>
      </c>
    </row>
    <row r="45" spans="2:10">
      <c r="B45" s="103"/>
      <c r="C45" s="85"/>
      <c r="D45" s="85"/>
      <c r="E45" s="86"/>
      <c r="F45" s="87"/>
      <c r="G45" s="75"/>
      <c r="H45" s="104">
        <f t="shared" si="0"/>
        <v>0</v>
      </c>
    </row>
    <row r="46" spans="2:10" ht="15.75">
      <c r="B46" s="100" t="s">
        <v>28</v>
      </c>
      <c r="C46" s="106" t="s">
        <v>29</v>
      </c>
      <c r="D46" s="106"/>
      <c r="E46" s="86"/>
      <c r="F46" s="87"/>
      <c r="G46" s="75"/>
      <c r="H46" s="104">
        <f t="shared" si="0"/>
        <v>0</v>
      </c>
    </row>
    <row r="47" spans="2:10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</row>
    <row r="48" spans="2:10" ht="30">
      <c r="B48" s="103">
        <v>1</v>
      </c>
      <c r="C48" s="85" t="s">
        <v>100</v>
      </c>
      <c r="D48" s="157" t="s">
        <v>312</v>
      </c>
      <c r="E48" s="86" t="s">
        <v>15</v>
      </c>
      <c r="F48" s="87">
        <v>4.5</v>
      </c>
      <c r="G48" s="75">
        <f>+'Ruko 3 Lantai Hook'!G63</f>
        <v>208000</v>
      </c>
      <c r="H48" s="104">
        <f t="shared" si="0"/>
        <v>936000</v>
      </c>
      <c r="J48" s="224"/>
    </row>
    <row r="49" spans="2:10">
      <c r="B49" s="103">
        <v>2</v>
      </c>
      <c r="C49" s="85" t="s">
        <v>101</v>
      </c>
      <c r="D49" s="154"/>
      <c r="E49" s="86"/>
      <c r="F49" s="87"/>
      <c r="G49" s="75">
        <f>+'Ruko 3 Lantai Hook'!G64</f>
        <v>0</v>
      </c>
      <c r="H49" s="104">
        <f t="shared" si="0"/>
        <v>0</v>
      </c>
      <c r="J49" s="224"/>
    </row>
    <row r="50" spans="2:10">
      <c r="B50" s="103">
        <v>3</v>
      </c>
      <c r="C50" s="85" t="s">
        <v>102</v>
      </c>
      <c r="D50" s="154" t="s">
        <v>166</v>
      </c>
      <c r="E50" s="86" t="s">
        <v>15</v>
      </c>
      <c r="F50" s="87">
        <v>54.985378867000001</v>
      </c>
      <c r="G50" s="75">
        <f>+'Ruko 3 Lantai Hook'!G65</f>
        <v>268000</v>
      </c>
      <c r="H50" s="104">
        <f t="shared" si="0"/>
        <v>14736081.536356</v>
      </c>
      <c r="J50" s="224"/>
    </row>
    <row r="51" spans="2:10">
      <c r="B51" s="103">
        <v>4</v>
      </c>
      <c r="C51" s="85" t="s">
        <v>103</v>
      </c>
      <c r="D51" s="154" t="s">
        <v>314</v>
      </c>
      <c r="E51" s="86" t="s">
        <v>15</v>
      </c>
      <c r="F51" s="87">
        <v>2.7731172659999999</v>
      </c>
      <c r="G51" s="75">
        <f>+'Ruko 3 Lantai Hook'!G66</f>
        <v>219800.00000000003</v>
      </c>
      <c r="H51" s="104">
        <f t="shared" si="0"/>
        <v>609531.17506680009</v>
      </c>
      <c r="J51" s="224"/>
    </row>
    <row r="52" spans="2:10">
      <c r="B52" s="103">
        <v>5</v>
      </c>
      <c r="C52" s="85" t="s">
        <v>104</v>
      </c>
      <c r="D52" s="154" t="s">
        <v>166</v>
      </c>
      <c r="E52" s="86" t="s">
        <v>15</v>
      </c>
      <c r="F52" s="87">
        <v>9.5839976869000019</v>
      </c>
      <c r="G52" s="75">
        <f>+'Ruko 3 Lantai Hook'!G67</f>
        <v>268000</v>
      </c>
      <c r="H52" s="104">
        <f t="shared" si="0"/>
        <v>2568511.3800892006</v>
      </c>
      <c r="J52" s="224"/>
    </row>
    <row r="53" spans="2:10" ht="30">
      <c r="B53" s="103">
        <v>6</v>
      </c>
      <c r="C53" s="85" t="s">
        <v>261</v>
      </c>
      <c r="D53" s="157" t="s">
        <v>313</v>
      </c>
      <c r="E53" s="86" t="s">
        <v>9</v>
      </c>
      <c r="F53" s="87">
        <v>7.7</v>
      </c>
      <c r="G53" s="75">
        <f>+'Ruko 3 Lantai Hook'!G68</f>
        <v>26000</v>
      </c>
      <c r="H53" s="104">
        <f t="shared" si="0"/>
        <v>200200</v>
      </c>
      <c r="J53" s="224"/>
    </row>
    <row r="54" spans="2:10" ht="30">
      <c r="B54" s="103">
        <v>7</v>
      </c>
      <c r="C54" s="85" t="s">
        <v>262</v>
      </c>
      <c r="D54" s="157" t="s">
        <v>312</v>
      </c>
      <c r="E54" s="86" t="s">
        <v>15</v>
      </c>
      <c r="F54" s="87">
        <v>2.5499999999999998</v>
      </c>
      <c r="G54" s="75">
        <f>+'Ruko 3 Lantai Hook'!G69</f>
        <v>202000</v>
      </c>
      <c r="H54" s="104">
        <f t="shared" si="0"/>
        <v>515099.99999999994</v>
      </c>
      <c r="J54" s="224"/>
    </row>
    <row r="55" spans="2:10" ht="15.75">
      <c r="B55" s="100"/>
      <c r="C55" s="106" t="s">
        <v>105</v>
      </c>
      <c r="D55" s="155"/>
      <c r="E55" s="86"/>
      <c r="F55" s="87"/>
      <c r="G55" s="75"/>
      <c r="H55" s="104">
        <f t="shared" si="0"/>
        <v>0</v>
      </c>
      <c r="J55" s="224"/>
    </row>
    <row r="56" spans="2:10">
      <c r="B56" s="103">
        <v>1</v>
      </c>
      <c r="C56" s="85" t="s">
        <v>102</v>
      </c>
      <c r="D56" s="154" t="s">
        <v>166</v>
      </c>
      <c r="E56" s="86" t="s">
        <v>15</v>
      </c>
      <c r="F56" s="87">
        <v>54.879509729900001</v>
      </c>
      <c r="G56" s="75">
        <f>+'Ruko 3 Lantai Hook'!G71</f>
        <v>268000</v>
      </c>
      <c r="H56" s="104">
        <f t="shared" si="0"/>
        <v>14707708.6076132</v>
      </c>
      <c r="J56" s="224"/>
    </row>
    <row r="57" spans="2:10">
      <c r="B57" s="103">
        <v>2</v>
      </c>
      <c r="C57" s="85" t="s">
        <v>103</v>
      </c>
      <c r="D57" s="154" t="s">
        <v>314</v>
      </c>
      <c r="E57" s="86" t="s">
        <v>15</v>
      </c>
      <c r="F57" s="87">
        <v>2.7732250000000001</v>
      </c>
      <c r="G57" s="75">
        <f>+'Ruko 3 Lantai Hook'!G72</f>
        <v>219800.00000000003</v>
      </c>
      <c r="H57" s="104">
        <f t="shared" si="0"/>
        <v>609554.8550000001</v>
      </c>
      <c r="J57" s="224"/>
    </row>
    <row r="58" spans="2:10">
      <c r="B58" s="103">
        <v>3</v>
      </c>
      <c r="C58" s="53" t="s">
        <v>104</v>
      </c>
      <c r="D58" s="154" t="s">
        <v>166</v>
      </c>
      <c r="E58" s="86" t="s">
        <v>15</v>
      </c>
      <c r="F58" s="87">
        <v>7.9472750000000003</v>
      </c>
      <c r="G58" s="75">
        <f>+'Ruko 3 Lantai Hook'!G73</f>
        <v>268000</v>
      </c>
      <c r="H58" s="104">
        <f t="shared" si="0"/>
        <v>2129869.7000000002</v>
      </c>
      <c r="J58" s="224"/>
    </row>
    <row r="59" spans="2:10" ht="15.75">
      <c r="B59" s="110"/>
      <c r="C59" s="55" t="s">
        <v>137</v>
      </c>
      <c r="D59" s="163"/>
      <c r="E59" s="86"/>
      <c r="F59" s="87"/>
      <c r="G59" s="75"/>
      <c r="H59" s="104">
        <f t="shared" si="0"/>
        <v>0</v>
      </c>
      <c r="J59" s="224"/>
    </row>
    <row r="60" spans="2:10">
      <c r="B60" s="111">
        <v>1</v>
      </c>
      <c r="C60" s="53" t="s">
        <v>102</v>
      </c>
      <c r="D60" s="154" t="s">
        <v>166</v>
      </c>
      <c r="E60" s="86" t="s">
        <v>15</v>
      </c>
      <c r="F60" s="87">
        <v>55.757553000000001</v>
      </c>
      <c r="G60" s="75">
        <f>+'Ruko 3 Lantai Hook'!G71</f>
        <v>268000</v>
      </c>
      <c r="H60" s="104">
        <f t="shared" si="0"/>
        <v>14943024.204</v>
      </c>
      <c r="J60" s="224"/>
    </row>
    <row r="61" spans="2:10">
      <c r="B61" s="111">
        <v>2</v>
      </c>
      <c r="C61" s="53" t="s">
        <v>103</v>
      </c>
      <c r="D61" s="154" t="s">
        <v>314</v>
      </c>
      <c r="E61" s="86" t="s">
        <v>15</v>
      </c>
      <c r="F61" s="87">
        <v>2.7732250000000001</v>
      </c>
      <c r="G61" s="75">
        <f>+'Ruko 3 Lantai Hook'!G72</f>
        <v>219800.00000000003</v>
      </c>
      <c r="H61" s="104">
        <f t="shared" si="0"/>
        <v>609554.8550000001</v>
      </c>
      <c r="J61" s="224"/>
    </row>
    <row r="62" spans="2:10">
      <c r="B62" s="103"/>
      <c r="C62" s="85"/>
      <c r="D62" s="112"/>
      <c r="E62" s="86"/>
      <c r="F62" s="87"/>
      <c r="G62" s="75"/>
      <c r="H62" s="104">
        <f t="shared" si="0"/>
        <v>0</v>
      </c>
      <c r="J62" s="224"/>
    </row>
    <row r="63" spans="2:10" ht="15.75">
      <c r="B63" s="100" t="s">
        <v>30</v>
      </c>
      <c r="C63" s="106" t="s">
        <v>31</v>
      </c>
      <c r="D63" s="109"/>
      <c r="E63" s="86"/>
      <c r="F63" s="87"/>
      <c r="G63" s="75"/>
      <c r="H63" s="104">
        <f t="shared" si="0"/>
        <v>0</v>
      </c>
      <c r="J63" s="224"/>
    </row>
    <row r="64" spans="2:10" ht="15.75">
      <c r="B64" s="100"/>
      <c r="C64" s="106" t="s">
        <v>99</v>
      </c>
      <c r="D64" s="109"/>
      <c r="E64" s="86"/>
      <c r="F64" s="87"/>
      <c r="G64" s="75"/>
      <c r="H64" s="104">
        <f t="shared" si="0"/>
        <v>0</v>
      </c>
      <c r="J64" s="224"/>
    </row>
    <row r="65" spans="2:10">
      <c r="B65" s="103">
        <v>1</v>
      </c>
      <c r="C65" s="85" t="s">
        <v>103</v>
      </c>
      <c r="D65" s="154" t="s">
        <v>315</v>
      </c>
      <c r="E65" s="86" t="s">
        <v>15</v>
      </c>
      <c r="F65" s="87">
        <v>11.807600000000001</v>
      </c>
      <c r="G65" s="75">
        <f>+'Ruko 3 Lantai Hook'!G80</f>
        <v>241800.00000000003</v>
      </c>
      <c r="H65" s="104">
        <f t="shared" si="0"/>
        <v>2855077.6800000006</v>
      </c>
      <c r="J65" s="224"/>
    </row>
    <row r="66" spans="2:10">
      <c r="B66" s="103">
        <v>2</v>
      </c>
      <c r="C66" s="85" t="s">
        <v>106</v>
      </c>
      <c r="D66" s="154" t="s">
        <v>167</v>
      </c>
      <c r="E66" s="86" t="s">
        <v>15</v>
      </c>
      <c r="F66" s="87">
        <v>29.47</v>
      </c>
      <c r="G66" s="75">
        <f>+'Ruko 3 Lantai Hook'!G81</f>
        <v>25000</v>
      </c>
      <c r="H66" s="104">
        <f t="shared" si="0"/>
        <v>736750</v>
      </c>
      <c r="J66" s="224"/>
    </row>
    <row r="67" spans="2:10" ht="15.75">
      <c r="B67" s="100"/>
      <c r="C67" s="106" t="s">
        <v>105</v>
      </c>
      <c r="D67" s="155"/>
      <c r="E67" s="86"/>
      <c r="F67" s="87"/>
      <c r="G67" s="75"/>
      <c r="H67" s="104">
        <f t="shared" si="0"/>
        <v>0</v>
      </c>
      <c r="J67" s="224"/>
    </row>
    <row r="68" spans="2:10">
      <c r="B68" s="103">
        <v>1</v>
      </c>
      <c r="C68" s="85" t="s">
        <v>103</v>
      </c>
      <c r="D68" s="154" t="s">
        <v>315</v>
      </c>
      <c r="E68" s="86" t="s">
        <v>15</v>
      </c>
      <c r="F68" s="87">
        <v>11.807600000000001</v>
      </c>
      <c r="G68" s="75">
        <f>+'Ruko 3 Lantai Hook'!G83</f>
        <v>241800.00000000003</v>
      </c>
      <c r="H68" s="104">
        <f t="shared" si="0"/>
        <v>2855077.6800000006</v>
      </c>
      <c r="J68" s="224"/>
    </row>
    <row r="69" spans="2:10">
      <c r="B69" s="103">
        <v>2</v>
      </c>
      <c r="C69" s="85" t="s">
        <v>106</v>
      </c>
      <c r="D69" s="154" t="s">
        <v>167</v>
      </c>
      <c r="E69" s="86" t="s">
        <v>15</v>
      </c>
      <c r="F69" s="87">
        <v>30.337</v>
      </c>
      <c r="G69" s="75">
        <f>+'Ruko 3 Lantai Hook'!G84</f>
        <v>25000</v>
      </c>
      <c r="H69" s="104">
        <f t="shared" si="0"/>
        <v>758425</v>
      </c>
      <c r="J69" s="224"/>
    </row>
    <row r="70" spans="2:10" ht="15.75">
      <c r="B70" s="100"/>
      <c r="C70" s="106" t="s">
        <v>137</v>
      </c>
      <c r="D70" s="155"/>
      <c r="E70" s="86"/>
      <c r="F70" s="87"/>
      <c r="G70" s="75"/>
      <c r="H70" s="104">
        <f t="shared" si="0"/>
        <v>0</v>
      </c>
      <c r="J70" s="224"/>
    </row>
    <row r="71" spans="2:10">
      <c r="B71" s="103">
        <v>1</v>
      </c>
      <c r="C71" s="85" t="s">
        <v>103</v>
      </c>
      <c r="D71" s="154" t="s">
        <v>315</v>
      </c>
      <c r="E71" s="86" t="s">
        <v>15</v>
      </c>
      <c r="F71" s="87">
        <v>11.807600000000001</v>
      </c>
      <c r="G71" s="75">
        <f>+'Ruko 3 Lantai Hook'!G86</f>
        <v>241800.00000000003</v>
      </c>
      <c r="H71" s="104">
        <f t="shared" si="0"/>
        <v>2855077.6800000006</v>
      </c>
      <c r="J71" s="224"/>
    </row>
    <row r="72" spans="2:10">
      <c r="B72" s="103">
        <v>2</v>
      </c>
      <c r="C72" s="85" t="s">
        <v>106</v>
      </c>
      <c r="D72" s="154" t="s">
        <v>167</v>
      </c>
      <c r="E72" s="86" t="s">
        <v>15</v>
      </c>
      <c r="F72" s="87">
        <v>32.529000000000003</v>
      </c>
      <c r="G72" s="75">
        <f>+'Ruko 3 Lantai Hook'!G87</f>
        <v>25000</v>
      </c>
      <c r="H72" s="104">
        <f t="shared" si="0"/>
        <v>813225.00000000012</v>
      </c>
    </row>
    <row r="73" spans="2:10">
      <c r="B73" s="103"/>
      <c r="C73" s="85"/>
      <c r="D73" s="112"/>
      <c r="E73" s="86"/>
      <c r="F73" s="87"/>
      <c r="G73" s="75"/>
      <c r="H73" s="104">
        <f t="shared" si="0"/>
        <v>0</v>
      </c>
    </row>
    <row r="74" spans="2:10">
      <c r="B74" s="103"/>
      <c r="C74" s="85"/>
      <c r="D74" s="112"/>
      <c r="E74" s="86"/>
      <c r="F74" s="87"/>
      <c r="G74" s="75"/>
      <c r="H74" s="104">
        <f t="shared" si="0"/>
        <v>0</v>
      </c>
    </row>
    <row r="75" spans="2:10">
      <c r="B75" s="103"/>
      <c r="C75" s="85"/>
      <c r="D75" s="85"/>
      <c r="E75" s="86"/>
      <c r="F75" s="87"/>
      <c r="G75" s="75"/>
      <c r="H75" s="104">
        <f t="shared" si="0"/>
        <v>0</v>
      </c>
    </row>
    <row r="76" spans="2:10" ht="15.75">
      <c r="B76" s="100" t="s">
        <v>32</v>
      </c>
      <c r="C76" s="106" t="s">
        <v>33</v>
      </c>
      <c r="D76" s="106"/>
      <c r="E76" s="86"/>
      <c r="F76" s="87"/>
      <c r="G76" s="75"/>
      <c r="H76" s="104">
        <f t="shared" si="0"/>
        <v>0</v>
      </c>
    </row>
    <row r="77" spans="2:10">
      <c r="B77" s="113">
        <v>1</v>
      </c>
      <c r="C77" s="112" t="s">
        <v>34</v>
      </c>
      <c r="D77" s="51" t="s">
        <v>299</v>
      </c>
      <c r="E77" s="114" t="s">
        <v>15</v>
      </c>
      <c r="F77" s="115">
        <v>162.91395499999999</v>
      </c>
      <c r="G77" s="75">
        <f>+'Ruko 3 Lantai Hook'!G92</f>
        <v>71000</v>
      </c>
      <c r="H77" s="104">
        <f t="shared" si="0"/>
        <v>11566890.805</v>
      </c>
    </row>
    <row r="78" spans="2:10">
      <c r="B78" s="103">
        <v>2</v>
      </c>
      <c r="C78" s="85" t="s">
        <v>107</v>
      </c>
      <c r="D78" s="51" t="s">
        <v>300</v>
      </c>
      <c r="E78" s="86" t="s">
        <v>9</v>
      </c>
      <c r="F78" s="87">
        <v>151.91</v>
      </c>
      <c r="G78" s="75">
        <f>+'Ruko 3 Lantai Hook'!G93</f>
        <v>23000</v>
      </c>
      <c r="H78" s="104">
        <f t="shared" si="0"/>
        <v>3493930</v>
      </c>
    </row>
    <row r="79" spans="2:10">
      <c r="B79" s="113">
        <v>3</v>
      </c>
      <c r="C79" s="112" t="s">
        <v>35</v>
      </c>
      <c r="D79" s="51" t="s">
        <v>301</v>
      </c>
      <c r="E79" s="114" t="s">
        <v>15</v>
      </c>
      <c r="F79" s="115">
        <v>18.373175</v>
      </c>
      <c r="G79" s="75">
        <f>+'Ruko 3 Lantai Hook'!G94</f>
        <v>99600</v>
      </c>
      <c r="H79" s="104">
        <f t="shared" si="0"/>
        <v>1829968.23</v>
      </c>
    </row>
    <row r="80" spans="2:10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>
        <f>+'Ruko 3 Lantai Hook'!G95</f>
        <v>73000</v>
      </c>
      <c r="H80" s="104">
        <f t="shared" si="0"/>
        <v>5087411.2158000013</v>
      </c>
    </row>
    <row r="81" spans="2:10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10" ht="15.75">
      <c r="B82" s="100" t="s">
        <v>37</v>
      </c>
      <c r="C82" s="106" t="s">
        <v>38</v>
      </c>
      <c r="D82" s="106"/>
      <c r="E82" s="86"/>
      <c r="F82" s="87"/>
      <c r="G82" s="75"/>
      <c r="H82" s="104">
        <f t="shared" si="0"/>
        <v>0</v>
      </c>
    </row>
    <row r="83" spans="2:10" ht="30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222">
        <f>'Ruko 3 Lantai Hook'!G98</f>
        <v>88000</v>
      </c>
      <c r="H83" s="104">
        <f t="shared" ref="H83:H145" si="2">F83*G83</f>
        <v>29940993.866666671</v>
      </c>
      <c r="J83" s="224"/>
    </row>
    <row r="84" spans="2:10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222">
        <f>'Ruko 3 Lantai Hook'!G99</f>
        <v>70000</v>
      </c>
      <c r="H84" s="104">
        <f t="shared" si="2"/>
        <v>1390200</v>
      </c>
      <c r="J84" s="224"/>
    </row>
    <row r="85" spans="2:10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222">
        <f>'Ruko 3 Lantai Hook'!G100</f>
        <v>50000</v>
      </c>
      <c r="H85" s="104">
        <f t="shared" si="2"/>
        <v>36236454.166666672</v>
      </c>
      <c r="J85" s="224"/>
    </row>
    <row r="86" spans="2:10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222">
        <f>'Ruko 3 Lantai Hook'!G101</f>
        <v>17500</v>
      </c>
      <c r="H86" s="104">
        <f t="shared" si="2"/>
        <v>12392588.541666668</v>
      </c>
      <c r="J86" s="224"/>
    </row>
    <row r="87" spans="2:10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222">
        <f>'Ruko 3 Lantai Hook'!G102</f>
        <v>52500</v>
      </c>
      <c r="H87" s="104">
        <f t="shared" si="2"/>
        <v>2710050</v>
      </c>
      <c r="J87" s="224"/>
    </row>
    <row r="88" spans="2:10">
      <c r="B88" s="103">
        <v>6</v>
      </c>
      <c r="C88" s="85" t="s">
        <v>263</v>
      </c>
      <c r="D88" s="85" t="s">
        <v>171</v>
      </c>
      <c r="E88" s="86" t="s">
        <v>15</v>
      </c>
      <c r="F88" s="87">
        <v>51.62</v>
      </c>
      <c r="G88" s="222">
        <f>'Ruko 3 Lantai Hook'!G103</f>
        <v>20000</v>
      </c>
      <c r="H88" s="104">
        <f t="shared" si="2"/>
        <v>1032400</v>
      </c>
      <c r="J88" s="224"/>
    </row>
    <row r="89" spans="2:10">
      <c r="B89" s="103"/>
      <c r="C89" s="85"/>
      <c r="D89" s="85"/>
      <c r="E89" s="86"/>
      <c r="F89" s="87"/>
      <c r="G89" s="222"/>
      <c r="H89" s="104">
        <f t="shared" si="2"/>
        <v>0</v>
      </c>
      <c r="J89" s="224"/>
    </row>
    <row r="90" spans="2:10" ht="15.75">
      <c r="B90" s="100" t="s">
        <v>42</v>
      </c>
      <c r="C90" s="106" t="s">
        <v>43</v>
      </c>
      <c r="D90" s="106"/>
      <c r="E90" s="86"/>
      <c r="F90" s="87"/>
      <c r="G90" s="222"/>
      <c r="H90" s="104">
        <f t="shared" si="2"/>
        <v>0</v>
      </c>
      <c r="J90" s="224"/>
    </row>
    <row r="91" spans="2:10">
      <c r="B91" s="103">
        <v>1</v>
      </c>
      <c r="C91" s="85" t="s">
        <v>109</v>
      </c>
      <c r="D91" s="215" t="s">
        <v>310</v>
      </c>
      <c r="E91" s="86" t="s">
        <v>15</v>
      </c>
      <c r="F91" s="209">
        <v>51.341000000000001</v>
      </c>
      <c r="G91" s="222">
        <f>'Ruko 3 Lantai Hook'!G106</f>
        <v>150000</v>
      </c>
      <c r="H91" s="104">
        <f t="shared" si="2"/>
        <v>7701150</v>
      </c>
      <c r="J91" s="224"/>
    </row>
    <row r="92" spans="2:10">
      <c r="B92" s="103">
        <v>2</v>
      </c>
      <c r="C92" s="85" t="s">
        <v>110</v>
      </c>
      <c r="D92" s="154" t="s">
        <v>311</v>
      </c>
      <c r="E92" s="86" t="s">
        <v>15</v>
      </c>
      <c r="F92" s="209">
        <v>52.362000000000002</v>
      </c>
      <c r="G92" s="222">
        <f>'Ruko 3 Lantai Hook'!G107</f>
        <v>150000</v>
      </c>
      <c r="H92" s="104">
        <f t="shared" si="2"/>
        <v>7854300</v>
      </c>
      <c r="J92" s="224"/>
    </row>
    <row r="93" spans="2:10">
      <c r="B93" s="103">
        <v>3</v>
      </c>
      <c r="C93" s="85" t="s">
        <v>146</v>
      </c>
      <c r="D93" s="85"/>
      <c r="E93" s="86" t="s">
        <v>9</v>
      </c>
      <c r="F93" s="209">
        <v>21.34</v>
      </c>
      <c r="G93" s="222">
        <f>'Ruko 3 Lantai Hook'!G108</f>
        <v>85000</v>
      </c>
      <c r="H93" s="104">
        <f t="shared" si="2"/>
        <v>1813900</v>
      </c>
      <c r="J93" s="224"/>
    </row>
    <row r="94" spans="2:10">
      <c r="B94" s="103">
        <v>4</v>
      </c>
      <c r="C94" s="85" t="s">
        <v>147</v>
      </c>
      <c r="D94" s="85"/>
      <c r="E94" s="86" t="s">
        <v>9</v>
      </c>
      <c r="F94" s="209">
        <v>10.210000000000001</v>
      </c>
      <c r="G94" s="222">
        <f>'Ruko 3 Lantai Hook'!G109</f>
        <v>85000</v>
      </c>
      <c r="H94" s="104">
        <f t="shared" si="2"/>
        <v>867850.00000000012</v>
      </c>
      <c r="J94" s="224"/>
    </row>
    <row r="95" spans="2:10">
      <c r="B95" s="103">
        <v>5</v>
      </c>
      <c r="C95" s="85" t="s">
        <v>111</v>
      </c>
      <c r="D95" s="85"/>
      <c r="E95" s="86" t="s">
        <v>9</v>
      </c>
      <c r="F95" s="209">
        <v>0</v>
      </c>
      <c r="G95" s="222">
        <f>'Ruko 3 Lantai Hook'!G110</f>
        <v>85000</v>
      </c>
      <c r="H95" s="104">
        <f t="shared" si="2"/>
        <v>0</v>
      </c>
    </row>
    <row r="96" spans="2:10">
      <c r="B96" s="103"/>
      <c r="C96" s="85"/>
      <c r="D96" s="85"/>
      <c r="E96" s="86"/>
      <c r="F96" s="87"/>
      <c r="G96" s="75"/>
      <c r="H96" s="104">
        <f t="shared" si="2"/>
        <v>0</v>
      </c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04">
        <f t="shared" si="2"/>
        <v>0</v>
      </c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>
        <f t="shared" si="2"/>
        <v>0</v>
      </c>
    </row>
    <row r="99" spans="2:8" ht="47.25" customHeight="1">
      <c r="B99" s="103"/>
      <c r="C99" s="53" t="s">
        <v>113</v>
      </c>
      <c r="D99" s="54" t="s">
        <v>292</v>
      </c>
      <c r="E99" s="86" t="s">
        <v>48</v>
      </c>
      <c r="F99" s="87">
        <v>1</v>
      </c>
      <c r="G99" s="222">
        <f>G102</f>
        <v>4640000</v>
      </c>
      <c r="H99" s="104">
        <f t="shared" si="2"/>
        <v>4640000</v>
      </c>
    </row>
    <row r="100" spans="2:8">
      <c r="B100" s="103"/>
      <c r="C100" s="53" t="s">
        <v>86</v>
      </c>
      <c r="D100" s="54" t="s">
        <v>293</v>
      </c>
      <c r="E100" s="86" t="s">
        <v>48</v>
      </c>
      <c r="F100" s="87">
        <v>3</v>
      </c>
      <c r="G100" s="222">
        <v>950000</v>
      </c>
      <c r="H100" s="104">
        <f t="shared" si="2"/>
        <v>2850000</v>
      </c>
    </row>
    <row r="101" spans="2:8" ht="46.5" customHeight="1">
      <c r="B101" s="103"/>
      <c r="C101" s="53" t="s">
        <v>114</v>
      </c>
      <c r="D101" s="54" t="s">
        <v>294</v>
      </c>
      <c r="E101" s="86" t="s">
        <v>48</v>
      </c>
      <c r="F101" s="87">
        <v>1</v>
      </c>
      <c r="G101" s="222">
        <v>4810000</v>
      </c>
      <c r="H101" s="104">
        <f t="shared" si="2"/>
        <v>4810000</v>
      </c>
    </row>
    <row r="102" spans="2:8" ht="54" customHeight="1">
      <c r="B102" s="103"/>
      <c r="C102" s="53" t="s">
        <v>115</v>
      </c>
      <c r="D102" s="54" t="s">
        <v>294</v>
      </c>
      <c r="E102" s="86" t="s">
        <v>48</v>
      </c>
      <c r="F102" s="87">
        <v>1</v>
      </c>
      <c r="G102" s="222">
        <v>4640000</v>
      </c>
      <c r="H102" s="104">
        <f t="shared" si="2"/>
        <v>4640000</v>
      </c>
    </row>
    <row r="103" spans="2:8" ht="45.75" customHeight="1">
      <c r="B103" s="103"/>
      <c r="C103" s="53" t="s">
        <v>134</v>
      </c>
      <c r="D103" s="54" t="s">
        <v>294</v>
      </c>
      <c r="E103" s="86" t="s">
        <v>48</v>
      </c>
      <c r="F103" s="87">
        <v>1</v>
      </c>
      <c r="G103" s="222">
        <v>3720000</v>
      </c>
      <c r="H103" s="104">
        <f t="shared" si="2"/>
        <v>3720000</v>
      </c>
    </row>
    <row r="104" spans="2:8" ht="45" customHeight="1">
      <c r="B104" s="103"/>
      <c r="C104" s="53" t="s">
        <v>140</v>
      </c>
      <c r="D104" s="54" t="s">
        <v>294</v>
      </c>
      <c r="E104" s="86" t="s">
        <v>48</v>
      </c>
      <c r="F104" s="87">
        <v>1</v>
      </c>
      <c r="G104" s="75">
        <f>G102</f>
        <v>4640000</v>
      </c>
      <c r="H104" s="104">
        <f t="shared" si="2"/>
        <v>4640000</v>
      </c>
    </row>
    <row r="105" spans="2:8">
      <c r="B105" s="103"/>
      <c r="C105" s="85"/>
      <c r="D105" s="85"/>
      <c r="E105" s="86"/>
      <c r="F105" s="194"/>
      <c r="G105" s="75"/>
      <c r="H105" s="104">
        <f t="shared" si="2"/>
        <v>0</v>
      </c>
    </row>
    <row r="106" spans="2:8" ht="15.75">
      <c r="B106" s="100">
        <v>2</v>
      </c>
      <c r="C106" s="106" t="s">
        <v>116</v>
      </c>
      <c r="D106" s="106"/>
      <c r="E106" s="86"/>
      <c r="F106" s="87"/>
      <c r="G106" s="63"/>
      <c r="H106" s="104">
        <f t="shared" si="2"/>
        <v>0</v>
      </c>
    </row>
    <row r="107" spans="2:8">
      <c r="B107" s="103"/>
      <c r="C107" s="85" t="s">
        <v>86</v>
      </c>
      <c r="D107" s="54" t="s">
        <v>302</v>
      </c>
      <c r="E107" s="86" t="s">
        <v>48</v>
      </c>
      <c r="F107" s="87">
        <v>3</v>
      </c>
      <c r="G107" s="75">
        <f>+'Ruko 3 Lantai Hook'!G127</f>
        <v>2343000</v>
      </c>
      <c r="H107" s="104">
        <f t="shared" si="2"/>
        <v>7029000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/>
      <c r="H108" s="104">
        <f t="shared" si="2"/>
        <v>0</v>
      </c>
    </row>
    <row r="109" spans="2:8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37">
        <v>1500000</v>
      </c>
      <c r="H109" s="104">
        <f t="shared" si="2"/>
        <v>4500000</v>
      </c>
    </row>
    <row r="110" spans="2:8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 t="s">
        <v>320</v>
      </c>
      <c r="H110" s="104"/>
    </row>
    <row r="111" spans="2:8">
      <c r="B111" s="103"/>
      <c r="C111" s="85"/>
      <c r="D111" s="85"/>
      <c r="E111" s="86"/>
      <c r="F111" s="87"/>
      <c r="G111" s="75"/>
      <c r="H111" s="104">
        <f t="shared" si="2"/>
        <v>0</v>
      </c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/>
      <c r="H112" s="104">
        <f t="shared" si="2"/>
        <v>0</v>
      </c>
    </row>
    <row r="113" spans="2:8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222">
        <v>18000</v>
      </c>
      <c r="H113" s="104">
        <f t="shared" si="2"/>
        <v>7170709.5179999983</v>
      </c>
    </row>
    <row r="114" spans="2:8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222">
        <v>27000</v>
      </c>
      <c r="H114" s="104">
        <f t="shared" si="2"/>
        <v>4297928.8499999996</v>
      </c>
    </row>
    <row r="115" spans="2:8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222">
        <v>18000</v>
      </c>
      <c r="H115" s="104">
        <f t="shared" si="2"/>
        <v>3263168.34</v>
      </c>
    </row>
    <row r="116" spans="2:8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222">
        <v>27000</v>
      </c>
      <c r="H116" s="104">
        <f t="shared" si="2"/>
        <v>0</v>
      </c>
    </row>
    <row r="117" spans="2:8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222">
        <v>27000</v>
      </c>
      <c r="H117" s="104">
        <f t="shared" si="2"/>
        <v>1602800.9999999998</v>
      </c>
    </row>
    <row r="118" spans="2:8">
      <c r="B118" s="103"/>
      <c r="C118" s="85"/>
      <c r="D118" s="85"/>
      <c r="E118" s="86"/>
      <c r="F118" s="87"/>
      <c r="G118" s="75"/>
      <c r="H118" s="104">
        <f t="shared" si="2"/>
        <v>0</v>
      </c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04"/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>
        <f>+'Ruko 3 Lantai Hook'!G141</f>
        <v>1783375.0000000002</v>
      </c>
      <c r="H121" s="104">
        <f t="shared" si="2"/>
        <v>5350125.0000000009</v>
      </c>
    </row>
    <row r="122" spans="2:8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>
        <f>+'Ruko 3 Lantai Hook'!G142</f>
        <v>627000</v>
      </c>
      <c r="H122" s="104">
        <f t="shared" si="2"/>
        <v>1881000</v>
      </c>
    </row>
    <row r="123" spans="2:8">
      <c r="B123" s="105" t="s">
        <v>14</v>
      </c>
      <c r="C123" s="85" t="s">
        <v>120</v>
      </c>
      <c r="D123" s="166" t="s">
        <v>305</v>
      </c>
      <c r="E123" s="86" t="s">
        <v>50</v>
      </c>
      <c r="F123" s="87">
        <v>3</v>
      </c>
      <c r="G123" s="75">
        <f>+'Ruko 3 Lantai Hook'!G143</f>
        <v>978697.50000000012</v>
      </c>
      <c r="H123" s="104">
        <f t="shared" si="2"/>
        <v>2936092.5000000005</v>
      </c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>
        <f>+'Ruko 3 Lantai Hook'!G148</f>
        <v>145200</v>
      </c>
      <c r="H128" s="104">
        <f t="shared" si="2"/>
        <v>435600</v>
      </c>
    </row>
    <row r="129" spans="2:8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>
        <f>+'Ruko 3 Lantai Hook'!G149</f>
        <v>212300.00000000003</v>
      </c>
      <c r="H129" s="104">
        <f t="shared" si="2"/>
        <v>636900.00000000012</v>
      </c>
    </row>
    <row r="130" spans="2:8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>
        <f>+'Ruko 3 Lantai Hook'!G150</f>
        <v>173250</v>
      </c>
      <c r="H130" s="104">
        <f t="shared" si="2"/>
        <v>693000</v>
      </c>
    </row>
    <row r="131" spans="2:8">
      <c r="B131" s="103">
        <v>6</v>
      </c>
      <c r="C131" s="85" t="s">
        <v>63</v>
      </c>
      <c r="D131" s="51" t="s">
        <v>191</v>
      </c>
      <c r="E131" s="86"/>
      <c r="F131" s="87"/>
      <c r="G131" s="75"/>
      <c r="H131" s="104"/>
    </row>
    <row r="132" spans="2:8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>
        <f>+'Ruko 3 Lantai Hook'!G152</f>
        <v>29000</v>
      </c>
      <c r="H132" s="104">
        <f t="shared" si="2"/>
        <v>1233073.6200000001</v>
      </c>
    </row>
    <row r="133" spans="2:8">
      <c r="B133" s="105">
        <v>7</v>
      </c>
      <c r="C133" s="85" t="s">
        <v>65</v>
      </c>
      <c r="D133" s="51"/>
      <c r="E133" s="86"/>
      <c r="F133" s="87"/>
      <c r="G133" s="75"/>
      <c r="H133" s="104"/>
    </row>
    <row r="134" spans="2:8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>
        <f>+'Ruko 3 Lantai Hook'!G154</f>
        <v>31500</v>
      </c>
      <c r="H134" s="104">
        <f t="shared" si="2"/>
        <v>20080.305</v>
      </c>
    </row>
    <row r="135" spans="2:8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>
        <f>+'Ruko 3 Lantai Hook'!G155</f>
        <v>34000</v>
      </c>
      <c r="H135" s="104">
        <f t="shared" si="2"/>
        <v>2425232.5799999996</v>
      </c>
    </row>
    <row r="136" spans="2:8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>
        <f>+'Ruko 3 Lantai Hook'!G156</f>
        <v>60000</v>
      </c>
      <c r="H136" s="104">
        <f t="shared" si="2"/>
        <v>6562953.0000000009</v>
      </c>
    </row>
    <row r="137" spans="2:8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>
        <f>+'Ruko 3 Lantai Hook'!G157</f>
        <v>80000</v>
      </c>
      <c r="H137" s="104">
        <f t="shared" si="2"/>
        <v>2449200</v>
      </c>
    </row>
    <row r="138" spans="2:8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>
        <f>+'Ruko 3 Lantai Hook'!G158</f>
        <v>186000</v>
      </c>
      <c r="H138" s="104">
        <f t="shared" si="2"/>
        <v>186000</v>
      </c>
    </row>
    <row r="139" spans="2:8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>
        <f>+'Ruko 3 Lantai Hook'!G159</f>
        <v>221000</v>
      </c>
      <c r="H139" s="104">
        <f t="shared" si="2"/>
        <v>442000</v>
      </c>
    </row>
    <row r="140" spans="2:8">
      <c r="B140" s="105" t="s">
        <v>14</v>
      </c>
      <c r="C140" s="85" t="s">
        <v>264</v>
      </c>
      <c r="D140" s="166" t="s">
        <v>304</v>
      </c>
      <c r="E140" s="86" t="s">
        <v>50</v>
      </c>
      <c r="F140" s="87">
        <v>1</v>
      </c>
      <c r="G140" s="75">
        <f>+'Ruko 3 Lantai Hook'!G160</f>
        <v>350000</v>
      </c>
      <c r="H140" s="104">
        <f t="shared" si="2"/>
        <v>350000</v>
      </c>
    </row>
    <row r="141" spans="2:8">
      <c r="B141" s="103"/>
      <c r="C141" s="85"/>
      <c r="D141" s="85"/>
      <c r="E141" s="86"/>
      <c r="F141" s="194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04"/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>
        <f>+'Ruko 3 Lantai Hook'!G164</f>
        <v>200000</v>
      </c>
      <c r="H144" s="104">
        <f t="shared" si="2"/>
        <v>8600000</v>
      </c>
    </row>
    <row r="145" spans="1:8" ht="45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>
        <f>+'Ruko 3 Lantai Hook'!G165</f>
        <v>327983.0736</v>
      </c>
      <c r="H145" s="104">
        <f t="shared" si="2"/>
        <v>1311932.2944</v>
      </c>
    </row>
    <row r="146" spans="1:8" ht="30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>
        <f>+'Ruko 3 Lantai Hook'!G166</f>
        <v>183182.85439999998</v>
      </c>
      <c r="H146" s="104">
        <f t="shared" ref="H146:H160" si="3">F146*G146</f>
        <v>2198194.2527999999</v>
      </c>
    </row>
    <row r="147" spans="1:8" ht="30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>
        <f>+'Ruko 3 Lantai Hook'!G167</f>
        <v>234533.89439999999</v>
      </c>
      <c r="H147" s="104">
        <f t="shared" si="3"/>
        <v>234533.89439999999</v>
      </c>
    </row>
    <row r="148" spans="1:8" ht="30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>
        <f>+'Ruko 3 Lantai Hook'!G168</f>
        <v>183182.85439999998</v>
      </c>
      <c r="H148" s="104">
        <f t="shared" si="3"/>
        <v>549548.56319999998</v>
      </c>
    </row>
    <row r="149" spans="1:8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>
        <f>+'Ruko 3 Lantai Hook'!G169</f>
        <v>183182.85439999998</v>
      </c>
      <c r="H149" s="104">
        <f t="shared" si="3"/>
        <v>549548.56319999998</v>
      </c>
    </row>
    <row r="150" spans="1:8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>
        <f>+'Ruko 3 Lantai Hook'!G170</f>
        <v>20338.240000000002</v>
      </c>
      <c r="H150" s="104">
        <f t="shared" si="3"/>
        <v>0</v>
      </c>
    </row>
    <row r="151" spans="1:8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>
        <f>+'Ruko 3 Lantai Hook'!G171</f>
        <v>28354.560000000001</v>
      </c>
      <c r="H151" s="104">
        <f t="shared" si="3"/>
        <v>255191.04000000001</v>
      </c>
    </row>
    <row r="152" spans="1:8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>
        <f>+'Ruko 3 Lantai Hook'!G172</f>
        <v>22008.48</v>
      </c>
      <c r="H152" s="104">
        <f t="shared" si="3"/>
        <v>88033.919999999998</v>
      </c>
    </row>
    <row r="153" spans="1:8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>
        <f>+'Ruko 3 Lantai Hook'!G173</f>
        <v>27019.200000000001</v>
      </c>
      <c r="H153" s="104">
        <f t="shared" si="3"/>
        <v>324230.40000000002</v>
      </c>
    </row>
    <row r="154" spans="1:8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>
        <f>+'Ruko 3 Lantai Hook'!G174</f>
        <v>42567.200000000004</v>
      </c>
      <c r="H154" s="104">
        <f t="shared" si="3"/>
        <v>127701.6</v>
      </c>
    </row>
    <row r="155" spans="1:8" ht="30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>
        <f>+'Ruko 3 Lantai Hook'!G175</f>
        <v>175000</v>
      </c>
      <c r="H155" s="104">
        <f t="shared" si="3"/>
        <v>175000</v>
      </c>
    </row>
    <row r="156" spans="1:8" ht="30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>
        <f>+'Ruko 3 Lantai Hook'!G176</f>
        <v>1500000</v>
      </c>
      <c r="H156" s="104">
        <f t="shared" si="3"/>
        <v>1500000</v>
      </c>
    </row>
    <row r="157" spans="1:8">
      <c r="A157" s="195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>
        <f>+'Ruko 3 Lantai Hook'!G177</f>
        <v>1100000</v>
      </c>
      <c r="H157" s="104">
        <f t="shared" si="3"/>
        <v>3300000</v>
      </c>
    </row>
    <row r="158" spans="1:8">
      <c r="A158" s="195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>
        <f>+'Ruko 3 Lantai Hook'!G178</f>
        <v>364000</v>
      </c>
      <c r="H158" s="104">
        <f t="shared" si="3"/>
        <v>364000</v>
      </c>
    </row>
    <row r="159" spans="1:8">
      <c r="A159" s="195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>
        <f>+'Ruko 3 Lantai Hook'!G179</f>
        <v>3000000</v>
      </c>
      <c r="H159" s="104">
        <f t="shared" si="3"/>
        <v>9000000</v>
      </c>
    </row>
    <row r="160" spans="1:8">
      <c r="A160" s="195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>
        <f>+'Ruko 3 Lantai Hook'!G180</f>
        <v>2000000</v>
      </c>
      <c r="H160" s="104">
        <f t="shared" si="3"/>
        <v>6000000</v>
      </c>
    </row>
    <row r="161" spans="1:8">
      <c r="A161" s="195"/>
      <c r="B161" s="103"/>
      <c r="C161" s="85"/>
      <c r="D161" s="85"/>
      <c r="E161" s="86"/>
      <c r="F161" s="87"/>
      <c r="G161" s="75"/>
      <c r="H161" s="104"/>
    </row>
    <row r="162" spans="1:8" ht="15.75">
      <c r="A162" s="195"/>
      <c r="B162" s="100" t="s">
        <v>81</v>
      </c>
      <c r="C162" s="106" t="s">
        <v>82</v>
      </c>
      <c r="D162" s="106"/>
      <c r="E162" s="86"/>
      <c r="F162" s="87"/>
      <c r="G162" s="75"/>
      <c r="H162" s="104"/>
    </row>
    <row r="163" spans="1:8">
      <c r="A163" s="195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>
        <f>+'Ruko 3 Lantai Hook'!G183</f>
        <v>2823600</v>
      </c>
      <c r="H163" s="104">
        <f t="shared" ref="H163:H175" si="4">F163*G163</f>
        <v>2823600</v>
      </c>
    </row>
    <row r="164" spans="1:8">
      <c r="A164" s="195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>
        <f>+'Ruko 3 Lantai Hook'!G184</f>
        <v>1933880</v>
      </c>
      <c r="H164" s="104">
        <f t="shared" si="4"/>
        <v>1933880</v>
      </c>
    </row>
    <row r="165" spans="1:8">
      <c r="A165" s="195"/>
      <c r="B165" s="103">
        <v>3</v>
      </c>
      <c r="C165" s="40" t="s">
        <v>316</v>
      </c>
      <c r="D165" s="51" t="s">
        <v>317</v>
      </c>
      <c r="E165" s="86" t="s">
        <v>9</v>
      </c>
      <c r="F165" s="87">
        <v>26.977</v>
      </c>
      <c r="G165" s="75">
        <f>+'Ruko 3 Lantai Hook'!G185</f>
        <v>650000</v>
      </c>
      <c r="H165" s="104">
        <f t="shared" si="4"/>
        <v>17535050</v>
      </c>
    </row>
    <row r="166" spans="1:8">
      <c r="A166" s="195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>
        <f>+'Ruko 3 Lantai Hook'!G186</f>
        <v>65000</v>
      </c>
      <c r="H166" s="104">
        <f t="shared" si="4"/>
        <v>1988940.3299999998</v>
      </c>
    </row>
    <row r="167" spans="1:8">
      <c r="A167" s="195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>
        <f>+'Ruko 3 Lantai Hook'!G187</f>
        <v>55000</v>
      </c>
      <c r="H167" s="104">
        <f t="shared" si="4"/>
        <v>457576.19962999999</v>
      </c>
    </row>
    <row r="168" spans="1:8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>
        <f>+'Ruko 3 Lantai Hook'!G188</f>
        <v>600000</v>
      </c>
      <c r="H168" s="104">
        <f t="shared" si="4"/>
        <v>1800000</v>
      </c>
    </row>
    <row r="169" spans="1:8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>
        <f>+'Ruko 3 Lantai Hook'!G189</f>
        <v>30250.000000000004</v>
      </c>
      <c r="H169" s="104">
        <f t="shared" si="4"/>
        <v>1926622.5000000002</v>
      </c>
    </row>
    <row r="170" spans="1:8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>
        <f>+'Ruko 3 Lantai Hook'!G190</f>
        <v>3500000</v>
      </c>
      <c r="H170" s="104">
        <f t="shared" si="4"/>
        <v>3500000</v>
      </c>
    </row>
    <row r="171" spans="1:8" ht="30">
      <c r="A171" s="117"/>
      <c r="B171" s="113">
        <v>9</v>
      </c>
      <c r="C171" s="112" t="s">
        <v>133</v>
      </c>
      <c r="D171" s="54" t="s">
        <v>303</v>
      </c>
      <c r="E171" s="114" t="s">
        <v>47</v>
      </c>
      <c r="F171" s="115">
        <v>1</v>
      </c>
      <c r="G171" s="75">
        <f>+'Ruko 3 Lantai Hook'!G191</f>
        <v>3500000</v>
      </c>
      <c r="H171" s="104">
        <f t="shared" si="4"/>
        <v>3500000</v>
      </c>
    </row>
    <row r="172" spans="1:8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>
        <f>+'Ruko 3 Lantai Hook'!G192</f>
        <v>65000</v>
      </c>
      <c r="H172" s="104">
        <f t="shared" si="4"/>
        <v>284050</v>
      </c>
    </row>
    <row r="173" spans="1:8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>
        <f>+'Ruko 3 Lantai Hook'!G193</f>
        <v>192500.00000000003</v>
      </c>
      <c r="H173" s="104">
        <f t="shared" si="4"/>
        <v>1097250.0000000002</v>
      </c>
    </row>
    <row r="174" spans="1:8" s="174" customFormat="1" ht="30">
      <c r="A174" s="7"/>
      <c r="B174" s="211">
        <v>12</v>
      </c>
      <c r="C174" s="166" t="s">
        <v>306</v>
      </c>
      <c r="D174" s="157" t="s">
        <v>318</v>
      </c>
      <c r="E174" s="167" t="s">
        <v>309</v>
      </c>
      <c r="F174" s="212">
        <v>1</v>
      </c>
      <c r="G174" s="75">
        <f>+'Ruko 3 Lantai Hook'!G194</f>
        <v>4000000</v>
      </c>
      <c r="H174" s="59">
        <f t="shared" si="4"/>
        <v>4000000</v>
      </c>
    </row>
    <row r="175" spans="1:8" s="174" customFormat="1" ht="15.75">
      <c r="A175" s="7"/>
      <c r="B175" s="50">
        <v>13</v>
      </c>
      <c r="C175" s="51" t="s">
        <v>308</v>
      </c>
      <c r="D175" s="51" t="s">
        <v>176</v>
      </c>
      <c r="E175" s="52" t="s">
        <v>9</v>
      </c>
      <c r="F175" s="61">
        <v>3.8</v>
      </c>
      <c r="G175" s="75">
        <f>+'Ruko 3 Lantai Hook'!G195</f>
        <v>650000</v>
      </c>
      <c r="H175" s="59">
        <f t="shared" si="4"/>
        <v>2470000</v>
      </c>
    </row>
    <row r="176" spans="1:8">
      <c r="A176" s="117"/>
      <c r="B176" s="113"/>
      <c r="C176" s="112"/>
      <c r="D176" s="112"/>
      <c r="E176" s="114"/>
      <c r="F176" s="115"/>
      <c r="G176" s="64"/>
      <c r="H176" s="104"/>
    </row>
    <row r="177" spans="2:8">
      <c r="B177" s="196"/>
      <c r="C177" s="53"/>
      <c r="D177" s="53"/>
      <c r="E177" s="53"/>
      <c r="F177" s="53"/>
      <c r="G177" s="64"/>
      <c r="H177" s="104"/>
    </row>
    <row r="178" spans="2:8" ht="15.75">
      <c r="B178" s="196"/>
      <c r="C178" s="53"/>
      <c r="D178" s="118"/>
      <c r="E178" s="65"/>
      <c r="F178" s="65"/>
      <c r="G178" s="118" t="s">
        <v>200</v>
      </c>
      <c r="H178" s="119">
        <f>SUM(H9:H177)</f>
        <v>564071886.6637522</v>
      </c>
    </row>
    <row r="179" spans="2:8" ht="15.75">
      <c r="B179" s="196"/>
      <c r="C179" s="53"/>
      <c r="D179" s="118"/>
      <c r="E179" s="65"/>
      <c r="F179" s="65"/>
      <c r="G179" s="118" t="s">
        <v>201</v>
      </c>
      <c r="H179" s="119">
        <f>ROUNDDOWN(H178,-5)</f>
        <v>564000000</v>
      </c>
    </row>
    <row r="180" spans="2:8" ht="15.75">
      <c r="B180" s="196"/>
      <c r="C180" s="53"/>
      <c r="D180" s="118"/>
      <c r="E180" s="65"/>
      <c r="F180" s="65"/>
      <c r="G180" s="118" t="s">
        <v>150</v>
      </c>
      <c r="H180" s="119">
        <f>H179</f>
        <v>564000000</v>
      </c>
    </row>
    <row r="181" spans="2:8" ht="15.75">
      <c r="B181" s="196"/>
      <c r="C181" s="53"/>
      <c r="D181" s="118"/>
      <c r="E181" s="65"/>
      <c r="F181" s="65"/>
      <c r="G181" s="118" t="s">
        <v>202</v>
      </c>
      <c r="H181" s="119">
        <f>H180*0.1</f>
        <v>56400000</v>
      </c>
    </row>
    <row r="182" spans="2:8" ht="16.5" thickBot="1">
      <c r="B182" s="197"/>
      <c r="C182" s="198"/>
      <c r="D182" s="120"/>
      <c r="E182" s="68"/>
      <c r="F182" s="68"/>
      <c r="G182" s="120" t="s">
        <v>203</v>
      </c>
      <c r="H182" s="121">
        <f>H180+H181</f>
        <v>620400000</v>
      </c>
    </row>
    <row r="183" spans="2:8" ht="15.75" thickTop="1"/>
    <row r="184" spans="2:8">
      <c r="G184" s="199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165"/>
  <sheetViews>
    <sheetView view="pageBreakPreview" topLeftCell="A131" zoomScale="55" zoomScaleNormal="60" zoomScaleSheetLayoutView="55" workbookViewId="0">
      <pane xSplit="3" topLeftCell="E1" activePane="topRight" state="frozen"/>
      <selection pane="topRight" activeCell="M142" sqref="M142"/>
    </sheetView>
  </sheetViews>
  <sheetFormatPr defaultRowHeight="15.75"/>
  <cols>
    <col min="1" max="1" width="5" style="174" customWidth="1"/>
    <col min="2" max="2" width="9.140625" style="199"/>
    <col min="3" max="3" width="51" style="207" bestFit="1" customWidth="1"/>
    <col min="4" max="4" width="86.5703125" style="208" hidden="1" customWidth="1"/>
    <col min="5" max="5" width="8.42578125" style="199" customWidth="1"/>
    <col min="6" max="6" width="11.140625" style="199" customWidth="1"/>
    <col min="7" max="7" width="15.140625" style="70" customWidth="1"/>
    <col min="8" max="8" width="20.7109375" style="70" customWidth="1"/>
    <col min="9" max="9" width="16.28515625" style="174" bestFit="1" customWidth="1"/>
    <col min="10" max="10" width="9.140625" style="174"/>
    <col min="11" max="11" width="16.28515625" style="174" bestFit="1" customWidth="1"/>
    <col min="12" max="16384" width="9.140625" style="174"/>
  </cols>
  <sheetData>
    <row r="2" spans="2:8">
      <c r="B2" s="25" t="s">
        <v>0</v>
      </c>
      <c r="C2" s="200"/>
      <c r="D2" s="201"/>
      <c r="E2" s="202"/>
      <c r="G2" s="76"/>
      <c r="H2" s="76"/>
    </row>
    <row r="3" spans="2:8">
      <c r="B3" s="25" t="s">
        <v>266</v>
      </c>
      <c r="C3" s="200"/>
      <c r="D3" s="201"/>
      <c r="E3" s="202"/>
      <c r="G3" s="76"/>
      <c r="H3" s="203"/>
    </row>
    <row r="4" spans="2:8">
      <c r="B4" s="25" t="s">
        <v>1</v>
      </c>
      <c r="C4" s="200"/>
      <c r="D4" s="201"/>
      <c r="E4" s="255" t="s">
        <v>265</v>
      </c>
      <c r="F4" s="255"/>
      <c r="G4" s="255"/>
      <c r="H4" s="255"/>
    </row>
    <row r="5" spans="2:8">
      <c r="B5" s="204"/>
      <c r="C5" s="205"/>
      <c r="D5" s="201"/>
      <c r="E5" s="127"/>
      <c r="F5" s="128"/>
      <c r="G5" s="71"/>
      <c r="H5" s="71"/>
    </row>
    <row r="6" spans="2:8" ht="32.25" thickBot="1">
      <c r="B6" s="17" t="s">
        <v>2</v>
      </c>
      <c r="C6" s="17" t="s">
        <v>3</v>
      </c>
      <c r="D6" s="129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0"/>
      <c r="E8" s="2"/>
      <c r="F8" s="2"/>
      <c r="G8" s="57"/>
      <c r="H8" s="73">
        <f>+SUM(H9:H14)</f>
        <v>5461032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>
        <f>+'Ruko 3 Lantai Kombinasi'!G9</f>
        <v>22000</v>
      </c>
      <c r="H9" s="37">
        <f t="shared" ref="H9:H40" si="0">F9*G9</f>
        <v>946000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>
        <f>+'Ruko 3 Lantai Kombinasi'!G10</f>
        <v>1500000</v>
      </c>
      <c r="H10" s="37">
        <f t="shared" si="0"/>
        <v>1500000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>
        <f>+'Ruko 3 Lantai Kombinasi'!G11</f>
        <v>1000000</v>
      </c>
      <c r="H11" s="37">
        <f t="shared" si="0"/>
        <v>1000000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>
        <f>+'Ruko 3 Lantai Kombinasi'!G12</f>
        <v>850000</v>
      </c>
      <c r="H12" s="37">
        <f t="shared" si="0"/>
        <v>850000</v>
      </c>
    </row>
    <row r="13" spans="2:8">
      <c r="B13" s="2">
        <v>5</v>
      </c>
      <c r="C13" s="51" t="s">
        <v>87</v>
      </c>
      <c r="D13" s="51"/>
      <c r="E13" s="2"/>
      <c r="F13" s="36"/>
      <c r="G13" s="37">
        <f>+'Ruko 3 Lantai Kombinasi'!G13</f>
        <v>0</v>
      </c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>
        <f>+'Ruko 3 Lantai Kombinasi'!G14</f>
        <v>9900</v>
      </c>
      <c r="H14" s="37">
        <f t="shared" si="0"/>
        <v>1165032</v>
      </c>
    </row>
    <row r="15" spans="2:8">
      <c r="B15" s="2"/>
      <c r="C15" s="123"/>
      <c r="D15" s="51"/>
      <c r="E15" s="2"/>
      <c r="F15" s="36"/>
      <c r="G15" s="37"/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1443510.5423385715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>
        <f>+'Ruko 3 Lantai Kombinasi'!G17</f>
        <v>50000</v>
      </c>
      <c r="H17" s="37">
        <f t="shared" si="0"/>
        <v>436409.99999999994</v>
      </c>
    </row>
    <row r="18" spans="2:8">
      <c r="B18" s="2">
        <v>2</v>
      </c>
      <c r="C18" s="123" t="s">
        <v>20</v>
      </c>
      <c r="D18" s="51"/>
      <c r="E18" s="2" t="s">
        <v>19</v>
      </c>
      <c r="F18" s="36">
        <v>4.1557285714285701</v>
      </c>
      <c r="G18" s="37">
        <f>+'Ruko 3 Lantai Kombinasi'!G19</f>
        <v>27500</v>
      </c>
      <c r="H18" s="37">
        <f t="shared" si="0"/>
        <v>114282.53571428568</v>
      </c>
    </row>
    <row r="19" spans="2:8">
      <c r="B19" s="2">
        <v>3</v>
      </c>
      <c r="C19" s="125" t="s">
        <v>230</v>
      </c>
      <c r="D19" s="51"/>
      <c r="E19" s="2" t="s">
        <v>19</v>
      </c>
      <c r="F19" s="87">
        <v>20.308329999999998</v>
      </c>
      <c r="G19" s="37">
        <f>+'Ruko 3 Lantai Kombinasi'!G18</f>
        <v>27500</v>
      </c>
      <c r="H19" s="37">
        <f t="shared" si="0"/>
        <v>558479.07499999995</v>
      </c>
    </row>
    <row r="20" spans="2:8">
      <c r="B20" s="2">
        <v>4</v>
      </c>
      <c r="C20" s="123" t="s">
        <v>21</v>
      </c>
      <c r="D20" s="51"/>
      <c r="E20" s="2" t="s">
        <v>19</v>
      </c>
      <c r="F20" s="36">
        <v>0</v>
      </c>
      <c r="G20" s="37">
        <f>+'Ruko 3 Lantai Hook'!G20</f>
        <v>271921</v>
      </c>
      <c r="H20" s="37">
        <f t="shared" si="0"/>
        <v>0</v>
      </c>
    </row>
    <row r="21" spans="2:8">
      <c r="B21" s="2">
        <v>5</v>
      </c>
      <c r="C21" s="123" t="s">
        <v>88</v>
      </c>
      <c r="D21" s="54" t="s">
        <v>207</v>
      </c>
      <c r="E21" s="2" t="s">
        <v>19</v>
      </c>
      <c r="F21" s="87">
        <v>0.52142500000000003</v>
      </c>
      <c r="G21" s="37">
        <f>+'Ruko 3 Lantai Kombinasi'!G20</f>
        <v>641202.34285714291</v>
      </c>
      <c r="H21" s="37">
        <f t="shared" si="0"/>
        <v>334338.93162428576</v>
      </c>
    </row>
    <row r="22" spans="2:8">
      <c r="B22" s="2">
        <v>6</v>
      </c>
      <c r="C22" s="123" t="s">
        <v>89</v>
      </c>
      <c r="D22" s="51"/>
      <c r="E22" s="2" t="s">
        <v>19</v>
      </c>
      <c r="F22" s="36">
        <v>0</v>
      </c>
      <c r="G22" s="37">
        <f>+'Ruko 3 Lantai Kombinasi'!G21</f>
        <v>231000</v>
      </c>
      <c r="H22" s="37">
        <f t="shared" si="0"/>
        <v>0</v>
      </c>
    </row>
    <row r="23" spans="2:8">
      <c r="B23" s="2"/>
      <c r="C23" s="123"/>
      <c r="D23" s="51"/>
      <c r="E23" s="2"/>
      <c r="F23" s="36"/>
      <c r="G23" s="37"/>
      <c r="H23" s="37"/>
    </row>
    <row r="24" spans="2:8">
      <c r="B24" s="14" t="s">
        <v>22</v>
      </c>
      <c r="C24" s="126" t="s">
        <v>23</v>
      </c>
      <c r="D24" s="51"/>
      <c r="E24" s="2"/>
      <c r="F24" s="36"/>
      <c r="G24" s="37"/>
      <c r="H24" s="62">
        <f>+SUM(H25:H26)</f>
        <v>262500</v>
      </c>
    </row>
    <row r="25" spans="2:8">
      <c r="B25" s="2">
        <v>1</v>
      </c>
      <c r="C25" s="123" t="s">
        <v>90</v>
      </c>
      <c r="D25" s="51"/>
      <c r="E25" s="2" t="s">
        <v>72</v>
      </c>
      <c r="F25" s="87">
        <v>7</v>
      </c>
      <c r="G25" s="37">
        <f>+'Ruko 3 Lantai Hook'!G25</f>
        <v>37500</v>
      </c>
      <c r="H25" s="37">
        <f t="shared" si="0"/>
        <v>262500</v>
      </c>
    </row>
    <row r="26" spans="2:8">
      <c r="B26" s="2">
        <v>2</v>
      </c>
      <c r="C26" s="123" t="s">
        <v>24</v>
      </c>
      <c r="D26" s="54" t="s">
        <v>161</v>
      </c>
      <c r="E26" s="2" t="s">
        <v>19</v>
      </c>
      <c r="F26" s="36">
        <v>0</v>
      </c>
      <c r="G26" s="37">
        <f>+'Ruko 3 Lantai Hook'!G26</f>
        <v>641202.34285714291</v>
      </c>
      <c r="H26" s="37">
        <f t="shared" si="0"/>
        <v>0</v>
      </c>
    </row>
    <row r="27" spans="2:8">
      <c r="B27" s="2"/>
      <c r="C27" s="123"/>
      <c r="D27" s="51"/>
      <c r="E27" s="2"/>
      <c r="F27" s="36"/>
      <c r="G27" s="37"/>
      <c r="H27" s="37"/>
    </row>
    <row r="28" spans="2:8">
      <c r="B28" s="14" t="s">
        <v>25</v>
      </c>
      <c r="C28" s="126" t="s">
        <v>26</v>
      </c>
      <c r="D28" s="51"/>
      <c r="E28" s="2"/>
      <c r="F28" s="36"/>
      <c r="G28" s="37"/>
      <c r="H28" s="62">
        <f>SUM(H29:H40)</f>
        <v>114368517.00989011</v>
      </c>
    </row>
    <row r="29" spans="2:8">
      <c r="B29" s="2">
        <v>1</v>
      </c>
      <c r="C29" s="123" t="s">
        <v>27</v>
      </c>
      <c r="D29" s="54" t="s">
        <v>163</v>
      </c>
      <c r="E29" s="2" t="s">
        <v>19</v>
      </c>
      <c r="F29" s="87">
        <v>3.5089000000000006</v>
      </c>
      <c r="G29" s="37">
        <f>+'Ruko 3 Lantai Kombinasi'!G27</f>
        <v>3570000</v>
      </c>
      <c r="H29" s="37">
        <f t="shared" si="0"/>
        <v>12526773.000000002</v>
      </c>
    </row>
    <row r="30" spans="2:8">
      <c r="B30" s="2">
        <v>2</v>
      </c>
      <c r="C30" s="123" t="s">
        <v>91</v>
      </c>
      <c r="D30" s="54" t="s">
        <v>163</v>
      </c>
      <c r="E30" s="2" t="s">
        <v>19</v>
      </c>
      <c r="F30" s="87">
        <v>1.0635714285714286</v>
      </c>
      <c r="G30" s="37">
        <f>+'Ruko 3 Lantai Kombinasi'!G28</f>
        <v>3090000</v>
      </c>
      <c r="H30" s="37">
        <f t="shared" si="0"/>
        <v>3286435.7142857146</v>
      </c>
    </row>
    <row r="31" spans="2:8">
      <c r="B31" s="2">
        <v>3</v>
      </c>
      <c r="C31" s="123" t="s">
        <v>151</v>
      </c>
      <c r="D31" s="54" t="s">
        <v>163</v>
      </c>
      <c r="E31" s="2" t="s">
        <v>19</v>
      </c>
      <c r="F31" s="87">
        <v>3.6931710000000004</v>
      </c>
      <c r="G31" s="37">
        <f>+'Ruko 3 Lantai Kombinasi'!G29</f>
        <v>5900000</v>
      </c>
      <c r="H31" s="37">
        <f t="shared" si="0"/>
        <v>21789708.900000002</v>
      </c>
    </row>
    <row r="32" spans="2:8">
      <c r="B32" s="2">
        <v>4</v>
      </c>
      <c r="C32" s="123" t="s">
        <v>160</v>
      </c>
      <c r="D32" s="54" t="s">
        <v>163</v>
      </c>
      <c r="E32" s="2" t="s">
        <v>19</v>
      </c>
      <c r="F32" s="87">
        <v>2.3545132857142854</v>
      </c>
      <c r="G32" s="37">
        <f>+'Ruko 3 Lantai Kombinasi'!G31</f>
        <v>5000000</v>
      </c>
      <c r="H32" s="37">
        <f t="shared" si="0"/>
        <v>11772566.428571427</v>
      </c>
    </row>
    <row r="33" spans="2:8">
      <c r="B33" s="2">
        <v>5</v>
      </c>
      <c r="C33" s="123" t="s">
        <v>94</v>
      </c>
      <c r="D33" s="54" t="s">
        <v>163</v>
      </c>
      <c r="E33" s="2" t="s">
        <v>19</v>
      </c>
      <c r="F33" s="87">
        <v>2.8512857142857149</v>
      </c>
      <c r="G33" s="37">
        <f>+'Ruko 3 Lantai Kombinasi'!G32</f>
        <v>4870000</v>
      </c>
      <c r="H33" s="37">
        <f t="shared" si="0"/>
        <v>13885761.428571431</v>
      </c>
    </row>
    <row r="34" spans="2:8">
      <c r="B34" s="2">
        <v>6</v>
      </c>
      <c r="C34" s="123" t="s">
        <v>95</v>
      </c>
      <c r="D34" s="54" t="s">
        <v>164</v>
      </c>
      <c r="E34" s="2" t="s">
        <v>19</v>
      </c>
      <c r="F34" s="36">
        <v>0</v>
      </c>
      <c r="G34" s="37">
        <f>+'Ruko 3 Lantai Kombinasi'!G33</f>
        <v>4370000</v>
      </c>
      <c r="H34" s="37">
        <f t="shared" si="0"/>
        <v>0</v>
      </c>
    </row>
    <row r="35" spans="2:8">
      <c r="B35" s="2">
        <v>7</v>
      </c>
      <c r="C35" s="123" t="s">
        <v>96</v>
      </c>
      <c r="D35" s="54" t="s">
        <v>163</v>
      </c>
      <c r="E35" s="2" t="s">
        <v>19</v>
      </c>
      <c r="F35" s="36">
        <v>1.1747780000000001</v>
      </c>
      <c r="G35" s="37">
        <f>+'Ruko 3 Lantai Kombinasi'!G34</f>
        <v>4900000</v>
      </c>
      <c r="H35" s="37">
        <f t="shared" si="0"/>
        <v>5756412.2000000002</v>
      </c>
    </row>
    <row r="36" spans="2:8">
      <c r="B36" s="2">
        <v>8</v>
      </c>
      <c r="C36" s="123" t="s">
        <v>252</v>
      </c>
      <c r="D36" s="54" t="s">
        <v>251</v>
      </c>
      <c r="E36" s="2" t="s">
        <v>19</v>
      </c>
      <c r="F36" s="36">
        <v>4.6419039999999994</v>
      </c>
      <c r="G36" s="221">
        <v>2330000</v>
      </c>
      <c r="H36" s="37">
        <f t="shared" si="0"/>
        <v>10815636.319999998</v>
      </c>
    </row>
    <row r="37" spans="2:8">
      <c r="B37" s="2">
        <v>9</v>
      </c>
      <c r="C37" s="123" t="s">
        <v>250</v>
      </c>
      <c r="D37" s="54" t="s">
        <v>163</v>
      </c>
      <c r="E37" s="2" t="s">
        <v>19</v>
      </c>
      <c r="F37" s="36">
        <v>7.2264839999999992</v>
      </c>
      <c r="G37" s="221">
        <v>3370000</v>
      </c>
      <c r="H37" s="37">
        <f t="shared" si="0"/>
        <v>24353251.079999998</v>
      </c>
    </row>
    <row r="38" spans="2:8">
      <c r="B38" s="2">
        <v>10</v>
      </c>
      <c r="C38" s="123" t="s">
        <v>98</v>
      </c>
      <c r="D38" s="54" t="s">
        <v>165</v>
      </c>
      <c r="E38" s="2" t="s">
        <v>19</v>
      </c>
      <c r="F38" s="36">
        <v>2.13903</v>
      </c>
      <c r="G38" s="37">
        <f>+'Ruko 3 Lantai Kombinasi'!G42</f>
        <v>3680000</v>
      </c>
      <c r="H38" s="37">
        <f t="shared" si="0"/>
        <v>7871630.4000000004</v>
      </c>
    </row>
    <row r="39" spans="2:8" ht="30.75">
      <c r="B39" s="2">
        <v>11</v>
      </c>
      <c r="C39" s="123" t="s">
        <v>245</v>
      </c>
      <c r="D39" s="54"/>
      <c r="E39" s="2" t="s">
        <v>19</v>
      </c>
      <c r="F39" s="36">
        <v>0.38250000000000001</v>
      </c>
      <c r="G39" s="37">
        <f>+'Ruko 3 Lantai Kombinasi'!G43</f>
        <v>5000000</v>
      </c>
      <c r="H39" s="37">
        <f t="shared" si="0"/>
        <v>1912500</v>
      </c>
    </row>
    <row r="40" spans="2:8">
      <c r="B40" s="2">
        <v>12</v>
      </c>
      <c r="C40" s="123" t="s">
        <v>249</v>
      </c>
      <c r="D40" s="54"/>
      <c r="E40" s="2" t="s">
        <v>19</v>
      </c>
      <c r="F40" s="87">
        <v>8.1692307692307703E-2</v>
      </c>
      <c r="G40" s="37">
        <f>+'Ruko 3 Lantai Kombinasi'!G44</f>
        <v>4870000</v>
      </c>
      <c r="H40" s="37">
        <f t="shared" si="0"/>
        <v>397841.5384615385</v>
      </c>
    </row>
    <row r="41" spans="2:8">
      <c r="B41" s="2"/>
      <c r="C41" s="123"/>
      <c r="D41" s="54"/>
      <c r="E41" s="2"/>
      <c r="F41" s="36"/>
      <c r="G41" s="37"/>
      <c r="H41" s="37"/>
    </row>
    <row r="42" spans="2:8">
      <c r="B42" s="2"/>
      <c r="C42" s="123"/>
      <c r="D42" s="51"/>
      <c r="E42" s="2"/>
      <c r="F42" s="36"/>
      <c r="G42" s="37"/>
      <c r="H42" s="37">
        <f t="shared" ref="H42:H77" si="1">F42*G42</f>
        <v>0</v>
      </c>
    </row>
    <row r="43" spans="2:8">
      <c r="B43" s="14" t="s">
        <v>28</v>
      </c>
      <c r="C43" s="126" t="s">
        <v>29</v>
      </c>
      <c r="D43" s="51"/>
      <c r="E43" s="2"/>
      <c r="F43" s="36"/>
      <c r="G43" s="37"/>
      <c r="H43" s="62">
        <f>SUM(H45:H54)</f>
        <v>34882687.554125197</v>
      </c>
    </row>
    <row r="44" spans="2:8">
      <c r="B44" s="14"/>
      <c r="C44" s="126" t="s">
        <v>99</v>
      </c>
      <c r="D44" s="51"/>
      <c r="E44" s="2"/>
      <c r="F44" s="36"/>
      <c r="G44" s="37"/>
      <c r="H44" s="37">
        <f t="shared" si="1"/>
        <v>0</v>
      </c>
    </row>
    <row r="45" spans="2:8">
      <c r="B45" s="2">
        <v>1</v>
      </c>
      <c r="C45" s="123" t="s">
        <v>100</v>
      </c>
      <c r="D45" s="157" t="s">
        <v>312</v>
      </c>
      <c r="E45" s="2" t="s">
        <v>15</v>
      </c>
      <c r="F45" s="36">
        <v>4.5</v>
      </c>
      <c r="G45" s="37">
        <f>+'Ruko 3 Lantai Kombinasi'!G48</f>
        <v>208000</v>
      </c>
      <c r="H45" s="37">
        <f t="shared" si="1"/>
        <v>936000</v>
      </c>
    </row>
    <row r="46" spans="2:8">
      <c r="B46" s="2">
        <v>2</v>
      </c>
      <c r="C46" s="123" t="s">
        <v>101</v>
      </c>
      <c r="D46" s="154"/>
      <c r="E46" s="2"/>
      <c r="F46" s="36"/>
      <c r="G46" s="37">
        <f>+'Ruko 3 Lantai Kombinasi'!G49</f>
        <v>0</v>
      </c>
      <c r="H46" s="37">
        <f t="shared" si="1"/>
        <v>0</v>
      </c>
    </row>
    <row r="47" spans="2:8">
      <c r="B47" s="2">
        <v>3</v>
      </c>
      <c r="C47" s="123" t="s">
        <v>102</v>
      </c>
      <c r="D47" s="154" t="s">
        <v>166</v>
      </c>
      <c r="E47" s="2" t="s">
        <v>15</v>
      </c>
      <c r="F47" s="36">
        <v>54.985378867000001</v>
      </c>
      <c r="G47" s="37">
        <f>+'Ruko 3 Lantai Kombinasi'!G50</f>
        <v>268000</v>
      </c>
      <c r="H47" s="37">
        <f t="shared" si="1"/>
        <v>14736081.536356</v>
      </c>
    </row>
    <row r="48" spans="2:8">
      <c r="B48" s="2">
        <v>4</v>
      </c>
      <c r="C48" s="123" t="s">
        <v>103</v>
      </c>
      <c r="D48" s="154" t="s">
        <v>314</v>
      </c>
      <c r="E48" s="2" t="s">
        <v>15</v>
      </c>
      <c r="F48" s="36">
        <v>2.7731172659999999</v>
      </c>
      <c r="G48" s="37">
        <f>+'Ruko 3 Lantai Kombinasi'!G51</f>
        <v>219800.00000000003</v>
      </c>
      <c r="H48" s="37">
        <f t="shared" si="1"/>
        <v>609531.17506680009</v>
      </c>
    </row>
    <row r="49" spans="2:8">
      <c r="B49" s="2">
        <v>5</v>
      </c>
      <c r="C49" s="123" t="s">
        <v>104</v>
      </c>
      <c r="D49" s="154" t="s">
        <v>166</v>
      </c>
      <c r="E49" s="2" t="s">
        <v>15</v>
      </c>
      <c r="F49" s="36">
        <v>9.5839976869000019</v>
      </c>
      <c r="G49" s="37">
        <f>+'Ruko 3 Lantai Kombinasi'!G52</f>
        <v>268000</v>
      </c>
      <c r="H49" s="37">
        <f t="shared" si="1"/>
        <v>2568511.3800892006</v>
      </c>
    </row>
    <row r="50" spans="2:8" ht="30">
      <c r="B50" s="2">
        <v>6</v>
      </c>
      <c r="C50" s="123" t="s">
        <v>261</v>
      </c>
      <c r="D50" s="157" t="s">
        <v>313</v>
      </c>
      <c r="E50" s="2" t="s">
        <v>9</v>
      </c>
      <c r="F50" s="36">
        <v>7.7</v>
      </c>
      <c r="G50" s="37">
        <f>+'Ruko 3 Lantai Kombinasi'!G53</f>
        <v>26000</v>
      </c>
      <c r="H50" s="37">
        <f t="shared" si="1"/>
        <v>200200</v>
      </c>
    </row>
    <row r="51" spans="2:8">
      <c r="B51" s="2">
        <v>7</v>
      </c>
      <c r="C51" s="123" t="s">
        <v>262</v>
      </c>
      <c r="D51" s="157" t="s">
        <v>312</v>
      </c>
      <c r="E51" s="2" t="s">
        <v>15</v>
      </c>
      <c r="F51" s="36">
        <v>2.5499999999999998</v>
      </c>
      <c r="G51" s="37">
        <f>+'Ruko 3 Lantai Kombinasi'!G54</f>
        <v>202000</v>
      </c>
      <c r="H51" s="37">
        <f t="shared" si="1"/>
        <v>515099.99999999994</v>
      </c>
    </row>
    <row r="52" spans="2:8">
      <c r="B52" s="14"/>
      <c r="C52" s="126" t="s">
        <v>105</v>
      </c>
      <c r="D52" s="155"/>
      <c r="E52" s="2"/>
      <c r="F52" s="36"/>
      <c r="G52" s="37"/>
      <c r="H52" s="37">
        <f t="shared" si="1"/>
        <v>0</v>
      </c>
    </row>
    <row r="53" spans="2:8">
      <c r="B53" s="2">
        <v>1</v>
      </c>
      <c r="C53" s="123" t="s">
        <v>102</v>
      </c>
      <c r="D53" s="154" t="s">
        <v>166</v>
      </c>
      <c r="E53" s="2" t="s">
        <v>15</v>
      </c>
      <c r="F53" s="36">
        <v>54.879509729900001</v>
      </c>
      <c r="G53" s="37">
        <f>+'Ruko 3 Lantai Kombinasi'!G56</f>
        <v>268000</v>
      </c>
      <c r="H53" s="37">
        <f t="shared" si="1"/>
        <v>14707708.6076132</v>
      </c>
    </row>
    <row r="54" spans="2:8">
      <c r="B54" s="2">
        <v>2</v>
      </c>
      <c r="C54" s="123" t="s">
        <v>103</v>
      </c>
      <c r="D54" s="154" t="s">
        <v>314</v>
      </c>
      <c r="E54" s="2" t="s">
        <v>15</v>
      </c>
      <c r="F54" s="36">
        <v>2.7732250000000001</v>
      </c>
      <c r="G54" s="37">
        <f>+'Ruko 3 Lantai Kombinasi'!G57</f>
        <v>219800.00000000003</v>
      </c>
      <c r="H54" s="37">
        <f t="shared" si="1"/>
        <v>609554.8550000001</v>
      </c>
    </row>
    <row r="55" spans="2:8">
      <c r="B55" s="2"/>
      <c r="C55" s="123"/>
      <c r="D55" s="131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6" t="s">
        <v>31</v>
      </c>
      <c r="D56" s="54"/>
      <c r="E56" s="2"/>
      <c r="F56" s="36"/>
      <c r="G56" s="37"/>
      <c r="H56" s="62">
        <f>SUM(H58:H62)</f>
        <v>7441395.8898443207</v>
      </c>
    </row>
    <row r="57" spans="2:8">
      <c r="B57" s="14"/>
      <c r="C57" s="126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3" t="s">
        <v>103</v>
      </c>
      <c r="D58" s="154" t="s">
        <v>315</v>
      </c>
      <c r="E58" s="2" t="s">
        <v>15</v>
      </c>
      <c r="F58" s="36">
        <v>11.8163622412</v>
      </c>
      <c r="G58" s="37">
        <f>+'Ruko 3 Lantai Kombinasi'!G65</f>
        <v>241800.00000000003</v>
      </c>
      <c r="H58" s="37">
        <f t="shared" si="1"/>
        <v>2857196.3899221602</v>
      </c>
    </row>
    <row r="59" spans="2:8">
      <c r="B59" s="2">
        <v>2</v>
      </c>
      <c r="C59" s="123" t="s">
        <v>106</v>
      </c>
      <c r="D59" s="154" t="s">
        <v>167</v>
      </c>
      <c r="E59" s="2" t="s">
        <v>208</v>
      </c>
      <c r="F59" s="36">
        <v>32.455124400000003</v>
      </c>
      <c r="G59" s="37">
        <f>+'Ruko 3 Lantai Kombinasi'!G66</f>
        <v>25000</v>
      </c>
      <c r="H59" s="37">
        <f t="shared" si="1"/>
        <v>811378.1100000001</v>
      </c>
    </row>
    <row r="60" spans="2:8">
      <c r="B60" s="14"/>
      <c r="C60" s="126" t="s">
        <v>105</v>
      </c>
      <c r="D60" s="155"/>
      <c r="E60" s="2"/>
      <c r="F60" s="36"/>
      <c r="G60" s="37"/>
      <c r="H60" s="37">
        <f t="shared" si="1"/>
        <v>0</v>
      </c>
    </row>
    <row r="61" spans="2:8">
      <c r="B61" s="2">
        <v>1</v>
      </c>
      <c r="C61" s="123" t="s">
        <v>103</v>
      </c>
      <c r="D61" s="154" t="s">
        <v>315</v>
      </c>
      <c r="E61" s="2" t="s">
        <v>15</v>
      </c>
      <c r="F61" s="36">
        <v>11.8163622412</v>
      </c>
      <c r="G61" s="37">
        <f>+'Ruko 3 Lantai Kombinasi'!G68</f>
        <v>241800.00000000003</v>
      </c>
      <c r="H61" s="37">
        <f t="shared" si="1"/>
        <v>2857196.3899221602</v>
      </c>
    </row>
    <row r="62" spans="2:8">
      <c r="B62" s="2">
        <v>2</v>
      </c>
      <c r="C62" s="123" t="s">
        <v>106</v>
      </c>
      <c r="D62" s="154" t="s">
        <v>167</v>
      </c>
      <c r="E62" s="2" t="str">
        <f>E59</f>
        <v>m1</v>
      </c>
      <c r="F62" s="36">
        <v>36.625</v>
      </c>
      <c r="G62" s="37">
        <f>+'Ruko 3 Lantai Kombinasi'!G69</f>
        <v>25000</v>
      </c>
      <c r="H62" s="37">
        <f t="shared" si="1"/>
        <v>915625</v>
      </c>
    </row>
    <row r="63" spans="2:8">
      <c r="B63" s="2"/>
      <c r="C63" s="123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6" t="s">
        <v>33</v>
      </c>
      <c r="D64" s="54"/>
      <c r="E64" s="2"/>
      <c r="F64" s="36"/>
      <c r="G64" s="37"/>
      <c r="H64" s="62">
        <f>SUM(H65:H68)</f>
        <v>17515799.7028655</v>
      </c>
    </row>
    <row r="65" spans="2:8">
      <c r="B65" s="52">
        <v>1</v>
      </c>
      <c r="C65" s="51" t="s">
        <v>34</v>
      </c>
      <c r="D65" s="51" t="s">
        <v>299</v>
      </c>
      <c r="E65" s="52" t="s">
        <v>15</v>
      </c>
      <c r="F65" s="61">
        <v>99.438039730499995</v>
      </c>
      <c r="G65" s="37">
        <f>+'Ruko 3 Lantai Kombinasi'!G77</f>
        <v>71000</v>
      </c>
      <c r="H65" s="37">
        <f t="shared" si="1"/>
        <v>7060100.8208654998</v>
      </c>
    </row>
    <row r="66" spans="2:8">
      <c r="B66" s="2">
        <v>2</v>
      </c>
      <c r="C66" s="123" t="s">
        <v>107</v>
      </c>
      <c r="D66" s="51" t="s">
        <v>300</v>
      </c>
      <c r="E66" s="2" t="s">
        <v>9</v>
      </c>
      <c r="F66" s="36">
        <v>116.36</v>
      </c>
      <c r="G66" s="37">
        <f>+'Ruko 3 Lantai Kombinasi'!G78</f>
        <v>23000</v>
      </c>
      <c r="H66" s="37">
        <f t="shared" si="1"/>
        <v>2676280</v>
      </c>
    </row>
    <row r="67" spans="2:8">
      <c r="B67" s="52">
        <v>3</v>
      </c>
      <c r="C67" s="51" t="s">
        <v>35</v>
      </c>
      <c r="D67" s="51" t="s">
        <v>301</v>
      </c>
      <c r="E67" s="52" t="s">
        <v>15</v>
      </c>
      <c r="F67" s="61">
        <v>15.239649999999999</v>
      </c>
      <c r="G67" s="37">
        <f>+'Ruko 3 Lantai Kombinasi'!G79</f>
        <v>99600</v>
      </c>
      <c r="H67" s="37">
        <f t="shared" si="1"/>
        <v>1517869.14</v>
      </c>
    </row>
    <row r="68" spans="2:8">
      <c r="B68" s="2">
        <v>4</v>
      </c>
      <c r="C68" s="123" t="s">
        <v>36</v>
      </c>
      <c r="D68" s="51" t="s">
        <v>168</v>
      </c>
      <c r="E68" s="2" t="s">
        <v>15</v>
      </c>
      <c r="F68" s="36">
        <v>85.774653999999984</v>
      </c>
      <c r="G68" s="37">
        <f>+'Ruko 3 Lantai Kombinasi'!G80</f>
        <v>73000</v>
      </c>
      <c r="H68" s="37">
        <f t="shared" si="1"/>
        <v>6261549.7419999987</v>
      </c>
    </row>
    <row r="69" spans="2:8">
      <c r="B69" s="2"/>
      <c r="C69" s="123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6" t="s">
        <v>38</v>
      </c>
      <c r="D70" s="51"/>
      <c r="E70" s="2"/>
      <c r="F70" s="36"/>
      <c r="G70" s="37"/>
      <c r="H70" s="62">
        <f>SUM(H71:H76)</f>
        <v>45914611.699999996</v>
      </c>
    </row>
    <row r="71" spans="2:8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>
        <f>+'Ruko 3 Lantai Kombinasi'!G83</f>
        <v>88000</v>
      </c>
      <c r="H71" s="37">
        <f t="shared" si="1"/>
        <v>16704723.199999997</v>
      </c>
    </row>
    <row r="72" spans="2:8">
      <c r="B72" s="2">
        <v>2</v>
      </c>
      <c r="C72" s="123" t="s">
        <v>108</v>
      </c>
      <c r="D72" s="51" t="s">
        <v>169</v>
      </c>
      <c r="E72" s="2" t="s">
        <v>15</v>
      </c>
      <c r="F72" s="36">
        <v>19.71</v>
      </c>
      <c r="G72" s="37">
        <f>+'Ruko 3 Lantai Kombinasi'!G84</f>
        <v>70000</v>
      </c>
      <c r="H72" s="37">
        <f t="shared" si="1"/>
        <v>1379700</v>
      </c>
    </row>
    <row r="73" spans="2:8">
      <c r="B73" s="2">
        <v>3</v>
      </c>
      <c r="C73" s="123" t="s">
        <v>40</v>
      </c>
      <c r="D73" s="51" t="s">
        <v>170</v>
      </c>
      <c r="E73" s="2" t="s">
        <v>15</v>
      </c>
      <c r="F73" s="36">
        <v>376.04644999999999</v>
      </c>
      <c r="G73" s="37">
        <f>+'Ruko 3 Lantai Kombinasi'!G85</f>
        <v>50000</v>
      </c>
      <c r="H73" s="37">
        <f t="shared" si="1"/>
        <v>18802322.5</v>
      </c>
    </row>
    <row r="74" spans="2:8">
      <c r="B74" s="2">
        <v>4</v>
      </c>
      <c r="C74" s="123" t="s">
        <v>41</v>
      </c>
      <c r="D74" s="51" t="s">
        <v>171</v>
      </c>
      <c r="E74" s="2" t="s">
        <v>15</v>
      </c>
      <c r="F74" s="36">
        <v>345.42019999999997</v>
      </c>
      <c r="G74" s="37">
        <f>+'Ruko 3 Lantai Kombinasi'!G86</f>
        <v>17500</v>
      </c>
      <c r="H74" s="37">
        <f t="shared" si="1"/>
        <v>6044853.4999999991</v>
      </c>
    </row>
    <row r="75" spans="2:8">
      <c r="B75" s="2">
        <v>5</v>
      </c>
      <c r="C75" s="123" t="s">
        <v>246</v>
      </c>
      <c r="D75" s="51"/>
      <c r="E75" s="2" t="s">
        <v>15</v>
      </c>
      <c r="F75" s="36">
        <v>41.145000000000003</v>
      </c>
      <c r="G75" s="37">
        <f>+'Ruko 3 Lantai Kombinasi'!G87</f>
        <v>52500</v>
      </c>
      <c r="H75" s="37">
        <f t="shared" si="1"/>
        <v>2160112.5</v>
      </c>
    </row>
    <row r="76" spans="2:8">
      <c r="B76" s="2">
        <v>6</v>
      </c>
      <c r="C76" s="123" t="s">
        <v>247</v>
      </c>
      <c r="D76" s="51"/>
      <c r="E76" s="2" t="s">
        <v>15</v>
      </c>
      <c r="F76" s="36">
        <v>41.145000000000003</v>
      </c>
      <c r="G76" s="37">
        <f>+'Ruko 3 Lantai Kombinasi'!G88</f>
        <v>20000</v>
      </c>
      <c r="H76" s="37">
        <f t="shared" si="1"/>
        <v>822900.00000000012</v>
      </c>
    </row>
    <row r="77" spans="2:8">
      <c r="B77" s="2"/>
      <c r="C77" s="123"/>
      <c r="D77" s="51"/>
      <c r="E77" s="2"/>
      <c r="F77" s="36"/>
      <c r="G77" s="37"/>
      <c r="H77" s="37">
        <f t="shared" si="1"/>
        <v>0</v>
      </c>
    </row>
    <row r="78" spans="2:8">
      <c r="B78" s="14" t="s">
        <v>42</v>
      </c>
      <c r="C78" s="126" t="s">
        <v>43</v>
      </c>
      <c r="D78" s="51"/>
      <c r="E78" s="2"/>
      <c r="F78" s="36"/>
      <c r="G78" s="37"/>
      <c r="H78" s="62">
        <f>SUM(H79:H83)</f>
        <v>18900000</v>
      </c>
    </row>
    <row r="79" spans="2:8">
      <c r="B79" s="2">
        <v>1</v>
      </c>
      <c r="C79" s="123" t="s">
        <v>109</v>
      </c>
      <c r="D79" s="215" t="s">
        <v>310</v>
      </c>
      <c r="E79" s="2" t="s">
        <v>15</v>
      </c>
      <c r="F79" s="209">
        <v>54</v>
      </c>
      <c r="G79" s="37">
        <f>+'Ruko 3 Lantai Kombinasi'!G91</f>
        <v>150000</v>
      </c>
      <c r="H79" s="37">
        <f>F79*G79</f>
        <v>8100000</v>
      </c>
    </row>
    <row r="80" spans="2:8">
      <c r="B80" s="2">
        <v>2</v>
      </c>
      <c r="C80" s="51" t="s">
        <v>110</v>
      </c>
      <c r="D80" s="154" t="s">
        <v>311</v>
      </c>
      <c r="E80" s="2" t="s">
        <v>15</v>
      </c>
      <c r="F80" s="209">
        <v>55</v>
      </c>
      <c r="G80" s="37">
        <f>+'Ruko 3 Lantai Kombinasi'!G92</f>
        <v>150000</v>
      </c>
      <c r="H80" s="37">
        <f>F80*G80</f>
        <v>8250000</v>
      </c>
    </row>
    <row r="81" spans="2:8">
      <c r="B81" s="2">
        <v>3</v>
      </c>
      <c r="C81" s="123" t="s">
        <v>146</v>
      </c>
      <c r="D81" s="51"/>
      <c r="E81" s="2" t="s">
        <v>9</v>
      </c>
      <c r="F81" s="209">
        <v>25</v>
      </c>
      <c r="G81" s="37">
        <f>+'Ruko 3 Lantai Kombinasi'!G93</f>
        <v>85000</v>
      </c>
      <c r="H81" s="37">
        <f>F81*G81</f>
        <v>2125000</v>
      </c>
    </row>
    <row r="82" spans="2:8">
      <c r="B82" s="2">
        <v>4</v>
      </c>
      <c r="C82" s="123" t="s">
        <v>111</v>
      </c>
      <c r="D82" s="51"/>
      <c r="E82" s="2" t="s">
        <v>9</v>
      </c>
      <c r="F82" s="209">
        <v>5</v>
      </c>
      <c r="G82" s="133">
        <f>+'Ruko 3 Lantai Kombinasi'!G95</f>
        <v>85000</v>
      </c>
      <c r="H82" s="37">
        <f t="shared" ref="H82:H149" si="2">F82*G82</f>
        <v>425000</v>
      </c>
    </row>
    <row r="83" spans="2:8">
      <c r="B83" s="2"/>
      <c r="C83" s="123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6" t="s">
        <v>46</v>
      </c>
      <c r="D84" s="51"/>
      <c r="E84" s="2"/>
      <c r="F84" s="36"/>
      <c r="G84" s="37"/>
      <c r="H84" s="62">
        <f>SUM(H86:H95)</f>
        <v>30616000</v>
      </c>
    </row>
    <row r="85" spans="2:8">
      <c r="B85" s="14">
        <v>1</v>
      </c>
      <c r="C85" s="126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"/>
      <c r="C86" s="51" t="s">
        <v>113</v>
      </c>
      <c r="D86" s="54" t="s">
        <v>292</v>
      </c>
      <c r="E86" s="2" t="s">
        <v>48</v>
      </c>
      <c r="F86" s="36">
        <v>1</v>
      </c>
      <c r="G86" s="221">
        <v>7860000</v>
      </c>
      <c r="H86" s="37">
        <f t="shared" si="2"/>
        <v>7860000</v>
      </c>
    </row>
    <row r="87" spans="2:8" ht="15" customHeight="1">
      <c r="B87" s="2"/>
      <c r="C87" s="123" t="s">
        <v>86</v>
      </c>
      <c r="D87" s="54" t="s">
        <v>293</v>
      </c>
      <c r="E87" s="2" t="s">
        <v>48</v>
      </c>
      <c r="F87" s="36">
        <v>2</v>
      </c>
      <c r="G87" s="221">
        <v>950000</v>
      </c>
      <c r="H87" s="37">
        <f t="shared" si="2"/>
        <v>1900000</v>
      </c>
    </row>
    <row r="88" spans="2:8" ht="30">
      <c r="B88" s="2"/>
      <c r="C88" s="51" t="s">
        <v>114</v>
      </c>
      <c r="D88" s="54" t="s">
        <v>294</v>
      </c>
      <c r="E88" s="2" t="s">
        <v>48</v>
      </c>
      <c r="F88" s="36">
        <v>1</v>
      </c>
      <c r="G88" s="221">
        <v>4810000</v>
      </c>
      <c r="H88" s="37">
        <f t="shared" si="2"/>
        <v>4810000</v>
      </c>
    </row>
    <row r="89" spans="2:8" ht="30">
      <c r="B89" s="2"/>
      <c r="C89" s="51" t="s">
        <v>115</v>
      </c>
      <c r="D89" s="54" t="s">
        <v>294</v>
      </c>
      <c r="E89" s="2" t="s">
        <v>48</v>
      </c>
      <c r="F89" s="36">
        <v>1</v>
      </c>
      <c r="G89" s="221">
        <v>4640000</v>
      </c>
      <c r="H89" s="37">
        <f t="shared" si="2"/>
        <v>4640000</v>
      </c>
    </row>
    <row r="90" spans="2:8" ht="30">
      <c r="B90" s="2"/>
      <c r="C90" s="51" t="s">
        <v>134</v>
      </c>
      <c r="D90" s="54" t="s">
        <v>294</v>
      </c>
      <c r="E90" s="2" t="s">
        <v>48</v>
      </c>
      <c r="F90" s="36">
        <v>1</v>
      </c>
      <c r="G90" s="221">
        <v>3720000</v>
      </c>
      <c r="H90" s="37">
        <f t="shared" si="2"/>
        <v>3720000</v>
      </c>
    </row>
    <row r="91" spans="2:8">
      <c r="B91" s="14">
        <v>2</v>
      </c>
      <c r="C91" s="126" t="s">
        <v>116</v>
      </c>
      <c r="D91" s="51"/>
      <c r="E91" s="2"/>
      <c r="F91" s="36"/>
      <c r="G91" s="37"/>
      <c r="H91" s="37"/>
    </row>
    <row r="92" spans="2:8">
      <c r="B92" s="2"/>
      <c r="C92" s="123" t="s">
        <v>86</v>
      </c>
      <c r="D92" s="54" t="s">
        <v>302</v>
      </c>
      <c r="E92" s="2" t="s">
        <v>48</v>
      </c>
      <c r="F92" s="36">
        <v>2</v>
      </c>
      <c r="G92" s="37">
        <f>+'Ruko 3 Lantai Kombinasi'!G107</f>
        <v>2343000</v>
      </c>
      <c r="H92" s="37">
        <f t="shared" si="2"/>
        <v>4686000</v>
      </c>
    </row>
    <row r="93" spans="2:8">
      <c r="B93" s="14">
        <v>3</v>
      </c>
      <c r="C93" s="126" t="s">
        <v>49</v>
      </c>
      <c r="D93" s="51"/>
      <c r="E93" s="2"/>
      <c r="F93" s="36"/>
      <c r="G93" s="37"/>
      <c r="H93" s="37"/>
    </row>
    <row r="94" spans="2:8">
      <c r="B94" s="74" t="s">
        <v>14</v>
      </c>
      <c r="C94" s="123" t="s">
        <v>51</v>
      </c>
      <c r="D94" s="54" t="s">
        <v>197</v>
      </c>
      <c r="E94" s="2" t="s">
        <v>50</v>
      </c>
      <c r="F94" s="36">
        <v>2</v>
      </c>
      <c r="G94" s="37">
        <f>+'Ruko 3 Lantai Kombinasi'!G109</f>
        <v>1500000</v>
      </c>
      <c r="H94" s="37">
        <f t="shared" si="2"/>
        <v>3000000</v>
      </c>
    </row>
    <row r="95" spans="2:8">
      <c r="B95" s="74" t="s">
        <v>14</v>
      </c>
      <c r="C95" s="123" t="s">
        <v>52</v>
      </c>
      <c r="D95" s="54" t="s">
        <v>198</v>
      </c>
      <c r="E95" s="2" t="s">
        <v>50</v>
      </c>
      <c r="F95" s="36">
        <v>6</v>
      </c>
      <c r="G95" s="37" t="str">
        <f>+'Ruko 3 Lantai Kombinasi'!G110</f>
        <v>incl</v>
      </c>
      <c r="H95" s="37"/>
    </row>
    <row r="96" spans="2:8">
      <c r="B96" s="2"/>
      <c r="C96" s="123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6" t="s">
        <v>54</v>
      </c>
      <c r="D97" s="51"/>
      <c r="E97" s="2"/>
      <c r="F97" s="36"/>
      <c r="G97" s="37"/>
      <c r="H97" s="62">
        <f>SUM(H98:H102)</f>
        <v>9411312.2171490006</v>
      </c>
    </row>
    <row r="98" spans="2:8">
      <c r="B98" s="2">
        <v>1</v>
      </c>
      <c r="C98" s="123" t="s">
        <v>55</v>
      </c>
      <c r="D98" s="54" t="s">
        <v>195</v>
      </c>
      <c r="E98" s="2" t="s">
        <v>15</v>
      </c>
      <c r="F98" s="36">
        <v>204.219234</v>
      </c>
      <c r="G98" s="75">
        <f>+'Ruko 3 Lantai Kombinasi'!G113</f>
        <v>18000</v>
      </c>
      <c r="H98" s="37">
        <f t="shared" si="2"/>
        <v>3675946.2119999998</v>
      </c>
    </row>
    <row r="99" spans="2:8">
      <c r="B99" s="2">
        <v>2</v>
      </c>
      <c r="C99" s="123" t="s">
        <v>56</v>
      </c>
      <c r="D99" s="54" t="s">
        <v>196</v>
      </c>
      <c r="E99" s="2" t="s">
        <v>15</v>
      </c>
      <c r="F99" s="36">
        <v>83.652420000000006</v>
      </c>
      <c r="G99" s="75">
        <f>+'Ruko 3 Lantai Kombinasi'!G114</f>
        <v>27000</v>
      </c>
      <c r="H99" s="37">
        <f t="shared" si="2"/>
        <v>2258615.3400000003</v>
      </c>
    </row>
    <row r="100" spans="2:8">
      <c r="B100" s="2">
        <v>3</v>
      </c>
      <c r="C100" s="123" t="s">
        <v>57</v>
      </c>
      <c r="D100" s="54" t="s">
        <v>195</v>
      </c>
      <c r="E100" s="2" t="s">
        <v>15</v>
      </c>
      <c r="F100" s="36">
        <v>114.67768973049999</v>
      </c>
      <c r="G100" s="75">
        <f>+'Ruko 3 Lantai Kombinasi'!G115</f>
        <v>18000</v>
      </c>
      <c r="H100" s="37">
        <f t="shared" si="2"/>
        <v>2064198.4151489998</v>
      </c>
    </row>
    <row r="101" spans="2:8">
      <c r="B101" s="2">
        <v>4</v>
      </c>
      <c r="C101" s="123" t="s">
        <v>117</v>
      </c>
      <c r="D101" s="51"/>
      <c r="E101" s="2" t="s">
        <v>9</v>
      </c>
      <c r="F101" s="36">
        <v>5</v>
      </c>
      <c r="G101" s="75">
        <f>+'Ruko 3 Lantai Kombinasi'!G116</f>
        <v>27000</v>
      </c>
      <c r="H101" s="37">
        <f t="shared" si="2"/>
        <v>135000</v>
      </c>
    </row>
    <row r="102" spans="2:8">
      <c r="B102" s="2">
        <v>5</v>
      </c>
      <c r="C102" s="123" t="s">
        <v>248</v>
      </c>
      <c r="D102" s="54"/>
      <c r="E102" s="2" t="s">
        <v>15</v>
      </c>
      <c r="F102" s="36">
        <v>47.316749999999999</v>
      </c>
      <c r="G102" s="75">
        <f>+'Ruko 3 Lantai Kombinasi'!G117</f>
        <v>27000</v>
      </c>
      <c r="H102" s="37">
        <f t="shared" si="2"/>
        <v>1277552.25</v>
      </c>
    </row>
    <row r="103" spans="2:8">
      <c r="B103" s="2"/>
      <c r="C103" s="123"/>
      <c r="D103" s="51"/>
      <c r="E103" s="2"/>
      <c r="F103" s="36"/>
      <c r="G103" s="75">
        <f>+'Ruko 3 Lantai Kombinasi'!G118</f>
        <v>0</v>
      </c>
      <c r="H103" s="37">
        <f t="shared" si="2"/>
        <v>0</v>
      </c>
    </row>
    <row r="104" spans="2:8">
      <c r="B104" s="14" t="s">
        <v>58</v>
      </c>
      <c r="C104" s="126" t="s">
        <v>59</v>
      </c>
      <c r="D104" s="51"/>
      <c r="E104" s="2"/>
      <c r="F104" s="36"/>
      <c r="G104" s="75"/>
      <c r="H104" s="62">
        <f>SUM(H106:H125)</f>
        <v>16959698.9388</v>
      </c>
    </row>
    <row r="105" spans="2:8">
      <c r="B105" s="2">
        <v>1</v>
      </c>
      <c r="C105" s="123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3" t="s">
        <v>119</v>
      </c>
      <c r="D106" s="51" t="s">
        <v>182</v>
      </c>
      <c r="E106" s="2" t="s">
        <v>50</v>
      </c>
      <c r="F106" s="36">
        <v>2</v>
      </c>
      <c r="G106" s="37">
        <f>+'Ruko 3 Lantai Kombinasi'!G121</f>
        <v>1783375.0000000002</v>
      </c>
      <c r="H106" s="37">
        <f t="shared" si="2"/>
        <v>3566750.0000000005</v>
      </c>
    </row>
    <row r="107" spans="2:8">
      <c r="B107" s="74" t="s">
        <v>14</v>
      </c>
      <c r="C107" s="123" t="s">
        <v>60</v>
      </c>
      <c r="D107" s="51" t="s">
        <v>183</v>
      </c>
      <c r="E107" s="2" t="s">
        <v>50</v>
      </c>
      <c r="F107" s="36">
        <v>2</v>
      </c>
      <c r="G107" s="37">
        <f>+'Ruko 3 Lantai Kombinasi'!G122</f>
        <v>627000</v>
      </c>
      <c r="H107" s="37">
        <f t="shared" si="2"/>
        <v>1254000</v>
      </c>
    </row>
    <row r="108" spans="2:8">
      <c r="B108" s="74" t="s">
        <v>14</v>
      </c>
      <c r="C108" s="123" t="s">
        <v>120</v>
      </c>
      <c r="D108" s="166" t="s">
        <v>305</v>
      </c>
      <c r="E108" s="2" t="s">
        <v>50</v>
      </c>
      <c r="F108" s="36">
        <v>2</v>
      </c>
      <c r="G108" s="37">
        <f>+'Ruko 3 Lantai Kombinasi'!G123</f>
        <v>978697.50000000012</v>
      </c>
      <c r="H108" s="37">
        <f t="shared" si="2"/>
        <v>1957395.0000000002</v>
      </c>
    </row>
    <row r="109" spans="2:8">
      <c r="B109" s="74"/>
      <c r="C109" s="123"/>
      <c r="D109" s="51" t="s">
        <v>184</v>
      </c>
      <c r="E109" s="2"/>
      <c r="F109" s="36"/>
      <c r="G109" s="37"/>
      <c r="H109" s="37"/>
    </row>
    <row r="110" spans="2:8">
      <c r="B110" s="74"/>
      <c r="C110" s="123"/>
      <c r="D110" s="51" t="s">
        <v>185</v>
      </c>
      <c r="E110" s="2"/>
      <c r="F110" s="36"/>
      <c r="G110" s="37"/>
      <c r="H110" s="37"/>
    </row>
    <row r="111" spans="2:8">
      <c r="B111" s="74"/>
      <c r="C111" s="123"/>
      <c r="D111" s="51" t="s">
        <v>186</v>
      </c>
      <c r="E111" s="2"/>
      <c r="F111" s="36"/>
      <c r="G111" s="37"/>
      <c r="H111" s="37"/>
    </row>
    <row r="112" spans="2:8">
      <c r="B112" s="74"/>
      <c r="C112" s="123"/>
      <c r="D112" s="51" t="s">
        <v>187</v>
      </c>
      <c r="E112" s="2"/>
      <c r="F112" s="36"/>
      <c r="G112" s="37"/>
      <c r="H112" s="37"/>
    </row>
    <row r="113" spans="2:8">
      <c r="B113" s="74" t="s">
        <v>14</v>
      </c>
      <c r="C113" s="123" t="s">
        <v>121</v>
      </c>
      <c r="D113" s="51" t="s">
        <v>188</v>
      </c>
      <c r="E113" s="2" t="s">
        <v>50</v>
      </c>
      <c r="F113" s="36">
        <v>2</v>
      </c>
      <c r="G113" s="37">
        <f>+'Ruko 3 Lantai Kombinasi'!G128</f>
        <v>145200</v>
      </c>
      <c r="H113" s="37">
        <f t="shared" si="2"/>
        <v>290400</v>
      </c>
    </row>
    <row r="114" spans="2:8">
      <c r="B114" s="74">
        <v>3</v>
      </c>
      <c r="C114" s="123" t="s">
        <v>61</v>
      </c>
      <c r="D114" s="51" t="s">
        <v>189</v>
      </c>
      <c r="E114" s="2" t="s">
        <v>50</v>
      </c>
      <c r="F114" s="36">
        <v>2</v>
      </c>
      <c r="G114" s="37">
        <f>+'Ruko 3 Lantai Kombinasi'!G129</f>
        <v>212300.00000000003</v>
      </c>
      <c r="H114" s="37">
        <f t="shared" si="2"/>
        <v>424600.00000000006</v>
      </c>
    </row>
    <row r="115" spans="2:8">
      <c r="B115" s="74">
        <v>4</v>
      </c>
      <c r="C115" s="123" t="s">
        <v>62</v>
      </c>
      <c r="D115" s="51" t="s">
        <v>190</v>
      </c>
      <c r="E115" s="2" t="s">
        <v>50</v>
      </c>
      <c r="F115" s="36">
        <v>4</v>
      </c>
      <c r="G115" s="37">
        <f>+'Ruko 3 Lantai Kombinasi'!G130</f>
        <v>173250</v>
      </c>
      <c r="H115" s="37">
        <f t="shared" si="2"/>
        <v>693000</v>
      </c>
    </row>
    <row r="116" spans="2:8">
      <c r="B116" s="2">
        <v>6</v>
      </c>
      <c r="C116" s="123" t="s">
        <v>63</v>
      </c>
      <c r="D116" s="51"/>
      <c r="E116" s="2"/>
      <c r="F116" s="36"/>
      <c r="G116" s="37"/>
      <c r="H116" s="37"/>
    </row>
    <row r="117" spans="2:8">
      <c r="B117" s="74" t="s">
        <v>14</v>
      </c>
      <c r="C117" s="123" t="s">
        <v>64</v>
      </c>
      <c r="D117" s="51" t="s">
        <v>191</v>
      </c>
      <c r="E117" s="2" t="s">
        <v>9</v>
      </c>
      <c r="F117" s="36">
        <v>33.973993199999995</v>
      </c>
      <c r="G117" s="37">
        <f>+'Ruko 3 Lantai Kombinasi'!G132</f>
        <v>29000</v>
      </c>
      <c r="H117" s="37">
        <f t="shared" si="2"/>
        <v>985245.80279999983</v>
      </c>
    </row>
    <row r="118" spans="2:8">
      <c r="B118" s="74">
        <v>7</v>
      </c>
      <c r="C118" s="123" t="s">
        <v>65</v>
      </c>
      <c r="D118" s="51"/>
      <c r="E118" s="2"/>
      <c r="F118" s="36"/>
      <c r="G118" s="37"/>
      <c r="H118" s="37"/>
    </row>
    <row r="119" spans="2:8">
      <c r="B119" s="74" t="s">
        <v>14</v>
      </c>
      <c r="C119" s="123" t="s">
        <v>66</v>
      </c>
      <c r="D119" s="51" t="s">
        <v>192</v>
      </c>
      <c r="E119" s="2" t="s">
        <v>9</v>
      </c>
      <c r="F119" s="36">
        <v>1.3704800000000001</v>
      </c>
      <c r="G119" s="37">
        <f>+'Ruko 3 Lantai Kombinasi'!G134</f>
        <v>31500</v>
      </c>
      <c r="H119" s="37">
        <f t="shared" si="2"/>
        <v>43170.12</v>
      </c>
    </row>
    <row r="120" spans="2:8">
      <c r="B120" s="74" t="s">
        <v>14</v>
      </c>
      <c r="C120" s="123" t="s">
        <v>122</v>
      </c>
      <c r="D120" s="51" t="s">
        <v>192</v>
      </c>
      <c r="E120" s="2" t="s">
        <v>9</v>
      </c>
      <c r="F120" s="36">
        <v>12.662528</v>
      </c>
      <c r="G120" s="37">
        <f>+'Ruko 3 Lantai Kombinasi'!G135</f>
        <v>34000</v>
      </c>
      <c r="H120" s="37">
        <f t="shared" si="2"/>
        <v>430525.95199999999</v>
      </c>
    </row>
    <row r="121" spans="2:8">
      <c r="B121" s="74" t="s">
        <v>14</v>
      </c>
      <c r="C121" s="123" t="s">
        <v>67</v>
      </c>
      <c r="D121" s="51" t="s">
        <v>192</v>
      </c>
      <c r="E121" s="2" t="s">
        <v>9</v>
      </c>
      <c r="F121" s="36">
        <v>64.19353439999999</v>
      </c>
      <c r="G121" s="37">
        <f>+'Ruko 3 Lantai Kombinasi'!G136</f>
        <v>60000</v>
      </c>
      <c r="H121" s="37">
        <f t="shared" si="2"/>
        <v>3851612.0639999993</v>
      </c>
    </row>
    <row r="122" spans="2:8">
      <c r="B122" s="74" t="s">
        <v>14</v>
      </c>
      <c r="C122" s="123" t="s">
        <v>68</v>
      </c>
      <c r="D122" s="51" t="s">
        <v>192</v>
      </c>
      <c r="E122" s="2" t="s">
        <v>9</v>
      </c>
      <c r="F122" s="36">
        <v>28.3</v>
      </c>
      <c r="G122" s="37">
        <f>+'Ruko 3 Lantai Kombinasi'!G137</f>
        <v>80000</v>
      </c>
      <c r="H122" s="37">
        <f t="shared" si="2"/>
        <v>2264000</v>
      </c>
    </row>
    <row r="123" spans="2:8">
      <c r="B123" s="74" t="s">
        <v>14</v>
      </c>
      <c r="C123" s="123" t="s">
        <v>123</v>
      </c>
      <c r="D123" s="51" t="s">
        <v>193</v>
      </c>
      <c r="E123" s="2" t="s">
        <v>50</v>
      </c>
      <c r="F123" s="36">
        <v>1</v>
      </c>
      <c r="G123" s="37">
        <f>+'Ruko 3 Lantai Kombinasi'!G138</f>
        <v>186000</v>
      </c>
      <c r="H123" s="37">
        <f t="shared" si="2"/>
        <v>186000</v>
      </c>
    </row>
    <row r="124" spans="2:8">
      <c r="B124" s="74" t="s">
        <v>14</v>
      </c>
      <c r="C124" s="123" t="s">
        <v>69</v>
      </c>
      <c r="D124" s="51" t="s">
        <v>194</v>
      </c>
      <c r="E124" s="2" t="s">
        <v>50</v>
      </c>
      <c r="F124" s="36">
        <v>3</v>
      </c>
      <c r="G124" s="37">
        <f>+'Ruko 3 Lantai Kombinasi'!G139</f>
        <v>221000</v>
      </c>
      <c r="H124" s="37">
        <f t="shared" si="2"/>
        <v>663000</v>
      </c>
    </row>
    <row r="125" spans="2:8">
      <c r="B125" s="74" t="s">
        <v>14</v>
      </c>
      <c r="C125" s="123" t="s">
        <v>264</v>
      </c>
      <c r="D125" s="166" t="s">
        <v>304</v>
      </c>
      <c r="E125" s="2" t="s">
        <v>50</v>
      </c>
      <c r="F125" s="36">
        <v>1</v>
      </c>
      <c r="G125" s="37">
        <f>+'Ruko 3 Lantai Kombinasi'!G140</f>
        <v>350000</v>
      </c>
      <c r="H125" s="37">
        <f t="shared" si="2"/>
        <v>350000</v>
      </c>
    </row>
    <row r="126" spans="2:8">
      <c r="B126" s="2"/>
      <c r="C126" s="123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6" t="s">
        <v>71</v>
      </c>
      <c r="D127" s="51"/>
      <c r="E127" s="2"/>
      <c r="F127" s="36"/>
      <c r="G127" s="37"/>
      <c r="H127" s="62">
        <f>SUM(H129:H145)</f>
        <v>24727093.974399999</v>
      </c>
    </row>
    <row r="128" spans="2:8">
      <c r="B128" s="2"/>
      <c r="C128" s="123"/>
      <c r="D128" s="51"/>
      <c r="E128" s="2"/>
      <c r="F128" s="36"/>
      <c r="G128" s="37"/>
      <c r="H128" s="37">
        <f t="shared" si="2"/>
        <v>0</v>
      </c>
    </row>
    <row r="129" spans="1:8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>
        <f>+'Ruko 3 Lantai Kombinasi'!G144</f>
        <v>200000</v>
      </c>
      <c r="H129" s="37">
        <f t="shared" si="2"/>
        <v>5400000</v>
      </c>
    </row>
    <row r="130" spans="1:8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>
        <f>+'Ruko 3 Lantai Kombinasi'!G145</f>
        <v>327983.0736</v>
      </c>
      <c r="H130" s="37">
        <f t="shared" si="2"/>
        <v>655966.14720000001</v>
      </c>
    </row>
    <row r="131" spans="1:8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>
        <f>+'Ruko 3 Lantai Kombinasi'!G146</f>
        <v>183182.85439999998</v>
      </c>
      <c r="H131" s="37">
        <f t="shared" si="2"/>
        <v>1465462.8351999999</v>
      </c>
    </row>
    <row r="132" spans="1:8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>
        <f>+'Ruko 3 Lantai Kombinasi'!G147</f>
        <v>234533.89439999999</v>
      </c>
      <c r="H132" s="37">
        <f t="shared" si="2"/>
        <v>234533.89439999999</v>
      </c>
    </row>
    <row r="133" spans="1:8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>
        <f>+'Ruko 3 Lantai Kombinasi'!G148</f>
        <v>183182.85439999998</v>
      </c>
      <c r="H133" s="37">
        <f t="shared" si="2"/>
        <v>366365.70879999996</v>
      </c>
    </row>
    <row r="134" spans="1:8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>
        <f>+'Ruko 3 Lantai Kombinasi'!G149</f>
        <v>183182.85439999998</v>
      </c>
      <c r="H134" s="37">
        <f t="shared" si="2"/>
        <v>366365.70879999996</v>
      </c>
    </row>
    <row r="135" spans="1:8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>
        <f>+'Ruko 3 Lantai Kombinasi'!G150</f>
        <v>20338.240000000002</v>
      </c>
      <c r="H135" s="37">
        <f t="shared" si="2"/>
        <v>40676.480000000003</v>
      </c>
    </row>
    <row r="136" spans="1:8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>
        <f>+'Ruko 3 Lantai Kombinasi'!G151</f>
        <v>28354.560000000001</v>
      </c>
      <c r="H136" s="37">
        <f t="shared" si="2"/>
        <v>113418.24000000001</v>
      </c>
    </row>
    <row r="137" spans="1:8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>
        <f>+'Ruko 3 Lantai Kombinasi'!G152</f>
        <v>22008.48</v>
      </c>
      <c r="H137" s="37">
        <f t="shared" si="2"/>
        <v>44016.959999999999</v>
      </c>
    </row>
    <row r="138" spans="1:8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>
        <f>+'Ruko 3 Lantai Kombinasi'!G153</f>
        <v>27019.200000000001</v>
      </c>
      <c r="H138" s="37">
        <f t="shared" si="2"/>
        <v>216153.60000000001</v>
      </c>
    </row>
    <row r="139" spans="1:8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>
        <f>+'Ruko 3 Lantai Kombinasi'!G154</f>
        <v>42567.200000000004</v>
      </c>
      <c r="H139" s="37">
        <f t="shared" si="2"/>
        <v>85134.400000000009</v>
      </c>
    </row>
    <row r="140" spans="1:8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>
        <f>+'Ruko 3 Lantai Kombinasi'!G155</f>
        <v>175000</v>
      </c>
      <c r="H140" s="37">
        <f t="shared" si="2"/>
        <v>175000</v>
      </c>
    </row>
    <row r="141" spans="1:8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>
        <f>+'Ruko 3 Lantai Kombinasi'!G156</f>
        <v>1500000</v>
      </c>
      <c r="H141" s="37">
        <f t="shared" si="2"/>
        <v>3000000</v>
      </c>
    </row>
    <row r="142" spans="1:8">
      <c r="A142" s="176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>
        <f>+'Ruko 3 Lantai Kombinasi'!G157</f>
        <v>1100000</v>
      </c>
      <c r="H142" s="37">
        <f t="shared" si="2"/>
        <v>2200000</v>
      </c>
    </row>
    <row r="143" spans="1:8">
      <c r="A143" s="176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>
        <f>+'Ruko 3 Lantai Kombinasi'!G158</f>
        <v>364000</v>
      </c>
      <c r="H143" s="37">
        <f t="shared" si="2"/>
        <v>364000</v>
      </c>
    </row>
    <row r="144" spans="1:8">
      <c r="A144" s="176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>
        <f>+'Ruko 3 Lantai Kombinasi'!G159</f>
        <v>3000000</v>
      </c>
      <c r="H144" s="37">
        <f t="shared" si="2"/>
        <v>6000000</v>
      </c>
    </row>
    <row r="145" spans="1:8">
      <c r="A145" s="176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>
        <f>+'Ruko 3 Lantai Kombinasi'!G160</f>
        <v>2000000</v>
      </c>
      <c r="H145" s="37">
        <f t="shared" si="2"/>
        <v>4000000</v>
      </c>
    </row>
    <row r="146" spans="1:8">
      <c r="A146" s="176"/>
      <c r="B146" s="2"/>
      <c r="C146" s="123"/>
      <c r="D146" s="51"/>
      <c r="E146" s="2"/>
      <c r="F146" s="36"/>
      <c r="G146" s="37"/>
      <c r="H146" s="37">
        <f t="shared" si="2"/>
        <v>0</v>
      </c>
    </row>
    <row r="147" spans="1:8">
      <c r="A147" s="176"/>
      <c r="B147" s="14" t="s">
        <v>81</v>
      </c>
      <c r="C147" s="126" t="s">
        <v>82</v>
      </c>
      <c r="D147" s="51"/>
      <c r="E147" s="2"/>
      <c r="F147" s="36"/>
      <c r="G147" s="37"/>
      <c r="H147" s="62">
        <f>SUM(H148:H158)</f>
        <v>27026544.064999998</v>
      </c>
    </row>
    <row r="148" spans="1:8">
      <c r="A148" s="176"/>
      <c r="B148" s="2">
        <v>1</v>
      </c>
      <c r="C148" s="123" t="s">
        <v>83</v>
      </c>
      <c r="D148" s="51" t="s">
        <v>174</v>
      </c>
      <c r="E148" s="2" t="s">
        <v>47</v>
      </c>
      <c r="F148" s="36">
        <v>1</v>
      </c>
      <c r="G148" s="37">
        <f>+'Ruko 3 Lantai Kombinasi'!G163</f>
        <v>2823600</v>
      </c>
      <c r="H148" s="37">
        <f t="shared" si="2"/>
        <v>2823600</v>
      </c>
    </row>
    <row r="149" spans="1:8">
      <c r="A149" s="176"/>
      <c r="B149" s="2">
        <v>2</v>
      </c>
      <c r="C149" s="123" t="s">
        <v>84</v>
      </c>
      <c r="D149" s="51" t="s">
        <v>175</v>
      </c>
      <c r="E149" s="2" t="s">
        <v>47</v>
      </c>
      <c r="F149" s="36">
        <v>1</v>
      </c>
      <c r="G149" s="37">
        <f>+'Ruko 3 Lantai Kombinasi'!G164</f>
        <v>1933880</v>
      </c>
      <c r="H149" s="37">
        <f t="shared" si="2"/>
        <v>1933880</v>
      </c>
    </row>
    <row r="150" spans="1:8">
      <c r="A150" s="176"/>
      <c r="B150" s="2">
        <v>3</v>
      </c>
      <c r="C150" s="40" t="s">
        <v>316</v>
      </c>
      <c r="D150" s="51" t="s">
        <v>317</v>
      </c>
      <c r="E150" s="2" t="s">
        <v>9</v>
      </c>
      <c r="F150" s="36">
        <v>14.7616101</v>
      </c>
      <c r="G150" s="37">
        <f>+'Ruko 3 Lantai Kombinasi'!G165</f>
        <v>650000</v>
      </c>
      <c r="H150" s="37">
        <f t="shared" ref="H150:H159" si="3">F150*G150</f>
        <v>9595046.5649999995</v>
      </c>
    </row>
    <row r="151" spans="1:8">
      <c r="A151" s="176"/>
      <c r="B151" s="2">
        <v>4</v>
      </c>
      <c r="C151" s="123" t="s">
        <v>44</v>
      </c>
      <c r="D151" s="83" t="s">
        <v>215</v>
      </c>
      <c r="E151" s="2" t="s">
        <v>15</v>
      </c>
      <c r="F151" s="36">
        <v>28.34</v>
      </c>
      <c r="G151" s="37">
        <f>+'Ruko 3 Lantai Kombinasi'!G166</f>
        <v>65000</v>
      </c>
      <c r="H151" s="37">
        <f t="shared" si="3"/>
        <v>1842100</v>
      </c>
    </row>
    <row r="152" spans="1:8">
      <c r="A152" s="176"/>
      <c r="B152" s="2">
        <v>5</v>
      </c>
      <c r="C152" s="123" t="s">
        <v>145</v>
      </c>
      <c r="D152" s="83" t="s">
        <v>216</v>
      </c>
      <c r="E152" s="2" t="s">
        <v>15</v>
      </c>
      <c r="F152" s="36">
        <v>8.31</v>
      </c>
      <c r="G152" s="37">
        <f>+'Ruko 3 Lantai Kombinasi'!G167</f>
        <v>55000</v>
      </c>
      <c r="H152" s="37">
        <f t="shared" si="3"/>
        <v>457050</v>
      </c>
    </row>
    <row r="153" spans="1:8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>
        <f>+'Ruko 3 Lantai Kombinasi'!G168</f>
        <v>600000</v>
      </c>
      <c r="H153" s="37">
        <f t="shared" si="3"/>
        <v>1200000</v>
      </c>
    </row>
    <row r="154" spans="1:8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>
        <f>+'Ruko 3 Lantai Kombinasi'!G169</f>
        <v>30250.000000000004</v>
      </c>
      <c r="H154" s="37">
        <f t="shared" si="3"/>
        <v>1342192.5</v>
      </c>
    </row>
    <row r="155" spans="1:8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>
        <f>+'Ruko 3 Lantai Kombinasi'!G170</f>
        <v>3500000</v>
      </c>
      <c r="H155" s="37">
        <f t="shared" si="3"/>
        <v>3500000</v>
      </c>
    </row>
    <row r="156" spans="1:8">
      <c r="A156" s="7"/>
      <c r="B156" s="52">
        <v>9</v>
      </c>
      <c r="C156" s="51" t="s">
        <v>133</v>
      </c>
      <c r="D156" s="54" t="s">
        <v>303</v>
      </c>
      <c r="E156" s="52" t="s">
        <v>47</v>
      </c>
      <c r="F156" s="61">
        <v>1</v>
      </c>
      <c r="G156" s="37">
        <f>+'Ruko 3 Lantai Kombinasi'!G171</f>
        <v>3500000</v>
      </c>
      <c r="H156" s="37">
        <f t="shared" si="3"/>
        <v>3500000</v>
      </c>
    </row>
    <row r="157" spans="1:8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>
        <f>+'Ruko 3 Lantai Kombinasi'!G172</f>
        <v>65000</v>
      </c>
      <c r="H157" s="37">
        <f t="shared" si="3"/>
        <v>284050</v>
      </c>
    </row>
    <row r="158" spans="1:8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>
        <f>+'Ruko 3 Lantai Kombinasi'!G173</f>
        <v>192500.00000000003</v>
      </c>
      <c r="H158" s="37">
        <f t="shared" si="3"/>
        <v>548625.00000000012</v>
      </c>
    </row>
    <row r="159" spans="1:8" ht="30">
      <c r="A159" s="7"/>
      <c r="B159" s="211">
        <v>12</v>
      </c>
      <c r="C159" s="166" t="s">
        <v>306</v>
      </c>
      <c r="D159" s="157" t="s">
        <v>318</v>
      </c>
      <c r="E159" s="167" t="s">
        <v>309</v>
      </c>
      <c r="F159" s="212">
        <v>1</v>
      </c>
      <c r="G159" s="37">
        <f>+'Ruko 3 Lantai Kombinasi'!G174</f>
        <v>4000000</v>
      </c>
      <c r="H159" s="59">
        <f t="shared" si="3"/>
        <v>4000000</v>
      </c>
    </row>
    <row r="160" spans="1:8">
      <c r="B160" s="55"/>
      <c r="C160" s="206"/>
      <c r="D160" s="54"/>
      <c r="E160" s="65"/>
      <c r="F160" s="77"/>
      <c r="G160" s="60" t="s">
        <v>200</v>
      </c>
      <c r="H160" s="216">
        <f>SUM(H7:H159)/2</f>
        <v>356930703.5944128</v>
      </c>
    </row>
    <row r="161" spans="2:8">
      <c r="B161" s="55"/>
      <c r="C161" s="206"/>
      <c r="D161" s="54"/>
      <c r="E161" s="65"/>
      <c r="F161" s="77"/>
      <c r="G161" s="60" t="s">
        <v>201</v>
      </c>
      <c r="H161" s="62">
        <f>ROUNDDOWN(H160,-5)</f>
        <v>356900000</v>
      </c>
    </row>
    <row r="162" spans="2:8">
      <c r="B162" s="55"/>
      <c r="C162" s="206"/>
      <c r="D162" s="54"/>
      <c r="E162" s="65"/>
      <c r="F162" s="77"/>
      <c r="G162" s="60" t="s">
        <v>150</v>
      </c>
      <c r="H162" s="62">
        <f>H161</f>
        <v>356900000</v>
      </c>
    </row>
    <row r="163" spans="2:8">
      <c r="B163" s="55"/>
      <c r="C163" s="206"/>
      <c r="D163" s="54"/>
      <c r="E163" s="65"/>
      <c r="F163" s="77"/>
      <c r="G163" s="60" t="s">
        <v>202</v>
      </c>
      <c r="H163" s="62">
        <f>H162*0.1</f>
        <v>35690000</v>
      </c>
    </row>
    <row r="164" spans="2:8">
      <c r="B164" s="55"/>
      <c r="C164" s="206"/>
      <c r="D164" s="54"/>
      <c r="E164" s="65"/>
      <c r="F164" s="77"/>
      <c r="G164" s="60" t="s">
        <v>203</v>
      </c>
      <c r="H164" s="62">
        <f>H162+H163</f>
        <v>392590000</v>
      </c>
    </row>
    <row r="165" spans="2:8" ht="15">
      <c r="B165" s="134"/>
      <c r="C165" s="134"/>
      <c r="D165" s="190"/>
      <c r="E165" s="134"/>
      <c r="F165" s="134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5"/>
  <sheetViews>
    <sheetView tabSelected="1" view="pageBreakPreview" topLeftCell="B164" zoomScale="70" zoomScaleNormal="70" zoomScaleSheetLayoutView="70" workbookViewId="0">
      <pane xSplit="2" topLeftCell="H1" activePane="topRight" state="frozen"/>
      <selection activeCell="B1" sqref="B1"/>
      <selection pane="topRight" activeCell="P180" sqref="P180"/>
    </sheetView>
  </sheetViews>
  <sheetFormatPr defaultRowHeight="15"/>
  <cols>
    <col min="1" max="1" width="5" style="174" customWidth="1"/>
    <col min="2" max="2" width="9.140625" style="134"/>
    <col min="3" max="3" width="51" style="134" bestFit="1" customWidth="1"/>
    <col min="4" max="4" width="110.42578125" style="134" customWidth="1"/>
    <col min="5" max="5" width="9.140625" style="193"/>
    <col min="6" max="6" width="11.5703125" style="134" customWidth="1"/>
    <col min="7" max="7" width="15" style="134" customWidth="1"/>
    <col min="8" max="8" width="12.28515625" style="134" customWidth="1"/>
    <col min="9" max="9" width="16" style="134" customWidth="1"/>
    <col min="10" max="10" width="21.5703125" style="134" customWidth="1"/>
    <col min="11" max="11" width="22.140625" style="228" customWidth="1"/>
    <col min="12" max="16384" width="9.140625" style="174"/>
  </cols>
  <sheetData>
    <row r="1" spans="2:11" ht="15.75" thickBot="1"/>
    <row r="2" spans="2:11" ht="18">
      <c r="B2" s="136" t="s">
        <v>0</v>
      </c>
      <c r="C2" s="229"/>
      <c r="D2" s="230"/>
      <c r="E2" s="231"/>
      <c r="F2" s="171"/>
      <c r="G2" s="171"/>
      <c r="H2" s="171"/>
      <c r="I2" s="171"/>
      <c r="J2" s="171"/>
      <c r="K2" s="232"/>
    </row>
    <row r="3" spans="2:11" ht="18">
      <c r="B3" s="137" t="s">
        <v>319</v>
      </c>
      <c r="C3" s="233"/>
      <c r="D3" s="234"/>
      <c r="E3" s="124"/>
      <c r="F3" s="235"/>
      <c r="G3" s="210"/>
      <c r="H3" s="210"/>
      <c r="I3" s="235"/>
      <c r="J3" s="235"/>
      <c r="K3" s="236"/>
    </row>
    <row r="4" spans="2:11" ht="18">
      <c r="B4" s="137" t="s">
        <v>1</v>
      </c>
      <c r="C4" s="233"/>
      <c r="D4" s="234"/>
      <c r="E4" s="124"/>
      <c r="F4" s="172"/>
      <c r="G4" s="172"/>
      <c r="H4" s="172"/>
      <c r="I4" s="9"/>
      <c r="J4" s="235"/>
      <c r="K4" s="236"/>
    </row>
    <row r="5" spans="2:11" ht="15.75" thickBot="1">
      <c r="B5" s="237"/>
      <c r="C5" s="234"/>
      <c r="D5" s="234"/>
      <c r="E5" s="124"/>
      <c r="F5" s="9">
        <v>1</v>
      </c>
      <c r="G5" s="9">
        <v>1</v>
      </c>
      <c r="H5" s="172">
        <v>1</v>
      </c>
      <c r="I5" s="9" t="s">
        <v>150</v>
      </c>
      <c r="J5" s="11"/>
      <c r="K5" s="236"/>
    </row>
    <row r="6" spans="2:11" ht="24" customHeight="1" thickTop="1">
      <c r="B6" s="256" t="s">
        <v>2</v>
      </c>
      <c r="C6" s="259" t="s">
        <v>3</v>
      </c>
      <c r="D6" s="259" t="s">
        <v>156</v>
      </c>
      <c r="E6" s="262" t="s">
        <v>4</v>
      </c>
      <c r="F6" s="21" t="s">
        <v>157</v>
      </c>
      <c r="G6" s="21" t="s">
        <v>157</v>
      </c>
      <c r="H6" s="21" t="s">
        <v>157</v>
      </c>
      <c r="I6" s="218" t="s">
        <v>157</v>
      </c>
      <c r="J6" s="23" t="s">
        <v>213</v>
      </c>
      <c r="K6" s="238" t="s">
        <v>154</v>
      </c>
    </row>
    <row r="7" spans="2:11" ht="24" customHeight="1">
      <c r="B7" s="257"/>
      <c r="C7" s="260"/>
      <c r="D7" s="260"/>
      <c r="E7" s="263"/>
      <c r="F7" s="132" t="s">
        <v>297</v>
      </c>
      <c r="G7" s="132" t="s">
        <v>298</v>
      </c>
      <c r="H7" s="132" t="s">
        <v>267</v>
      </c>
      <c r="I7" s="219" t="s">
        <v>153</v>
      </c>
      <c r="J7" s="24" t="s">
        <v>214</v>
      </c>
      <c r="K7" s="138" t="s">
        <v>213</v>
      </c>
    </row>
    <row r="8" spans="2:11" ht="24" customHeight="1" thickBot="1">
      <c r="B8" s="258"/>
      <c r="C8" s="261"/>
      <c r="D8" s="261"/>
      <c r="E8" s="264"/>
      <c r="F8" s="22" t="s">
        <v>212</v>
      </c>
      <c r="G8" s="22" t="s">
        <v>212</v>
      </c>
      <c r="H8" s="22" t="s">
        <v>212</v>
      </c>
      <c r="I8" s="16"/>
      <c r="J8" s="220"/>
      <c r="K8" s="139"/>
    </row>
    <row r="9" spans="2:11" ht="15.75" thickTop="1">
      <c r="B9" s="140"/>
      <c r="C9" s="141"/>
      <c r="D9" s="141"/>
      <c r="E9" s="142"/>
      <c r="F9" s="143"/>
      <c r="G9" s="8"/>
      <c r="H9" s="8"/>
      <c r="I9" s="8"/>
      <c r="J9" s="8"/>
      <c r="K9" s="239"/>
    </row>
    <row r="10" spans="2:11" ht="15.75">
      <c r="B10" s="144" t="s">
        <v>6</v>
      </c>
      <c r="C10" s="145" t="s">
        <v>7</v>
      </c>
      <c r="D10" s="145"/>
      <c r="E10" s="143"/>
      <c r="F10" s="143"/>
      <c r="G10" s="8"/>
      <c r="H10" s="8"/>
      <c r="I10" s="8"/>
      <c r="J10" s="8"/>
      <c r="K10" s="173"/>
    </row>
    <row r="11" spans="2:11" ht="15.75">
      <c r="B11" s="146">
        <v>1</v>
      </c>
      <c r="C11" s="147" t="s">
        <v>8</v>
      </c>
      <c r="D11" s="147"/>
      <c r="E11" s="143" t="s">
        <v>9</v>
      </c>
      <c r="F11" s="135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48">
        <f>+'Ruko 3 Lantai Hook'!G9</f>
        <v>22000</v>
      </c>
      <c r="K11" s="173">
        <f>I11*J11</f>
        <v>2838000</v>
      </c>
    </row>
    <row r="12" spans="2:11" ht="15.75">
      <c r="B12" s="146">
        <v>2</v>
      </c>
      <c r="C12" s="147" t="s">
        <v>10</v>
      </c>
      <c r="D12" s="147"/>
      <c r="E12" s="143" t="s">
        <v>11</v>
      </c>
      <c r="F12" s="135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48">
        <f>+'Ruko 3 Lantai Hook'!G10</f>
        <v>1500000</v>
      </c>
      <c r="K12" s="173">
        <f t="shared" ref="K12:K16" si="0">I12*J12</f>
        <v>4500000</v>
      </c>
    </row>
    <row r="13" spans="2:11" ht="15.75">
      <c r="B13" s="146">
        <v>3</v>
      </c>
      <c r="C13" s="147" t="s">
        <v>12</v>
      </c>
      <c r="D13" s="147"/>
      <c r="E13" s="143" t="s">
        <v>11</v>
      </c>
      <c r="F13" s="135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48">
        <f>+'Ruko 3 Lantai Hook'!G11</f>
        <v>1000000</v>
      </c>
      <c r="K13" s="173">
        <f t="shared" si="0"/>
        <v>3000000</v>
      </c>
    </row>
    <row r="14" spans="2:11" ht="15.75">
      <c r="B14" s="146">
        <v>4</v>
      </c>
      <c r="C14" s="147" t="s">
        <v>13</v>
      </c>
      <c r="D14" s="147"/>
      <c r="E14" s="143" t="s">
        <v>11</v>
      </c>
      <c r="F14" s="135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48">
        <f>+'Ruko 3 Lantai Hook'!G12</f>
        <v>850000</v>
      </c>
      <c r="K14" s="173">
        <f t="shared" si="0"/>
        <v>2550000</v>
      </c>
    </row>
    <row r="15" spans="2:11" ht="15.75">
      <c r="B15" s="146">
        <v>5</v>
      </c>
      <c r="C15" s="147" t="s">
        <v>87</v>
      </c>
      <c r="D15" s="147"/>
      <c r="E15" s="143"/>
      <c r="F15" s="135"/>
      <c r="G15" s="10"/>
      <c r="H15" s="10"/>
      <c r="I15" s="10"/>
      <c r="J15" s="148"/>
      <c r="K15" s="173"/>
    </row>
    <row r="16" spans="2:11" ht="15.75">
      <c r="B16" s="149" t="s">
        <v>14</v>
      </c>
      <c r="C16" s="147" t="s">
        <v>155</v>
      </c>
      <c r="D16" s="147" t="s">
        <v>159</v>
      </c>
      <c r="E16" s="143" t="s">
        <v>15</v>
      </c>
      <c r="F16" s="135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48">
        <f>+'Ruko 3 Lantai Hook'!G14</f>
        <v>9900</v>
      </c>
      <c r="K16" s="173">
        <f t="shared" si="0"/>
        <v>4253832</v>
      </c>
    </row>
    <row r="17" spans="2:11" ht="15.75">
      <c r="B17" s="150"/>
      <c r="C17" s="151"/>
      <c r="D17" s="151"/>
      <c r="E17" s="143"/>
      <c r="F17" s="135"/>
      <c r="G17" s="10"/>
      <c r="H17" s="10"/>
      <c r="I17" s="10"/>
      <c r="J17" s="148"/>
      <c r="K17" s="173"/>
    </row>
    <row r="18" spans="2:11" ht="15.75">
      <c r="B18" s="152" t="s">
        <v>16</v>
      </c>
      <c r="C18" s="153" t="s">
        <v>17</v>
      </c>
      <c r="D18" s="153"/>
      <c r="E18" s="143"/>
      <c r="F18" s="135"/>
      <c r="G18" s="10"/>
      <c r="H18" s="10"/>
      <c r="I18" s="10"/>
      <c r="J18" s="148"/>
      <c r="K18" s="173"/>
    </row>
    <row r="19" spans="2:11" ht="15.75">
      <c r="B19" s="150">
        <v>1</v>
      </c>
      <c r="C19" s="147" t="s">
        <v>18</v>
      </c>
      <c r="D19" s="147"/>
      <c r="E19" s="143" t="s">
        <v>19</v>
      </c>
      <c r="F19" s="135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48">
        <f>+'Ruko 3 Lantai Hook'!G17</f>
        <v>50000</v>
      </c>
      <c r="K19" s="173">
        <f t="shared" ref="K19:K24" si="2">I19*J19</f>
        <v>1446488.4400000002</v>
      </c>
    </row>
    <row r="20" spans="2:11" ht="15.75">
      <c r="B20" s="150">
        <v>2</v>
      </c>
      <c r="C20" s="151" t="s">
        <v>20</v>
      </c>
      <c r="D20" s="151"/>
      <c r="E20" s="143" t="s">
        <v>19</v>
      </c>
      <c r="F20" s="135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48">
        <f>+'Ruko 3 Lantai Hook'!G18</f>
        <v>27500</v>
      </c>
      <c r="K20" s="173">
        <f t="shared" si="2"/>
        <v>358876.84171428572</v>
      </c>
    </row>
    <row r="21" spans="2:11" ht="15.75">
      <c r="B21" s="150"/>
      <c r="C21" s="151" t="s">
        <v>230</v>
      </c>
      <c r="D21" s="151"/>
      <c r="E21" s="143" t="s">
        <v>19</v>
      </c>
      <c r="F21" s="135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48">
        <f>+'Ruko 3 Lantai Hook'!G19</f>
        <v>27500</v>
      </c>
      <c r="K21" s="173">
        <f t="shared" ref="K21" si="3">I21*J21</f>
        <v>1721701.0249999999</v>
      </c>
    </row>
    <row r="22" spans="2:11" ht="15.75">
      <c r="B22" s="150">
        <v>3</v>
      </c>
      <c r="C22" s="151" t="s">
        <v>21</v>
      </c>
      <c r="D22" s="151"/>
      <c r="E22" s="143" t="s">
        <v>19</v>
      </c>
      <c r="F22" s="135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48">
        <f>+'Ruko 3 Lantai Hook'!G20</f>
        <v>271921</v>
      </c>
      <c r="K22" s="173">
        <f t="shared" si="2"/>
        <v>0</v>
      </c>
    </row>
    <row r="23" spans="2:11" ht="15.75">
      <c r="B23" s="150">
        <v>4</v>
      </c>
      <c r="C23" s="151" t="s">
        <v>88</v>
      </c>
      <c r="D23" s="154" t="s">
        <v>161</v>
      </c>
      <c r="E23" s="143" t="s">
        <v>19</v>
      </c>
      <c r="F23" s="135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48">
        <f>+'Ruko 3 Lantai Hook'!G21</f>
        <v>641202.34285714291</v>
      </c>
      <c r="K23" s="173">
        <f t="shared" si="2"/>
        <v>1063670.8175335545</v>
      </c>
    </row>
    <row r="24" spans="2:11" ht="15.75">
      <c r="B24" s="150">
        <v>5</v>
      </c>
      <c r="C24" s="151" t="s">
        <v>89</v>
      </c>
      <c r="D24" s="151"/>
      <c r="E24" s="143" t="s">
        <v>19</v>
      </c>
      <c r="F24" s="135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48">
        <f>+'Ruko 3 Lantai Hook'!G22</f>
        <v>231000</v>
      </c>
      <c r="K24" s="173">
        <f t="shared" si="2"/>
        <v>0</v>
      </c>
    </row>
    <row r="25" spans="2:11" ht="15.75">
      <c r="B25" s="150"/>
      <c r="C25" s="151"/>
      <c r="D25" s="151"/>
      <c r="E25" s="143"/>
      <c r="F25" s="135"/>
      <c r="G25" s="10"/>
      <c r="H25" s="10"/>
      <c r="I25" s="10"/>
      <c r="J25" s="10"/>
      <c r="K25" s="173"/>
    </row>
    <row r="26" spans="2:11" ht="15.75">
      <c r="B26" s="152" t="s">
        <v>22</v>
      </c>
      <c r="C26" s="155" t="s">
        <v>23</v>
      </c>
      <c r="D26" s="155"/>
      <c r="E26" s="143"/>
      <c r="F26" s="135"/>
      <c r="G26" s="10"/>
      <c r="H26" s="10"/>
      <c r="I26" s="10"/>
      <c r="J26" s="10"/>
      <c r="K26" s="173"/>
    </row>
    <row r="27" spans="2:11" ht="15.75">
      <c r="B27" s="150">
        <v>1</v>
      </c>
      <c r="C27" s="156" t="s">
        <v>90</v>
      </c>
      <c r="D27" s="154" t="s">
        <v>161</v>
      </c>
      <c r="E27" s="143" t="s">
        <v>72</v>
      </c>
      <c r="F27" s="135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3">
        <f>+'Ruko 3 Lantai Hook'!G25</f>
        <v>37500</v>
      </c>
      <c r="K27" s="173">
        <f t="shared" ref="K27" si="4">I27*J27</f>
        <v>1181250</v>
      </c>
    </row>
    <row r="28" spans="2:11" ht="15.75">
      <c r="B28" s="150"/>
      <c r="C28" s="151"/>
      <c r="D28" s="151"/>
      <c r="E28" s="143"/>
      <c r="F28" s="135"/>
      <c r="G28" s="10"/>
      <c r="H28" s="10"/>
      <c r="I28" s="10"/>
      <c r="J28" s="10"/>
      <c r="K28" s="173"/>
    </row>
    <row r="29" spans="2:11" ht="15.75">
      <c r="B29" s="152" t="s">
        <v>25</v>
      </c>
      <c r="C29" s="155" t="s">
        <v>26</v>
      </c>
      <c r="D29" s="155"/>
      <c r="E29" s="143"/>
      <c r="F29" s="135"/>
      <c r="G29" s="10"/>
      <c r="H29" s="10"/>
      <c r="I29" s="10"/>
      <c r="J29" s="10"/>
      <c r="K29" s="173"/>
    </row>
    <row r="30" spans="2:11" ht="15.75">
      <c r="B30" s="150">
        <v>1</v>
      </c>
      <c r="C30" s="151" t="s">
        <v>27</v>
      </c>
      <c r="D30" s="154" t="s">
        <v>163</v>
      </c>
      <c r="E30" s="143" t="s">
        <v>19</v>
      </c>
      <c r="F30" s="135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48">
        <f>+'Ruko 3 Lantai Hook'!G29</f>
        <v>3570000</v>
      </c>
      <c r="K30" s="173">
        <f t="shared" ref="K30:K40" si="6">I30*J30</f>
        <v>38216136</v>
      </c>
    </row>
    <row r="31" spans="2:11" ht="15.75">
      <c r="B31" s="150">
        <v>2</v>
      </c>
      <c r="C31" s="156" t="s">
        <v>229</v>
      </c>
      <c r="D31" s="157" t="s">
        <v>163</v>
      </c>
      <c r="E31" s="158" t="s">
        <v>19</v>
      </c>
      <c r="F31" s="135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>
        <f>+'Ruko 3 Lantai Hook'!G35</f>
        <v>3090000</v>
      </c>
      <c r="K31" s="173">
        <f t="shared" si="6"/>
        <v>15990446.650285713</v>
      </c>
    </row>
    <row r="32" spans="2:11" ht="15.75">
      <c r="B32" s="150">
        <v>3</v>
      </c>
      <c r="C32" s="151" t="s">
        <v>92</v>
      </c>
      <c r="D32" s="154" t="s">
        <v>163</v>
      </c>
      <c r="E32" s="143" t="s">
        <v>19</v>
      </c>
      <c r="F32" s="135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48">
        <f>+'Ruko 3 Lantai Hook'!G39</f>
        <v>5900000</v>
      </c>
      <c r="K32" s="173">
        <f t="shared" si="6"/>
        <v>139115928.90000001</v>
      </c>
    </row>
    <row r="33" spans="2:11" ht="15.75">
      <c r="B33" s="150">
        <v>4</v>
      </c>
      <c r="C33" s="151" t="s">
        <v>93</v>
      </c>
      <c r="D33" s="154" t="s">
        <v>163</v>
      </c>
      <c r="E33" s="143" t="s">
        <v>19</v>
      </c>
      <c r="F33" s="135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48">
        <f>+'Ruko 3 Lantai Hook'!G50</f>
        <v>5000000</v>
      </c>
      <c r="K33" s="173">
        <f t="shared" si="6"/>
        <v>57761636.428571433</v>
      </c>
    </row>
    <row r="34" spans="2:11" ht="15.75">
      <c r="B34" s="150">
        <v>5</v>
      </c>
      <c r="C34" s="151" t="s">
        <v>94</v>
      </c>
      <c r="D34" s="154" t="s">
        <v>163</v>
      </c>
      <c r="E34" s="143" t="s">
        <v>19</v>
      </c>
      <c r="F34" s="135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48">
        <f>+'Ruko 3 Lantai Hook'!G51</f>
        <v>4870000</v>
      </c>
      <c r="K34" s="173">
        <f t="shared" si="6"/>
        <v>76874341.428571448</v>
      </c>
    </row>
    <row r="35" spans="2:11" ht="15.75">
      <c r="B35" s="150">
        <v>6</v>
      </c>
      <c r="C35" s="151" t="s">
        <v>95</v>
      </c>
      <c r="D35" s="154" t="s">
        <v>164</v>
      </c>
      <c r="E35" s="143" t="s">
        <v>19</v>
      </c>
      <c r="F35" s="135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48">
        <f>+'Ruko 3 Lantai Hook'!G56</f>
        <v>4370000</v>
      </c>
      <c r="K35" s="173">
        <f t="shared" si="6"/>
        <v>0</v>
      </c>
    </row>
    <row r="36" spans="2:11" ht="15.75">
      <c r="B36" s="150">
        <v>7</v>
      </c>
      <c r="C36" s="151" t="s">
        <v>96</v>
      </c>
      <c r="D36" s="154" t="s">
        <v>163</v>
      </c>
      <c r="E36" s="143" t="s">
        <v>19</v>
      </c>
      <c r="F36" s="135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48">
        <f>+'Ruko 3 Lantai Hook'!G57</f>
        <v>4900000</v>
      </c>
      <c r="K36" s="173">
        <f t="shared" si="6"/>
        <v>26640104.399999999</v>
      </c>
    </row>
    <row r="37" spans="2:11" ht="15.75">
      <c r="B37" s="150">
        <v>8</v>
      </c>
      <c r="C37" s="151" t="s">
        <v>97</v>
      </c>
      <c r="D37" s="154" t="s">
        <v>163</v>
      </c>
      <c r="E37" s="143" t="s">
        <v>19</v>
      </c>
      <c r="F37" s="135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48">
        <f>+'Ruko 3 Lantai Hook'!G58</f>
        <v>2330000</v>
      </c>
      <c r="K37" s="173">
        <f t="shared" si="6"/>
        <v>117033262.43999998</v>
      </c>
    </row>
    <row r="38" spans="2:11" ht="15.75">
      <c r="B38" s="150">
        <v>9</v>
      </c>
      <c r="C38" s="151" t="s">
        <v>98</v>
      </c>
      <c r="D38" s="154" t="s">
        <v>165</v>
      </c>
      <c r="E38" s="143" t="s">
        <v>19</v>
      </c>
      <c r="F38" s="135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48">
        <f>+'Ruko 3 Lantai Hook'!G59</f>
        <v>3680000</v>
      </c>
      <c r="K38" s="173">
        <f t="shared" si="6"/>
        <v>102340800.00000001</v>
      </c>
    </row>
    <row r="39" spans="2:11" ht="30.75">
      <c r="B39" s="146">
        <v>10</v>
      </c>
      <c r="C39" s="159" t="s">
        <v>245</v>
      </c>
      <c r="D39" s="157"/>
      <c r="E39" s="143" t="s">
        <v>244</v>
      </c>
      <c r="F39" s="135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3">
        <f>+'Ruko 3 Lantai Kombinasi'!G43</f>
        <v>5000000</v>
      </c>
      <c r="K39" s="173">
        <f t="shared" si="6"/>
        <v>3825000</v>
      </c>
    </row>
    <row r="40" spans="2:11" ht="15.75">
      <c r="B40" s="146">
        <v>11</v>
      </c>
      <c r="C40" s="159" t="s">
        <v>249</v>
      </c>
      <c r="D40" s="157"/>
      <c r="E40" s="143" t="s">
        <v>244</v>
      </c>
      <c r="F40" s="135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3">
        <f>+'Ruko 3 Lantai Kombinasi'!G44</f>
        <v>4870000</v>
      </c>
      <c r="K40" s="173">
        <f t="shared" si="6"/>
        <v>795683.07692307699</v>
      </c>
    </row>
    <row r="41" spans="2:11" ht="15.75">
      <c r="B41" s="150"/>
      <c r="C41" s="151"/>
      <c r="D41" s="154"/>
      <c r="E41" s="143"/>
      <c r="F41" s="135"/>
      <c r="G41" s="10"/>
      <c r="H41" s="10"/>
      <c r="I41" s="10"/>
      <c r="J41" s="10"/>
      <c r="K41" s="173"/>
    </row>
    <row r="42" spans="2:11" ht="15.75">
      <c r="B42" s="152" t="s">
        <v>28</v>
      </c>
      <c r="C42" s="155" t="s">
        <v>29</v>
      </c>
      <c r="D42" s="155"/>
      <c r="E42" s="143"/>
      <c r="F42" s="135"/>
      <c r="G42" s="10"/>
      <c r="H42" s="10"/>
      <c r="I42" s="10"/>
      <c r="J42" s="10"/>
      <c r="K42" s="173"/>
    </row>
    <row r="43" spans="2:11" ht="15.75">
      <c r="B43" s="152"/>
      <c r="C43" s="155" t="s">
        <v>99</v>
      </c>
      <c r="D43" s="155"/>
      <c r="E43" s="143"/>
      <c r="F43" s="135"/>
      <c r="G43" s="10"/>
      <c r="H43" s="10"/>
      <c r="I43" s="10"/>
      <c r="J43" s="10"/>
      <c r="K43" s="173"/>
    </row>
    <row r="44" spans="2:11" ht="15.75">
      <c r="B44" s="150">
        <v>1</v>
      </c>
      <c r="C44" s="151" t="s">
        <v>100</v>
      </c>
      <c r="D44" s="157" t="s">
        <v>312</v>
      </c>
      <c r="E44" s="143" t="s">
        <v>15</v>
      </c>
      <c r="F44" s="135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>
        <f>+'Ruko 3 Lantai Hook'!G63</f>
        <v>208000</v>
      </c>
      <c r="K44" s="173">
        <f t="shared" ref="K44:K57" si="7">I44*J44</f>
        <v>2808000</v>
      </c>
    </row>
    <row r="45" spans="2:11" ht="15.75">
      <c r="B45" s="150">
        <v>2</v>
      </c>
      <c r="C45" s="151" t="s">
        <v>101</v>
      </c>
      <c r="D45" s="154"/>
      <c r="E45" s="143"/>
      <c r="F45" s="135"/>
      <c r="G45" s="10"/>
      <c r="H45" s="10"/>
      <c r="I45" s="10"/>
      <c r="J45" s="44">
        <f>+'Ruko 3 Lantai Hook'!G64</f>
        <v>0</v>
      </c>
      <c r="K45" s="173"/>
    </row>
    <row r="46" spans="2:11" ht="15.75">
      <c r="B46" s="150">
        <v>3</v>
      </c>
      <c r="C46" s="151" t="s">
        <v>102</v>
      </c>
      <c r="D46" s="154" t="s">
        <v>166</v>
      </c>
      <c r="E46" s="143" t="s">
        <v>15</v>
      </c>
      <c r="F46" s="135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>
        <f>+'Ruko 3 Lantai Hook'!G65</f>
        <v>268000</v>
      </c>
      <c r="K46" s="173">
        <f t="shared" si="7"/>
        <v>44208244.609067999</v>
      </c>
    </row>
    <row r="47" spans="2:11" ht="15.75">
      <c r="B47" s="150">
        <v>4</v>
      </c>
      <c r="C47" s="151" t="s">
        <v>103</v>
      </c>
      <c r="D47" s="154" t="s">
        <v>314</v>
      </c>
      <c r="E47" s="143" t="s">
        <v>15</v>
      </c>
      <c r="F47" s="135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>
        <f>+'Ruko 3 Lantai Hook'!G66</f>
        <v>219800.00000000003</v>
      </c>
      <c r="K47" s="173">
        <f t="shared" si="7"/>
        <v>1828593.5252004</v>
      </c>
    </row>
    <row r="48" spans="2:11" ht="15.75">
      <c r="B48" s="150">
        <v>5</v>
      </c>
      <c r="C48" s="151" t="s">
        <v>104</v>
      </c>
      <c r="D48" s="154" t="s">
        <v>166</v>
      </c>
      <c r="E48" s="143" t="s">
        <v>15</v>
      </c>
      <c r="F48" s="135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>
        <f>+'Ruko 3 Lantai Hook'!G67</f>
        <v>268000</v>
      </c>
      <c r="K48" s="173">
        <f t="shared" si="7"/>
        <v>7705534.1402676012</v>
      </c>
    </row>
    <row r="49" spans="2:11" ht="15.75">
      <c r="B49" s="160">
        <v>6</v>
      </c>
      <c r="C49" s="151" t="s">
        <v>261</v>
      </c>
      <c r="D49" s="157" t="s">
        <v>313</v>
      </c>
      <c r="E49" s="143" t="s">
        <v>9</v>
      </c>
      <c r="F49" s="135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>
        <f>+'Ruko 3 Lantai Hook'!G68</f>
        <v>26000</v>
      </c>
      <c r="K49" s="173">
        <f t="shared" si="7"/>
        <v>600600</v>
      </c>
    </row>
    <row r="50" spans="2:11" ht="15.75">
      <c r="B50" s="160">
        <v>7</v>
      </c>
      <c r="C50" s="151" t="s">
        <v>262</v>
      </c>
      <c r="D50" s="157" t="s">
        <v>312</v>
      </c>
      <c r="E50" s="143" t="s">
        <v>15</v>
      </c>
      <c r="F50" s="135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>
        <f>+'Ruko 3 Lantai Hook'!G69</f>
        <v>202000</v>
      </c>
      <c r="K50" s="173">
        <f t="shared" si="7"/>
        <v>1545300</v>
      </c>
    </row>
    <row r="51" spans="2:11" ht="15.75">
      <c r="B51" s="152"/>
      <c r="C51" s="155" t="s">
        <v>105</v>
      </c>
      <c r="D51" s="155"/>
      <c r="E51" s="143"/>
      <c r="F51" s="135"/>
      <c r="G51" s="10"/>
      <c r="H51" s="10"/>
      <c r="I51" s="10"/>
      <c r="J51" s="44"/>
      <c r="K51" s="173"/>
    </row>
    <row r="52" spans="2:11" ht="15.75">
      <c r="B52" s="150">
        <v>1</v>
      </c>
      <c r="C52" s="151" t="s">
        <v>102</v>
      </c>
      <c r="D52" s="154" t="s">
        <v>166</v>
      </c>
      <c r="E52" s="143" t="s">
        <v>15</v>
      </c>
      <c r="F52" s="135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>
        <f>+'Ruko 3 Lantai Hook'!G71</f>
        <v>268000</v>
      </c>
      <c r="K52" s="173">
        <f t="shared" si="7"/>
        <v>44123125.822839595</v>
      </c>
    </row>
    <row r="53" spans="2:11" ht="15.75">
      <c r="B53" s="150">
        <v>2</v>
      </c>
      <c r="C53" s="151" t="s">
        <v>103</v>
      </c>
      <c r="D53" s="154" t="s">
        <v>314</v>
      </c>
      <c r="E53" s="143" t="s">
        <v>15</v>
      </c>
      <c r="F53" s="135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>
        <f>+'Ruko 3 Lantai Hook'!G72</f>
        <v>219800.00000000003</v>
      </c>
      <c r="K53" s="173">
        <f t="shared" si="7"/>
        <v>1828664.5650000002</v>
      </c>
    </row>
    <row r="54" spans="2:11" ht="15.75">
      <c r="B54" s="150">
        <v>3</v>
      </c>
      <c r="C54" s="161" t="s">
        <v>104</v>
      </c>
      <c r="D54" s="154" t="s">
        <v>166</v>
      </c>
      <c r="E54" s="143" t="s">
        <v>15</v>
      </c>
      <c r="F54" s="135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>
        <f>+'Ruko 3 Lantai Hook'!G73</f>
        <v>268000</v>
      </c>
      <c r="K54" s="173">
        <f t="shared" si="7"/>
        <v>4259739.4000000004</v>
      </c>
    </row>
    <row r="55" spans="2:11" ht="15.75">
      <c r="B55" s="162"/>
      <c r="C55" s="163" t="s">
        <v>137</v>
      </c>
      <c r="D55" s="163"/>
      <c r="E55" s="143"/>
      <c r="F55" s="135"/>
      <c r="G55" s="10"/>
      <c r="H55" s="10"/>
      <c r="I55" s="10"/>
      <c r="J55" s="44"/>
      <c r="K55" s="173"/>
    </row>
    <row r="56" spans="2:11" ht="15.75">
      <c r="B56" s="164">
        <v>1</v>
      </c>
      <c r="C56" s="161" t="s">
        <v>102</v>
      </c>
      <c r="D56" s="154" t="s">
        <v>166</v>
      </c>
      <c r="E56" s="143" t="s">
        <v>15</v>
      </c>
      <c r="F56" s="135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>
        <f>+'Ruko 3 Lantai Hook'!G75</f>
        <v>268000</v>
      </c>
      <c r="K56" s="173">
        <f t="shared" si="7"/>
        <v>29886048.408</v>
      </c>
    </row>
    <row r="57" spans="2:11" ht="15.75">
      <c r="B57" s="164">
        <v>2</v>
      </c>
      <c r="C57" s="161" t="s">
        <v>103</v>
      </c>
      <c r="D57" s="154" t="s">
        <v>314</v>
      </c>
      <c r="E57" s="143" t="s">
        <v>15</v>
      </c>
      <c r="F57" s="135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>
        <f>+'Ruko 3 Lantai Hook'!G76</f>
        <v>219800.00000000003</v>
      </c>
      <c r="K57" s="173">
        <f t="shared" si="7"/>
        <v>1219109.7100000002</v>
      </c>
    </row>
    <row r="58" spans="2:11" ht="15.75">
      <c r="B58" s="150"/>
      <c r="C58" s="151"/>
      <c r="D58" s="151"/>
      <c r="E58" s="143"/>
      <c r="F58" s="161"/>
      <c r="G58" s="161"/>
      <c r="H58" s="240"/>
      <c r="I58" s="10"/>
      <c r="J58" s="161"/>
      <c r="K58" s="173"/>
    </row>
    <row r="59" spans="2:11" ht="15.75">
      <c r="B59" s="152" t="s">
        <v>30</v>
      </c>
      <c r="C59" s="155" t="s">
        <v>31</v>
      </c>
      <c r="D59" s="155"/>
      <c r="E59" s="143"/>
      <c r="F59" s="161"/>
      <c r="G59" s="161"/>
      <c r="H59" s="240"/>
      <c r="I59" s="10"/>
      <c r="J59" s="161"/>
      <c r="K59" s="173"/>
    </row>
    <row r="60" spans="2:11" ht="15.75">
      <c r="B60" s="152"/>
      <c r="C60" s="155" t="s">
        <v>99</v>
      </c>
      <c r="D60" s="155"/>
      <c r="E60" s="143"/>
      <c r="F60" s="161"/>
      <c r="G60" s="161"/>
      <c r="H60" s="240"/>
      <c r="I60" s="10"/>
      <c r="J60" s="161"/>
      <c r="K60" s="173"/>
    </row>
    <row r="61" spans="2:11" ht="15.75">
      <c r="B61" s="150">
        <v>1</v>
      </c>
      <c r="C61" s="151" t="s">
        <v>103</v>
      </c>
      <c r="D61" s="154" t="s">
        <v>315</v>
      </c>
      <c r="E61" s="143" t="s">
        <v>15</v>
      </c>
      <c r="F61" s="135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>
        <f>+'Ruko 3 Lantai Hook'!G80</f>
        <v>241800.00000000003</v>
      </c>
      <c r="K61" s="173">
        <f t="shared" ref="K61:K68" si="8">I61*J61</f>
        <v>8567351.7499221601</v>
      </c>
    </row>
    <row r="62" spans="2:11" ht="15.75">
      <c r="B62" s="150">
        <v>2</v>
      </c>
      <c r="C62" s="151" t="s">
        <v>106</v>
      </c>
      <c r="D62" s="154" t="s">
        <v>167</v>
      </c>
      <c r="E62" s="143" t="s">
        <v>15</v>
      </c>
      <c r="F62" s="135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>
        <f>+'Ruko 3 Lantai Hook'!G81</f>
        <v>25000</v>
      </c>
      <c r="K62" s="173">
        <f t="shared" si="8"/>
        <v>2284878.11</v>
      </c>
    </row>
    <row r="63" spans="2:11" ht="15.75">
      <c r="B63" s="152"/>
      <c r="C63" s="155" t="s">
        <v>105</v>
      </c>
      <c r="D63" s="155"/>
      <c r="E63" s="143"/>
      <c r="F63" s="135"/>
      <c r="G63" s="10"/>
      <c r="H63" s="10"/>
      <c r="I63" s="10"/>
      <c r="J63" s="44"/>
      <c r="K63" s="173"/>
    </row>
    <row r="64" spans="2:11" ht="15.75">
      <c r="B64" s="150">
        <v>1</v>
      </c>
      <c r="C64" s="151" t="s">
        <v>103</v>
      </c>
      <c r="D64" s="154" t="s">
        <v>315</v>
      </c>
      <c r="E64" s="143" t="s">
        <v>15</v>
      </c>
      <c r="F64" s="135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>
        <f>+'Ruko 3 Lantai Hook'!G83</f>
        <v>241800.00000000003</v>
      </c>
      <c r="K64" s="173">
        <f t="shared" si="8"/>
        <v>8567351.7499221601</v>
      </c>
    </row>
    <row r="65" spans="2:11" ht="15.75">
      <c r="B65" s="150">
        <v>2</v>
      </c>
      <c r="C65" s="151" t="s">
        <v>106</v>
      </c>
      <c r="D65" s="154" t="s">
        <v>167</v>
      </c>
      <c r="E65" s="143" t="s">
        <v>15</v>
      </c>
      <c r="F65" s="135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>
        <f>+'Ruko 3 Lantai Hook'!G84</f>
        <v>25000</v>
      </c>
      <c r="K65" s="173">
        <f t="shared" si="8"/>
        <v>2432475</v>
      </c>
    </row>
    <row r="66" spans="2:11" ht="15.75">
      <c r="B66" s="152"/>
      <c r="C66" s="155" t="s">
        <v>137</v>
      </c>
      <c r="D66" s="155"/>
      <c r="E66" s="143"/>
      <c r="F66" s="135"/>
      <c r="G66" s="10"/>
      <c r="H66" s="10"/>
      <c r="I66" s="10"/>
      <c r="J66" s="44"/>
      <c r="K66" s="173"/>
    </row>
    <row r="67" spans="2:11" ht="15.75">
      <c r="B67" s="150">
        <v>1</v>
      </c>
      <c r="C67" s="151" t="s">
        <v>103</v>
      </c>
      <c r="D67" s="154" t="s">
        <v>315</v>
      </c>
      <c r="E67" s="143" t="s">
        <v>15</v>
      </c>
      <c r="F67" s="135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>
        <f>+'Ruko 3 Lantai Hook'!G86</f>
        <v>241800.00000000003</v>
      </c>
      <c r="K67" s="173">
        <f t="shared" si="8"/>
        <v>5710155.3600000013</v>
      </c>
    </row>
    <row r="68" spans="2:11" ht="15.75">
      <c r="B68" s="150">
        <v>2</v>
      </c>
      <c r="C68" s="151" t="s">
        <v>106</v>
      </c>
      <c r="D68" s="154" t="s">
        <v>167</v>
      </c>
      <c r="E68" s="143" t="s">
        <v>15</v>
      </c>
      <c r="F68" s="135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>
        <f>+'Ruko 3 Lantai Hook'!G87</f>
        <v>25000</v>
      </c>
      <c r="K68" s="173">
        <f t="shared" si="8"/>
        <v>1626450.0000000002</v>
      </c>
    </row>
    <row r="69" spans="2:11" ht="15.75">
      <c r="B69" s="150"/>
      <c r="C69" s="151"/>
      <c r="D69" s="151"/>
      <c r="E69" s="143"/>
      <c r="F69" s="135"/>
      <c r="G69" s="10"/>
      <c r="H69" s="10"/>
      <c r="I69" s="10"/>
      <c r="J69" s="44"/>
      <c r="K69" s="173"/>
    </row>
    <row r="70" spans="2:11" ht="15.75">
      <c r="B70" s="152" t="s">
        <v>32</v>
      </c>
      <c r="C70" s="155" t="s">
        <v>33</v>
      </c>
      <c r="D70" s="155"/>
      <c r="E70" s="143"/>
      <c r="F70" s="135"/>
      <c r="G70" s="10"/>
      <c r="H70" s="10"/>
      <c r="I70" s="10"/>
      <c r="J70" s="44"/>
      <c r="K70" s="173"/>
    </row>
    <row r="71" spans="2:11" ht="15.75">
      <c r="B71" s="165">
        <v>1</v>
      </c>
      <c r="C71" s="166" t="s">
        <v>34</v>
      </c>
      <c r="D71" s="51" t="s">
        <v>299</v>
      </c>
      <c r="E71" s="167" t="s">
        <v>15</v>
      </c>
      <c r="F71" s="135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>
        <f>+'Ruko 3 Lantai Hook'!G92</f>
        <v>71000</v>
      </c>
      <c r="K71" s="173">
        <f>I71*J71</f>
        <v>30193882.4308655</v>
      </c>
    </row>
    <row r="72" spans="2:11" ht="15.75">
      <c r="B72" s="150">
        <v>2</v>
      </c>
      <c r="C72" s="151" t="s">
        <v>107</v>
      </c>
      <c r="D72" s="51" t="s">
        <v>300</v>
      </c>
      <c r="E72" s="143" t="s">
        <v>9</v>
      </c>
      <c r="F72" s="135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>
        <f>+'Ruko 3 Lantai Hook'!G93</f>
        <v>23000</v>
      </c>
      <c r="K72" s="173">
        <f>I72*J72</f>
        <v>9664140</v>
      </c>
    </row>
    <row r="73" spans="2:11" ht="15.75">
      <c r="B73" s="165">
        <v>3</v>
      </c>
      <c r="C73" s="166" t="s">
        <v>35</v>
      </c>
      <c r="D73" s="51" t="s">
        <v>301</v>
      </c>
      <c r="E73" s="167" t="s">
        <v>15</v>
      </c>
      <c r="F73" s="135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>
        <f>+'Ruko 3 Lantai Hook'!G94</f>
        <v>99600</v>
      </c>
      <c r="K73" s="173">
        <f>I73*J73</f>
        <v>5177805.5999999996</v>
      </c>
    </row>
    <row r="74" spans="2:11" ht="15.75">
      <c r="B74" s="150">
        <v>4</v>
      </c>
      <c r="C74" s="151" t="s">
        <v>36</v>
      </c>
      <c r="D74" s="51" t="s">
        <v>168</v>
      </c>
      <c r="E74" s="143" t="s">
        <v>15</v>
      </c>
      <c r="F74" s="135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>
        <f>+'Ruko 3 Lantai Hook'!G95</f>
        <v>73000</v>
      </c>
      <c r="K74" s="173">
        <f>I74*J74</f>
        <v>16436372.173600003</v>
      </c>
    </row>
    <row r="75" spans="2:11" ht="15.75">
      <c r="B75" s="150"/>
      <c r="C75" s="151"/>
      <c r="D75" s="151"/>
      <c r="E75" s="143"/>
      <c r="F75" s="135"/>
      <c r="G75" s="10"/>
      <c r="H75" s="10"/>
      <c r="I75" s="10"/>
      <c r="J75" s="44"/>
      <c r="K75" s="173"/>
    </row>
    <row r="76" spans="2:11" ht="15.75">
      <c r="B76" s="152" t="s">
        <v>37</v>
      </c>
      <c r="C76" s="155" t="s">
        <v>38</v>
      </c>
      <c r="D76" s="155"/>
      <c r="E76" s="143"/>
      <c r="F76" s="135"/>
      <c r="G76" s="10"/>
      <c r="H76" s="10"/>
      <c r="I76" s="10"/>
      <c r="J76" s="44"/>
      <c r="K76" s="173"/>
    </row>
    <row r="77" spans="2:11" ht="15.75">
      <c r="B77" s="150">
        <v>1</v>
      </c>
      <c r="C77" s="151" t="s">
        <v>39</v>
      </c>
      <c r="D77" s="151" t="s">
        <v>172</v>
      </c>
      <c r="E77" s="143" t="s">
        <v>15</v>
      </c>
      <c r="F77" s="135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>
        <f>+'Ruko 3 Lantai Hook'!G98</f>
        <v>88000</v>
      </c>
      <c r="K77" s="173">
        <f t="shared" ref="K77:K82" si="10">I77*J77</f>
        <v>85606328.133333325</v>
      </c>
    </row>
    <row r="78" spans="2:11" ht="15.75">
      <c r="B78" s="150">
        <v>2</v>
      </c>
      <c r="C78" s="151" t="s">
        <v>108</v>
      </c>
      <c r="D78" s="151" t="s">
        <v>169</v>
      </c>
      <c r="E78" s="143" t="s">
        <v>15</v>
      </c>
      <c r="F78" s="135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>
        <f>+'Ruko 3 Lantai Hook'!G99</f>
        <v>70000</v>
      </c>
      <c r="K78" s="173">
        <f t="shared" si="10"/>
        <v>4160100</v>
      </c>
    </row>
    <row r="79" spans="2:11" ht="15.75">
      <c r="B79" s="150">
        <v>3</v>
      </c>
      <c r="C79" s="151" t="s">
        <v>40</v>
      </c>
      <c r="D79" s="151" t="s">
        <v>170</v>
      </c>
      <c r="E79" s="143" t="s">
        <v>15</v>
      </c>
      <c r="F79" s="135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>
        <f>+'Ruko 3 Lantai Hook'!G100</f>
        <v>50000</v>
      </c>
      <c r="K79" s="173">
        <f t="shared" si="10"/>
        <v>92917508.333333343</v>
      </c>
    </row>
    <row r="80" spans="2:11" ht="15.75">
      <c r="B80" s="150">
        <v>4</v>
      </c>
      <c r="C80" s="151" t="s">
        <v>41</v>
      </c>
      <c r="D80" s="151" t="s">
        <v>171</v>
      </c>
      <c r="E80" s="143" t="s">
        <v>15</v>
      </c>
      <c r="F80" s="135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>
        <f>+'Ruko 3 Lantai Hook'!G101</f>
        <v>17500</v>
      </c>
      <c r="K80" s="173">
        <f t="shared" si="10"/>
        <v>31404827.70833334</v>
      </c>
    </row>
    <row r="81" spans="2:11" ht="15.75">
      <c r="B81" s="150">
        <v>5</v>
      </c>
      <c r="C81" s="156" t="s">
        <v>246</v>
      </c>
      <c r="D81" s="151" t="s">
        <v>170</v>
      </c>
      <c r="E81" s="143" t="s">
        <v>15</v>
      </c>
      <c r="F81" s="135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>
        <f>+'Ruko 3 Lantai Hook'!G102</f>
        <v>52500</v>
      </c>
      <c r="K81" s="173">
        <f t="shared" si="10"/>
        <v>7580212.4999999991</v>
      </c>
    </row>
    <row r="82" spans="2:11" ht="15.75">
      <c r="B82" s="150">
        <v>6</v>
      </c>
      <c r="C82" s="156" t="s">
        <v>263</v>
      </c>
      <c r="D82" s="151" t="s">
        <v>171</v>
      </c>
      <c r="E82" s="143" t="s">
        <v>15</v>
      </c>
      <c r="F82" s="135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>
        <f>+'Ruko 3 Lantai Hook'!G103</f>
        <v>20000</v>
      </c>
      <c r="K82" s="173">
        <f t="shared" si="10"/>
        <v>2887700</v>
      </c>
    </row>
    <row r="83" spans="2:11" ht="15.75">
      <c r="B83" s="150"/>
      <c r="C83" s="151"/>
      <c r="D83" s="151"/>
      <c r="E83" s="143"/>
      <c r="F83" s="135"/>
      <c r="G83" s="10"/>
      <c r="H83" s="10"/>
      <c r="I83" s="10"/>
      <c r="J83" s="10"/>
      <c r="K83" s="173"/>
    </row>
    <row r="84" spans="2:11" ht="15.75">
      <c r="B84" s="152" t="s">
        <v>42</v>
      </c>
      <c r="C84" s="155" t="s">
        <v>43</v>
      </c>
      <c r="D84" s="155"/>
      <c r="E84" s="143"/>
      <c r="F84" s="135"/>
      <c r="G84" s="10"/>
      <c r="H84" s="10"/>
      <c r="I84" s="10"/>
      <c r="J84" s="10"/>
      <c r="K84" s="173"/>
    </row>
    <row r="85" spans="2:11" ht="15.75">
      <c r="B85" s="150">
        <v>1</v>
      </c>
      <c r="C85" s="151" t="s">
        <v>109</v>
      </c>
      <c r="D85" s="215" t="s">
        <v>310</v>
      </c>
      <c r="E85" s="143" t="s">
        <v>15</v>
      </c>
      <c r="F85" s="135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>
        <f>+'Ruko 3 Lantai Hook'!G106</f>
        <v>150000</v>
      </c>
      <c r="K85" s="173">
        <f>I85*J85</f>
        <v>23772150</v>
      </c>
    </row>
    <row r="86" spans="2:11" ht="15.75">
      <c r="B86" s="150">
        <v>2</v>
      </c>
      <c r="C86" s="151" t="s">
        <v>110</v>
      </c>
      <c r="D86" s="154" t="s">
        <v>311</v>
      </c>
      <c r="E86" s="143" t="s">
        <v>15</v>
      </c>
      <c r="F86" s="135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>
        <f>+'Ruko 3 Lantai Hook'!G107</f>
        <v>150000</v>
      </c>
      <c r="K86" s="173">
        <f>I86*J86</f>
        <v>25270800</v>
      </c>
    </row>
    <row r="87" spans="2:11" ht="15.75">
      <c r="B87" s="150">
        <v>3</v>
      </c>
      <c r="C87" s="151" t="s">
        <v>146</v>
      </c>
      <c r="D87" s="151"/>
      <c r="E87" s="143" t="s">
        <v>9</v>
      </c>
      <c r="F87" s="135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>
        <f>+'Ruko 3 Lantai Hook'!G108</f>
        <v>85000</v>
      </c>
      <c r="K87" s="173">
        <f>I87*J87</f>
        <v>5978900</v>
      </c>
    </row>
    <row r="88" spans="2:11" ht="15.75">
      <c r="B88" s="150">
        <v>4</v>
      </c>
      <c r="C88" s="151" t="s">
        <v>147</v>
      </c>
      <c r="D88" s="151"/>
      <c r="E88" s="143" t="s">
        <v>9</v>
      </c>
      <c r="F88" s="135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>
        <f>+'Ruko 3 Lantai Hook'!G109</f>
        <v>85000</v>
      </c>
      <c r="K88" s="173">
        <f>I88*J88</f>
        <v>2355350</v>
      </c>
    </row>
    <row r="89" spans="2:11" ht="15.75">
      <c r="B89" s="150">
        <v>5</v>
      </c>
      <c r="C89" s="151" t="s">
        <v>111</v>
      </c>
      <c r="D89" s="151"/>
      <c r="E89" s="143" t="s">
        <v>9</v>
      </c>
      <c r="F89" s="135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>
        <f>+'Ruko 3 Lantai Hook'!G110</f>
        <v>85000</v>
      </c>
      <c r="K89" s="173">
        <f>I89*J89</f>
        <v>425000</v>
      </c>
    </row>
    <row r="90" spans="2:11" ht="15.75">
      <c r="B90" s="150"/>
      <c r="C90" s="151"/>
      <c r="D90" s="151"/>
      <c r="E90" s="143"/>
      <c r="F90" s="135"/>
      <c r="G90" s="10"/>
      <c r="H90" s="10"/>
      <c r="I90" s="10"/>
      <c r="J90" s="10"/>
      <c r="K90" s="173"/>
    </row>
    <row r="91" spans="2:11" ht="15.75">
      <c r="B91" s="152" t="s">
        <v>45</v>
      </c>
      <c r="C91" s="155" t="s">
        <v>46</v>
      </c>
      <c r="D91" s="155"/>
      <c r="E91" s="143"/>
      <c r="F91" s="135"/>
      <c r="G91" s="10"/>
      <c r="H91" s="10"/>
      <c r="I91" s="10"/>
      <c r="J91" s="10"/>
      <c r="K91" s="173"/>
    </row>
    <row r="92" spans="2:11" ht="15.75">
      <c r="B92" s="152">
        <v>1</v>
      </c>
      <c r="C92" s="155" t="s">
        <v>112</v>
      </c>
      <c r="D92" s="155"/>
      <c r="E92" s="143"/>
      <c r="F92" s="135"/>
      <c r="G92" s="10"/>
      <c r="H92" s="10"/>
      <c r="I92" s="10"/>
      <c r="J92" s="10"/>
      <c r="K92" s="173"/>
    </row>
    <row r="93" spans="2:11" ht="15.75">
      <c r="B93" s="152"/>
      <c r="C93" s="155" t="s">
        <v>148</v>
      </c>
      <c r="D93" s="155"/>
      <c r="E93" s="143"/>
      <c r="F93" s="135"/>
      <c r="G93" s="10"/>
      <c r="H93" s="10"/>
      <c r="I93" s="10"/>
      <c r="J93" s="10"/>
      <c r="K93" s="173"/>
    </row>
    <row r="94" spans="2:11" ht="30">
      <c r="B94" s="146"/>
      <c r="C94" s="168" t="s">
        <v>113</v>
      </c>
      <c r="D94" s="157" t="s">
        <v>292</v>
      </c>
      <c r="E94" s="143" t="s">
        <v>48</v>
      </c>
      <c r="F94" s="135"/>
      <c r="G94" s="10"/>
      <c r="H94" s="10">
        <f>' Ruko 2 Lantai Tengah'!F86*$H$5</f>
        <v>1</v>
      </c>
      <c r="I94" s="10">
        <f>SUM(F94:H94)</f>
        <v>1</v>
      </c>
      <c r="J94" s="44">
        <f>' Ruko 2 Lantai Tengah'!G86</f>
        <v>7860000</v>
      </c>
      <c r="K94" s="173">
        <f t="shared" ref="K94:K114" si="11">I94*J94</f>
        <v>7860000</v>
      </c>
    </row>
    <row r="95" spans="2:11" ht="15" customHeight="1">
      <c r="B95" s="150"/>
      <c r="C95" s="161" t="s">
        <v>86</v>
      </c>
      <c r="D95" s="157" t="s">
        <v>293</v>
      </c>
      <c r="E95" s="143" t="s">
        <v>48</v>
      </c>
      <c r="F95" s="135"/>
      <c r="G95" s="10"/>
      <c r="H95" s="10">
        <f>' Ruko 2 Lantai Tengah'!F87*$H$5</f>
        <v>2</v>
      </c>
      <c r="I95" s="10">
        <f>SUM(F95:H95)</f>
        <v>2</v>
      </c>
      <c r="J95" s="44">
        <f>' Ruko 2 Lantai Tengah'!G87</f>
        <v>950000</v>
      </c>
      <c r="K95" s="173">
        <f t="shared" si="11"/>
        <v>1900000</v>
      </c>
    </row>
    <row r="96" spans="2:11" ht="30">
      <c r="B96" s="146"/>
      <c r="C96" s="168" t="s">
        <v>114</v>
      </c>
      <c r="D96" s="157" t="s">
        <v>294</v>
      </c>
      <c r="E96" s="143" t="s">
        <v>48</v>
      </c>
      <c r="F96" s="135"/>
      <c r="G96" s="10"/>
      <c r="H96" s="10">
        <f>' Ruko 2 Lantai Tengah'!F88*$H$5</f>
        <v>1</v>
      </c>
      <c r="I96" s="10">
        <f>SUM(F96:H96)</f>
        <v>1</v>
      </c>
      <c r="J96" s="44">
        <f>' Ruko 2 Lantai Tengah'!G88</f>
        <v>4810000</v>
      </c>
      <c r="K96" s="173">
        <f t="shared" si="11"/>
        <v>4810000</v>
      </c>
    </row>
    <row r="97" spans="2:11" ht="30">
      <c r="B97" s="146"/>
      <c r="C97" s="168" t="s">
        <v>115</v>
      </c>
      <c r="D97" s="157" t="s">
        <v>295</v>
      </c>
      <c r="E97" s="143" t="s">
        <v>48</v>
      </c>
      <c r="F97" s="135"/>
      <c r="G97" s="10"/>
      <c r="H97" s="10">
        <f>' Ruko 2 Lantai Tengah'!F89*$H$5</f>
        <v>1</v>
      </c>
      <c r="I97" s="10">
        <f>SUM(F97:H97)</f>
        <v>1</v>
      </c>
      <c r="J97" s="44">
        <f>' Ruko 2 Lantai Tengah'!G89</f>
        <v>4640000</v>
      </c>
      <c r="K97" s="173">
        <f t="shared" si="11"/>
        <v>4640000</v>
      </c>
    </row>
    <row r="98" spans="2:11" ht="30">
      <c r="B98" s="146"/>
      <c r="C98" s="168" t="s">
        <v>134</v>
      </c>
      <c r="D98" s="157" t="s">
        <v>296</v>
      </c>
      <c r="E98" s="143" t="s">
        <v>48</v>
      </c>
      <c r="F98" s="135"/>
      <c r="G98" s="10"/>
      <c r="H98" s="10">
        <f>' Ruko 2 Lantai Tengah'!F90*$H$5</f>
        <v>1</v>
      </c>
      <c r="I98" s="10">
        <f>SUM(F98:H98)</f>
        <v>1</v>
      </c>
      <c r="J98" s="44">
        <f>' Ruko 2 Lantai Tengah'!G90</f>
        <v>3720000</v>
      </c>
      <c r="K98" s="173">
        <f t="shared" si="11"/>
        <v>3720000</v>
      </c>
    </row>
    <row r="99" spans="2:11" ht="15.75">
      <c r="B99" s="146"/>
      <c r="C99" s="169" t="s">
        <v>149</v>
      </c>
      <c r="D99" s="169"/>
      <c r="E99" s="143"/>
      <c r="F99" s="135"/>
      <c r="G99" s="10"/>
      <c r="H99" s="10"/>
      <c r="I99" s="10"/>
      <c r="J99" s="44"/>
      <c r="K99" s="173"/>
    </row>
    <row r="100" spans="2:11" ht="30">
      <c r="B100" s="146"/>
      <c r="C100" s="168" t="s">
        <v>113</v>
      </c>
      <c r="D100" s="157" t="s">
        <v>292</v>
      </c>
      <c r="E100" s="143" t="s">
        <v>48</v>
      </c>
      <c r="F100" s="135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>
        <f>'Ruko 3 Lantai Kombinasi'!G99</f>
        <v>4640000</v>
      </c>
      <c r="K100" s="173">
        <f>I100*J100</f>
        <v>9280000</v>
      </c>
    </row>
    <row r="101" spans="2:11" ht="15.75">
      <c r="B101" s="146"/>
      <c r="C101" s="168" t="s">
        <v>86</v>
      </c>
      <c r="D101" s="157" t="s">
        <v>293</v>
      </c>
      <c r="E101" s="143" t="s">
        <v>48</v>
      </c>
      <c r="F101" s="135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>
        <f>'Ruko 3 Lantai Kombinasi'!G100</f>
        <v>950000</v>
      </c>
      <c r="K101" s="173">
        <f>I101*J101</f>
        <v>5700000</v>
      </c>
    </row>
    <row r="102" spans="2:11" ht="30">
      <c r="B102" s="146"/>
      <c r="C102" s="168" t="s">
        <v>287</v>
      </c>
      <c r="D102" s="157" t="s">
        <v>295</v>
      </c>
      <c r="E102" s="143" t="s">
        <v>48</v>
      </c>
      <c r="F102" s="135">
        <f>'Ruko 3 Lantai Hook'!F116*$F$5</f>
        <v>1</v>
      </c>
      <c r="G102" s="10">
        <v>0</v>
      </c>
      <c r="H102" s="10"/>
      <c r="I102" s="10">
        <f t="shared" si="12"/>
        <v>1</v>
      </c>
      <c r="J102" s="44">
        <f>'Ruko 3 Lantai Hook'!G116</f>
        <v>4810000</v>
      </c>
      <c r="K102" s="173">
        <f t="shared" si="11"/>
        <v>4810000</v>
      </c>
    </row>
    <row r="103" spans="2:11" ht="30">
      <c r="B103" s="146"/>
      <c r="C103" s="168" t="s">
        <v>286</v>
      </c>
      <c r="D103" s="157" t="s">
        <v>295</v>
      </c>
      <c r="E103" s="143" t="s">
        <v>48</v>
      </c>
      <c r="F103" s="135">
        <v>0</v>
      </c>
      <c r="G103" s="10">
        <f>'Ruko 3 Lantai Kombinasi'!F102*$G$5</f>
        <v>1</v>
      </c>
      <c r="H103" s="10"/>
      <c r="I103" s="10">
        <f t="shared" si="12"/>
        <v>1</v>
      </c>
      <c r="J103" s="44">
        <f>'Ruko 3 Lantai Kombinasi'!G101</f>
        <v>4810000</v>
      </c>
      <c r="K103" s="173">
        <f t="shared" ref="K103" si="13">I103*J103</f>
        <v>4810000</v>
      </c>
    </row>
    <row r="104" spans="2:11" ht="30">
      <c r="B104" s="146"/>
      <c r="C104" s="168" t="s">
        <v>290</v>
      </c>
      <c r="D104" s="157" t="s">
        <v>295</v>
      </c>
      <c r="E104" s="143" t="s">
        <v>48</v>
      </c>
      <c r="F104" s="135">
        <f>'Ruko 3 Lantai Hook'!F117*$F$5</f>
        <v>1</v>
      </c>
      <c r="G104" s="10">
        <v>0</v>
      </c>
      <c r="H104" s="10"/>
      <c r="I104" s="10">
        <f t="shared" si="12"/>
        <v>1</v>
      </c>
      <c r="J104" s="44">
        <f>'Ruko 3 Lantai Hook'!G117</f>
        <v>4640000</v>
      </c>
      <c r="K104" s="173">
        <f t="shared" si="11"/>
        <v>4640000</v>
      </c>
    </row>
    <row r="105" spans="2:11" ht="30">
      <c r="B105" s="146"/>
      <c r="C105" s="168" t="s">
        <v>288</v>
      </c>
      <c r="D105" s="157" t="s">
        <v>295</v>
      </c>
      <c r="E105" s="143" t="s">
        <v>48</v>
      </c>
      <c r="F105" s="135">
        <v>0</v>
      </c>
      <c r="G105" s="10">
        <f>'Ruko 3 Lantai Kombinasi'!F103*$G$5</f>
        <v>1</v>
      </c>
      <c r="H105" s="10"/>
      <c r="I105" s="10">
        <f t="shared" si="12"/>
        <v>1</v>
      </c>
      <c r="J105" s="44">
        <f>'Ruko 3 Lantai Kombinasi'!G102</f>
        <v>4640000</v>
      </c>
      <c r="K105" s="173">
        <f t="shared" ref="K105" si="14">I105*J105</f>
        <v>4640000</v>
      </c>
    </row>
    <row r="106" spans="2:11" ht="30">
      <c r="B106" s="146"/>
      <c r="C106" s="168" t="s">
        <v>138</v>
      </c>
      <c r="D106" s="157" t="s">
        <v>295</v>
      </c>
      <c r="E106" s="143" t="s">
        <v>48</v>
      </c>
      <c r="F106" s="135">
        <f>'Ruko 3 Lantai Hook'!F118*$F$5</f>
        <v>1</v>
      </c>
      <c r="G106" s="10">
        <v>0</v>
      </c>
      <c r="H106" s="10"/>
      <c r="I106" s="10">
        <f t="shared" si="12"/>
        <v>1</v>
      </c>
      <c r="J106" s="44">
        <f>'Ruko 3 Lantai Hook'!G118</f>
        <v>3720000</v>
      </c>
      <c r="K106" s="173">
        <f t="shared" si="11"/>
        <v>3720000</v>
      </c>
    </row>
    <row r="107" spans="2:11" ht="30">
      <c r="B107" s="146"/>
      <c r="C107" s="168" t="s">
        <v>139</v>
      </c>
      <c r="D107" s="157" t="s">
        <v>295</v>
      </c>
      <c r="E107" s="143" t="s">
        <v>48</v>
      </c>
      <c r="F107" s="135">
        <f>'Ruko 3 Lantai Hook'!F119*$F$5</f>
        <v>1</v>
      </c>
      <c r="G107" s="10">
        <v>0</v>
      </c>
      <c r="H107" s="10"/>
      <c r="I107" s="10">
        <f t="shared" si="12"/>
        <v>1</v>
      </c>
      <c r="J107" s="44">
        <f>'Ruko 3 Lantai Hook'!G119</f>
        <v>5550000</v>
      </c>
      <c r="K107" s="173">
        <f t="shared" si="11"/>
        <v>5550000</v>
      </c>
    </row>
    <row r="108" spans="2:11" ht="27" customHeight="1">
      <c r="B108" s="146"/>
      <c r="C108" s="168" t="s">
        <v>289</v>
      </c>
      <c r="D108" s="157" t="s">
        <v>295</v>
      </c>
      <c r="E108" s="143" t="s">
        <v>48</v>
      </c>
      <c r="F108" s="135">
        <v>0</v>
      </c>
      <c r="G108" s="10">
        <f>1*G5</f>
        <v>1</v>
      </c>
      <c r="H108" s="10"/>
      <c r="I108" s="10">
        <f t="shared" si="12"/>
        <v>1</v>
      </c>
      <c r="J108" s="44">
        <f>'Ruko 3 Lantai Hook'!G119</f>
        <v>5550000</v>
      </c>
      <c r="K108" s="173">
        <f t="shared" si="11"/>
        <v>5550000</v>
      </c>
    </row>
    <row r="109" spans="2:11" ht="27" customHeight="1">
      <c r="B109" s="146"/>
      <c r="C109" s="168" t="s">
        <v>284</v>
      </c>
      <c r="D109" s="157" t="s">
        <v>295</v>
      </c>
      <c r="E109" s="143" t="s">
        <v>48</v>
      </c>
      <c r="F109" s="135">
        <v>0</v>
      </c>
      <c r="G109" s="10">
        <f>1*G5</f>
        <v>1</v>
      </c>
      <c r="H109" s="10"/>
      <c r="I109" s="10">
        <f t="shared" si="12"/>
        <v>1</v>
      </c>
      <c r="J109" s="44">
        <f>'Ruko 3 Lantai Kombinasi'!G104</f>
        <v>4640000</v>
      </c>
      <c r="K109" s="173">
        <f t="shared" si="11"/>
        <v>4640000</v>
      </c>
    </row>
    <row r="110" spans="2:11" ht="30">
      <c r="B110" s="146"/>
      <c r="C110" s="168" t="s">
        <v>285</v>
      </c>
      <c r="D110" s="157" t="s">
        <v>295</v>
      </c>
      <c r="E110" s="143" t="s">
        <v>48</v>
      </c>
      <c r="F110" s="135">
        <f>'Ruko 3 Lantai Hook'!F120*$F$5</f>
        <v>1</v>
      </c>
      <c r="G110" s="10">
        <v>0</v>
      </c>
      <c r="H110" s="10"/>
      <c r="I110" s="10">
        <f t="shared" si="12"/>
        <v>1</v>
      </c>
      <c r="J110" s="44">
        <f>'Ruko 3 Lantai Hook'!G120</f>
        <v>14704800.000000002</v>
      </c>
      <c r="K110" s="173">
        <f t="shared" si="11"/>
        <v>14704800.000000002</v>
      </c>
    </row>
    <row r="111" spans="2:11" ht="30">
      <c r="B111" s="146"/>
      <c r="C111" s="168" t="s">
        <v>141</v>
      </c>
      <c r="D111" s="157" t="s">
        <v>295</v>
      </c>
      <c r="E111" s="143" t="s">
        <v>48</v>
      </c>
      <c r="F111" s="135">
        <f>'Ruko 3 Lantai Hook'!F121*$F$5</f>
        <v>1</v>
      </c>
      <c r="G111" s="10">
        <v>0</v>
      </c>
      <c r="H111" s="10"/>
      <c r="I111" s="10">
        <f t="shared" si="12"/>
        <v>1</v>
      </c>
      <c r="J111" s="44">
        <f>'Ruko 3 Lantai Hook'!G121</f>
        <v>3461425.0000000005</v>
      </c>
      <c r="K111" s="173">
        <f t="shared" si="11"/>
        <v>3461425.0000000005</v>
      </c>
    </row>
    <row r="112" spans="2:11" ht="30">
      <c r="B112" s="146"/>
      <c r="C112" s="168" t="s">
        <v>142</v>
      </c>
      <c r="D112" s="157" t="s">
        <v>295</v>
      </c>
      <c r="E112" s="143" t="s">
        <v>48</v>
      </c>
      <c r="F112" s="135">
        <f>'Ruko 3 Lantai Hook'!F122*$F$5</f>
        <v>1</v>
      </c>
      <c r="G112" s="10">
        <v>0</v>
      </c>
      <c r="H112" s="10"/>
      <c r="I112" s="10">
        <f t="shared" si="12"/>
        <v>1</v>
      </c>
      <c r="J112" s="44">
        <f>'Ruko 3 Lantai Hook'!G122</f>
        <v>9319200</v>
      </c>
      <c r="K112" s="173">
        <f t="shared" si="11"/>
        <v>9319200</v>
      </c>
    </row>
    <row r="113" spans="2:11" ht="30">
      <c r="B113" s="146"/>
      <c r="C113" s="168" t="s">
        <v>143</v>
      </c>
      <c r="D113" s="157" t="s">
        <v>295</v>
      </c>
      <c r="E113" s="143" t="s">
        <v>48</v>
      </c>
      <c r="F113" s="135">
        <f>'Ruko 3 Lantai Hook'!F123*$F$5</f>
        <v>1</v>
      </c>
      <c r="G113" s="10">
        <v>0</v>
      </c>
      <c r="H113" s="10"/>
      <c r="I113" s="10">
        <f t="shared" si="12"/>
        <v>1</v>
      </c>
      <c r="J113" s="44">
        <f>'Ruko 3 Lantai Hook'!G123</f>
        <v>3539800.0000000005</v>
      </c>
      <c r="K113" s="173">
        <f t="shared" si="11"/>
        <v>3539800.0000000005</v>
      </c>
    </row>
    <row r="114" spans="2:11" ht="30">
      <c r="B114" s="146"/>
      <c r="C114" s="168" t="s">
        <v>144</v>
      </c>
      <c r="D114" s="157" t="s">
        <v>295</v>
      </c>
      <c r="E114" s="143" t="s">
        <v>48</v>
      </c>
      <c r="F114" s="135">
        <f>'Ruko 3 Lantai Hook'!F124*$F$5</f>
        <v>1</v>
      </c>
      <c r="G114" s="10">
        <v>0</v>
      </c>
      <c r="H114" s="10"/>
      <c r="I114" s="10">
        <f t="shared" si="12"/>
        <v>1</v>
      </c>
      <c r="J114" s="44">
        <f>'Ruko 3 Lantai Hook'!G124</f>
        <v>11496870</v>
      </c>
      <c r="K114" s="173">
        <f t="shared" si="11"/>
        <v>11496870</v>
      </c>
    </row>
    <row r="115" spans="2:11" ht="15.75">
      <c r="B115" s="146"/>
      <c r="C115" s="147"/>
      <c r="D115" s="147"/>
      <c r="E115" s="143"/>
      <c r="F115" s="135"/>
      <c r="G115" s="10"/>
      <c r="H115" s="10"/>
      <c r="I115" s="10"/>
      <c r="J115" s="10"/>
      <c r="K115" s="173"/>
    </row>
    <row r="116" spans="2:11" ht="15.75">
      <c r="B116" s="152">
        <v>2</v>
      </c>
      <c r="C116" s="155" t="s">
        <v>116</v>
      </c>
      <c r="D116" s="155"/>
      <c r="E116" s="143"/>
      <c r="F116" s="135"/>
      <c r="G116" s="10"/>
      <c r="H116" s="10"/>
      <c r="I116" s="10"/>
      <c r="J116" s="10"/>
      <c r="K116" s="173"/>
    </row>
    <row r="117" spans="2:11" ht="15.75">
      <c r="B117" s="150"/>
      <c r="C117" s="151" t="s">
        <v>86</v>
      </c>
      <c r="D117" s="54" t="s">
        <v>302</v>
      </c>
      <c r="E117" s="143" t="s">
        <v>48</v>
      </c>
      <c r="F117" s="135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>
        <f>+'Ruko 3 Lantai Hook'!G127</f>
        <v>2343000</v>
      </c>
      <c r="K117" s="173">
        <f t="shared" ref="K117:K119" si="15">I117*J117</f>
        <v>18744000</v>
      </c>
    </row>
    <row r="118" spans="2:11" ht="15.75">
      <c r="B118" s="152">
        <v>3</v>
      </c>
      <c r="C118" s="155" t="s">
        <v>49</v>
      </c>
      <c r="D118" s="155"/>
      <c r="E118" s="143"/>
      <c r="F118" s="135"/>
      <c r="G118" s="10"/>
      <c r="H118" s="10"/>
      <c r="I118" s="10"/>
      <c r="J118" s="44"/>
      <c r="K118" s="173"/>
    </row>
    <row r="119" spans="2:11" ht="15.75">
      <c r="B119" s="170" t="s">
        <v>14</v>
      </c>
      <c r="C119" s="151" t="s">
        <v>51</v>
      </c>
      <c r="D119" s="154" t="s">
        <v>197</v>
      </c>
      <c r="E119" s="143" t="s">
        <v>50</v>
      </c>
      <c r="F119" s="135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>
        <f>+'Ruko 3 Lantai Hook'!G129</f>
        <v>1500000</v>
      </c>
      <c r="K119" s="173">
        <f t="shared" si="15"/>
        <v>12000000</v>
      </c>
    </row>
    <row r="120" spans="2:11" ht="15.75">
      <c r="B120" s="170" t="s">
        <v>14</v>
      </c>
      <c r="C120" s="151" t="s">
        <v>52</v>
      </c>
      <c r="D120" s="154" t="s">
        <v>198</v>
      </c>
      <c r="E120" s="143" t="s">
        <v>50</v>
      </c>
      <c r="F120" s="135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 t="str">
        <f>+'Ruko 3 Lantai Hook'!G130</f>
        <v>inlcd</v>
      </c>
      <c r="K120" s="173"/>
    </row>
    <row r="121" spans="2:11" ht="15.75">
      <c r="B121" s="150"/>
      <c r="C121" s="151"/>
      <c r="D121" s="151"/>
      <c r="E121" s="143"/>
      <c r="F121" s="135"/>
      <c r="G121" s="10"/>
      <c r="H121" s="10"/>
      <c r="I121" s="10"/>
      <c r="J121" s="44"/>
      <c r="K121" s="173"/>
    </row>
    <row r="122" spans="2:11" ht="15.75">
      <c r="B122" s="152" t="s">
        <v>53</v>
      </c>
      <c r="C122" s="155" t="s">
        <v>54</v>
      </c>
      <c r="D122" s="155"/>
      <c r="E122" s="143"/>
      <c r="F122" s="135"/>
      <c r="G122" s="10"/>
      <c r="H122" s="10"/>
      <c r="I122" s="10"/>
      <c r="J122" s="44"/>
      <c r="K122" s="173"/>
    </row>
    <row r="123" spans="2:11" ht="15.75">
      <c r="B123" s="150">
        <v>1</v>
      </c>
      <c r="C123" s="151" t="s">
        <v>55</v>
      </c>
      <c r="D123" s="154" t="s">
        <v>195</v>
      </c>
      <c r="E123" s="143" t="s">
        <v>15</v>
      </c>
      <c r="F123" s="135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>
        <f>+'Ruko 3 Lantai Hook'!G133</f>
        <v>18000</v>
      </c>
      <c r="K123" s="173">
        <f t="shared" ref="K123:K126" si="16">I123*J123</f>
        <v>17423990.747999996</v>
      </c>
    </row>
    <row r="124" spans="2:11" ht="15.75">
      <c r="B124" s="150">
        <v>2</v>
      </c>
      <c r="C124" s="151" t="s">
        <v>56</v>
      </c>
      <c r="D124" s="154" t="s">
        <v>196</v>
      </c>
      <c r="E124" s="143" t="s">
        <v>15</v>
      </c>
      <c r="F124" s="135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>
        <f>+'Ruko 3 Lantai Hook'!G134</f>
        <v>27000</v>
      </c>
      <c r="K124" s="173">
        <f t="shared" si="16"/>
        <v>13278831.840000009</v>
      </c>
    </row>
    <row r="125" spans="2:11" ht="15.75">
      <c r="B125" s="150">
        <v>3</v>
      </c>
      <c r="C125" s="151" t="s">
        <v>57</v>
      </c>
      <c r="D125" s="154" t="s">
        <v>195</v>
      </c>
      <c r="E125" s="143" t="s">
        <v>15</v>
      </c>
      <c r="F125" s="135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>
        <f>+'Ruko 3 Lantai Hook'!G135</f>
        <v>18000</v>
      </c>
      <c r="K125" s="173">
        <f t="shared" si="16"/>
        <v>8590535.0951489992</v>
      </c>
    </row>
    <row r="126" spans="2:11" ht="15.75">
      <c r="B126" s="150">
        <v>4</v>
      </c>
      <c r="C126" s="151" t="s">
        <v>117</v>
      </c>
      <c r="D126" s="151"/>
      <c r="E126" s="143" t="s">
        <v>9</v>
      </c>
      <c r="F126" s="135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>
        <f>+'Ruko 3 Lantai Hook'!G136</f>
        <v>27000</v>
      </c>
      <c r="K126" s="173">
        <f t="shared" si="16"/>
        <v>135000</v>
      </c>
    </row>
    <row r="127" spans="2:11" ht="15.75">
      <c r="B127" s="150">
        <v>5</v>
      </c>
      <c r="C127" s="151" t="s">
        <v>204</v>
      </c>
      <c r="D127" s="154"/>
      <c r="E127" s="143" t="s">
        <v>15</v>
      </c>
      <c r="F127" s="135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>
        <f>+'Ruko 3 Lantai Hook'!G137</f>
        <v>27000</v>
      </c>
      <c r="K127" s="173">
        <f>I127*J127</f>
        <v>4483154.25</v>
      </c>
    </row>
    <row r="128" spans="2:11" ht="15.75">
      <c r="B128" s="150"/>
      <c r="C128" s="151"/>
      <c r="D128" s="151"/>
      <c r="E128" s="143"/>
      <c r="F128" s="135"/>
      <c r="G128" s="10"/>
      <c r="H128" s="10"/>
      <c r="I128" s="10"/>
      <c r="J128" s="10"/>
      <c r="K128" s="173"/>
    </row>
    <row r="129" spans="2:11" ht="15.75">
      <c r="B129" s="152" t="s">
        <v>58</v>
      </c>
      <c r="C129" s="155" t="s">
        <v>59</v>
      </c>
      <c r="D129" s="155"/>
      <c r="E129" s="143"/>
      <c r="F129" s="135"/>
      <c r="G129" s="10"/>
      <c r="H129" s="10"/>
      <c r="I129" s="10"/>
      <c r="J129" s="10"/>
      <c r="K129" s="173"/>
    </row>
    <row r="130" spans="2:11" ht="15.75">
      <c r="B130" s="150">
        <v>1</v>
      </c>
      <c r="C130" s="151" t="s">
        <v>118</v>
      </c>
      <c r="D130" s="151"/>
      <c r="E130" s="143"/>
      <c r="F130" s="135"/>
      <c r="G130" s="10"/>
      <c r="H130" s="10"/>
      <c r="I130" s="10"/>
      <c r="J130" s="10"/>
      <c r="K130" s="173"/>
    </row>
    <row r="131" spans="2:11" ht="15.75">
      <c r="B131" s="170" t="s">
        <v>14</v>
      </c>
      <c r="C131" s="151" t="s">
        <v>119</v>
      </c>
      <c r="D131" s="151" t="s">
        <v>182</v>
      </c>
      <c r="E131" s="143" t="s">
        <v>50</v>
      </c>
      <c r="F131" s="135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>
        <f>+'Ruko 3 Lantai Hook'!G141</f>
        <v>1783375.0000000002</v>
      </c>
      <c r="K131" s="173">
        <f t="shared" ref="K131:K150" si="17">I131*J131</f>
        <v>14267000.000000002</v>
      </c>
    </row>
    <row r="132" spans="2:11" ht="15.75">
      <c r="B132" s="170" t="s">
        <v>14</v>
      </c>
      <c r="C132" s="151" t="s">
        <v>60</v>
      </c>
      <c r="D132" s="151" t="s">
        <v>183</v>
      </c>
      <c r="E132" s="143" t="s">
        <v>50</v>
      </c>
      <c r="F132" s="135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>
        <f>+'Ruko 3 Lantai Hook'!G142</f>
        <v>627000</v>
      </c>
      <c r="K132" s="173">
        <f t="shared" si="17"/>
        <v>5016000</v>
      </c>
    </row>
    <row r="133" spans="2:11" ht="15.75">
      <c r="B133" s="170" t="s">
        <v>14</v>
      </c>
      <c r="C133" s="151" t="s">
        <v>120</v>
      </c>
      <c r="D133" s="166" t="s">
        <v>305</v>
      </c>
      <c r="E133" s="143" t="s">
        <v>50</v>
      </c>
      <c r="F133" s="135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>
        <f>+'Ruko 3 Lantai Hook'!G143</f>
        <v>978697.50000000012</v>
      </c>
      <c r="K133" s="173">
        <f t="shared" si="17"/>
        <v>7829580.0000000009</v>
      </c>
    </row>
    <row r="134" spans="2:11" ht="15.75">
      <c r="B134" s="170"/>
      <c r="C134" s="151"/>
      <c r="D134" s="151" t="s">
        <v>184</v>
      </c>
      <c r="E134" s="143"/>
      <c r="F134" s="135"/>
      <c r="G134" s="10"/>
      <c r="H134" s="10"/>
      <c r="I134" s="10"/>
      <c r="J134" s="44"/>
      <c r="K134" s="173">
        <f t="shared" si="17"/>
        <v>0</v>
      </c>
    </row>
    <row r="135" spans="2:11" ht="15.75">
      <c r="B135" s="170"/>
      <c r="C135" s="151"/>
      <c r="D135" s="151" t="s">
        <v>185</v>
      </c>
      <c r="E135" s="143"/>
      <c r="F135" s="135"/>
      <c r="G135" s="10"/>
      <c r="H135" s="10"/>
      <c r="I135" s="10"/>
      <c r="J135" s="44"/>
      <c r="K135" s="173">
        <f t="shared" si="17"/>
        <v>0</v>
      </c>
    </row>
    <row r="136" spans="2:11" ht="15.75">
      <c r="B136" s="170"/>
      <c r="C136" s="151"/>
      <c r="D136" s="151" t="s">
        <v>186</v>
      </c>
      <c r="E136" s="143"/>
      <c r="F136" s="135"/>
      <c r="G136" s="10"/>
      <c r="H136" s="10"/>
      <c r="I136" s="10"/>
      <c r="J136" s="44"/>
      <c r="K136" s="173">
        <f t="shared" si="17"/>
        <v>0</v>
      </c>
    </row>
    <row r="137" spans="2:11" ht="15.75">
      <c r="B137" s="170"/>
      <c r="C137" s="151"/>
      <c r="D137" s="151" t="s">
        <v>187</v>
      </c>
      <c r="E137" s="143"/>
      <c r="F137" s="135"/>
      <c r="G137" s="10"/>
      <c r="H137" s="10"/>
      <c r="I137" s="10"/>
      <c r="J137" s="44"/>
      <c r="K137" s="173">
        <f t="shared" si="17"/>
        <v>0</v>
      </c>
    </row>
    <row r="138" spans="2:11" ht="15.75">
      <c r="B138" s="170" t="s">
        <v>14</v>
      </c>
      <c r="C138" s="151" t="s">
        <v>121</v>
      </c>
      <c r="D138" s="151" t="s">
        <v>188</v>
      </c>
      <c r="E138" s="143" t="s">
        <v>50</v>
      </c>
      <c r="F138" s="135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>
        <f>+'Ruko 3 Lantai Hook'!G148</f>
        <v>145200</v>
      </c>
      <c r="K138" s="173">
        <f t="shared" si="17"/>
        <v>1161600</v>
      </c>
    </row>
    <row r="139" spans="2:11" ht="15.75">
      <c r="B139" s="170">
        <v>3</v>
      </c>
      <c r="C139" s="151" t="s">
        <v>61</v>
      </c>
      <c r="D139" s="151" t="s">
        <v>189</v>
      </c>
      <c r="E139" s="143" t="s">
        <v>50</v>
      </c>
      <c r="F139" s="135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>
        <f>+'Ruko 3 Lantai Hook'!G149</f>
        <v>212300.00000000003</v>
      </c>
      <c r="K139" s="173">
        <f t="shared" si="17"/>
        <v>1698400.0000000002</v>
      </c>
    </row>
    <row r="140" spans="2:11" ht="15.75">
      <c r="B140" s="170">
        <v>4</v>
      </c>
      <c r="C140" s="151" t="s">
        <v>62</v>
      </c>
      <c r="D140" s="151" t="s">
        <v>190</v>
      </c>
      <c r="E140" s="143" t="s">
        <v>50</v>
      </c>
      <c r="F140" s="135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>
        <f>+'Ruko 3 Lantai Hook'!G150</f>
        <v>173250</v>
      </c>
      <c r="K140" s="173">
        <f t="shared" si="17"/>
        <v>2079000</v>
      </c>
    </row>
    <row r="141" spans="2:11" ht="15.75">
      <c r="B141" s="150">
        <v>6</v>
      </c>
      <c r="C141" s="151" t="s">
        <v>63</v>
      </c>
      <c r="D141" s="151"/>
      <c r="E141" s="143"/>
      <c r="F141" s="135"/>
      <c r="G141" s="10"/>
      <c r="H141" s="10"/>
      <c r="I141" s="10"/>
      <c r="J141" s="44">
        <f>+'Ruko 3 Lantai Hook'!G151</f>
        <v>0</v>
      </c>
      <c r="K141" s="173">
        <f t="shared" si="17"/>
        <v>0</v>
      </c>
    </row>
    <row r="142" spans="2:11" ht="15.75">
      <c r="B142" s="170" t="s">
        <v>14</v>
      </c>
      <c r="C142" s="151" t="s">
        <v>64</v>
      </c>
      <c r="D142" s="51" t="s">
        <v>191</v>
      </c>
      <c r="E142" s="143" t="s">
        <v>9</v>
      </c>
      <c r="F142" s="135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>
        <f>+'Ruko 3 Lantai Hook'!G152</f>
        <v>29000</v>
      </c>
      <c r="K142" s="173">
        <f t="shared" si="17"/>
        <v>3451393.0427999999</v>
      </c>
    </row>
    <row r="143" spans="2:11" ht="15.75">
      <c r="B143" s="170">
        <v>7</v>
      </c>
      <c r="C143" s="151" t="s">
        <v>65</v>
      </c>
      <c r="D143" s="51"/>
      <c r="E143" s="143"/>
      <c r="F143" s="135"/>
      <c r="G143" s="10"/>
      <c r="H143" s="10"/>
      <c r="I143" s="10"/>
      <c r="J143" s="44">
        <f>+'Ruko 3 Lantai Hook'!G153</f>
        <v>0</v>
      </c>
      <c r="K143" s="173">
        <f t="shared" si="17"/>
        <v>0</v>
      </c>
    </row>
    <row r="144" spans="2:11" ht="15.75">
      <c r="B144" s="170" t="s">
        <v>14</v>
      </c>
      <c r="C144" s="151" t="s">
        <v>66</v>
      </c>
      <c r="D144" s="51" t="s">
        <v>192</v>
      </c>
      <c r="E144" s="143" t="s">
        <v>9</v>
      </c>
      <c r="F144" s="135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>
        <f>+'Ruko 3 Lantai Hook'!G154</f>
        <v>31500</v>
      </c>
      <c r="K144" s="173">
        <f t="shared" si="17"/>
        <v>83330.73000000001</v>
      </c>
    </row>
    <row r="145" spans="2:11" ht="15.75">
      <c r="B145" s="170" t="s">
        <v>14</v>
      </c>
      <c r="C145" s="151" t="s">
        <v>122</v>
      </c>
      <c r="D145" s="51" t="s">
        <v>192</v>
      </c>
      <c r="E145" s="143" t="s">
        <v>9</v>
      </c>
      <c r="F145" s="135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>
        <f>+'Ruko 3 Lantai Hook'!G155</f>
        <v>34000</v>
      </c>
      <c r="K145" s="173">
        <f t="shared" si="17"/>
        <v>5280991.1119999997</v>
      </c>
    </row>
    <row r="146" spans="2:11" ht="15.75">
      <c r="B146" s="170" t="s">
        <v>14</v>
      </c>
      <c r="C146" s="151" t="s">
        <v>67</v>
      </c>
      <c r="D146" s="51" t="s">
        <v>192</v>
      </c>
      <c r="E146" s="143" t="s">
        <v>9</v>
      </c>
      <c r="F146" s="135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>
        <f>+'Ruko 3 Lantai Hook'!G156</f>
        <v>60000</v>
      </c>
      <c r="K146" s="173">
        <f t="shared" si="17"/>
        <v>16977518.063999999</v>
      </c>
    </row>
    <row r="147" spans="2:11" ht="15.75">
      <c r="B147" s="170" t="s">
        <v>14</v>
      </c>
      <c r="C147" s="151" t="s">
        <v>68</v>
      </c>
      <c r="D147" s="51" t="s">
        <v>192</v>
      </c>
      <c r="E147" s="143" t="s">
        <v>9</v>
      </c>
      <c r="F147" s="135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>
        <f>+'Ruko 3 Lantai Hook'!G157</f>
        <v>80000</v>
      </c>
      <c r="K147" s="173">
        <f t="shared" si="17"/>
        <v>5962400</v>
      </c>
    </row>
    <row r="148" spans="2:11" ht="15.75">
      <c r="B148" s="170" t="s">
        <v>14</v>
      </c>
      <c r="C148" s="151" t="s">
        <v>123</v>
      </c>
      <c r="D148" s="151" t="s">
        <v>193</v>
      </c>
      <c r="E148" s="143" t="s">
        <v>50</v>
      </c>
      <c r="F148" s="135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>
        <f>+'Ruko 3 Lantai Hook'!G158</f>
        <v>186000</v>
      </c>
      <c r="K148" s="173">
        <f t="shared" si="17"/>
        <v>558000</v>
      </c>
    </row>
    <row r="149" spans="2:11" ht="15.75">
      <c r="B149" s="170" t="s">
        <v>14</v>
      </c>
      <c r="C149" s="151" t="s">
        <v>69</v>
      </c>
      <c r="D149" s="151" t="s">
        <v>194</v>
      </c>
      <c r="E149" s="143" t="s">
        <v>50</v>
      </c>
      <c r="F149" s="135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>
        <f>+'Ruko 3 Lantai Hook'!G159</f>
        <v>221000</v>
      </c>
      <c r="K149" s="173">
        <f t="shared" si="17"/>
        <v>1547000</v>
      </c>
    </row>
    <row r="150" spans="2:11" ht="15.75">
      <c r="B150" s="170" t="s">
        <v>14</v>
      </c>
      <c r="C150" s="156" t="s">
        <v>264</v>
      </c>
      <c r="D150" s="166" t="s">
        <v>304</v>
      </c>
      <c r="E150" s="143" t="s">
        <v>50</v>
      </c>
      <c r="F150" s="135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>
        <f>+'Ruko 3 Lantai Hook'!G160</f>
        <v>350000</v>
      </c>
      <c r="K150" s="173">
        <f t="shared" si="17"/>
        <v>1050000</v>
      </c>
    </row>
    <row r="151" spans="2:11" ht="15.75">
      <c r="B151" s="150"/>
      <c r="C151" s="151"/>
      <c r="D151" s="151"/>
      <c r="E151" s="143"/>
      <c r="F151" s="135"/>
      <c r="G151" s="10"/>
      <c r="H151" s="10"/>
      <c r="I151" s="10"/>
      <c r="J151" s="10"/>
      <c r="K151" s="173"/>
    </row>
    <row r="152" spans="2:11" ht="15.75">
      <c r="B152" s="152" t="s">
        <v>70</v>
      </c>
      <c r="C152" s="155" t="s">
        <v>71</v>
      </c>
      <c r="D152" s="155"/>
      <c r="E152" s="143"/>
      <c r="F152" s="135"/>
      <c r="G152" s="10"/>
      <c r="H152" s="10"/>
      <c r="I152" s="10"/>
      <c r="J152" s="10"/>
      <c r="K152" s="173"/>
    </row>
    <row r="153" spans="2:11" ht="15.75">
      <c r="B153" s="150"/>
      <c r="C153" s="151"/>
      <c r="D153" s="151"/>
      <c r="E153" s="143"/>
      <c r="F153" s="135"/>
      <c r="G153" s="10"/>
      <c r="H153" s="10"/>
      <c r="I153" s="10"/>
      <c r="J153" s="10"/>
      <c r="K153" s="173"/>
    </row>
    <row r="154" spans="2:11" ht="15.75">
      <c r="B154" s="165">
        <v>1</v>
      </c>
      <c r="C154" s="175" t="s">
        <v>124</v>
      </c>
      <c r="D154" s="175" t="s">
        <v>217</v>
      </c>
      <c r="E154" s="167" t="s">
        <v>72</v>
      </c>
      <c r="F154" s="135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>
        <f>+'Ruko 3 Lantai Hook'!G164</f>
        <v>200000</v>
      </c>
      <c r="K154" s="173">
        <f t="shared" ref="K154:K169" si="20">I154*J154</f>
        <v>22600000</v>
      </c>
    </row>
    <row r="155" spans="2:11" ht="30">
      <c r="B155" s="150">
        <v>2</v>
      </c>
      <c r="C155" s="156" t="s">
        <v>125</v>
      </c>
      <c r="D155" s="175" t="s">
        <v>218</v>
      </c>
      <c r="E155" s="167" t="s">
        <v>72</v>
      </c>
      <c r="F155" s="135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>
        <f>+'Ruko 3 Lantai Hook'!G165</f>
        <v>327983.0736</v>
      </c>
      <c r="K155" s="173">
        <f t="shared" si="20"/>
        <v>3279830.736</v>
      </c>
    </row>
    <row r="156" spans="2:11" ht="15.75">
      <c r="B156" s="165">
        <v>3</v>
      </c>
      <c r="C156" s="156" t="s">
        <v>73</v>
      </c>
      <c r="D156" s="175" t="s">
        <v>219</v>
      </c>
      <c r="E156" s="167" t="s">
        <v>72</v>
      </c>
      <c r="F156" s="135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>
        <f>+'Ruko 3 Lantai Hook'!G166</f>
        <v>183182.85439999998</v>
      </c>
      <c r="K156" s="173">
        <f t="shared" si="20"/>
        <v>5861851.3407999994</v>
      </c>
    </row>
    <row r="157" spans="2:11" ht="15.75">
      <c r="B157" s="150">
        <v>4</v>
      </c>
      <c r="C157" s="156" t="s">
        <v>74</v>
      </c>
      <c r="D157" s="175" t="s">
        <v>220</v>
      </c>
      <c r="E157" s="167" t="s">
        <v>72</v>
      </c>
      <c r="F157" s="135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>
        <f>+'Ruko 3 Lantai Hook'!G167</f>
        <v>234533.89439999999</v>
      </c>
      <c r="K157" s="173">
        <f t="shared" si="20"/>
        <v>703601.68319999997</v>
      </c>
    </row>
    <row r="158" spans="2:11" ht="15.75">
      <c r="B158" s="165">
        <v>5</v>
      </c>
      <c r="C158" s="156" t="s">
        <v>126</v>
      </c>
      <c r="D158" s="175" t="s">
        <v>221</v>
      </c>
      <c r="E158" s="167" t="s">
        <v>72</v>
      </c>
      <c r="F158" s="135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>
        <f>+'Ruko 3 Lantai Hook'!G168</f>
        <v>183182.85439999998</v>
      </c>
      <c r="K158" s="173">
        <f t="shared" si="20"/>
        <v>1465462.8351999999</v>
      </c>
    </row>
    <row r="159" spans="2:11" ht="15.75">
      <c r="B159" s="150">
        <v>6</v>
      </c>
      <c r="C159" s="156" t="s">
        <v>222</v>
      </c>
      <c r="D159" s="175" t="s">
        <v>223</v>
      </c>
      <c r="E159" s="167" t="s">
        <v>72</v>
      </c>
      <c r="F159" s="135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>
        <f>+'Ruko 3 Lantai Hook'!G169</f>
        <v>183182.85439999998</v>
      </c>
      <c r="K159" s="173">
        <f t="shared" si="20"/>
        <v>1465462.8351999999</v>
      </c>
    </row>
    <row r="160" spans="2:11" ht="15.75">
      <c r="B160" s="165">
        <v>7</v>
      </c>
      <c r="C160" s="156" t="s">
        <v>75</v>
      </c>
      <c r="D160" s="175" t="s">
        <v>180</v>
      </c>
      <c r="E160" s="143" t="s">
        <v>50</v>
      </c>
      <c r="F160" s="135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>
        <f>+'Ruko 3 Lantai Hook'!G170</f>
        <v>20338.240000000002</v>
      </c>
      <c r="K160" s="173">
        <f t="shared" si="20"/>
        <v>40676.480000000003</v>
      </c>
    </row>
    <row r="161" spans="1:11" ht="15.75">
      <c r="B161" s="150">
        <v>8</v>
      </c>
      <c r="C161" s="156" t="s">
        <v>76</v>
      </c>
      <c r="D161" s="175" t="s">
        <v>180</v>
      </c>
      <c r="E161" s="143" t="s">
        <v>50</v>
      </c>
      <c r="F161" s="135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>
        <f>+'Ruko 3 Lantai Hook'!G171</f>
        <v>28354.560000000001</v>
      </c>
      <c r="K161" s="173">
        <f t="shared" si="20"/>
        <v>623800.32000000007</v>
      </c>
    </row>
    <row r="162" spans="1:11" ht="15.75">
      <c r="B162" s="165">
        <v>9</v>
      </c>
      <c r="C162" s="156" t="s">
        <v>127</v>
      </c>
      <c r="D162" s="175" t="s">
        <v>180</v>
      </c>
      <c r="E162" s="143" t="s">
        <v>50</v>
      </c>
      <c r="F162" s="135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>
        <f>+'Ruko 3 Lantai Hook'!G172</f>
        <v>22008.48</v>
      </c>
      <c r="K162" s="173">
        <f t="shared" si="20"/>
        <v>220084.8</v>
      </c>
    </row>
    <row r="163" spans="1:11" ht="15.75">
      <c r="B163" s="150">
        <v>10</v>
      </c>
      <c r="C163" s="156" t="s">
        <v>77</v>
      </c>
      <c r="D163" s="175" t="s">
        <v>180</v>
      </c>
      <c r="E163" s="143" t="s">
        <v>50</v>
      </c>
      <c r="F163" s="135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>
        <f>+'Ruko 3 Lantai Hook'!G173</f>
        <v>27019.200000000001</v>
      </c>
      <c r="K163" s="173">
        <f t="shared" si="20"/>
        <v>864614.40000000002</v>
      </c>
    </row>
    <row r="164" spans="1:11" ht="15.75">
      <c r="B164" s="165">
        <v>11</v>
      </c>
      <c r="C164" s="156" t="s">
        <v>224</v>
      </c>
      <c r="D164" s="175" t="s">
        <v>180</v>
      </c>
      <c r="E164" s="167" t="s">
        <v>72</v>
      </c>
      <c r="F164" s="135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>
        <f>+'Ruko 3 Lantai Hook'!G174</f>
        <v>42567.200000000004</v>
      </c>
      <c r="K164" s="173">
        <f t="shared" si="20"/>
        <v>340537.60000000003</v>
      </c>
    </row>
    <row r="165" spans="1:11" ht="15.75">
      <c r="B165" s="150">
        <v>12</v>
      </c>
      <c r="C165" s="156" t="s">
        <v>128</v>
      </c>
      <c r="D165" s="175" t="s">
        <v>225</v>
      </c>
      <c r="E165" s="143" t="s">
        <v>78</v>
      </c>
      <c r="F165" s="135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>
        <f>+'Ruko 3 Lantai Hook'!G175</f>
        <v>175000</v>
      </c>
      <c r="K165" s="173">
        <f t="shared" si="20"/>
        <v>525000</v>
      </c>
    </row>
    <row r="166" spans="1:11" ht="15.75">
      <c r="B166" s="165">
        <v>13</v>
      </c>
      <c r="C166" s="156" t="s">
        <v>79</v>
      </c>
      <c r="D166" s="175" t="s">
        <v>226</v>
      </c>
      <c r="E166" s="143" t="s">
        <v>47</v>
      </c>
      <c r="F166" s="135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>
        <f>+'Ruko 3 Lantai Hook'!G176</f>
        <v>1500000</v>
      </c>
      <c r="K166" s="173">
        <f t="shared" si="20"/>
        <v>6000000</v>
      </c>
    </row>
    <row r="167" spans="1:11" ht="15.75">
      <c r="A167" s="176"/>
      <c r="B167" s="150">
        <v>14</v>
      </c>
      <c r="C167" s="156" t="s">
        <v>129</v>
      </c>
      <c r="D167" s="175" t="s">
        <v>227</v>
      </c>
      <c r="E167" s="143" t="s">
        <v>47</v>
      </c>
      <c r="F167" s="135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>
        <f>+'Ruko 3 Lantai Hook'!G177</f>
        <v>1100000</v>
      </c>
      <c r="K167" s="173">
        <f t="shared" si="20"/>
        <v>8800000</v>
      </c>
    </row>
    <row r="168" spans="1:11" ht="15.75">
      <c r="A168" s="176"/>
      <c r="B168" s="165">
        <v>15</v>
      </c>
      <c r="C168" s="156" t="s">
        <v>80</v>
      </c>
      <c r="D168" s="175" t="s">
        <v>181</v>
      </c>
      <c r="E168" s="143" t="s">
        <v>78</v>
      </c>
      <c r="F168" s="135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>
        <f>+'Ruko 3 Lantai Hook'!G178</f>
        <v>364000</v>
      </c>
      <c r="K168" s="173">
        <f t="shared" si="20"/>
        <v>1092000</v>
      </c>
    </row>
    <row r="169" spans="1:11" ht="15.75">
      <c r="A169" s="176"/>
      <c r="B169" s="150">
        <v>16</v>
      </c>
      <c r="C169" s="156" t="s">
        <v>205</v>
      </c>
      <c r="D169" s="175" t="s">
        <v>206</v>
      </c>
      <c r="E169" s="167" t="s">
        <v>72</v>
      </c>
      <c r="F169" s="135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>
        <f>+'Ruko 3 Lantai Hook'!G179</f>
        <v>3000000</v>
      </c>
      <c r="K169" s="173">
        <f t="shared" si="20"/>
        <v>33000000</v>
      </c>
    </row>
    <row r="170" spans="1:11" ht="15.75">
      <c r="A170" s="176"/>
      <c r="B170" s="165">
        <v>17</v>
      </c>
      <c r="C170" s="156" t="s">
        <v>228</v>
      </c>
      <c r="D170" s="175"/>
      <c r="E170" s="167" t="s">
        <v>72</v>
      </c>
      <c r="F170" s="135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>
        <f>+'Ruko 3 Lantai Hook'!G180</f>
        <v>2000000</v>
      </c>
      <c r="K170" s="173">
        <f>I170*J170</f>
        <v>16000000</v>
      </c>
    </row>
    <row r="171" spans="1:11" ht="15.75">
      <c r="A171" s="176"/>
      <c r="B171" s="150"/>
      <c r="C171" s="151"/>
      <c r="D171" s="151"/>
      <c r="E171" s="143"/>
      <c r="F171" s="135"/>
      <c r="G171" s="10"/>
      <c r="H171" s="10"/>
      <c r="I171" s="10"/>
      <c r="J171" s="44"/>
      <c r="K171" s="173"/>
    </row>
    <row r="172" spans="1:11" ht="15.75">
      <c r="A172" s="176"/>
      <c r="B172" s="152" t="s">
        <v>81</v>
      </c>
      <c r="C172" s="155" t="s">
        <v>82</v>
      </c>
      <c r="D172" s="155"/>
      <c r="E172" s="143"/>
      <c r="F172" s="135"/>
      <c r="G172" s="10"/>
      <c r="H172" s="10"/>
      <c r="I172" s="10"/>
      <c r="J172" s="44"/>
      <c r="K172" s="173"/>
    </row>
    <row r="173" spans="1:11" ht="15.75">
      <c r="A173" s="176"/>
      <c r="B173" s="150">
        <v>1</v>
      </c>
      <c r="C173" s="151" t="s">
        <v>83</v>
      </c>
      <c r="D173" s="151" t="s">
        <v>174</v>
      </c>
      <c r="E173" s="143" t="s">
        <v>47</v>
      </c>
      <c r="F173" s="135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>
        <f>+'Ruko 3 Lantai Hook'!G183</f>
        <v>2823600</v>
      </c>
      <c r="K173" s="173">
        <f t="shared" ref="K173:K184" si="22">I173*J173</f>
        <v>8470800</v>
      </c>
    </row>
    <row r="174" spans="1:11" ht="15.75">
      <c r="A174" s="176"/>
      <c r="B174" s="150">
        <v>2</v>
      </c>
      <c r="C174" s="151" t="s">
        <v>84</v>
      </c>
      <c r="D174" s="151" t="s">
        <v>175</v>
      </c>
      <c r="E174" s="143" t="s">
        <v>47</v>
      </c>
      <c r="F174" s="135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>
        <f>+'Ruko 3 Lantai Hook'!G184</f>
        <v>1933880</v>
      </c>
      <c r="K174" s="173">
        <f t="shared" si="22"/>
        <v>5801640</v>
      </c>
    </row>
    <row r="175" spans="1:11" ht="15.75">
      <c r="A175" s="176"/>
      <c r="B175" s="150">
        <v>3</v>
      </c>
      <c r="C175" s="40" t="s">
        <v>316</v>
      </c>
      <c r="D175" s="51" t="s">
        <v>317</v>
      </c>
      <c r="E175" s="143" t="s">
        <v>9</v>
      </c>
      <c r="F175" s="135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>
        <f>+'Ruko 3 Lantai Hook'!G185</f>
        <v>650000</v>
      </c>
      <c r="K175" s="173">
        <f t="shared" si="22"/>
        <v>44665146.565000005</v>
      </c>
    </row>
    <row r="176" spans="1:11" ht="15.75">
      <c r="A176" s="176"/>
      <c r="B176" s="150">
        <v>4</v>
      </c>
      <c r="C176" s="151" t="s">
        <v>44</v>
      </c>
      <c r="D176" s="151" t="s">
        <v>215</v>
      </c>
      <c r="E176" s="143" t="s">
        <v>15</v>
      </c>
      <c r="F176" s="135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>
        <f>+'Ruko 3 Lantai Hook'!G186</f>
        <v>65000</v>
      </c>
      <c r="K176" s="173">
        <f t="shared" si="22"/>
        <v>5819980.6599999992</v>
      </c>
    </row>
    <row r="177" spans="1:11" ht="15.75">
      <c r="A177" s="176"/>
      <c r="B177" s="150">
        <v>5</v>
      </c>
      <c r="C177" s="151" t="s">
        <v>130</v>
      </c>
      <c r="D177" s="166" t="s">
        <v>216</v>
      </c>
      <c r="E177" s="143" t="s">
        <v>15</v>
      </c>
      <c r="F177" s="135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>
        <f>+'Ruko 3 Lantai Hook'!G187</f>
        <v>55000</v>
      </c>
      <c r="K177" s="173">
        <f t="shared" si="22"/>
        <v>1372202.3992600001</v>
      </c>
    </row>
    <row r="178" spans="1:11" ht="15.75">
      <c r="A178" s="7"/>
      <c r="B178" s="150">
        <v>6</v>
      </c>
      <c r="C178" s="166" t="s">
        <v>131</v>
      </c>
      <c r="D178" s="166" t="s">
        <v>177</v>
      </c>
      <c r="E178" s="167" t="s">
        <v>47</v>
      </c>
      <c r="F178" s="135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>
        <f>+'Ruko 3 Lantai Hook'!G188</f>
        <v>600000</v>
      </c>
      <c r="K178" s="173">
        <f t="shared" si="22"/>
        <v>16800000</v>
      </c>
    </row>
    <row r="179" spans="1:11" ht="15.75">
      <c r="A179" s="7"/>
      <c r="B179" s="150">
        <v>7</v>
      </c>
      <c r="C179" s="166" t="s">
        <v>85</v>
      </c>
      <c r="D179" s="154"/>
      <c r="E179" s="167" t="s">
        <v>9</v>
      </c>
      <c r="F179" s="135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>
        <f>+'Ruko 3 Lantai Hook'!G189</f>
        <v>30250.000000000004</v>
      </c>
      <c r="K179" s="173">
        <f t="shared" si="22"/>
        <v>6617187.5000000009</v>
      </c>
    </row>
    <row r="180" spans="1:11" ht="15.75">
      <c r="A180" s="7"/>
      <c r="B180" s="150">
        <v>8</v>
      </c>
      <c r="C180" s="166" t="s">
        <v>132</v>
      </c>
      <c r="D180" s="157" t="s">
        <v>173</v>
      </c>
      <c r="E180" s="167" t="s">
        <v>47</v>
      </c>
      <c r="F180" s="135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>
        <f>+'Ruko 3 Lantai Hook'!G190</f>
        <v>3500000</v>
      </c>
      <c r="K180" s="173">
        <f t="shared" si="22"/>
        <v>10500000</v>
      </c>
    </row>
    <row r="181" spans="1:11" ht="15.75">
      <c r="A181" s="7"/>
      <c r="B181" s="165">
        <v>9</v>
      </c>
      <c r="C181" s="166" t="s">
        <v>133</v>
      </c>
      <c r="D181" s="54" t="s">
        <v>303</v>
      </c>
      <c r="E181" s="167" t="s">
        <v>47</v>
      </c>
      <c r="F181" s="135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>
        <f>+'Ruko 3 Lantai Hook'!G191</f>
        <v>3500000</v>
      </c>
      <c r="K181" s="173">
        <f t="shared" si="22"/>
        <v>10500000</v>
      </c>
    </row>
    <row r="182" spans="1:11" ht="15.75">
      <c r="A182" s="7"/>
      <c r="B182" s="150">
        <v>10</v>
      </c>
      <c r="C182" s="166" t="s">
        <v>136</v>
      </c>
      <c r="D182" s="166"/>
      <c r="E182" s="167" t="s">
        <v>9</v>
      </c>
      <c r="F182" s="135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>
        <f>+'Ruko 3 Lantai Hook'!G192</f>
        <v>65000</v>
      </c>
      <c r="K182" s="173">
        <f t="shared" si="22"/>
        <v>3692650</v>
      </c>
    </row>
    <row r="183" spans="1:11" ht="15.75">
      <c r="A183" s="7"/>
      <c r="B183" s="165">
        <v>11</v>
      </c>
      <c r="C183" s="166" t="s">
        <v>158</v>
      </c>
      <c r="D183" s="166" t="s">
        <v>179</v>
      </c>
      <c r="E183" s="167" t="s">
        <v>9</v>
      </c>
      <c r="F183" s="135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>
        <f>+'Ruko 3 Lantai Hook'!G193</f>
        <v>192500.00000000003</v>
      </c>
      <c r="K183" s="173">
        <f t="shared" si="22"/>
        <v>8229375.0000000009</v>
      </c>
    </row>
    <row r="184" spans="1:11" ht="15.75">
      <c r="A184" s="7"/>
      <c r="B184" s="165">
        <v>12</v>
      </c>
      <c r="C184" s="166" t="s">
        <v>306</v>
      </c>
      <c r="D184" s="157" t="s">
        <v>318</v>
      </c>
      <c r="E184" s="167" t="s">
        <v>307</v>
      </c>
      <c r="F184" s="135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>
        <f>+'Ruko 3 Lantai Hook'!G194</f>
        <v>4000000</v>
      </c>
      <c r="K184" s="173">
        <f t="shared" si="22"/>
        <v>12000000</v>
      </c>
    </row>
    <row r="185" spans="1:11" ht="15.75">
      <c r="A185" s="7"/>
      <c r="B185" s="165">
        <v>13</v>
      </c>
      <c r="C185" s="51" t="s">
        <v>308</v>
      </c>
      <c r="D185" s="51" t="s">
        <v>176</v>
      </c>
      <c r="E185" s="167" t="s">
        <v>9</v>
      </c>
      <c r="F185" s="135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>
        <f>+'Ruko 3 Lantai Hook'!G195</f>
        <v>650000</v>
      </c>
      <c r="K185" s="173">
        <f t="shared" ref="K185" si="23">I185*J185</f>
        <v>8508500</v>
      </c>
    </row>
    <row r="186" spans="1:11" ht="15.75">
      <c r="B186" s="241"/>
      <c r="C186" s="177"/>
      <c r="D186" s="177"/>
      <c r="E186" s="242"/>
      <c r="F186" s="177"/>
      <c r="G186" s="177"/>
      <c r="H186" s="177"/>
      <c r="I186" s="177"/>
      <c r="J186" s="243" t="s">
        <v>209</v>
      </c>
      <c r="K186" s="244">
        <f>SUM(K11:K185)</f>
        <v>1620810082.5148942</v>
      </c>
    </row>
    <row r="187" spans="1:11" ht="15.75">
      <c r="B187" s="241"/>
      <c r="C187" s="177"/>
      <c r="D187" s="177"/>
      <c r="E187" s="242"/>
      <c r="F187" s="177"/>
      <c r="G187" s="177"/>
      <c r="H187" s="177"/>
      <c r="I187" s="177"/>
      <c r="J187" s="243" t="s">
        <v>269</v>
      </c>
      <c r="K187" s="244">
        <f>ROUNDDOWN(K186,-5)</f>
        <v>1620800000</v>
      </c>
    </row>
    <row r="188" spans="1:11" ht="15.75">
      <c r="B188" s="241"/>
      <c r="C188" s="177"/>
      <c r="D188" s="177"/>
      <c r="E188" s="242"/>
      <c r="F188" s="177"/>
      <c r="G188" s="177"/>
      <c r="H188" s="177"/>
      <c r="I188" s="177"/>
      <c r="J188" s="243" t="s">
        <v>291</v>
      </c>
      <c r="K188" s="245">
        <v>0</v>
      </c>
    </row>
    <row r="189" spans="1:11" ht="15.75">
      <c r="B189" s="241"/>
      <c r="C189" s="177"/>
      <c r="D189" s="177"/>
      <c r="E189" s="242"/>
      <c r="F189" s="177"/>
      <c r="G189" s="177"/>
      <c r="H189" s="177"/>
      <c r="I189" s="177"/>
      <c r="J189" s="243" t="s">
        <v>153</v>
      </c>
      <c r="K189" s="245">
        <f>+K187-K188</f>
        <v>1620800000</v>
      </c>
    </row>
    <row r="190" spans="1:11" ht="15.75">
      <c r="B190" s="241"/>
      <c r="C190" s="177"/>
      <c r="D190" s="177"/>
      <c r="E190" s="242"/>
      <c r="F190" s="177"/>
      <c r="G190" s="177"/>
      <c r="H190" s="177"/>
      <c r="I190" s="177"/>
      <c r="J190" s="177" t="s">
        <v>202</v>
      </c>
      <c r="K190" s="246">
        <f>K189*0.1</f>
        <v>162080000</v>
      </c>
    </row>
    <row r="191" spans="1:11" ht="15.75">
      <c r="B191" s="241"/>
      <c r="C191" s="177"/>
      <c r="D191" s="177"/>
      <c r="E191" s="242"/>
      <c r="F191" s="177"/>
      <c r="G191" s="177"/>
      <c r="H191" s="177"/>
      <c r="I191" s="177"/>
      <c r="J191" s="177" t="s">
        <v>153</v>
      </c>
      <c r="K191" s="246">
        <f>K189+K190</f>
        <v>1782880000</v>
      </c>
    </row>
    <row r="192" spans="1:11" ht="15.75">
      <c r="B192" s="241"/>
      <c r="C192" s="177"/>
      <c r="D192" s="177"/>
      <c r="E192" s="242"/>
      <c r="F192" s="177"/>
      <c r="G192" s="177"/>
      <c r="H192" s="177"/>
      <c r="I192" s="177"/>
      <c r="J192" s="177" t="s">
        <v>210</v>
      </c>
      <c r="K192" s="247">
        <f>130*1+197*2</f>
        <v>524</v>
      </c>
    </row>
    <row r="193" spans="2:11" ht="16.5" thickBot="1">
      <c r="B193" s="248"/>
      <c r="C193" s="178"/>
      <c r="D193" s="178"/>
      <c r="E193" s="249"/>
      <c r="F193" s="178"/>
      <c r="G193" s="178"/>
      <c r="H193" s="178"/>
      <c r="I193" s="178"/>
      <c r="J193" s="250" t="s">
        <v>211</v>
      </c>
      <c r="K193" s="251">
        <f>K189/K192</f>
        <v>3093129.7709923666</v>
      </c>
    </row>
    <row r="194" spans="2:11">
      <c r="C194" s="181"/>
      <c r="D194" s="181"/>
      <c r="E194" s="252"/>
    </row>
    <row r="195" spans="2:11">
      <c r="C195" s="181"/>
      <c r="D195" s="181"/>
      <c r="E195" s="252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2019-01-09T05:34:19Z</cp:lastPrinted>
  <dcterms:created xsi:type="dcterms:W3CDTF">2018-02-21T01:25:23Z</dcterms:created>
  <dcterms:modified xsi:type="dcterms:W3CDTF">2020-02-16T10:52:04Z</dcterms:modified>
</cp:coreProperties>
</file>