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activeTab="2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0" i="4" l="1"/>
  <c r="I49" i="4"/>
  <c r="I32" i="4" l="1"/>
  <c r="G32" i="2"/>
  <c r="G46" i="2"/>
  <c r="G152" i="9"/>
  <c r="I162" i="4" s="1"/>
  <c r="G153" i="9"/>
  <c r="G153" i="2" s="1"/>
  <c r="G154" i="9"/>
  <c r="I164" i="4" s="1"/>
  <c r="G155" i="2"/>
  <c r="I166" i="4"/>
  <c r="G157" i="9"/>
  <c r="G157" i="2" s="1"/>
  <c r="G158" i="9"/>
  <c r="I168" i="4" s="1"/>
  <c r="G159" i="2"/>
  <c r="G151" i="9"/>
  <c r="G151" i="2" s="1"/>
  <c r="G150" i="9"/>
  <c r="I160" i="4" s="1"/>
  <c r="G149" i="9"/>
  <c r="G149" i="2" s="1"/>
  <c r="G148" i="9"/>
  <c r="I158" i="4" s="1"/>
  <c r="G130" i="9"/>
  <c r="I140" i="4" s="1"/>
  <c r="G131" i="9"/>
  <c r="I141" i="4" s="1"/>
  <c r="G132" i="9"/>
  <c r="G132" i="2" s="1"/>
  <c r="G133" i="9"/>
  <c r="I143" i="4" s="1"/>
  <c r="G134" i="9"/>
  <c r="G134" i="2" s="1"/>
  <c r="G135" i="9"/>
  <c r="I145" i="4" s="1"/>
  <c r="G136" i="9"/>
  <c r="G136" i="2" s="1"/>
  <c r="G137" i="9"/>
  <c r="I147" i="4" s="1"/>
  <c r="G138" i="9"/>
  <c r="G138" i="2" s="1"/>
  <c r="G139" i="9"/>
  <c r="I149" i="4" s="1"/>
  <c r="G140" i="9"/>
  <c r="G140" i="2" s="1"/>
  <c r="I151" i="4"/>
  <c r="G142" i="9"/>
  <c r="G142" i="2" s="1"/>
  <c r="G143" i="9"/>
  <c r="I153" i="4" s="1"/>
  <c r="G144" i="2"/>
  <c r="G145" i="9"/>
  <c r="I155" i="4" s="1"/>
  <c r="G129" i="9"/>
  <c r="G129" i="2" s="1"/>
  <c r="G125" i="9"/>
  <c r="I135" i="4" s="1"/>
  <c r="G117" i="9"/>
  <c r="I127" i="4" s="1"/>
  <c r="G124" i="9"/>
  <c r="I134" i="4" s="1"/>
  <c r="G123" i="9"/>
  <c r="I133" i="4" s="1"/>
  <c r="G122" i="9"/>
  <c r="I132" i="4" s="1"/>
  <c r="G121" i="9"/>
  <c r="G121" i="2" s="1"/>
  <c r="G120" i="9"/>
  <c r="I130" i="4" s="1"/>
  <c r="G119" i="9"/>
  <c r="G119" i="2" s="1"/>
  <c r="I125" i="4"/>
  <c r="G114" i="2"/>
  <c r="I123" i="4"/>
  <c r="I118" i="4"/>
  <c r="I117" i="4"/>
  <c r="G102" i="9"/>
  <c r="G102" i="2" s="1"/>
  <c r="I111" i="4"/>
  <c r="G106" i="2"/>
  <c r="G100" i="9"/>
  <c r="G100" i="2" s="1"/>
  <c r="G99" i="9"/>
  <c r="I109" i="4" s="1"/>
  <c r="G98" i="9"/>
  <c r="I108" i="4" s="1"/>
  <c r="G92" i="2"/>
  <c r="I104" i="4"/>
  <c r="G95" i="2"/>
  <c r="I91" i="4"/>
  <c r="I89" i="4"/>
  <c r="I88" i="4"/>
  <c r="G79" i="9"/>
  <c r="G79" i="2" s="1"/>
  <c r="G73" i="9"/>
  <c r="I81" i="4" s="1"/>
  <c r="G74" i="9"/>
  <c r="I82" i="4" s="1"/>
  <c r="G75" i="9"/>
  <c r="G75" i="2" s="1"/>
  <c r="G76" i="9"/>
  <c r="I84" i="4" s="1"/>
  <c r="G72" i="9"/>
  <c r="I80" i="4" s="1"/>
  <c r="G71" i="9"/>
  <c r="I79" i="4" s="1"/>
  <c r="G68" i="9"/>
  <c r="I76" i="4" s="1"/>
  <c r="G67" i="9"/>
  <c r="I75" i="4" s="1"/>
  <c r="G66" i="9"/>
  <c r="I74" i="4" s="1"/>
  <c r="G65" i="9"/>
  <c r="I73" i="4" s="1"/>
  <c r="G62" i="9"/>
  <c r="I65" i="4" s="1"/>
  <c r="I68" i="4" s="1"/>
  <c r="G61" i="9"/>
  <c r="I64" i="4" s="1"/>
  <c r="I67" i="4" s="1"/>
  <c r="G59" i="9"/>
  <c r="I62" i="4" s="1"/>
  <c r="G58" i="9"/>
  <c r="I61" i="4" s="1"/>
  <c r="G48" i="9"/>
  <c r="G48" i="2" s="1"/>
  <c r="G49" i="9"/>
  <c r="I48" i="4" s="1"/>
  <c r="I54" i="4" s="1"/>
  <c r="G50" i="9"/>
  <c r="G50" i="2" s="1"/>
  <c r="G51" i="9"/>
  <c r="I50" i="4" s="1"/>
  <c r="G53" i="9"/>
  <c r="I52" i="4" s="1"/>
  <c r="I56" i="4" s="1"/>
  <c r="G54" i="9"/>
  <c r="I53" i="4" s="1"/>
  <c r="I57" i="4" s="1"/>
  <c r="G47" i="9"/>
  <c r="I46" i="4" s="1"/>
  <c r="G45" i="9"/>
  <c r="I44" i="4" s="1"/>
  <c r="I34" i="4"/>
  <c r="G34" i="2"/>
  <c r="I36" i="4"/>
  <c r="G36" i="2"/>
  <c r="I37" i="4"/>
  <c r="I38" i="4"/>
  <c r="I39" i="4"/>
  <c r="G40" i="2"/>
  <c r="I31" i="4"/>
  <c r="G29" i="2"/>
  <c r="G26" i="9"/>
  <c r="G26" i="2" s="1"/>
  <c r="G25" i="9"/>
  <c r="I27" i="4" s="1"/>
  <c r="G18" i="9"/>
  <c r="I20" i="4" s="1"/>
  <c r="G19" i="9"/>
  <c r="G19" i="2" s="1"/>
  <c r="G20" i="9"/>
  <c r="I22" i="4" s="1"/>
  <c r="G21" i="9"/>
  <c r="I23" i="4" s="1"/>
  <c r="G22" i="9"/>
  <c r="I24" i="4" s="1"/>
  <c r="G17" i="9"/>
  <c r="G17" i="2" s="1"/>
  <c r="G10" i="9"/>
  <c r="I12" i="4" s="1"/>
  <c r="G11" i="9"/>
  <c r="I13" i="4" s="1"/>
  <c r="G12" i="9"/>
  <c r="I14" i="4" s="1"/>
  <c r="G14" i="9"/>
  <c r="I16" i="4" s="1"/>
  <c r="G9" i="9"/>
  <c r="I11" i="4" s="1"/>
  <c r="G9" i="2" l="1"/>
  <c r="G12" i="2"/>
  <c r="G10" i="2"/>
  <c r="G18" i="2"/>
  <c r="G20" i="2"/>
  <c r="G21" i="2"/>
  <c r="G30" i="2"/>
  <c r="G39" i="2"/>
  <c r="G37" i="2"/>
  <c r="G35" i="2"/>
  <c r="G33" i="2"/>
  <c r="G31" i="2"/>
  <c r="G54" i="2"/>
  <c r="G51" i="2"/>
  <c r="G49" i="2"/>
  <c r="G47" i="2"/>
  <c r="G58" i="2"/>
  <c r="G61" i="2"/>
  <c r="G65" i="2"/>
  <c r="G67" i="2"/>
  <c r="G71" i="2"/>
  <c r="G73" i="2"/>
  <c r="G76" i="2"/>
  <c r="G82" i="2"/>
  <c r="G80" i="2"/>
  <c r="G94" i="2"/>
  <c r="G98" i="2"/>
  <c r="G101" i="2"/>
  <c r="G99" i="2"/>
  <c r="G107" i="2"/>
  <c r="G113" i="2"/>
  <c r="G115" i="2"/>
  <c r="G120" i="2"/>
  <c r="G122" i="2"/>
  <c r="G124" i="2"/>
  <c r="G130" i="2"/>
  <c r="G117" i="2"/>
  <c r="G145" i="2"/>
  <c r="G143" i="2"/>
  <c r="G141" i="2"/>
  <c r="G139" i="2"/>
  <c r="G137" i="2"/>
  <c r="G135" i="2"/>
  <c r="G133" i="2"/>
  <c r="G148" i="2"/>
  <c r="G158" i="2"/>
  <c r="G156" i="2"/>
  <c r="G154" i="2"/>
  <c r="G152" i="2"/>
  <c r="G150" i="2"/>
  <c r="I21" i="4"/>
  <c r="I19" i="4"/>
  <c r="I30" i="4"/>
  <c r="I35" i="4"/>
  <c r="I33" i="4"/>
  <c r="I40" i="4"/>
  <c r="I47" i="4"/>
  <c r="I83" i="4"/>
  <c r="I87" i="4"/>
  <c r="I102" i="4"/>
  <c r="I105" i="4"/>
  <c r="I112" i="4"/>
  <c r="I110" i="4"/>
  <c r="I116" i="4"/>
  <c r="I124" i="4"/>
  <c r="I129" i="4"/>
  <c r="I131" i="4"/>
  <c r="I139" i="4"/>
  <c r="I154" i="4"/>
  <c r="I152" i="4"/>
  <c r="I148" i="4"/>
  <c r="I146" i="4"/>
  <c r="I144" i="4"/>
  <c r="I142" i="4"/>
  <c r="I169" i="4"/>
  <c r="I167" i="4"/>
  <c r="I165" i="4"/>
  <c r="I163" i="4"/>
  <c r="I161" i="4"/>
  <c r="I159" i="4"/>
  <c r="G14" i="2"/>
  <c r="G11" i="2"/>
  <c r="G22" i="2"/>
  <c r="G25" i="2"/>
  <c r="G38" i="2"/>
  <c r="G45" i="2"/>
  <c r="G53" i="2"/>
  <c r="G59" i="2"/>
  <c r="G62" i="2"/>
  <c r="G66" i="2"/>
  <c r="G68" i="2"/>
  <c r="G72" i="2"/>
  <c r="G74" i="2"/>
  <c r="G81" i="2"/>
  <c r="G108" i="2"/>
  <c r="G123" i="2"/>
  <c r="G131" i="2"/>
  <c r="G125" i="2"/>
  <c r="G11" i="4"/>
  <c r="G169" i="4"/>
  <c r="F169" i="4"/>
  <c r="H159" i="9"/>
  <c r="H159" i="2"/>
  <c r="H169" i="4" l="1"/>
  <c r="J169" i="4" s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H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91" i="2"/>
  <c r="H92" i="2"/>
  <c r="H93" i="2"/>
  <c r="H94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4" i="9"/>
  <c r="H92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H44" i="9"/>
  <c r="H43" i="9"/>
  <c r="H42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61" i="9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H168" i="4" s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H31" i="2" l="1"/>
  <c r="H32" i="2" l="1"/>
  <c r="H33" i="2" l="1"/>
  <c r="G89" i="9" l="1"/>
  <c r="G90" i="9"/>
  <c r="G86" i="9"/>
  <c r="G88" i="9"/>
  <c r="G87" i="9" l="1"/>
  <c r="I98" i="4"/>
  <c r="J98" i="4" s="1"/>
  <c r="G88" i="2"/>
  <c r="H88" i="2" s="1"/>
  <c r="H88" i="9"/>
  <c r="I96" i="4"/>
  <c r="J96" i="4" s="1"/>
  <c r="G86" i="2"/>
  <c r="H86" i="2" s="1"/>
  <c r="H86" i="9"/>
  <c r="I100" i="4"/>
  <c r="J100" i="4" s="1"/>
  <c r="G90" i="2"/>
  <c r="H90" i="2" s="1"/>
  <c r="H90" i="9"/>
  <c r="I99" i="4"/>
  <c r="J99" i="4" s="1"/>
  <c r="G89" i="2"/>
  <c r="H89" i="2" s="1"/>
  <c r="H89" i="9"/>
  <c r="I97" i="4" l="1"/>
  <c r="J97" i="4" s="1"/>
  <c r="J171" i="4" s="1"/>
  <c r="G87" i="2"/>
  <c r="H87" i="2" s="1"/>
  <c r="H87" i="9"/>
  <c r="H160" i="9" s="1"/>
  <c r="H161" i="9" s="1"/>
  <c r="H162" i="9" s="1"/>
  <c r="H163" i="9" s="1"/>
  <c r="H164" i="9" s="1"/>
  <c r="H161" i="2"/>
  <c r="H162" i="2" s="1"/>
  <c r="H163" i="2" s="1"/>
  <c r="H164" i="2" s="1"/>
  <c r="H165" i="2" s="1"/>
  <c r="J172" i="4" l="1"/>
  <c r="J174" i="4" s="1"/>
  <c r="J175" i="4" s="1"/>
  <c r="J176" i="4" s="1"/>
  <c r="J178" i="4"/>
</calcChain>
</file>

<file path=xl/sharedStrings.xml><?xml version="1.0" encoding="utf-8"?>
<sst xmlns="http://schemas.openxmlformats.org/spreadsheetml/2006/main" count="1153" uniqueCount="269">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</sst>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9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0008RAB%20RUKO%20AR01%20(4%20Unit)%20-%20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 refreshError="1">
        <row r="9">
          <cell r="G9">
            <v>22000</v>
          </cell>
        </row>
        <row r="10">
          <cell r="G10">
            <v>1500000</v>
          </cell>
        </row>
        <row r="11">
          <cell r="G11">
            <v>1000000</v>
          </cell>
        </row>
        <row r="12">
          <cell r="G12">
            <v>850000</v>
          </cell>
        </row>
        <row r="14">
          <cell r="G14">
            <v>9900</v>
          </cell>
        </row>
        <row r="17">
          <cell r="G17">
            <v>50000</v>
          </cell>
        </row>
        <row r="18">
          <cell r="G18">
            <v>27500</v>
          </cell>
        </row>
        <row r="19">
          <cell r="G19">
            <v>27500</v>
          </cell>
        </row>
        <row r="20">
          <cell r="G20">
            <v>271921</v>
          </cell>
        </row>
        <row r="21">
          <cell r="G21">
            <v>641202.34285714291</v>
          </cell>
        </row>
        <row r="22">
          <cell r="G22">
            <v>231000</v>
          </cell>
        </row>
        <row r="25">
          <cell r="G25">
            <v>37500</v>
          </cell>
        </row>
        <row r="26">
          <cell r="G26">
            <v>641202.34285714291</v>
          </cell>
        </row>
        <row r="45">
          <cell r="G45">
            <v>208000</v>
          </cell>
        </row>
        <row r="47">
          <cell r="G47">
            <v>268000</v>
          </cell>
        </row>
        <row r="48">
          <cell r="G48">
            <v>219800.00000000003</v>
          </cell>
        </row>
        <row r="49">
          <cell r="G49">
            <v>268000</v>
          </cell>
        </row>
        <row r="50">
          <cell r="G50">
            <v>26000</v>
          </cell>
        </row>
        <row r="51">
          <cell r="G51">
            <v>202000</v>
          </cell>
        </row>
        <row r="53">
          <cell r="G53">
            <v>268000</v>
          </cell>
        </row>
        <row r="54">
          <cell r="G54">
            <v>219800.00000000003</v>
          </cell>
        </row>
        <row r="58">
          <cell r="G58">
            <v>241800.00000000003</v>
          </cell>
        </row>
        <row r="59">
          <cell r="G59">
            <v>25000</v>
          </cell>
        </row>
        <row r="61">
          <cell r="G61">
            <v>241800.00000000003</v>
          </cell>
        </row>
        <row r="62">
          <cell r="G62">
            <v>25000</v>
          </cell>
        </row>
        <row r="65">
          <cell r="G65">
            <v>71000</v>
          </cell>
        </row>
        <row r="66">
          <cell r="G66">
            <v>23000</v>
          </cell>
        </row>
        <row r="67">
          <cell r="G67">
            <v>99600</v>
          </cell>
        </row>
        <row r="68">
          <cell r="G68">
            <v>73000</v>
          </cell>
        </row>
        <row r="71">
          <cell r="G71">
            <v>88000</v>
          </cell>
        </row>
        <row r="72">
          <cell r="G72">
            <v>70000</v>
          </cell>
        </row>
        <row r="73">
          <cell r="G73">
            <v>50000</v>
          </cell>
        </row>
        <row r="74">
          <cell r="G74">
            <v>17500</v>
          </cell>
        </row>
        <row r="75">
          <cell r="G75">
            <v>52500</v>
          </cell>
        </row>
        <row r="76">
          <cell r="G76">
            <v>20000</v>
          </cell>
        </row>
        <row r="79">
          <cell r="G79">
            <v>150000</v>
          </cell>
        </row>
        <row r="86">
          <cell r="G86">
            <v>7860000</v>
          </cell>
        </row>
        <row r="87">
          <cell r="G87">
            <v>950000</v>
          </cell>
        </row>
        <row r="88">
          <cell r="G88">
            <v>4810000</v>
          </cell>
        </row>
        <row r="89">
          <cell r="G89">
            <v>4640000</v>
          </cell>
        </row>
        <row r="90">
          <cell r="G90">
            <v>3720000</v>
          </cell>
        </row>
        <row r="98">
          <cell r="G98">
            <v>18000</v>
          </cell>
        </row>
        <row r="99">
          <cell r="G99">
            <v>27000</v>
          </cell>
        </row>
        <row r="100">
          <cell r="G100">
            <v>18000</v>
          </cell>
        </row>
        <row r="102">
          <cell r="G102">
            <v>27000</v>
          </cell>
        </row>
        <row r="117">
          <cell r="G117">
            <v>29000</v>
          </cell>
        </row>
        <row r="119">
          <cell r="G119">
            <v>31500</v>
          </cell>
        </row>
        <row r="120">
          <cell r="G120">
            <v>34000</v>
          </cell>
        </row>
        <row r="121">
          <cell r="G121">
            <v>60000</v>
          </cell>
        </row>
        <row r="122">
          <cell r="G122">
            <v>80000</v>
          </cell>
        </row>
        <row r="123">
          <cell r="G123">
            <v>186000</v>
          </cell>
        </row>
        <row r="124">
          <cell r="G124">
            <v>221000</v>
          </cell>
        </row>
        <row r="125">
          <cell r="G125">
            <v>350000</v>
          </cell>
        </row>
        <row r="129">
          <cell r="G129">
            <v>200000</v>
          </cell>
        </row>
        <row r="130">
          <cell r="G130">
            <v>327983.0736</v>
          </cell>
        </row>
        <row r="131">
          <cell r="G131">
            <v>183182.85439999998</v>
          </cell>
        </row>
        <row r="132">
          <cell r="G132">
            <v>234533.89439999999</v>
          </cell>
        </row>
        <row r="133">
          <cell r="G133">
            <v>183182.85439999998</v>
          </cell>
        </row>
        <row r="134">
          <cell r="G134">
            <v>183182.85439999998</v>
          </cell>
        </row>
        <row r="135">
          <cell r="G135">
            <v>20338.240000000002</v>
          </cell>
        </row>
        <row r="136">
          <cell r="G136">
            <v>28354.560000000001</v>
          </cell>
        </row>
        <row r="137">
          <cell r="G137">
            <v>22008.48</v>
          </cell>
        </row>
        <row r="138">
          <cell r="G138">
            <v>27019.200000000001</v>
          </cell>
        </row>
        <row r="139">
          <cell r="G139">
            <v>42567.200000000004</v>
          </cell>
        </row>
        <row r="140">
          <cell r="G140">
            <v>175000</v>
          </cell>
        </row>
        <row r="142">
          <cell r="G142">
            <v>1100000</v>
          </cell>
        </row>
        <row r="143">
          <cell r="G143">
            <v>364000</v>
          </cell>
        </row>
        <row r="145">
          <cell r="G145">
            <v>2000000</v>
          </cell>
        </row>
        <row r="148">
          <cell r="G148">
            <v>2823600</v>
          </cell>
        </row>
        <row r="149">
          <cell r="G149">
            <v>1933880</v>
          </cell>
        </row>
        <row r="150">
          <cell r="G150">
            <v>650000</v>
          </cell>
        </row>
        <row r="151">
          <cell r="G151">
            <v>65000</v>
          </cell>
        </row>
        <row r="152">
          <cell r="G152">
            <v>55000</v>
          </cell>
        </row>
        <row r="153">
          <cell r="G153">
            <v>600000</v>
          </cell>
        </row>
        <row r="154">
          <cell r="G154">
            <v>30250.000000000004</v>
          </cell>
        </row>
        <row r="157">
          <cell r="G157">
            <v>65000</v>
          </cell>
        </row>
        <row r="158">
          <cell r="G158">
            <v>192500.00000000003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view="pageBreakPreview" topLeftCell="B136" zoomScale="70" zoomScaleNormal="70" zoomScaleSheetLayoutView="70" workbookViewId="0">
      <pane xSplit="2" topLeftCell="E1" activePane="topRight" state="frozen"/>
      <selection activeCell="B1" sqref="B1"/>
      <selection pane="topRight" activeCell="N149" sqref="N149"/>
    </sheetView>
  </sheetViews>
  <sheetFormatPr defaultColWidth="9.140625" defaultRowHeight="15.75" x14ac:dyDescent="0.25"/>
  <cols>
    <col min="1" max="1" width="5" style="75" customWidth="1"/>
    <col min="2" max="2" width="9.140625" style="135"/>
    <col min="3" max="3" width="51" style="144" bestFit="1" customWidth="1"/>
    <col min="4" max="4" width="86.85546875" style="145" customWidth="1"/>
    <col min="5" max="5" width="9.140625" style="135" customWidth="1"/>
    <col min="6" max="6" width="12" style="135" bestFit="1" customWidth="1"/>
    <col min="7" max="8" width="19.42578125" style="41" customWidth="1"/>
    <col min="9" max="16384" width="9.140625" style="75"/>
  </cols>
  <sheetData>
    <row r="2" spans="2:8" ht="15.6" x14ac:dyDescent="0.3">
      <c r="B2" s="19" t="s">
        <v>0</v>
      </c>
      <c r="C2" s="136"/>
      <c r="D2" s="137"/>
      <c r="E2" s="138"/>
      <c r="G2" s="47"/>
      <c r="H2" s="47"/>
    </row>
    <row r="3" spans="2:8" ht="15.6" x14ac:dyDescent="0.3">
      <c r="B3" s="19" t="s">
        <v>259</v>
      </c>
      <c r="C3" s="136"/>
      <c r="D3" s="137"/>
      <c r="E3" s="138"/>
      <c r="G3" s="47"/>
      <c r="H3" s="139"/>
    </row>
    <row r="4" spans="2:8" ht="15.6" x14ac:dyDescent="0.3">
      <c r="B4" s="19" t="s">
        <v>1</v>
      </c>
      <c r="C4" s="136"/>
      <c r="D4" s="137"/>
      <c r="E4" s="149" t="s">
        <v>230</v>
      </c>
      <c r="F4" s="149"/>
      <c r="G4" s="149"/>
      <c r="H4" s="149"/>
    </row>
    <row r="5" spans="2:8" ht="15.6" x14ac:dyDescent="0.3">
      <c r="B5" s="140"/>
      <c r="C5" s="141"/>
      <c r="D5" s="137"/>
      <c r="E5" s="65"/>
      <c r="F5" s="66"/>
      <c r="G5" s="42"/>
      <c r="H5" s="42"/>
    </row>
    <row r="6" spans="2:8" ht="16.149999999999999" thickBot="1" x14ac:dyDescent="0.35">
      <c r="B6" s="12" t="s">
        <v>2</v>
      </c>
      <c r="C6" s="12" t="s">
        <v>3</v>
      </c>
      <c r="D6" s="67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149999999999999" thickTop="1" x14ac:dyDescent="0.3">
      <c r="B7" s="2"/>
      <c r="C7" s="49"/>
      <c r="D7" s="49"/>
      <c r="E7" s="2"/>
      <c r="F7" s="1"/>
      <c r="G7" s="43"/>
      <c r="H7" s="43"/>
    </row>
    <row r="8" spans="2:8" ht="15.6" x14ac:dyDescent="0.3">
      <c r="B8" s="10" t="s">
        <v>6</v>
      </c>
      <c r="C8" s="50" t="s">
        <v>7</v>
      </c>
      <c r="D8" s="68"/>
      <c r="E8" s="1"/>
      <c r="F8" s="1"/>
      <c r="G8" s="36"/>
      <c r="H8" s="44"/>
    </row>
    <row r="9" spans="2:8" ht="15.6" x14ac:dyDescent="0.3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f>+'[17] Ruko 2 Lantai Kombinasi'!$G9</f>
        <v>22000</v>
      </c>
      <c r="H9" s="23">
        <f t="shared" ref="H9:H41" si="0">F9*G9</f>
        <v>946000</v>
      </c>
    </row>
    <row r="10" spans="2:8" ht="15.6" x14ac:dyDescent="0.3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f>+'[17] Ruko 2 Lantai Kombinasi'!$G10</f>
        <v>1500000</v>
      </c>
      <c r="H10" s="23">
        <f t="shared" si="0"/>
        <v>1500000</v>
      </c>
    </row>
    <row r="11" spans="2:8" ht="15.6" x14ac:dyDescent="0.3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f>+'[17] Ruko 2 Lantai Kombinasi'!$G11</f>
        <v>1000000</v>
      </c>
      <c r="H11" s="23">
        <f t="shared" si="0"/>
        <v>1000000</v>
      </c>
    </row>
    <row r="12" spans="2:8" ht="15.6" x14ac:dyDescent="0.3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f>+'[17] Ruko 2 Lantai Kombinasi'!$G12</f>
        <v>850000</v>
      </c>
      <c r="H12" s="23">
        <f t="shared" si="0"/>
        <v>850000</v>
      </c>
    </row>
    <row r="13" spans="2:8" ht="15.6" x14ac:dyDescent="0.3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ht="15.6" x14ac:dyDescent="0.3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f>+'[17] Ruko 2 Lantai Kombinasi'!$G14</f>
        <v>9900</v>
      </c>
      <c r="H14" s="23">
        <f t="shared" si="0"/>
        <v>1165032</v>
      </c>
    </row>
    <row r="15" spans="2:8" ht="15.6" x14ac:dyDescent="0.3">
      <c r="B15" s="1"/>
      <c r="C15" s="61"/>
      <c r="D15" s="31"/>
      <c r="E15" s="1"/>
      <c r="F15" s="22"/>
      <c r="G15" s="23"/>
      <c r="H15" s="23">
        <f t="shared" si="0"/>
        <v>0</v>
      </c>
    </row>
    <row r="16" spans="2:8" ht="15.6" x14ac:dyDescent="0.3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ht="15.6" x14ac:dyDescent="0.3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>
        <f>+'[17] Ruko 2 Lantai Kombinasi'!$G17</f>
        <v>50000</v>
      </c>
      <c r="H17" s="23">
        <f t="shared" si="0"/>
        <v>448159.99999999994</v>
      </c>
    </row>
    <row r="18" spans="2:8" ht="15.6" x14ac:dyDescent="0.3">
      <c r="B18" s="1">
        <v>2</v>
      </c>
      <c r="C18" s="61" t="s">
        <v>20</v>
      </c>
      <c r="D18" s="31"/>
      <c r="E18" s="1" t="s">
        <v>19</v>
      </c>
      <c r="F18" s="22">
        <v>4.2142999999999979</v>
      </c>
      <c r="G18" s="23">
        <f>+'[17] Ruko 2 Lantai Kombinasi'!$G18</f>
        <v>27500</v>
      </c>
      <c r="H18" s="23">
        <f t="shared" si="0"/>
        <v>115893.24999999994</v>
      </c>
    </row>
    <row r="19" spans="2:8" ht="15.6" x14ac:dyDescent="0.3">
      <c r="B19" s="1">
        <v>3</v>
      </c>
      <c r="C19" s="70" t="s">
        <v>216</v>
      </c>
      <c r="D19" s="31"/>
      <c r="E19" s="1" t="s">
        <v>19</v>
      </c>
      <c r="F19" s="57">
        <v>17.407139999999998</v>
      </c>
      <c r="G19" s="23">
        <f>+'[17] Ruko 2 Lantai Kombinasi'!$G19</f>
        <v>27500</v>
      </c>
      <c r="H19" s="23">
        <f t="shared" si="0"/>
        <v>478696.35</v>
      </c>
    </row>
    <row r="20" spans="2:8" ht="15.6" x14ac:dyDescent="0.3">
      <c r="B20" s="1">
        <v>4</v>
      </c>
      <c r="C20" s="61" t="s">
        <v>21</v>
      </c>
      <c r="D20" s="31"/>
      <c r="E20" s="1" t="s">
        <v>19</v>
      </c>
      <c r="F20" s="22">
        <v>0</v>
      </c>
      <c r="G20" s="23">
        <f>+'[17] Ruko 2 Lantai Kombinasi'!$G20</f>
        <v>271921</v>
      </c>
      <c r="H20" s="23">
        <f t="shared" si="0"/>
        <v>0</v>
      </c>
    </row>
    <row r="21" spans="2:8" ht="15.6" x14ac:dyDescent="0.3">
      <c r="B21" s="1">
        <v>5</v>
      </c>
      <c r="C21" s="61" t="s">
        <v>88</v>
      </c>
      <c r="D21" s="34" t="s">
        <v>194</v>
      </c>
      <c r="E21" s="1" t="s">
        <v>19</v>
      </c>
      <c r="F21" s="57">
        <v>0.53642500000000015</v>
      </c>
      <c r="G21" s="23">
        <f>+'[17] Ruko 2 Lantai Kombinasi'!$G21</f>
        <v>641202.34285714291</v>
      </c>
      <c r="H21" s="23">
        <f t="shared" si="0"/>
        <v>343956.96676714299</v>
      </c>
    </row>
    <row r="22" spans="2:8" ht="15.6" x14ac:dyDescent="0.3">
      <c r="B22" s="1">
        <v>6</v>
      </c>
      <c r="C22" s="61" t="s">
        <v>89</v>
      </c>
      <c r="D22" s="31"/>
      <c r="E22" s="1" t="s">
        <v>19</v>
      </c>
      <c r="F22" s="22">
        <v>0</v>
      </c>
      <c r="G22" s="23">
        <f>+'[17] Ruko 2 Lantai Kombinasi'!$G22</f>
        <v>231000</v>
      </c>
      <c r="H22" s="23">
        <f t="shared" si="0"/>
        <v>0</v>
      </c>
    </row>
    <row r="23" spans="2:8" ht="15.6" x14ac:dyDescent="0.3">
      <c r="B23" s="1"/>
      <c r="C23" s="61"/>
      <c r="D23" s="31"/>
      <c r="E23" s="1"/>
      <c r="F23" s="22"/>
      <c r="G23" s="23"/>
      <c r="H23" s="23">
        <f t="shared" si="0"/>
        <v>0</v>
      </c>
    </row>
    <row r="24" spans="2:8" ht="15.6" x14ac:dyDescent="0.3">
      <c r="B24" s="10" t="s">
        <v>22</v>
      </c>
      <c r="C24" s="64" t="s">
        <v>23</v>
      </c>
      <c r="D24" s="31"/>
      <c r="E24" s="1"/>
      <c r="F24" s="22"/>
      <c r="G24" s="23"/>
      <c r="H24" s="23">
        <f t="shared" si="0"/>
        <v>0</v>
      </c>
    </row>
    <row r="25" spans="2:8" ht="15.6" x14ac:dyDescent="0.3">
      <c r="B25" s="1">
        <v>1</v>
      </c>
      <c r="C25" s="61" t="s">
        <v>90</v>
      </c>
      <c r="D25" s="31"/>
      <c r="E25" s="1" t="s">
        <v>72</v>
      </c>
      <c r="F25" s="57">
        <v>8</v>
      </c>
      <c r="G25" s="23">
        <f>+'[17] Ruko 2 Lantai Kombinasi'!$G25</f>
        <v>37500</v>
      </c>
      <c r="H25" s="23">
        <f t="shared" si="0"/>
        <v>300000</v>
      </c>
    </row>
    <row r="26" spans="2:8" ht="15.6" x14ac:dyDescent="0.3">
      <c r="B26" s="1">
        <v>2</v>
      </c>
      <c r="C26" s="61" t="s">
        <v>24</v>
      </c>
      <c r="D26" s="34" t="s">
        <v>151</v>
      </c>
      <c r="E26" s="1" t="s">
        <v>19</v>
      </c>
      <c r="F26" s="22">
        <v>0</v>
      </c>
      <c r="G26" s="23">
        <f>+'[17] Ruko 2 Lantai Kombinasi'!$G26</f>
        <v>641202.34285714291</v>
      </c>
      <c r="H26" s="23">
        <f t="shared" si="0"/>
        <v>0</v>
      </c>
    </row>
    <row r="27" spans="2:8" ht="15.6" x14ac:dyDescent="0.3">
      <c r="B27" s="1"/>
      <c r="C27" s="61"/>
      <c r="D27" s="31"/>
      <c r="E27" s="1"/>
      <c r="F27" s="22"/>
      <c r="G27" s="23"/>
      <c r="H27" s="23">
        <f t="shared" si="0"/>
        <v>0</v>
      </c>
    </row>
    <row r="28" spans="2:8" ht="15.6" x14ac:dyDescent="0.3">
      <c r="B28" s="10" t="s">
        <v>25</v>
      </c>
      <c r="C28" s="64" t="s">
        <v>26</v>
      </c>
      <c r="D28" s="31"/>
      <c r="E28" s="1"/>
      <c r="F28" s="22"/>
      <c r="G28" s="23"/>
      <c r="H28" s="23">
        <f t="shared" si="0"/>
        <v>0</v>
      </c>
    </row>
    <row r="29" spans="2:8" ht="15.6" x14ac:dyDescent="0.3">
      <c r="B29" s="1">
        <v>1</v>
      </c>
      <c r="C29" s="61" t="s">
        <v>27</v>
      </c>
      <c r="D29" s="34" t="s">
        <v>152</v>
      </c>
      <c r="E29" s="1" t="s">
        <v>19</v>
      </c>
      <c r="F29" s="57">
        <v>3.5089000000000001</v>
      </c>
      <c r="G29" s="23">
        <v>3570000</v>
      </c>
      <c r="H29" s="23">
        <f t="shared" si="0"/>
        <v>12526773</v>
      </c>
    </row>
    <row r="30" spans="2:8" ht="15.6" x14ac:dyDescent="0.3">
      <c r="B30" s="1">
        <v>2</v>
      </c>
      <c r="C30" s="61" t="s">
        <v>91</v>
      </c>
      <c r="D30" s="34" t="s">
        <v>152</v>
      </c>
      <c r="E30" s="1" t="s">
        <v>19</v>
      </c>
      <c r="F30" s="57">
        <v>1.24</v>
      </c>
      <c r="G30" s="23">
        <v>3090000</v>
      </c>
      <c r="H30" s="23">
        <f t="shared" si="0"/>
        <v>3831600</v>
      </c>
    </row>
    <row r="31" spans="2:8" ht="15.6" x14ac:dyDescent="0.3">
      <c r="B31" s="1">
        <v>3</v>
      </c>
      <c r="C31" s="61" t="s">
        <v>142</v>
      </c>
      <c r="D31" s="34" t="s">
        <v>152</v>
      </c>
      <c r="E31" s="1" t="s">
        <v>19</v>
      </c>
      <c r="F31" s="57">
        <v>3.693171</v>
      </c>
      <c r="G31" s="23">
        <v>5900000</v>
      </c>
      <c r="H31" s="23">
        <f t="shared" si="0"/>
        <v>21789708.899999999</v>
      </c>
    </row>
    <row r="32" spans="2:8" ht="15.6" x14ac:dyDescent="0.3">
      <c r="B32" s="1">
        <v>4</v>
      </c>
      <c r="C32" s="61" t="s">
        <v>150</v>
      </c>
      <c r="D32" s="34" t="s">
        <v>152</v>
      </c>
      <c r="E32" s="1" t="s">
        <v>19</v>
      </c>
      <c r="F32" s="57">
        <v>2.3545132857142899</v>
      </c>
      <c r="G32" s="23">
        <v>5000000</v>
      </c>
      <c r="H32" s="23">
        <f t="shared" si="0"/>
        <v>11772566.42857145</v>
      </c>
    </row>
    <row r="33" spans="2:8" ht="15.6" x14ac:dyDescent="0.3">
      <c r="B33" s="1">
        <v>5</v>
      </c>
      <c r="C33" s="61" t="s">
        <v>94</v>
      </c>
      <c r="D33" s="34" t="s">
        <v>152</v>
      </c>
      <c r="E33" s="1" t="s">
        <v>19</v>
      </c>
      <c r="F33" s="57">
        <v>3.1909999999999998</v>
      </c>
      <c r="G33" s="23">
        <v>4870000</v>
      </c>
      <c r="H33" s="23">
        <f t="shared" si="0"/>
        <v>15540170</v>
      </c>
    </row>
    <row r="34" spans="2:8" ht="15.6" x14ac:dyDescent="0.3">
      <c r="B34" s="1">
        <v>6</v>
      </c>
      <c r="C34" s="61" t="s">
        <v>95</v>
      </c>
      <c r="D34" s="34" t="s">
        <v>153</v>
      </c>
      <c r="E34" s="1" t="s">
        <v>19</v>
      </c>
      <c r="F34" s="22">
        <v>0</v>
      </c>
      <c r="G34" s="23">
        <v>4370000</v>
      </c>
      <c r="H34" s="23">
        <f t="shared" si="0"/>
        <v>0</v>
      </c>
    </row>
    <row r="35" spans="2:8" ht="15.6" x14ac:dyDescent="0.3">
      <c r="B35" s="1">
        <v>7</v>
      </c>
      <c r="C35" s="61" t="s">
        <v>96</v>
      </c>
      <c r="D35" s="34" t="s">
        <v>152</v>
      </c>
      <c r="E35" s="1" t="s">
        <v>19</v>
      </c>
      <c r="F35" s="22">
        <v>1.1747780000000001</v>
      </c>
      <c r="G35" s="23">
        <v>4900000</v>
      </c>
      <c r="H35" s="23">
        <f t="shared" si="0"/>
        <v>5756412.2000000002</v>
      </c>
    </row>
    <row r="36" spans="2:8" ht="15.6" x14ac:dyDescent="0.3">
      <c r="B36" s="1">
        <v>8</v>
      </c>
      <c r="C36" s="61" t="s">
        <v>225</v>
      </c>
      <c r="D36" s="34" t="s">
        <v>224</v>
      </c>
      <c r="E36" s="1" t="s">
        <v>19</v>
      </c>
      <c r="F36" s="22">
        <v>4.6419040000000003</v>
      </c>
      <c r="G36" s="23">
        <v>2330000</v>
      </c>
      <c r="H36" s="23">
        <f t="shared" si="0"/>
        <v>10815636.32</v>
      </c>
    </row>
    <row r="37" spans="2:8" ht="15.6" x14ac:dyDescent="0.3">
      <c r="B37" s="1">
        <v>9</v>
      </c>
      <c r="C37" s="61" t="s">
        <v>223</v>
      </c>
      <c r="D37" s="34" t="s">
        <v>152</v>
      </c>
      <c r="E37" s="1" t="s">
        <v>19</v>
      </c>
      <c r="F37" s="22">
        <v>7.2264840000000001</v>
      </c>
      <c r="G37" s="23">
        <v>3370000</v>
      </c>
      <c r="H37" s="23">
        <f t="shared" si="0"/>
        <v>24353251.080000002</v>
      </c>
    </row>
    <row r="38" spans="2:8" ht="15.6" x14ac:dyDescent="0.3">
      <c r="B38" s="1">
        <v>10</v>
      </c>
      <c r="C38" s="61" t="s">
        <v>98</v>
      </c>
      <c r="D38" s="34" t="s">
        <v>154</v>
      </c>
      <c r="E38" s="1" t="s">
        <v>19</v>
      </c>
      <c r="F38" s="22">
        <v>2.13903</v>
      </c>
      <c r="G38" s="23">
        <v>3680000</v>
      </c>
      <c r="H38" s="23">
        <f t="shared" si="0"/>
        <v>7871630.4000000004</v>
      </c>
    </row>
    <row r="39" spans="2:8" ht="30.6" x14ac:dyDescent="0.3">
      <c r="B39" s="1">
        <v>11</v>
      </c>
      <c r="C39" s="61" t="s">
        <v>218</v>
      </c>
      <c r="D39" s="34"/>
      <c r="E39" s="1" t="s">
        <v>19</v>
      </c>
      <c r="F39" s="22">
        <v>0.38250000000000001</v>
      </c>
      <c r="G39" s="23">
        <v>5000000</v>
      </c>
      <c r="H39" s="23">
        <f t="shared" si="0"/>
        <v>1912500</v>
      </c>
    </row>
    <row r="40" spans="2:8" ht="15.6" x14ac:dyDescent="0.3">
      <c r="B40" s="1">
        <v>12</v>
      </c>
      <c r="C40" s="61" t="s">
        <v>222</v>
      </c>
      <c r="D40" s="34"/>
      <c r="E40" s="1" t="s">
        <v>19</v>
      </c>
      <c r="F40" s="57">
        <v>8.1692307692307703E-2</v>
      </c>
      <c r="G40" s="23">
        <v>4870000</v>
      </c>
      <c r="H40" s="23">
        <f t="shared" si="0"/>
        <v>397841.5384615385</v>
      </c>
    </row>
    <row r="41" spans="2:8" ht="15.6" x14ac:dyDescent="0.3">
      <c r="B41" s="1"/>
      <c r="C41" s="61"/>
      <c r="D41" s="34"/>
      <c r="E41" s="1"/>
      <c r="F41" s="22"/>
      <c r="G41" s="23"/>
      <c r="H41" s="23">
        <f t="shared" si="0"/>
        <v>0</v>
      </c>
    </row>
    <row r="42" spans="2:8" ht="15.6" x14ac:dyDescent="0.3">
      <c r="B42" s="1"/>
      <c r="C42" s="61"/>
      <c r="D42" s="31"/>
      <c r="E42" s="1"/>
      <c r="F42" s="22"/>
      <c r="G42" s="23"/>
      <c r="H42" s="23">
        <f t="shared" ref="H42:H76" si="1">F42*G42</f>
        <v>0</v>
      </c>
    </row>
    <row r="43" spans="2:8" ht="15.6" x14ac:dyDescent="0.3">
      <c r="B43" s="10" t="s">
        <v>28</v>
      </c>
      <c r="C43" s="64" t="s">
        <v>29</v>
      </c>
      <c r="D43" s="31"/>
      <c r="E43" s="1"/>
      <c r="F43" s="22"/>
      <c r="G43" s="23"/>
      <c r="H43" s="23">
        <f t="shared" si="1"/>
        <v>0</v>
      </c>
    </row>
    <row r="44" spans="2:8" ht="15.6" x14ac:dyDescent="0.3">
      <c r="B44" s="10"/>
      <c r="C44" s="64" t="s">
        <v>99</v>
      </c>
      <c r="D44" s="31"/>
      <c r="E44" s="1"/>
      <c r="F44" s="22"/>
      <c r="G44" s="23"/>
      <c r="H44" s="23">
        <f t="shared" si="1"/>
        <v>0</v>
      </c>
    </row>
    <row r="45" spans="2:8" ht="15.6" x14ac:dyDescent="0.3">
      <c r="B45" s="1">
        <v>1</v>
      </c>
      <c r="C45" s="61" t="s">
        <v>100</v>
      </c>
      <c r="D45" s="34" t="s">
        <v>155</v>
      </c>
      <c r="E45" s="1" t="s">
        <v>15</v>
      </c>
      <c r="F45" s="22">
        <v>4.5</v>
      </c>
      <c r="G45" s="23">
        <f>+'[17] Ruko 2 Lantai Kombinasi'!$G45</f>
        <v>208000</v>
      </c>
      <c r="H45" s="23">
        <f t="shared" si="1"/>
        <v>936000</v>
      </c>
    </row>
    <row r="46" spans="2:8" ht="15.6" x14ac:dyDescent="0.3">
      <c r="B46" s="1">
        <v>2</v>
      </c>
      <c r="C46" s="61" t="s">
        <v>101</v>
      </c>
      <c r="D46" s="34"/>
      <c r="E46" s="1"/>
      <c r="F46" s="22"/>
      <c r="G46" s="23"/>
      <c r="H46" s="23">
        <f t="shared" si="1"/>
        <v>0</v>
      </c>
    </row>
    <row r="47" spans="2:8" ht="15.6" x14ac:dyDescent="0.3">
      <c r="B47" s="1">
        <v>3</v>
      </c>
      <c r="C47" s="61" t="s">
        <v>102</v>
      </c>
      <c r="D47" s="34" t="s">
        <v>156</v>
      </c>
      <c r="E47" s="1" t="s">
        <v>15</v>
      </c>
      <c r="F47" s="22">
        <v>54.985378867000001</v>
      </c>
      <c r="G47" s="23">
        <f>+'[17] Ruko 2 Lantai Kombinasi'!$G47</f>
        <v>268000</v>
      </c>
      <c r="H47" s="23">
        <f t="shared" si="1"/>
        <v>14736081.536356</v>
      </c>
    </row>
    <row r="48" spans="2:8" ht="15.6" x14ac:dyDescent="0.3">
      <c r="B48" s="1">
        <v>4</v>
      </c>
      <c r="C48" s="61" t="s">
        <v>103</v>
      </c>
      <c r="D48" s="26" t="s">
        <v>256</v>
      </c>
      <c r="E48" s="1" t="s">
        <v>15</v>
      </c>
      <c r="F48" s="22">
        <v>2.7731172659999999</v>
      </c>
      <c r="G48" s="23">
        <f>+'[17] Ruko 2 Lantai Kombinasi'!$G48</f>
        <v>219800.00000000003</v>
      </c>
      <c r="H48" s="23">
        <f t="shared" si="1"/>
        <v>609531.17506680009</v>
      </c>
    </row>
    <row r="49" spans="2:8" ht="15.6" x14ac:dyDescent="0.3">
      <c r="B49" s="1">
        <v>5</v>
      </c>
      <c r="C49" s="61" t="s">
        <v>104</v>
      </c>
      <c r="D49" s="34" t="s">
        <v>156</v>
      </c>
      <c r="E49" s="1" t="s">
        <v>15</v>
      </c>
      <c r="F49" s="22">
        <v>9.5839976869000019</v>
      </c>
      <c r="G49" s="23">
        <f>+'[17] Ruko 2 Lantai Kombinasi'!$G49</f>
        <v>268000</v>
      </c>
      <c r="H49" s="23">
        <f t="shared" si="1"/>
        <v>2568511.3800892006</v>
      </c>
    </row>
    <row r="50" spans="2:8" s="87" customFormat="1" ht="30" x14ac:dyDescent="0.25">
      <c r="B50" s="1">
        <v>6</v>
      </c>
      <c r="C50" s="31" t="s">
        <v>226</v>
      </c>
      <c r="D50" s="34" t="s">
        <v>255</v>
      </c>
      <c r="E50" s="1" t="s">
        <v>9</v>
      </c>
      <c r="F50" s="22">
        <v>7.7</v>
      </c>
      <c r="G50" s="23">
        <f>+'[17] Ruko 2 Lantai Kombinasi'!$G50</f>
        <v>26000</v>
      </c>
      <c r="H50" s="46">
        <f t="shared" si="1"/>
        <v>200200</v>
      </c>
    </row>
    <row r="51" spans="2:8" ht="15.6" x14ac:dyDescent="0.3">
      <c r="B51" s="1">
        <v>7</v>
      </c>
      <c r="C51" s="61" t="s">
        <v>227</v>
      </c>
      <c r="D51" s="34" t="s">
        <v>254</v>
      </c>
      <c r="E51" s="1" t="s">
        <v>15</v>
      </c>
      <c r="F51" s="22">
        <v>2.5499999999999998</v>
      </c>
      <c r="G51" s="23">
        <f>+'[17] Ruko 2 Lantai Kombinasi'!$G51</f>
        <v>202000</v>
      </c>
      <c r="H51" s="23">
        <f t="shared" si="1"/>
        <v>515099.99999999994</v>
      </c>
    </row>
    <row r="52" spans="2:8" ht="15.6" x14ac:dyDescent="0.3">
      <c r="B52" s="10"/>
      <c r="C52" s="64" t="s">
        <v>105</v>
      </c>
      <c r="D52" s="34"/>
      <c r="E52" s="1"/>
      <c r="F52" s="22"/>
      <c r="G52" s="23"/>
      <c r="H52" s="23">
        <f t="shared" si="1"/>
        <v>0</v>
      </c>
    </row>
    <row r="53" spans="2:8" ht="15.6" x14ac:dyDescent="0.3">
      <c r="B53" s="1">
        <v>1</v>
      </c>
      <c r="C53" s="61" t="s">
        <v>102</v>
      </c>
      <c r="D53" s="34" t="s">
        <v>156</v>
      </c>
      <c r="E53" s="1" t="s">
        <v>15</v>
      </c>
      <c r="F53" s="22">
        <v>54.879509729900001</v>
      </c>
      <c r="G53" s="23">
        <f>+'[17] Ruko 2 Lantai Kombinasi'!$G53</f>
        <v>268000</v>
      </c>
      <c r="H53" s="23">
        <f t="shared" si="1"/>
        <v>14707708.6076132</v>
      </c>
    </row>
    <row r="54" spans="2:8" ht="15.6" x14ac:dyDescent="0.3">
      <c r="B54" s="1">
        <v>2</v>
      </c>
      <c r="C54" s="61" t="s">
        <v>103</v>
      </c>
      <c r="D54" s="26" t="s">
        <v>256</v>
      </c>
      <c r="E54" s="1" t="s">
        <v>15</v>
      </c>
      <c r="F54" s="22">
        <v>2.7732250000000001</v>
      </c>
      <c r="G54" s="23">
        <f>+'[17] Ruko 2 Lantai Kombinasi'!$G54</f>
        <v>219800.00000000003</v>
      </c>
      <c r="H54" s="23">
        <f t="shared" si="1"/>
        <v>609554.8550000001</v>
      </c>
    </row>
    <row r="55" spans="2:8" ht="15.6" x14ac:dyDescent="0.3">
      <c r="B55" s="1"/>
      <c r="C55" s="61"/>
      <c r="D55" s="69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4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4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1" t="s">
        <v>103</v>
      </c>
      <c r="D58" s="26" t="s">
        <v>257</v>
      </c>
      <c r="E58" s="1" t="s">
        <v>15</v>
      </c>
      <c r="F58" s="22">
        <v>11.8163622412</v>
      </c>
      <c r="G58" s="23">
        <f>+'[17] Ruko 2 Lantai Kombinasi'!$G58</f>
        <v>241800.00000000003</v>
      </c>
      <c r="H58" s="23">
        <f t="shared" si="1"/>
        <v>2857196.3899221602</v>
      </c>
    </row>
    <row r="59" spans="2:8" x14ac:dyDescent="0.25">
      <c r="B59" s="1">
        <v>2</v>
      </c>
      <c r="C59" s="61" t="s">
        <v>106</v>
      </c>
      <c r="D59" s="26" t="s">
        <v>157</v>
      </c>
      <c r="E59" s="1" t="s">
        <v>195</v>
      </c>
      <c r="F59" s="22">
        <v>32.455124400000003</v>
      </c>
      <c r="G59" s="23">
        <f>+'[17] Ruko 2 Lantai Kombinasi'!$G59</f>
        <v>25000</v>
      </c>
      <c r="H59" s="23">
        <f t="shared" si="1"/>
        <v>811378.1100000001</v>
      </c>
    </row>
    <row r="60" spans="2:8" x14ac:dyDescent="0.25">
      <c r="B60" s="10"/>
      <c r="C60" s="64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1" t="s">
        <v>103</v>
      </c>
      <c r="D61" s="26" t="s">
        <v>257</v>
      </c>
      <c r="E61" s="1" t="s">
        <v>15</v>
      </c>
      <c r="F61" s="22">
        <v>11.8163622412</v>
      </c>
      <c r="G61" s="23">
        <f>+'[17] Ruko 2 Lantai Kombinasi'!$G61</f>
        <v>241800.00000000003</v>
      </c>
      <c r="H61" s="23">
        <f t="shared" si="1"/>
        <v>2857196.3899221602</v>
      </c>
    </row>
    <row r="62" spans="2:8" x14ac:dyDescent="0.25">
      <c r="B62" s="1">
        <v>2</v>
      </c>
      <c r="C62" s="61" t="s">
        <v>106</v>
      </c>
      <c r="D62" s="26" t="s">
        <v>157</v>
      </c>
      <c r="E62" s="1" t="str">
        <f>E59</f>
        <v>m1</v>
      </c>
      <c r="F62" s="22">
        <v>36.625</v>
      </c>
      <c r="G62" s="23">
        <f>+'[17] Ruko 2 Lantai Kombinasi'!$G62</f>
        <v>25000</v>
      </c>
      <c r="H62" s="23">
        <f t="shared" si="1"/>
        <v>915625</v>
      </c>
    </row>
    <row r="63" spans="2:8" x14ac:dyDescent="0.25">
      <c r="B63" s="1"/>
      <c r="C63" s="61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4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245</v>
      </c>
      <c r="E65" s="32" t="s">
        <v>15</v>
      </c>
      <c r="F65" s="38">
        <v>99.438039730499995</v>
      </c>
      <c r="G65" s="23">
        <f>+'[17] Ruko 2 Lantai Kombinasi'!$G65</f>
        <v>71000</v>
      </c>
      <c r="H65" s="23">
        <f t="shared" si="1"/>
        <v>7060100.8208654998</v>
      </c>
    </row>
    <row r="66" spans="2:8" x14ac:dyDescent="0.25">
      <c r="B66" s="1">
        <v>2</v>
      </c>
      <c r="C66" s="61" t="s">
        <v>107</v>
      </c>
      <c r="D66" s="60" t="s">
        <v>246</v>
      </c>
      <c r="E66" s="1" t="s">
        <v>9</v>
      </c>
      <c r="F66" s="22">
        <v>116.36</v>
      </c>
      <c r="G66" s="23">
        <f>+'[17] Ruko 2 Lantai Kombinasi'!$G66</f>
        <v>23000</v>
      </c>
      <c r="H66" s="23">
        <f t="shared" si="1"/>
        <v>2676280</v>
      </c>
    </row>
    <row r="67" spans="2:8" x14ac:dyDescent="0.25">
      <c r="B67" s="32">
        <v>3</v>
      </c>
      <c r="C67" s="31" t="s">
        <v>35</v>
      </c>
      <c r="D67" s="60" t="s">
        <v>247</v>
      </c>
      <c r="E67" s="32" t="s">
        <v>15</v>
      </c>
      <c r="F67" s="38">
        <v>15.239649999999999</v>
      </c>
      <c r="G67" s="23">
        <f>+'[17] Ruko 2 Lantai Kombinasi'!$G67</f>
        <v>99600</v>
      </c>
      <c r="H67" s="23">
        <f t="shared" si="1"/>
        <v>1517869.14</v>
      </c>
    </row>
    <row r="68" spans="2:8" x14ac:dyDescent="0.25">
      <c r="B68" s="1">
        <v>4</v>
      </c>
      <c r="C68" s="61" t="s">
        <v>36</v>
      </c>
      <c r="D68" s="60" t="s">
        <v>158</v>
      </c>
      <c r="E68" s="1" t="s">
        <v>15</v>
      </c>
      <c r="F68" s="22">
        <v>85.774653999999984</v>
      </c>
      <c r="G68" s="23">
        <f>+'[17] Ruko 2 Lantai Kombinasi'!$G68</f>
        <v>73000</v>
      </c>
      <c r="H68" s="23">
        <f t="shared" si="1"/>
        <v>6261549.7419999987</v>
      </c>
    </row>
    <row r="69" spans="2:8" x14ac:dyDescent="0.25">
      <c r="B69" s="1"/>
      <c r="C69" s="61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4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f>+'[17] Ruko 2 Lantai Kombinasi'!$G71</f>
        <v>88000</v>
      </c>
      <c r="H71" s="23">
        <f t="shared" si="1"/>
        <v>16704723.199999997</v>
      </c>
    </row>
    <row r="72" spans="2:8" x14ac:dyDescent="0.25">
      <c r="B72" s="1">
        <v>2</v>
      </c>
      <c r="C72" s="61" t="s">
        <v>108</v>
      </c>
      <c r="D72" s="31" t="s">
        <v>159</v>
      </c>
      <c r="E72" s="1" t="s">
        <v>15</v>
      </c>
      <c r="F72" s="22">
        <v>19.71</v>
      </c>
      <c r="G72" s="23">
        <f>+'[17] Ruko 2 Lantai Kombinasi'!$G72</f>
        <v>70000</v>
      </c>
      <c r="H72" s="23">
        <f t="shared" si="1"/>
        <v>1379700</v>
      </c>
    </row>
    <row r="73" spans="2:8" x14ac:dyDescent="0.25">
      <c r="B73" s="1">
        <v>3</v>
      </c>
      <c r="C73" s="61" t="s">
        <v>40</v>
      </c>
      <c r="D73" s="31" t="s">
        <v>160</v>
      </c>
      <c r="E73" s="1" t="s">
        <v>15</v>
      </c>
      <c r="F73" s="22">
        <v>376.04644999999999</v>
      </c>
      <c r="G73" s="23">
        <f>+'[17] Ruko 2 Lantai Kombinasi'!$G73</f>
        <v>50000</v>
      </c>
      <c r="H73" s="23">
        <f t="shared" si="1"/>
        <v>18802322.5</v>
      </c>
    </row>
    <row r="74" spans="2:8" x14ac:dyDescent="0.25">
      <c r="B74" s="1">
        <v>4</v>
      </c>
      <c r="C74" s="61" t="s">
        <v>41</v>
      </c>
      <c r="D74" s="31" t="s">
        <v>161</v>
      </c>
      <c r="E74" s="1" t="s">
        <v>15</v>
      </c>
      <c r="F74" s="22">
        <v>345.42019999999997</v>
      </c>
      <c r="G74" s="23">
        <f>+'[17] Ruko 2 Lantai Kombinasi'!$G74</f>
        <v>17500</v>
      </c>
      <c r="H74" s="23">
        <f t="shared" si="1"/>
        <v>6044853.4999999991</v>
      </c>
    </row>
    <row r="75" spans="2:8" x14ac:dyDescent="0.25">
      <c r="B75" s="1">
        <v>5</v>
      </c>
      <c r="C75" s="61" t="s">
        <v>219</v>
      </c>
      <c r="D75" s="31"/>
      <c r="E75" s="1" t="s">
        <v>15</v>
      </c>
      <c r="F75" s="22">
        <v>41.145000000000003</v>
      </c>
      <c r="G75" s="23">
        <f>+'[17] Ruko 2 Lantai Kombinasi'!$G75</f>
        <v>52500</v>
      </c>
      <c r="H75" s="23">
        <f t="shared" si="1"/>
        <v>2160112.5</v>
      </c>
    </row>
    <row r="76" spans="2:8" x14ac:dyDescent="0.25">
      <c r="B76" s="1">
        <v>6</v>
      </c>
      <c r="C76" s="61" t="s">
        <v>220</v>
      </c>
      <c r="D76" s="31"/>
      <c r="E76" s="1" t="s">
        <v>15</v>
      </c>
      <c r="F76" s="22">
        <v>41.145000000000003</v>
      </c>
      <c r="G76" s="23">
        <f>+'[17] Ruko 2 Lantai Kombinasi'!$G76</f>
        <v>20000</v>
      </c>
      <c r="H76" s="23">
        <f t="shared" si="1"/>
        <v>822900.00000000012</v>
      </c>
    </row>
    <row r="77" spans="2:8" x14ac:dyDescent="0.25">
      <c r="B77" s="1"/>
      <c r="C77" s="61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4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1" t="s">
        <v>109</v>
      </c>
      <c r="D79" s="59" t="s">
        <v>252</v>
      </c>
      <c r="E79" s="1" t="s">
        <v>15</v>
      </c>
      <c r="F79" s="22">
        <v>54</v>
      </c>
      <c r="G79" s="23">
        <f>+'[17] Ruko 2 Lantai Kombinasi'!$G79</f>
        <v>150000</v>
      </c>
      <c r="H79" s="23">
        <f>F79*G79</f>
        <v>8100000</v>
      </c>
    </row>
    <row r="80" spans="2:8" x14ac:dyDescent="0.25">
      <c r="B80" s="1">
        <v>2</v>
      </c>
      <c r="C80" s="31" t="s">
        <v>110</v>
      </c>
      <c r="D80" s="26" t="s">
        <v>253</v>
      </c>
      <c r="E80" s="1" t="s">
        <v>15</v>
      </c>
      <c r="F80" s="22">
        <v>55</v>
      </c>
      <c r="G80" s="23">
        <v>150000</v>
      </c>
      <c r="H80" s="23">
        <f>F80*G80</f>
        <v>8250000</v>
      </c>
    </row>
    <row r="81" spans="2:8" x14ac:dyDescent="0.25">
      <c r="B81" s="1">
        <v>3</v>
      </c>
      <c r="C81" s="61" t="s">
        <v>138</v>
      </c>
      <c r="D81" s="31"/>
      <c r="E81" s="1" t="s">
        <v>9</v>
      </c>
      <c r="F81" s="22">
        <v>25</v>
      </c>
      <c r="G81" s="23">
        <v>85000</v>
      </c>
      <c r="H81" s="23">
        <f>F81*G81</f>
        <v>2125000</v>
      </c>
    </row>
    <row r="82" spans="2:8" x14ac:dyDescent="0.25">
      <c r="B82" s="1">
        <v>4</v>
      </c>
      <c r="C82" s="61" t="s">
        <v>111</v>
      </c>
      <c r="D82" s="31"/>
      <c r="E82" s="1" t="s">
        <v>9</v>
      </c>
      <c r="F82" s="22">
        <v>5</v>
      </c>
      <c r="G82" s="23">
        <v>85000</v>
      </c>
      <c r="H82" s="23">
        <f t="shared" ref="H82:H149" si="2">F82*G82</f>
        <v>425000</v>
      </c>
    </row>
    <row r="83" spans="2:8" x14ac:dyDescent="0.25">
      <c r="B83" s="1"/>
      <c r="C83" s="61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4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4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237</v>
      </c>
      <c r="E86" s="1" t="s">
        <v>48</v>
      </c>
      <c r="F86" s="22">
        <v>1</v>
      </c>
      <c r="G86" s="23">
        <f>+'[17] Ruko 2 Lantai Kombinasi'!$G86</f>
        <v>7860000</v>
      </c>
      <c r="H86" s="23">
        <f t="shared" si="2"/>
        <v>7860000</v>
      </c>
    </row>
    <row r="87" spans="2:8" ht="15" customHeight="1" x14ac:dyDescent="0.25">
      <c r="B87" s="1"/>
      <c r="C87" s="61" t="s">
        <v>86</v>
      </c>
      <c r="D87" s="34" t="s">
        <v>244</v>
      </c>
      <c r="E87" s="1" t="s">
        <v>48</v>
      </c>
      <c r="F87" s="22">
        <v>2</v>
      </c>
      <c r="G87" s="23">
        <f>+'[17] Ruko 2 Lantai Kombinasi'!$G87</f>
        <v>950000</v>
      </c>
      <c r="H87" s="23">
        <f t="shared" si="2"/>
        <v>1900000</v>
      </c>
    </row>
    <row r="88" spans="2:8" ht="30" x14ac:dyDescent="0.25">
      <c r="B88" s="1"/>
      <c r="C88" s="31" t="s">
        <v>114</v>
      </c>
      <c r="D88" s="34" t="s">
        <v>243</v>
      </c>
      <c r="E88" s="1" t="s">
        <v>48</v>
      </c>
      <c r="F88" s="22">
        <v>1</v>
      </c>
      <c r="G88" s="23">
        <f>+'[17] Ruko 2 Lantai Kombinasi'!$G88</f>
        <v>4810000</v>
      </c>
      <c r="H88" s="23">
        <f t="shared" si="2"/>
        <v>4810000</v>
      </c>
    </row>
    <row r="89" spans="2:8" ht="30" x14ac:dyDescent="0.25">
      <c r="B89" s="1"/>
      <c r="C89" s="31" t="s">
        <v>115</v>
      </c>
      <c r="D89" s="34" t="s">
        <v>243</v>
      </c>
      <c r="E89" s="1" t="s">
        <v>48</v>
      </c>
      <c r="F89" s="22">
        <v>1</v>
      </c>
      <c r="G89" s="23">
        <f>+'[17] Ruko 2 Lantai Kombinasi'!$G89</f>
        <v>4640000</v>
      </c>
      <c r="H89" s="23">
        <f t="shared" si="2"/>
        <v>4640000</v>
      </c>
    </row>
    <row r="90" spans="2:8" ht="30" x14ac:dyDescent="0.25">
      <c r="B90" s="1"/>
      <c r="C90" s="31" t="s">
        <v>134</v>
      </c>
      <c r="D90" s="34" t="s">
        <v>243</v>
      </c>
      <c r="E90" s="1" t="s">
        <v>48</v>
      </c>
      <c r="F90" s="22">
        <v>1</v>
      </c>
      <c r="G90" s="23">
        <f>+'[17] Ruko 2 Lantai Kombinasi'!$G90</f>
        <v>3720000</v>
      </c>
      <c r="H90" s="23">
        <f t="shared" si="2"/>
        <v>3720000</v>
      </c>
    </row>
    <row r="91" spans="2:8" x14ac:dyDescent="0.25">
      <c r="B91" s="10">
        <v>2</v>
      </c>
      <c r="C91" s="64" t="s">
        <v>116</v>
      </c>
      <c r="D91" s="31"/>
      <c r="E91" s="1"/>
      <c r="F91" s="22"/>
      <c r="G91" s="23"/>
      <c r="H91" s="23"/>
    </row>
    <row r="92" spans="2:8" x14ac:dyDescent="0.25">
      <c r="B92" s="1"/>
      <c r="C92" s="61" t="s">
        <v>86</v>
      </c>
      <c r="D92" s="34" t="s">
        <v>248</v>
      </c>
      <c r="E92" s="1" t="s">
        <v>48</v>
      </c>
      <c r="F92" s="22">
        <v>2</v>
      </c>
      <c r="G92" s="23">
        <v>1900000</v>
      </c>
      <c r="H92" s="23">
        <f t="shared" si="2"/>
        <v>3800000</v>
      </c>
    </row>
    <row r="93" spans="2:8" x14ac:dyDescent="0.25">
      <c r="B93" s="10">
        <v>3</v>
      </c>
      <c r="C93" s="64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1" t="s">
        <v>51</v>
      </c>
      <c r="D94" s="34" t="s">
        <v>185</v>
      </c>
      <c r="E94" s="1" t="s">
        <v>50</v>
      </c>
      <c r="F94" s="22">
        <v>2</v>
      </c>
      <c r="G94" s="23">
        <v>1500000</v>
      </c>
      <c r="H94" s="23">
        <f t="shared" si="2"/>
        <v>3000000</v>
      </c>
    </row>
    <row r="95" spans="2:8" x14ac:dyDescent="0.25">
      <c r="B95" s="45" t="s">
        <v>14</v>
      </c>
      <c r="C95" s="61" t="s">
        <v>52</v>
      </c>
      <c r="D95" s="34" t="s">
        <v>186</v>
      </c>
      <c r="E95" s="1" t="s">
        <v>50</v>
      </c>
      <c r="F95" s="22">
        <v>6</v>
      </c>
      <c r="G95" s="23" t="s">
        <v>268</v>
      </c>
      <c r="H95" s="23"/>
    </row>
    <row r="96" spans="2:8" x14ac:dyDescent="0.25">
      <c r="B96" s="1"/>
      <c r="C96" s="61"/>
      <c r="D96" s="31"/>
      <c r="E96" s="1"/>
      <c r="F96" s="22"/>
      <c r="G96" s="23"/>
      <c r="H96" s="23"/>
    </row>
    <row r="97" spans="2:8" x14ac:dyDescent="0.25">
      <c r="B97" s="10" t="s">
        <v>53</v>
      </c>
      <c r="C97" s="64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1" t="s">
        <v>55</v>
      </c>
      <c r="D98" s="34" t="s">
        <v>183</v>
      </c>
      <c r="E98" s="1" t="s">
        <v>15</v>
      </c>
      <c r="F98" s="22">
        <v>204.219234</v>
      </c>
      <c r="G98" s="23">
        <f>+'[17] Ruko 2 Lantai Kombinasi'!$G98</f>
        <v>18000</v>
      </c>
      <c r="H98" s="23">
        <f t="shared" si="2"/>
        <v>3675946.2119999998</v>
      </c>
    </row>
    <row r="99" spans="2:8" x14ac:dyDescent="0.25">
      <c r="B99" s="1">
        <v>2</v>
      </c>
      <c r="C99" s="61" t="s">
        <v>56</v>
      </c>
      <c r="D99" s="34" t="s">
        <v>184</v>
      </c>
      <c r="E99" s="1" t="s">
        <v>15</v>
      </c>
      <c r="F99" s="22">
        <v>83.652420000000006</v>
      </c>
      <c r="G99" s="23">
        <f>+'[17] Ruko 2 Lantai Kombinasi'!$G99</f>
        <v>27000</v>
      </c>
      <c r="H99" s="23">
        <f t="shared" si="2"/>
        <v>2258615.3400000003</v>
      </c>
    </row>
    <row r="100" spans="2:8" x14ac:dyDescent="0.25">
      <c r="B100" s="1">
        <v>3</v>
      </c>
      <c r="C100" s="61" t="s">
        <v>57</v>
      </c>
      <c r="D100" s="34" t="s">
        <v>183</v>
      </c>
      <c r="E100" s="1" t="s">
        <v>15</v>
      </c>
      <c r="F100" s="22">
        <v>114.67768973049999</v>
      </c>
      <c r="G100" s="23">
        <f>+'[17] Ruko 2 Lantai Kombinasi'!$G100</f>
        <v>18000</v>
      </c>
      <c r="H100" s="23">
        <f t="shared" si="2"/>
        <v>2064198.4151489998</v>
      </c>
    </row>
    <row r="101" spans="2:8" x14ac:dyDescent="0.25">
      <c r="B101" s="1">
        <v>4</v>
      </c>
      <c r="C101" s="61" t="s">
        <v>117</v>
      </c>
      <c r="D101" s="31"/>
      <c r="E101" s="1" t="s">
        <v>9</v>
      </c>
      <c r="F101" s="22">
        <v>5</v>
      </c>
      <c r="G101" s="23">
        <v>27000</v>
      </c>
      <c r="H101" s="23">
        <f t="shared" si="2"/>
        <v>135000</v>
      </c>
    </row>
    <row r="102" spans="2:8" x14ac:dyDescent="0.25">
      <c r="B102" s="1">
        <v>5</v>
      </c>
      <c r="C102" s="61" t="s">
        <v>221</v>
      </c>
      <c r="D102" s="34"/>
      <c r="E102" s="1" t="s">
        <v>15</v>
      </c>
      <c r="F102" s="22">
        <v>47.316749999999999</v>
      </c>
      <c r="G102" s="23">
        <f>+'[17] Ruko 2 Lantai Kombinasi'!$G102</f>
        <v>27000</v>
      </c>
      <c r="H102" s="23">
        <f t="shared" si="2"/>
        <v>1277552.25</v>
      </c>
    </row>
    <row r="103" spans="2:8" x14ac:dyDescent="0.25">
      <c r="B103" s="1"/>
      <c r="C103" s="61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4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1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1" t="s">
        <v>119</v>
      </c>
      <c r="D106" s="31" t="s">
        <v>170</v>
      </c>
      <c r="E106" s="1" t="s">
        <v>50</v>
      </c>
      <c r="F106" s="22">
        <v>2</v>
      </c>
      <c r="G106" s="23">
        <v>1783375.0000000002</v>
      </c>
      <c r="H106" s="23">
        <f t="shared" si="2"/>
        <v>3566750.0000000005</v>
      </c>
    </row>
    <row r="107" spans="2:8" x14ac:dyDescent="0.25">
      <c r="B107" s="45" t="s">
        <v>14</v>
      </c>
      <c r="C107" s="61" t="s">
        <v>60</v>
      </c>
      <c r="D107" s="31" t="s">
        <v>171</v>
      </c>
      <c r="E107" s="1" t="s">
        <v>50</v>
      </c>
      <c r="F107" s="22">
        <v>2</v>
      </c>
      <c r="G107" s="23">
        <v>627000</v>
      </c>
      <c r="H107" s="23">
        <f t="shared" si="2"/>
        <v>1254000</v>
      </c>
    </row>
    <row r="108" spans="2:8" x14ac:dyDescent="0.25">
      <c r="B108" s="45" t="s">
        <v>14</v>
      </c>
      <c r="C108" s="61" t="s">
        <v>120</v>
      </c>
      <c r="D108" s="31" t="s">
        <v>264</v>
      </c>
      <c r="E108" s="1" t="s">
        <v>50</v>
      </c>
      <c r="F108" s="22">
        <v>2</v>
      </c>
      <c r="G108" s="23">
        <v>978697.50000000012</v>
      </c>
      <c r="H108" s="23">
        <f t="shared" si="2"/>
        <v>1957395.0000000002</v>
      </c>
    </row>
    <row r="109" spans="2:8" x14ac:dyDescent="0.25">
      <c r="B109" s="45"/>
      <c r="C109" s="61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1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1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1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1" t="s">
        <v>121</v>
      </c>
      <c r="D113" s="31" t="s">
        <v>176</v>
      </c>
      <c r="E113" s="1" t="s">
        <v>50</v>
      </c>
      <c r="F113" s="22">
        <v>2</v>
      </c>
      <c r="G113" s="23">
        <v>145200</v>
      </c>
      <c r="H113" s="23">
        <f t="shared" si="2"/>
        <v>290400</v>
      </c>
    </row>
    <row r="114" spans="2:8" x14ac:dyDescent="0.25">
      <c r="B114" s="45">
        <v>3</v>
      </c>
      <c r="C114" s="61" t="s">
        <v>61</v>
      </c>
      <c r="D114" s="31" t="s">
        <v>177</v>
      </c>
      <c r="E114" s="1" t="s">
        <v>50</v>
      </c>
      <c r="F114" s="22">
        <v>2</v>
      </c>
      <c r="G114" s="23">
        <v>212300.00000000003</v>
      </c>
      <c r="H114" s="23">
        <f t="shared" si="2"/>
        <v>424600.00000000006</v>
      </c>
    </row>
    <row r="115" spans="2:8" x14ac:dyDescent="0.25">
      <c r="B115" s="45">
        <v>4</v>
      </c>
      <c r="C115" s="61" t="s">
        <v>62</v>
      </c>
      <c r="D115" s="31" t="s">
        <v>178</v>
      </c>
      <c r="E115" s="1" t="s">
        <v>50</v>
      </c>
      <c r="F115" s="22">
        <v>4</v>
      </c>
      <c r="G115" s="23">
        <v>173250</v>
      </c>
      <c r="H115" s="23">
        <f t="shared" si="2"/>
        <v>693000</v>
      </c>
    </row>
    <row r="116" spans="2:8" x14ac:dyDescent="0.25">
      <c r="B116" s="1">
        <v>6</v>
      </c>
      <c r="C116" s="61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1" t="s">
        <v>64</v>
      </c>
      <c r="D117" s="31" t="s">
        <v>179</v>
      </c>
      <c r="E117" s="1" t="s">
        <v>9</v>
      </c>
      <c r="F117" s="22">
        <v>33.973993199999995</v>
      </c>
      <c r="G117" s="23">
        <f>+'[17] Ruko 2 Lantai Kombinasi'!$G117</f>
        <v>29000</v>
      </c>
      <c r="H117" s="23">
        <f t="shared" si="2"/>
        <v>985245.80279999983</v>
      </c>
    </row>
    <row r="118" spans="2:8" x14ac:dyDescent="0.25">
      <c r="B118" s="45">
        <v>7</v>
      </c>
      <c r="C118" s="61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1" t="s">
        <v>66</v>
      </c>
      <c r="D119" s="60" t="s">
        <v>180</v>
      </c>
      <c r="E119" s="1" t="s">
        <v>9</v>
      </c>
      <c r="F119" s="22">
        <v>1.3704800000000001</v>
      </c>
      <c r="G119" s="23">
        <f>+'[17] Ruko 2 Lantai Kombinasi'!$G119</f>
        <v>31500</v>
      </c>
      <c r="H119" s="23">
        <f t="shared" si="2"/>
        <v>43170.12</v>
      </c>
    </row>
    <row r="120" spans="2:8" x14ac:dyDescent="0.25">
      <c r="B120" s="45" t="s">
        <v>14</v>
      </c>
      <c r="C120" s="61" t="s">
        <v>122</v>
      </c>
      <c r="D120" s="60" t="s">
        <v>180</v>
      </c>
      <c r="E120" s="1" t="s">
        <v>9</v>
      </c>
      <c r="F120" s="22">
        <v>12.662528</v>
      </c>
      <c r="G120" s="23">
        <f>+'[17] Ruko 2 Lantai Kombinasi'!$G120</f>
        <v>34000</v>
      </c>
      <c r="H120" s="23">
        <f t="shared" si="2"/>
        <v>430525.95199999999</v>
      </c>
    </row>
    <row r="121" spans="2:8" x14ac:dyDescent="0.25">
      <c r="B121" s="45" t="s">
        <v>14</v>
      </c>
      <c r="C121" s="61" t="s">
        <v>67</v>
      </c>
      <c r="D121" s="60" t="s">
        <v>180</v>
      </c>
      <c r="E121" s="1" t="s">
        <v>9</v>
      </c>
      <c r="F121" s="22">
        <v>64.19353439999999</v>
      </c>
      <c r="G121" s="23">
        <f>+'[17] Ruko 2 Lantai Kombinasi'!$G121</f>
        <v>60000</v>
      </c>
      <c r="H121" s="23">
        <f t="shared" si="2"/>
        <v>3851612.0639999993</v>
      </c>
    </row>
    <row r="122" spans="2:8" x14ac:dyDescent="0.25">
      <c r="B122" s="45" t="s">
        <v>14</v>
      </c>
      <c r="C122" s="61" t="s">
        <v>68</v>
      </c>
      <c r="D122" s="60" t="s">
        <v>180</v>
      </c>
      <c r="E122" s="1" t="s">
        <v>9</v>
      </c>
      <c r="F122" s="22">
        <v>28.3</v>
      </c>
      <c r="G122" s="23">
        <f>+'[17] Ruko 2 Lantai Kombinasi'!$G122</f>
        <v>80000</v>
      </c>
      <c r="H122" s="23">
        <f t="shared" si="2"/>
        <v>2264000</v>
      </c>
    </row>
    <row r="123" spans="2:8" x14ac:dyDescent="0.25">
      <c r="B123" s="45" t="s">
        <v>14</v>
      </c>
      <c r="C123" s="61" t="s">
        <v>123</v>
      </c>
      <c r="D123" s="31" t="s">
        <v>181</v>
      </c>
      <c r="E123" s="1" t="s">
        <v>50</v>
      </c>
      <c r="F123" s="22">
        <v>1</v>
      </c>
      <c r="G123" s="23">
        <f>+'[17] Ruko 2 Lantai Kombinasi'!$G123</f>
        <v>186000</v>
      </c>
      <c r="H123" s="23">
        <f t="shared" si="2"/>
        <v>186000</v>
      </c>
    </row>
    <row r="124" spans="2:8" x14ac:dyDescent="0.25">
      <c r="B124" s="45" t="s">
        <v>14</v>
      </c>
      <c r="C124" s="61" t="s">
        <v>69</v>
      </c>
      <c r="D124" s="31" t="s">
        <v>182</v>
      </c>
      <c r="E124" s="1" t="s">
        <v>50</v>
      </c>
      <c r="F124" s="22">
        <v>3</v>
      </c>
      <c r="G124" s="23">
        <f>+'[17] Ruko 2 Lantai Kombinasi'!$G124</f>
        <v>221000</v>
      </c>
      <c r="H124" s="23">
        <f t="shared" si="2"/>
        <v>663000</v>
      </c>
    </row>
    <row r="125" spans="2:8" x14ac:dyDescent="0.25">
      <c r="B125" s="45" t="s">
        <v>14</v>
      </c>
      <c r="C125" s="61" t="s">
        <v>229</v>
      </c>
      <c r="D125" s="31" t="s">
        <v>250</v>
      </c>
      <c r="E125" s="1" t="s">
        <v>50</v>
      </c>
      <c r="F125" s="22">
        <v>1</v>
      </c>
      <c r="G125" s="23">
        <f>+'[17] Ruko 2 Lantai Kombinasi'!$G125</f>
        <v>350000</v>
      </c>
      <c r="H125" s="23">
        <f t="shared" si="2"/>
        <v>350000</v>
      </c>
    </row>
    <row r="126" spans="2:8" x14ac:dyDescent="0.25">
      <c r="B126" s="1"/>
      <c r="C126" s="61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4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1"/>
      <c r="D128" s="31"/>
      <c r="E128" s="1"/>
      <c r="F128" s="22"/>
      <c r="G128" s="23"/>
      <c r="H128" s="23">
        <f t="shared" si="2"/>
        <v>0</v>
      </c>
    </row>
    <row r="129" spans="1:8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f>+'[17] Ruko 2 Lantai Kombinasi'!$G129</f>
        <v>200000</v>
      </c>
      <c r="H129" s="23">
        <f t="shared" si="2"/>
        <v>5400000</v>
      </c>
    </row>
    <row r="130" spans="1:8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f>+'[17] Ruko 2 Lantai Kombinasi'!$G130</f>
        <v>327983.0736</v>
      </c>
      <c r="H130" s="23">
        <f t="shared" si="2"/>
        <v>655966.14720000001</v>
      </c>
    </row>
    <row r="131" spans="1:8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f>+'[17] Ruko 2 Lantai Kombinasi'!$G131</f>
        <v>183182.85439999998</v>
      </c>
      <c r="H131" s="23">
        <f t="shared" si="2"/>
        <v>1465462.8351999999</v>
      </c>
    </row>
    <row r="132" spans="1:8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f>+'[17] Ruko 2 Lantai Kombinasi'!$G132</f>
        <v>234533.89439999999</v>
      </c>
      <c r="H132" s="23">
        <f t="shared" si="2"/>
        <v>234533.89439999999</v>
      </c>
    </row>
    <row r="133" spans="1:8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f>+'[17] Ruko 2 Lantai Kombinasi'!$G133</f>
        <v>183182.85439999998</v>
      </c>
      <c r="H133" s="23">
        <f t="shared" si="2"/>
        <v>366365.70879999996</v>
      </c>
    </row>
    <row r="134" spans="1:8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f>+'[17] Ruko 2 Lantai Kombinasi'!$G134</f>
        <v>183182.85439999998</v>
      </c>
      <c r="H134" s="23">
        <f t="shared" si="2"/>
        <v>366365.70879999996</v>
      </c>
    </row>
    <row r="135" spans="1:8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f>+'[17] Ruko 2 Lantai Kombinasi'!$G135</f>
        <v>20338.240000000002</v>
      </c>
      <c r="H135" s="23">
        <f t="shared" si="2"/>
        <v>40676.480000000003</v>
      </c>
    </row>
    <row r="136" spans="1:8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f>+'[17] Ruko 2 Lantai Kombinasi'!$G136</f>
        <v>28354.560000000001</v>
      </c>
      <c r="H136" s="23">
        <f t="shared" si="2"/>
        <v>113418.24000000001</v>
      </c>
    </row>
    <row r="137" spans="1:8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f>+'[17] Ruko 2 Lantai Kombinasi'!$G137</f>
        <v>22008.48</v>
      </c>
      <c r="H137" s="23">
        <f t="shared" si="2"/>
        <v>44016.959999999999</v>
      </c>
    </row>
    <row r="138" spans="1:8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f>+'[17] Ruko 2 Lantai Kombinasi'!$G138</f>
        <v>27019.200000000001</v>
      </c>
      <c r="H138" s="23">
        <f t="shared" si="2"/>
        <v>216153.60000000001</v>
      </c>
    </row>
    <row r="139" spans="1:8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f>+'[17] Ruko 2 Lantai Kombinasi'!$G139</f>
        <v>42567.200000000004</v>
      </c>
      <c r="H139" s="23">
        <f t="shared" si="2"/>
        <v>85134.400000000009</v>
      </c>
    </row>
    <row r="140" spans="1:8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f>+'[17] Ruko 2 Lantai Kombinasi'!$G140</f>
        <v>175000</v>
      </c>
      <c r="H140" s="23">
        <f t="shared" si="2"/>
        <v>175000</v>
      </c>
    </row>
    <row r="141" spans="1:8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1500000</v>
      </c>
      <c r="H141" s="23">
        <f t="shared" si="2"/>
        <v>3000000</v>
      </c>
    </row>
    <row r="142" spans="1:8" x14ac:dyDescent="0.25">
      <c r="A142" s="77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f>+'[17] Ruko 2 Lantai Kombinasi'!$G142</f>
        <v>1100000</v>
      </c>
      <c r="H142" s="23">
        <f t="shared" si="2"/>
        <v>2200000</v>
      </c>
    </row>
    <row r="143" spans="1:8" x14ac:dyDescent="0.25">
      <c r="A143" s="77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f>+'[17] Ruko 2 Lantai Kombinasi'!$G143</f>
        <v>364000</v>
      </c>
      <c r="H143" s="23">
        <f t="shared" si="2"/>
        <v>364000</v>
      </c>
    </row>
    <row r="144" spans="1:8" x14ac:dyDescent="0.25">
      <c r="A144" s="77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3000000</v>
      </c>
      <c r="H144" s="23">
        <f t="shared" si="2"/>
        <v>6000000</v>
      </c>
    </row>
    <row r="145" spans="1:8" x14ac:dyDescent="0.25">
      <c r="A145" s="77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f>+'[17] Ruko 2 Lantai Kombinasi'!$G145</f>
        <v>2000000</v>
      </c>
      <c r="H145" s="23">
        <f t="shared" si="2"/>
        <v>4000000</v>
      </c>
    </row>
    <row r="146" spans="1:8" x14ac:dyDescent="0.25">
      <c r="A146" s="77"/>
      <c r="B146" s="1"/>
      <c r="C146" s="61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77"/>
      <c r="B147" s="10" t="s">
        <v>81</v>
      </c>
      <c r="C147" s="64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77"/>
      <c r="B148" s="1">
        <v>1</v>
      </c>
      <c r="C148" s="61" t="s">
        <v>83</v>
      </c>
      <c r="D148" s="31" t="s">
        <v>164</v>
      </c>
      <c r="E148" s="1" t="s">
        <v>47</v>
      </c>
      <c r="F148" s="22">
        <v>1</v>
      </c>
      <c r="G148" s="23">
        <f>+'[17] Ruko 2 Lantai Kombinasi'!$G148</f>
        <v>2823600</v>
      </c>
      <c r="H148" s="23">
        <f t="shared" si="2"/>
        <v>2823600</v>
      </c>
    </row>
    <row r="149" spans="1:8" x14ac:dyDescent="0.25">
      <c r="A149" s="77"/>
      <c r="B149" s="1">
        <v>2</v>
      </c>
      <c r="C149" s="61" t="s">
        <v>84</v>
      </c>
      <c r="D149" s="31" t="s">
        <v>165</v>
      </c>
      <c r="E149" s="1" t="s">
        <v>47</v>
      </c>
      <c r="F149" s="22">
        <v>1</v>
      </c>
      <c r="G149" s="23">
        <f>+'[17] Ruko 2 Lantai Kombinasi'!$G149</f>
        <v>1933880</v>
      </c>
      <c r="H149" s="23">
        <f t="shared" si="2"/>
        <v>1933880</v>
      </c>
    </row>
    <row r="150" spans="1:8" x14ac:dyDescent="0.25">
      <c r="A150" s="77"/>
      <c r="B150" s="1">
        <v>3</v>
      </c>
      <c r="C150" s="24" t="s">
        <v>266</v>
      </c>
      <c r="D150" s="31" t="s">
        <v>267</v>
      </c>
      <c r="E150" s="1" t="s">
        <v>9</v>
      </c>
      <c r="F150" s="22">
        <v>14.7616101</v>
      </c>
      <c r="G150" s="23">
        <f>+'[17] Ruko 2 Lantai Kombinasi'!$G150</f>
        <v>650000</v>
      </c>
      <c r="H150" s="23">
        <f t="shared" ref="H150:H159" si="3">F150*G150</f>
        <v>9595046.5649999995</v>
      </c>
    </row>
    <row r="151" spans="1:8" x14ac:dyDescent="0.25">
      <c r="A151" s="77"/>
      <c r="B151" s="1">
        <v>4</v>
      </c>
      <c r="C151" s="61" t="s">
        <v>44</v>
      </c>
      <c r="D151" s="52" t="s">
        <v>201</v>
      </c>
      <c r="E151" s="1" t="s">
        <v>15</v>
      </c>
      <c r="F151" s="22">
        <v>28.34</v>
      </c>
      <c r="G151" s="23">
        <f>+'[17] Ruko 2 Lantai Kombinasi'!$G151</f>
        <v>65000</v>
      </c>
      <c r="H151" s="23">
        <f t="shared" si="3"/>
        <v>1842100</v>
      </c>
    </row>
    <row r="152" spans="1:8" x14ac:dyDescent="0.25">
      <c r="A152" s="77"/>
      <c r="B152" s="1">
        <v>5</v>
      </c>
      <c r="C152" s="61" t="s">
        <v>137</v>
      </c>
      <c r="D152" s="52" t="s">
        <v>202</v>
      </c>
      <c r="E152" s="1" t="s">
        <v>15</v>
      </c>
      <c r="F152" s="22">
        <v>8.31</v>
      </c>
      <c r="G152" s="23">
        <f>+'[17] Ruko 2 Lantai Kombinasi'!$G152</f>
        <v>55000</v>
      </c>
      <c r="H152" s="23">
        <f t="shared" si="3"/>
        <v>457050</v>
      </c>
    </row>
    <row r="153" spans="1:8" x14ac:dyDescent="0.25">
      <c r="A153" s="4"/>
      <c r="B153" s="1">
        <v>6</v>
      </c>
      <c r="C153" s="31" t="s">
        <v>262</v>
      </c>
      <c r="D153" s="31" t="s">
        <v>166</v>
      </c>
      <c r="E153" s="32" t="s">
        <v>47</v>
      </c>
      <c r="F153" s="38">
        <v>2</v>
      </c>
      <c r="G153" s="23">
        <f>+'[17] Ruko 2 Lantai Kombinasi'!$G153</f>
        <v>600000</v>
      </c>
      <c r="H153" s="23">
        <f t="shared" si="3"/>
        <v>1200000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f>+'[17] Ruko 2 Lantai Kombinasi'!$G154</f>
        <v>30250.000000000004</v>
      </c>
      <c r="H154" s="23">
        <f t="shared" si="3"/>
        <v>1342192.5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3500000</v>
      </c>
      <c r="H155" s="23">
        <f t="shared" si="3"/>
        <v>3500000</v>
      </c>
    </row>
    <row r="156" spans="1:8" x14ac:dyDescent="0.25">
      <c r="A156" s="4"/>
      <c r="B156" s="1">
        <v>9</v>
      </c>
      <c r="C156" s="31" t="s">
        <v>133</v>
      </c>
      <c r="D156" s="34" t="s">
        <v>249</v>
      </c>
      <c r="E156" s="32" t="s">
        <v>47</v>
      </c>
      <c r="F156" s="38">
        <v>1</v>
      </c>
      <c r="G156" s="23">
        <v>3500000</v>
      </c>
      <c r="H156" s="23">
        <f t="shared" si="3"/>
        <v>3500000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>
        <f>+'[17] Ruko 2 Lantai Kombinasi'!$G157</f>
        <v>65000</v>
      </c>
      <c r="H157" s="23">
        <f t="shared" si="3"/>
        <v>284050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f>+'[17] Ruko 2 Lantai Kombinasi'!$G158</f>
        <v>192500.00000000003</v>
      </c>
      <c r="H158" s="23">
        <f t="shared" si="3"/>
        <v>548625.00000000012</v>
      </c>
    </row>
    <row r="159" spans="1:8" ht="30" x14ac:dyDescent="0.25">
      <c r="A159" s="4"/>
      <c r="B159" s="32">
        <v>12</v>
      </c>
      <c r="C159" s="31" t="s">
        <v>260</v>
      </c>
      <c r="D159" s="34" t="s">
        <v>261</v>
      </c>
      <c r="E159" s="32" t="s">
        <v>265</v>
      </c>
      <c r="F159" s="38">
        <v>1</v>
      </c>
      <c r="G159" s="23">
        <v>4000000</v>
      </c>
      <c r="H159" s="23">
        <f t="shared" si="3"/>
        <v>4000000</v>
      </c>
    </row>
    <row r="160" spans="1:8" x14ac:dyDescent="0.25">
      <c r="B160" s="35"/>
      <c r="C160" s="143"/>
      <c r="D160" s="34"/>
      <c r="E160" s="40"/>
      <c r="F160" s="48"/>
      <c r="G160" s="37" t="s">
        <v>187</v>
      </c>
      <c r="H160" s="39">
        <f>SUM(H7:H159)</f>
        <v>360224972.47598422</v>
      </c>
    </row>
    <row r="161" spans="2:8" x14ac:dyDescent="0.25">
      <c r="B161" s="35"/>
      <c r="C161" s="143"/>
      <c r="D161" s="34"/>
      <c r="E161" s="40"/>
      <c r="F161" s="48"/>
      <c r="G161" s="37" t="s">
        <v>188</v>
      </c>
      <c r="H161" s="39">
        <f>ROUNDDOWN(H160,-5)</f>
        <v>360200000</v>
      </c>
    </row>
    <row r="162" spans="2:8" x14ac:dyDescent="0.25">
      <c r="B162" s="35"/>
      <c r="C162" s="143"/>
      <c r="D162" s="34"/>
      <c r="E162" s="40"/>
      <c r="F162" s="48"/>
      <c r="G162" s="37" t="s">
        <v>141</v>
      </c>
      <c r="H162" s="39">
        <f>H161</f>
        <v>360200000</v>
      </c>
    </row>
    <row r="163" spans="2:8" x14ac:dyDescent="0.25">
      <c r="B163" s="35"/>
      <c r="C163" s="143"/>
      <c r="D163" s="34"/>
      <c r="E163" s="40"/>
      <c r="F163" s="48"/>
      <c r="G163" s="37" t="s">
        <v>189</v>
      </c>
      <c r="H163" s="39">
        <f>H162*0.1</f>
        <v>36020000</v>
      </c>
    </row>
    <row r="164" spans="2:8" x14ac:dyDescent="0.25">
      <c r="B164" s="35"/>
      <c r="C164" s="143"/>
      <c r="D164" s="34"/>
      <c r="E164" s="40"/>
      <c r="F164" s="48"/>
      <c r="G164" s="37" t="s">
        <v>190</v>
      </c>
      <c r="H164" s="39">
        <f>H162+H163</f>
        <v>396220000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view="pageBreakPreview" topLeftCell="A135" zoomScale="70" zoomScaleNormal="70" zoomScaleSheetLayoutView="70" workbookViewId="0">
      <pane xSplit="3" topLeftCell="E1" activePane="topRight" state="frozen"/>
      <selection pane="topRight" activeCell="N152" sqref="N152"/>
    </sheetView>
  </sheetViews>
  <sheetFormatPr defaultColWidth="9.140625" defaultRowHeight="15.75" x14ac:dyDescent="0.25"/>
  <cols>
    <col min="1" max="1" width="5" style="75" customWidth="1"/>
    <col min="2" max="2" width="9.140625" style="135"/>
    <col min="3" max="3" width="51" style="144" bestFit="1" customWidth="1"/>
    <col min="4" max="4" width="90.140625" style="145" customWidth="1"/>
    <col min="5" max="5" width="9.140625" style="135"/>
    <col min="6" max="6" width="12" style="135" bestFit="1" customWidth="1"/>
    <col min="7" max="8" width="19.42578125" style="41" customWidth="1"/>
    <col min="9" max="16384" width="9.140625" style="75"/>
  </cols>
  <sheetData>
    <row r="2" spans="2:8" ht="15.6" x14ac:dyDescent="0.3">
      <c r="B2" s="19" t="s">
        <v>0</v>
      </c>
      <c r="C2" s="136"/>
      <c r="D2" s="137"/>
      <c r="E2" s="138"/>
      <c r="G2" s="47"/>
      <c r="H2" s="47"/>
    </row>
    <row r="3" spans="2:8" ht="15.6" x14ac:dyDescent="0.3">
      <c r="B3" s="97" t="s">
        <v>258</v>
      </c>
      <c r="C3" s="136"/>
      <c r="D3" s="137"/>
      <c r="E3" s="138"/>
      <c r="G3" s="47"/>
      <c r="H3" s="139"/>
    </row>
    <row r="4" spans="2:8" ht="15.6" x14ac:dyDescent="0.3">
      <c r="B4" s="19" t="s">
        <v>1</v>
      </c>
      <c r="C4" s="136"/>
      <c r="D4" s="137"/>
      <c r="E4" s="149" t="s">
        <v>231</v>
      </c>
      <c r="F4" s="149"/>
      <c r="G4" s="149"/>
      <c r="H4" s="149"/>
    </row>
    <row r="5" spans="2:8" ht="15.6" x14ac:dyDescent="0.3">
      <c r="B5" s="140"/>
      <c r="C5" s="141"/>
      <c r="D5" s="137"/>
      <c r="E5" s="65"/>
      <c r="F5" s="66"/>
      <c r="G5" s="42"/>
      <c r="H5" s="42"/>
    </row>
    <row r="6" spans="2:8" ht="16.149999999999999" thickBot="1" x14ac:dyDescent="0.35">
      <c r="B6" s="12" t="s">
        <v>2</v>
      </c>
      <c r="C6" s="12" t="s">
        <v>3</v>
      </c>
      <c r="D6" s="67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149999999999999" thickTop="1" x14ac:dyDescent="0.3">
      <c r="B7" s="2"/>
      <c r="C7" s="49"/>
      <c r="D7" s="49"/>
      <c r="E7" s="2"/>
      <c r="F7" s="1"/>
      <c r="G7" s="43"/>
      <c r="H7" s="43"/>
    </row>
    <row r="8" spans="2:8" ht="15.6" x14ac:dyDescent="0.3">
      <c r="B8" s="10" t="s">
        <v>6</v>
      </c>
      <c r="C8" s="50" t="s">
        <v>7</v>
      </c>
      <c r="D8" s="68"/>
      <c r="E8" s="1"/>
      <c r="F8" s="1"/>
      <c r="G8" s="36"/>
      <c r="H8" s="44"/>
    </row>
    <row r="9" spans="2:8" ht="15.6" x14ac:dyDescent="0.3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f>+' Ruko 2 Lantai Kombinasi'!G9</f>
        <v>22000</v>
      </c>
      <c r="H9" s="23">
        <f t="shared" ref="H9:H37" si="0">F9*G9</f>
        <v>946000</v>
      </c>
    </row>
    <row r="10" spans="2:8" ht="15.6" x14ac:dyDescent="0.3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f>+' Ruko 2 Lantai Kombinasi'!G10</f>
        <v>1500000</v>
      </c>
      <c r="H10" s="23">
        <f t="shared" si="0"/>
        <v>1500000</v>
      </c>
    </row>
    <row r="11" spans="2:8" ht="15.6" x14ac:dyDescent="0.3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f>+' Ruko 2 Lantai Kombinasi'!G11</f>
        <v>1000000</v>
      </c>
      <c r="H11" s="23">
        <f t="shared" si="0"/>
        <v>1000000</v>
      </c>
    </row>
    <row r="12" spans="2:8" ht="15.6" x14ac:dyDescent="0.3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f>+' Ruko 2 Lantai Kombinasi'!G12</f>
        <v>850000</v>
      </c>
      <c r="H12" s="23">
        <f t="shared" si="0"/>
        <v>850000</v>
      </c>
    </row>
    <row r="13" spans="2:8" ht="15.6" x14ac:dyDescent="0.3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ht="15.6" x14ac:dyDescent="0.3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f>+' Ruko 2 Lantai Kombinasi'!G14</f>
        <v>9900</v>
      </c>
      <c r="H14" s="23">
        <f t="shared" si="0"/>
        <v>1165032</v>
      </c>
    </row>
    <row r="15" spans="2:8" ht="15.6" x14ac:dyDescent="0.3">
      <c r="B15" s="1"/>
      <c r="C15" s="61"/>
      <c r="D15" s="31"/>
      <c r="E15" s="1"/>
      <c r="F15" s="22"/>
      <c r="G15" s="23"/>
      <c r="H15" s="23"/>
    </row>
    <row r="16" spans="2:8" ht="15.6" x14ac:dyDescent="0.3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ht="15.6" x14ac:dyDescent="0.3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f>+' Ruko 2 Lantai Kombinasi'!G17</f>
        <v>50000</v>
      </c>
      <c r="H17" s="23">
        <f t="shared" si="0"/>
        <v>436409.99999999994</v>
      </c>
    </row>
    <row r="18" spans="2:8" ht="15.6" x14ac:dyDescent="0.3">
      <c r="B18" s="1">
        <v>2</v>
      </c>
      <c r="C18" s="61" t="s">
        <v>20</v>
      </c>
      <c r="D18" s="31"/>
      <c r="E18" s="1" t="s">
        <v>19</v>
      </c>
      <c r="F18" s="22">
        <v>4.1557285714285701</v>
      </c>
      <c r="G18" s="23">
        <f>+' Ruko 2 Lantai Kombinasi'!G18</f>
        <v>27500</v>
      </c>
      <c r="H18" s="23">
        <f t="shared" si="0"/>
        <v>114282.53571428568</v>
      </c>
    </row>
    <row r="19" spans="2:8" ht="15.6" x14ac:dyDescent="0.3">
      <c r="B19" s="1">
        <v>3</v>
      </c>
      <c r="C19" s="63" t="s">
        <v>216</v>
      </c>
      <c r="D19" s="31"/>
      <c r="E19" s="1" t="s">
        <v>19</v>
      </c>
      <c r="F19" s="57">
        <v>20.308329999999998</v>
      </c>
      <c r="G19" s="23">
        <f>+' Ruko 2 Lantai Kombinasi'!G19</f>
        <v>27500</v>
      </c>
      <c r="H19" s="23">
        <f t="shared" si="0"/>
        <v>558479.07499999995</v>
      </c>
    </row>
    <row r="20" spans="2:8" ht="15.6" x14ac:dyDescent="0.3">
      <c r="B20" s="1">
        <v>4</v>
      </c>
      <c r="C20" s="61" t="s">
        <v>21</v>
      </c>
      <c r="D20" s="31"/>
      <c r="E20" s="1" t="s">
        <v>19</v>
      </c>
      <c r="F20" s="22">
        <v>0</v>
      </c>
      <c r="G20" s="23">
        <f>+' Ruko 2 Lantai Kombinasi'!G20</f>
        <v>271921</v>
      </c>
      <c r="H20" s="23">
        <f t="shared" si="0"/>
        <v>0</v>
      </c>
    </row>
    <row r="21" spans="2:8" ht="15.6" x14ac:dyDescent="0.3">
      <c r="B21" s="1">
        <v>5</v>
      </c>
      <c r="C21" s="61" t="s">
        <v>88</v>
      </c>
      <c r="D21" s="34" t="s">
        <v>194</v>
      </c>
      <c r="E21" s="1" t="s">
        <v>19</v>
      </c>
      <c r="F21" s="57">
        <v>0.52142500000000003</v>
      </c>
      <c r="G21" s="23">
        <f>+' Ruko 2 Lantai Kombinasi'!G21</f>
        <v>641202.34285714291</v>
      </c>
      <c r="H21" s="23">
        <f t="shared" si="0"/>
        <v>334338.93162428576</v>
      </c>
    </row>
    <row r="22" spans="2:8" ht="15.6" x14ac:dyDescent="0.3">
      <c r="B22" s="1">
        <v>6</v>
      </c>
      <c r="C22" s="61" t="s">
        <v>89</v>
      </c>
      <c r="D22" s="31"/>
      <c r="E22" s="1" t="s">
        <v>19</v>
      </c>
      <c r="F22" s="22">
        <v>0</v>
      </c>
      <c r="G22" s="23">
        <f>+' Ruko 2 Lantai Kombinasi'!G22</f>
        <v>231000</v>
      </c>
      <c r="H22" s="23">
        <f t="shared" si="0"/>
        <v>0</v>
      </c>
    </row>
    <row r="23" spans="2:8" ht="15.6" x14ac:dyDescent="0.3">
      <c r="B23" s="1"/>
      <c r="C23" s="61"/>
      <c r="D23" s="31"/>
      <c r="E23" s="1"/>
      <c r="F23" s="22"/>
      <c r="G23" s="23"/>
      <c r="H23" s="23"/>
    </row>
    <row r="24" spans="2:8" ht="15.6" x14ac:dyDescent="0.3">
      <c r="B24" s="10" t="s">
        <v>22</v>
      </c>
      <c r="C24" s="64" t="s">
        <v>23</v>
      </c>
      <c r="D24" s="31"/>
      <c r="E24" s="1"/>
      <c r="F24" s="22"/>
      <c r="G24" s="23"/>
      <c r="H24" s="23"/>
    </row>
    <row r="25" spans="2:8" ht="15.6" x14ac:dyDescent="0.3">
      <c r="B25" s="1">
        <v>1</v>
      </c>
      <c r="C25" s="61" t="s">
        <v>90</v>
      </c>
      <c r="D25" s="31"/>
      <c r="E25" s="1" t="s">
        <v>72</v>
      </c>
      <c r="F25" s="57">
        <v>7</v>
      </c>
      <c r="G25" s="23">
        <f>+' Ruko 2 Lantai Kombinasi'!G25</f>
        <v>37500</v>
      </c>
      <c r="H25" s="23">
        <f t="shared" si="0"/>
        <v>262500</v>
      </c>
    </row>
    <row r="26" spans="2:8" ht="15.6" x14ac:dyDescent="0.3">
      <c r="B26" s="1">
        <v>2</v>
      </c>
      <c r="C26" s="61" t="s">
        <v>24</v>
      </c>
      <c r="D26" s="34" t="s">
        <v>151</v>
      </c>
      <c r="E26" s="1" t="s">
        <v>19</v>
      </c>
      <c r="F26" s="22">
        <v>0</v>
      </c>
      <c r="G26" s="23">
        <f>+' Ruko 2 Lantai Kombinasi'!G26</f>
        <v>641202.34285714291</v>
      </c>
      <c r="H26" s="23">
        <f t="shared" si="0"/>
        <v>0</v>
      </c>
    </row>
    <row r="27" spans="2:8" ht="15.6" x14ac:dyDescent="0.3">
      <c r="B27" s="1"/>
      <c r="C27" s="61"/>
      <c r="D27" s="31"/>
      <c r="E27" s="1"/>
      <c r="F27" s="22"/>
      <c r="G27" s="23"/>
      <c r="H27" s="23"/>
    </row>
    <row r="28" spans="2:8" ht="15.6" x14ac:dyDescent="0.3">
      <c r="B28" s="10" t="s">
        <v>25</v>
      </c>
      <c r="C28" s="64" t="s">
        <v>26</v>
      </c>
      <c r="D28" s="31"/>
      <c r="E28" s="1"/>
      <c r="F28" s="22"/>
      <c r="G28" s="23"/>
      <c r="H28" s="23"/>
    </row>
    <row r="29" spans="2:8" ht="15.6" x14ac:dyDescent="0.3">
      <c r="B29" s="1">
        <v>1</v>
      </c>
      <c r="C29" s="61" t="s">
        <v>27</v>
      </c>
      <c r="D29" s="34" t="s">
        <v>152</v>
      </c>
      <c r="E29" s="1" t="s">
        <v>19</v>
      </c>
      <c r="F29" s="57">
        <v>3.5089000000000006</v>
      </c>
      <c r="G29" s="23">
        <f>+' Ruko 2 Lantai Kombinasi'!G29</f>
        <v>3570000</v>
      </c>
      <c r="H29" s="23">
        <f t="shared" si="0"/>
        <v>12526773.000000002</v>
      </c>
    </row>
    <row r="30" spans="2:8" ht="15.6" x14ac:dyDescent="0.3">
      <c r="B30" s="1">
        <v>2</v>
      </c>
      <c r="C30" s="61" t="s">
        <v>91</v>
      </c>
      <c r="D30" s="34" t="s">
        <v>152</v>
      </c>
      <c r="E30" s="1" t="s">
        <v>19</v>
      </c>
      <c r="F30" s="57">
        <v>1.0635714285714286</v>
      </c>
      <c r="G30" s="23">
        <f>+' Ruko 2 Lantai Kombinasi'!G30</f>
        <v>3090000</v>
      </c>
      <c r="H30" s="23">
        <f t="shared" si="0"/>
        <v>3286435.7142857146</v>
      </c>
    </row>
    <row r="31" spans="2:8" ht="15.6" x14ac:dyDescent="0.3">
      <c r="B31" s="1">
        <v>3</v>
      </c>
      <c r="C31" s="61" t="s">
        <v>142</v>
      </c>
      <c r="D31" s="34" t="s">
        <v>152</v>
      </c>
      <c r="E31" s="1" t="s">
        <v>19</v>
      </c>
      <c r="F31" s="57">
        <v>3.6931710000000004</v>
      </c>
      <c r="G31" s="23">
        <f>+' Ruko 2 Lantai Kombinasi'!G31</f>
        <v>5900000</v>
      </c>
      <c r="H31" s="23">
        <f t="shared" si="0"/>
        <v>21789708.900000002</v>
      </c>
    </row>
    <row r="32" spans="2:8" ht="15.6" x14ac:dyDescent="0.3">
      <c r="B32" s="1">
        <v>4</v>
      </c>
      <c r="C32" s="61" t="s">
        <v>150</v>
      </c>
      <c r="D32" s="34" t="s">
        <v>152</v>
      </c>
      <c r="E32" s="1" t="s">
        <v>19</v>
      </c>
      <c r="F32" s="57">
        <v>2.3545132857142854</v>
      </c>
      <c r="G32" s="23">
        <f>+' Ruko 2 Lantai Kombinasi'!G32</f>
        <v>5000000</v>
      </c>
      <c r="H32" s="23">
        <f t="shared" si="0"/>
        <v>11772566.428571427</v>
      </c>
    </row>
    <row r="33" spans="2:8" ht="15.6" x14ac:dyDescent="0.3">
      <c r="B33" s="1">
        <v>5</v>
      </c>
      <c r="C33" s="61" t="s">
        <v>94</v>
      </c>
      <c r="D33" s="34" t="s">
        <v>152</v>
      </c>
      <c r="E33" s="1" t="s">
        <v>19</v>
      </c>
      <c r="F33" s="57">
        <v>2.8512857142857149</v>
      </c>
      <c r="G33" s="23">
        <f>+' Ruko 2 Lantai Kombinasi'!G33</f>
        <v>4870000</v>
      </c>
      <c r="H33" s="23">
        <f t="shared" si="0"/>
        <v>13885761.428571431</v>
      </c>
    </row>
    <row r="34" spans="2:8" ht="15.6" x14ac:dyDescent="0.3">
      <c r="B34" s="1">
        <v>6</v>
      </c>
      <c r="C34" s="61" t="s">
        <v>95</v>
      </c>
      <c r="D34" s="34" t="s">
        <v>153</v>
      </c>
      <c r="E34" s="1" t="s">
        <v>19</v>
      </c>
      <c r="F34" s="22">
        <v>0</v>
      </c>
      <c r="G34" s="23">
        <f>+' Ruko 2 Lantai Kombinasi'!G34</f>
        <v>4370000</v>
      </c>
      <c r="H34" s="23">
        <f t="shared" si="0"/>
        <v>0</v>
      </c>
    </row>
    <row r="35" spans="2:8" ht="15.6" x14ac:dyDescent="0.3">
      <c r="B35" s="1">
        <v>7</v>
      </c>
      <c r="C35" s="61" t="s">
        <v>96</v>
      </c>
      <c r="D35" s="34" t="s">
        <v>152</v>
      </c>
      <c r="E35" s="1" t="s">
        <v>19</v>
      </c>
      <c r="F35" s="22">
        <v>1.1747780000000001</v>
      </c>
      <c r="G35" s="23">
        <f>+' Ruko 2 Lantai Kombinasi'!G35</f>
        <v>4900000</v>
      </c>
      <c r="H35" s="23">
        <f t="shared" si="0"/>
        <v>5756412.2000000002</v>
      </c>
    </row>
    <row r="36" spans="2:8" ht="15.6" x14ac:dyDescent="0.3">
      <c r="B36" s="1">
        <v>8</v>
      </c>
      <c r="C36" s="61" t="s">
        <v>225</v>
      </c>
      <c r="D36" s="34" t="s">
        <v>224</v>
      </c>
      <c r="E36" s="1" t="s">
        <v>19</v>
      </c>
      <c r="F36" s="22">
        <v>4.6419039999999994</v>
      </c>
      <c r="G36" s="23">
        <f>+' Ruko 2 Lantai Kombinasi'!G36</f>
        <v>2330000</v>
      </c>
      <c r="H36" s="23">
        <f t="shared" si="0"/>
        <v>10815636.319999998</v>
      </c>
    </row>
    <row r="37" spans="2:8" ht="15.6" x14ac:dyDescent="0.3">
      <c r="B37" s="1">
        <v>9</v>
      </c>
      <c r="C37" s="61" t="s">
        <v>223</v>
      </c>
      <c r="D37" s="34" t="s">
        <v>152</v>
      </c>
      <c r="E37" s="1" t="s">
        <v>19</v>
      </c>
      <c r="F37" s="22">
        <v>7.2264839999999992</v>
      </c>
      <c r="G37" s="23">
        <f>+' Ruko 2 Lantai Kombinasi'!G37</f>
        <v>3370000</v>
      </c>
      <c r="H37" s="23">
        <f t="shared" si="0"/>
        <v>24353251.079999998</v>
      </c>
    </row>
    <row r="38" spans="2:8" ht="15.6" x14ac:dyDescent="0.3">
      <c r="B38" s="1">
        <v>10</v>
      </c>
      <c r="C38" s="61" t="s">
        <v>98</v>
      </c>
      <c r="D38" s="34" t="s">
        <v>154</v>
      </c>
      <c r="E38" s="1" t="s">
        <v>19</v>
      </c>
      <c r="F38" s="22">
        <v>2.13903</v>
      </c>
      <c r="G38" s="23">
        <f>+' Ruko 2 Lantai Kombinasi'!G38</f>
        <v>3680000</v>
      </c>
      <c r="H38" s="23">
        <f>F38*G38</f>
        <v>7871630.4000000004</v>
      </c>
    </row>
    <row r="39" spans="2:8" ht="30.6" x14ac:dyDescent="0.3">
      <c r="B39" s="1">
        <v>11</v>
      </c>
      <c r="C39" s="61" t="s">
        <v>218</v>
      </c>
      <c r="D39" s="34"/>
      <c r="E39" s="1" t="s">
        <v>19</v>
      </c>
      <c r="F39" s="22">
        <v>0.38250000000000001</v>
      </c>
      <c r="G39" s="23">
        <f>+' Ruko 2 Lantai Kombinasi'!G39</f>
        <v>5000000</v>
      </c>
      <c r="H39" s="23">
        <f>F39*G39</f>
        <v>1912500</v>
      </c>
    </row>
    <row r="40" spans="2:8" ht="15.6" x14ac:dyDescent="0.3">
      <c r="B40" s="1">
        <v>12</v>
      </c>
      <c r="C40" s="61" t="s">
        <v>222</v>
      </c>
      <c r="D40" s="34"/>
      <c r="E40" s="1" t="s">
        <v>19</v>
      </c>
      <c r="F40" s="57">
        <v>8.1692307692307703E-2</v>
      </c>
      <c r="G40" s="23">
        <f>+' Ruko 2 Lantai Kombinasi'!G40</f>
        <v>4870000</v>
      </c>
      <c r="H40" s="23">
        <f>F40*G40</f>
        <v>397841.5384615385</v>
      </c>
    </row>
    <row r="41" spans="2:8" ht="15.6" x14ac:dyDescent="0.3">
      <c r="B41" s="1"/>
      <c r="C41" s="61"/>
      <c r="D41" s="34"/>
      <c r="E41" s="1"/>
      <c r="F41" s="22"/>
      <c r="G41" s="23"/>
      <c r="H41" s="23"/>
    </row>
    <row r="42" spans="2:8" ht="15.6" x14ac:dyDescent="0.3">
      <c r="B42" s="1"/>
      <c r="C42" s="61"/>
      <c r="D42" s="31"/>
      <c r="E42" s="1"/>
      <c r="F42" s="22"/>
      <c r="G42" s="23"/>
      <c r="H42" s="23">
        <f t="shared" ref="H42:H77" si="1">F42*G42</f>
        <v>0</v>
      </c>
    </row>
    <row r="43" spans="2:8" ht="15.6" x14ac:dyDescent="0.3">
      <c r="B43" s="10" t="s">
        <v>28</v>
      </c>
      <c r="C43" s="64" t="s">
        <v>29</v>
      </c>
      <c r="D43" s="31"/>
      <c r="E43" s="1"/>
      <c r="F43" s="22"/>
      <c r="G43" s="23"/>
      <c r="H43" s="23">
        <f t="shared" si="1"/>
        <v>0</v>
      </c>
    </row>
    <row r="44" spans="2:8" ht="15.6" x14ac:dyDescent="0.3">
      <c r="B44" s="10"/>
      <c r="C44" s="64" t="s">
        <v>99</v>
      </c>
      <c r="D44" s="31"/>
      <c r="E44" s="1"/>
      <c r="F44" s="22"/>
      <c r="G44" s="23"/>
      <c r="H44" s="23">
        <f t="shared" si="1"/>
        <v>0</v>
      </c>
    </row>
    <row r="45" spans="2:8" ht="15.6" x14ac:dyDescent="0.3">
      <c r="B45" s="1">
        <v>1</v>
      </c>
      <c r="C45" s="61" t="s">
        <v>100</v>
      </c>
      <c r="D45" s="34" t="s">
        <v>155</v>
      </c>
      <c r="E45" s="1" t="s">
        <v>15</v>
      </c>
      <c r="F45" s="22">
        <v>4.5</v>
      </c>
      <c r="G45" s="23">
        <f>+' Ruko 2 Lantai Kombinasi'!G45</f>
        <v>208000</v>
      </c>
      <c r="H45" s="23">
        <f t="shared" si="1"/>
        <v>936000</v>
      </c>
    </row>
    <row r="46" spans="2:8" ht="15.6" x14ac:dyDescent="0.3">
      <c r="B46" s="1">
        <v>2</v>
      </c>
      <c r="C46" s="61" t="s">
        <v>101</v>
      </c>
      <c r="D46" s="34"/>
      <c r="E46" s="1"/>
      <c r="F46" s="22"/>
      <c r="G46" s="23">
        <f>+' Ruko 2 Lantai Kombinasi'!G46</f>
        <v>0</v>
      </c>
      <c r="H46" s="23">
        <f t="shared" si="1"/>
        <v>0</v>
      </c>
    </row>
    <row r="47" spans="2:8" ht="15.6" x14ac:dyDescent="0.3">
      <c r="B47" s="1">
        <v>3</v>
      </c>
      <c r="C47" s="61" t="s">
        <v>102</v>
      </c>
      <c r="D47" s="34" t="s">
        <v>156</v>
      </c>
      <c r="E47" s="1" t="s">
        <v>15</v>
      </c>
      <c r="F47" s="22">
        <v>54.985378867000001</v>
      </c>
      <c r="G47" s="23">
        <f>+' Ruko 2 Lantai Kombinasi'!G47</f>
        <v>268000</v>
      </c>
      <c r="H47" s="23">
        <f t="shared" si="1"/>
        <v>14736081.536356</v>
      </c>
    </row>
    <row r="48" spans="2:8" ht="15.6" x14ac:dyDescent="0.3">
      <c r="B48" s="1">
        <v>4</v>
      </c>
      <c r="C48" s="61" t="s">
        <v>103</v>
      </c>
      <c r="D48" s="26" t="s">
        <v>256</v>
      </c>
      <c r="E48" s="1" t="s">
        <v>15</v>
      </c>
      <c r="F48" s="22">
        <v>2.7731172659999999</v>
      </c>
      <c r="G48" s="23">
        <f>+' Ruko 2 Lantai Kombinasi'!G48</f>
        <v>219800.00000000003</v>
      </c>
      <c r="H48" s="23">
        <f t="shared" si="1"/>
        <v>609531.17506680009</v>
      </c>
    </row>
    <row r="49" spans="2:8" ht="15.6" x14ac:dyDescent="0.3">
      <c r="B49" s="1">
        <v>5</v>
      </c>
      <c r="C49" s="61" t="s">
        <v>104</v>
      </c>
      <c r="D49" s="34" t="s">
        <v>156</v>
      </c>
      <c r="E49" s="1" t="s">
        <v>15</v>
      </c>
      <c r="F49" s="22">
        <v>9.5839976869000019</v>
      </c>
      <c r="G49" s="23">
        <f>+' Ruko 2 Lantai Kombinasi'!G49</f>
        <v>268000</v>
      </c>
      <c r="H49" s="23">
        <f t="shared" si="1"/>
        <v>2568511.3800892006</v>
      </c>
    </row>
    <row r="50" spans="2:8" s="87" customFormat="1" ht="15" x14ac:dyDescent="0.25">
      <c r="B50" s="1">
        <v>6</v>
      </c>
      <c r="C50" s="31" t="s">
        <v>226</v>
      </c>
      <c r="D50" s="34" t="s">
        <v>255</v>
      </c>
      <c r="E50" s="1" t="s">
        <v>9</v>
      </c>
      <c r="F50" s="22">
        <v>7.7</v>
      </c>
      <c r="G50" s="23">
        <f>+' Ruko 2 Lantai Kombinasi'!G50</f>
        <v>26000</v>
      </c>
      <c r="H50" s="46">
        <f t="shared" si="1"/>
        <v>200200</v>
      </c>
    </row>
    <row r="51" spans="2:8" ht="15.6" x14ac:dyDescent="0.3">
      <c r="B51" s="1">
        <v>7</v>
      </c>
      <c r="C51" s="61" t="s">
        <v>227</v>
      </c>
      <c r="D51" s="34" t="s">
        <v>254</v>
      </c>
      <c r="E51" s="1" t="s">
        <v>15</v>
      </c>
      <c r="F51" s="22">
        <v>2.5499999999999998</v>
      </c>
      <c r="G51" s="23">
        <f>+' Ruko 2 Lantai Kombinasi'!G51</f>
        <v>202000</v>
      </c>
      <c r="H51" s="23">
        <f t="shared" si="1"/>
        <v>515099.99999999994</v>
      </c>
    </row>
    <row r="52" spans="2:8" ht="15.6" x14ac:dyDescent="0.3">
      <c r="B52" s="10"/>
      <c r="C52" s="64" t="s">
        <v>105</v>
      </c>
      <c r="D52" s="34"/>
      <c r="E52" s="1"/>
      <c r="F52" s="22"/>
      <c r="G52" s="23"/>
      <c r="H52" s="23">
        <f t="shared" si="1"/>
        <v>0</v>
      </c>
    </row>
    <row r="53" spans="2:8" ht="15.6" x14ac:dyDescent="0.3">
      <c r="B53" s="1">
        <v>1</v>
      </c>
      <c r="C53" s="61" t="s">
        <v>102</v>
      </c>
      <c r="D53" s="34" t="s">
        <v>156</v>
      </c>
      <c r="E53" s="1" t="s">
        <v>15</v>
      </c>
      <c r="F53" s="22">
        <v>54.879509729900001</v>
      </c>
      <c r="G53" s="23">
        <f>+' Ruko 2 Lantai Kombinasi'!G53</f>
        <v>268000</v>
      </c>
      <c r="H53" s="23">
        <f t="shared" si="1"/>
        <v>14707708.6076132</v>
      </c>
    </row>
    <row r="54" spans="2:8" ht="15.6" x14ac:dyDescent="0.3">
      <c r="B54" s="1">
        <v>2</v>
      </c>
      <c r="C54" s="61" t="s">
        <v>103</v>
      </c>
      <c r="D54" s="26" t="s">
        <v>256</v>
      </c>
      <c r="E54" s="1" t="s">
        <v>15</v>
      </c>
      <c r="F54" s="22">
        <v>2.7732250000000001</v>
      </c>
      <c r="G54" s="23">
        <f>+' Ruko 2 Lantai Kombinasi'!G54</f>
        <v>219800.00000000003</v>
      </c>
      <c r="H54" s="23">
        <f t="shared" si="1"/>
        <v>609554.8550000001</v>
      </c>
    </row>
    <row r="55" spans="2:8" ht="15.6" x14ac:dyDescent="0.3">
      <c r="B55" s="1"/>
      <c r="C55" s="61"/>
      <c r="D55" s="69"/>
      <c r="E55" s="1"/>
      <c r="F55" s="22"/>
      <c r="G55" s="23"/>
      <c r="H55" s="23">
        <f t="shared" si="1"/>
        <v>0</v>
      </c>
    </row>
    <row r="56" spans="2:8" ht="15.6" x14ac:dyDescent="0.3">
      <c r="B56" s="10" t="s">
        <v>30</v>
      </c>
      <c r="C56" s="64" t="s">
        <v>31</v>
      </c>
      <c r="D56" s="34"/>
      <c r="E56" s="1"/>
      <c r="F56" s="22"/>
      <c r="G56" s="23"/>
      <c r="H56" s="23">
        <f t="shared" si="1"/>
        <v>0</v>
      </c>
    </row>
    <row r="57" spans="2:8" ht="15.6" x14ac:dyDescent="0.3">
      <c r="B57" s="10"/>
      <c r="C57" s="64" t="s">
        <v>99</v>
      </c>
      <c r="D57" s="34"/>
      <c r="E57" s="1"/>
      <c r="F57" s="22"/>
      <c r="G57" s="23"/>
      <c r="H57" s="23">
        <f t="shared" si="1"/>
        <v>0</v>
      </c>
    </row>
    <row r="58" spans="2:8" ht="15.6" x14ac:dyDescent="0.3">
      <c r="B58" s="1">
        <v>1</v>
      </c>
      <c r="C58" s="61" t="s">
        <v>103</v>
      </c>
      <c r="D58" s="26" t="s">
        <v>257</v>
      </c>
      <c r="E58" s="1" t="s">
        <v>15</v>
      </c>
      <c r="F58" s="22">
        <v>11.8163622412</v>
      </c>
      <c r="G58" s="23">
        <f>+' Ruko 2 Lantai Kombinasi'!G58</f>
        <v>241800.00000000003</v>
      </c>
      <c r="H58" s="23">
        <f t="shared" si="1"/>
        <v>2857196.3899221602</v>
      </c>
    </row>
    <row r="59" spans="2:8" ht="15.6" x14ac:dyDescent="0.3">
      <c r="B59" s="1">
        <v>2</v>
      </c>
      <c r="C59" s="61" t="s">
        <v>106</v>
      </c>
      <c r="D59" s="26" t="s">
        <v>157</v>
      </c>
      <c r="E59" s="1" t="s">
        <v>195</v>
      </c>
      <c r="F59" s="22">
        <v>32.455124400000003</v>
      </c>
      <c r="G59" s="23">
        <f>+' Ruko 2 Lantai Kombinasi'!G59</f>
        <v>25000</v>
      </c>
      <c r="H59" s="23">
        <f t="shared" si="1"/>
        <v>811378.1100000001</v>
      </c>
    </row>
    <row r="60" spans="2:8" ht="15.6" x14ac:dyDescent="0.3">
      <c r="B60" s="10"/>
      <c r="C60" s="64" t="s">
        <v>105</v>
      </c>
      <c r="D60" s="27"/>
      <c r="E60" s="1"/>
      <c r="F60" s="22"/>
      <c r="G60" s="23"/>
      <c r="H60" s="23">
        <f t="shared" si="1"/>
        <v>0</v>
      </c>
    </row>
    <row r="61" spans="2:8" ht="15.6" x14ac:dyDescent="0.3">
      <c r="B61" s="1">
        <v>1</v>
      </c>
      <c r="C61" s="61" t="s">
        <v>103</v>
      </c>
      <c r="D61" s="26" t="s">
        <v>257</v>
      </c>
      <c r="E61" s="1" t="s">
        <v>15</v>
      </c>
      <c r="F61" s="22">
        <v>11.8163622412</v>
      </c>
      <c r="G61" s="23">
        <f>+' Ruko 2 Lantai Kombinasi'!G61</f>
        <v>241800.00000000003</v>
      </c>
      <c r="H61" s="23">
        <f t="shared" si="1"/>
        <v>2857196.3899221602</v>
      </c>
    </row>
    <row r="62" spans="2:8" ht="15.6" x14ac:dyDescent="0.3">
      <c r="B62" s="1">
        <v>2</v>
      </c>
      <c r="C62" s="61" t="s">
        <v>106</v>
      </c>
      <c r="D62" s="26" t="s">
        <v>157</v>
      </c>
      <c r="E62" s="1" t="str">
        <f>E59</f>
        <v>m1</v>
      </c>
      <c r="F62" s="22">
        <v>36.625</v>
      </c>
      <c r="G62" s="23">
        <f>+' Ruko 2 Lantai Kombinasi'!G62</f>
        <v>25000</v>
      </c>
      <c r="H62" s="23">
        <f t="shared" si="1"/>
        <v>915625</v>
      </c>
    </row>
    <row r="63" spans="2:8" ht="15.6" x14ac:dyDescent="0.3">
      <c r="B63" s="1"/>
      <c r="C63" s="61"/>
      <c r="D63" s="34"/>
      <c r="E63" s="1"/>
      <c r="F63" s="22"/>
      <c r="G63" s="23"/>
      <c r="H63" s="23">
        <f t="shared" si="1"/>
        <v>0</v>
      </c>
    </row>
    <row r="64" spans="2:8" ht="15.6" x14ac:dyDescent="0.3">
      <c r="B64" s="10" t="s">
        <v>32</v>
      </c>
      <c r="C64" s="64" t="s">
        <v>33</v>
      </c>
      <c r="D64" s="34"/>
      <c r="E64" s="1"/>
      <c r="F64" s="22"/>
      <c r="G64" s="23"/>
      <c r="H64" s="23">
        <f t="shared" si="1"/>
        <v>0</v>
      </c>
    </row>
    <row r="65" spans="2:8" ht="15.6" x14ac:dyDescent="0.3">
      <c r="B65" s="32">
        <v>1</v>
      </c>
      <c r="C65" s="31" t="s">
        <v>34</v>
      </c>
      <c r="D65" s="60" t="s">
        <v>245</v>
      </c>
      <c r="E65" s="32" t="s">
        <v>15</v>
      </c>
      <c r="F65" s="38">
        <v>99.438039730499995</v>
      </c>
      <c r="G65" s="23">
        <f>+' Ruko 2 Lantai Kombinasi'!G65</f>
        <v>71000</v>
      </c>
      <c r="H65" s="23">
        <f t="shared" si="1"/>
        <v>7060100.8208654998</v>
      </c>
    </row>
    <row r="66" spans="2:8" ht="15.6" x14ac:dyDescent="0.3">
      <c r="B66" s="1">
        <v>2</v>
      </c>
      <c r="C66" s="61" t="s">
        <v>107</v>
      </c>
      <c r="D66" s="60" t="s">
        <v>246</v>
      </c>
      <c r="E66" s="1" t="s">
        <v>9</v>
      </c>
      <c r="F66" s="22">
        <v>116.36</v>
      </c>
      <c r="G66" s="23">
        <f>+' Ruko 2 Lantai Kombinasi'!G66</f>
        <v>23000</v>
      </c>
      <c r="H66" s="23">
        <f t="shared" si="1"/>
        <v>2676280</v>
      </c>
    </row>
    <row r="67" spans="2:8" ht="15.6" x14ac:dyDescent="0.3">
      <c r="B67" s="32">
        <v>3</v>
      </c>
      <c r="C67" s="31" t="s">
        <v>35</v>
      </c>
      <c r="D67" s="60" t="s">
        <v>247</v>
      </c>
      <c r="E67" s="32" t="s">
        <v>15</v>
      </c>
      <c r="F67" s="38">
        <v>15.239649999999999</v>
      </c>
      <c r="G67" s="23">
        <f>+' Ruko 2 Lantai Kombinasi'!G67</f>
        <v>99600</v>
      </c>
      <c r="H67" s="23">
        <f t="shared" si="1"/>
        <v>1517869.14</v>
      </c>
    </row>
    <row r="68" spans="2:8" ht="15.6" x14ac:dyDescent="0.3">
      <c r="B68" s="1">
        <v>4</v>
      </c>
      <c r="C68" s="61" t="s">
        <v>36</v>
      </c>
      <c r="D68" s="60" t="s">
        <v>158</v>
      </c>
      <c r="E68" s="1" t="s">
        <v>15</v>
      </c>
      <c r="F68" s="22">
        <v>85.774653999999984</v>
      </c>
      <c r="G68" s="23">
        <f>+' Ruko 2 Lantai Kombinasi'!G68</f>
        <v>73000</v>
      </c>
      <c r="H68" s="23">
        <f t="shared" si="1"/>
        <v>6261549.7419999987</v>
      </c>
    </row>
    <row r="69" spans="2:8" ht="15.6" x14ac:dyDescent="0.3">
      <c r="B69" s="1"/>
      <c r="C69" s="61"/>
      <c r="D69" s="31"/>
      <c r="E69" s="1"/>
      <c r="F69" s="22"/>
      <c r="G69" s="23"/>
      <c r="H69" s="23">
        <f t="shared" si="1"/>
        <v>0</v>
      </c>
    </row>
    <row r="70" spans="2:8" ht="15.6" x14ac:dyDescent="0.3">
      <c r="B70" s="10" t="s">
        <v>37</v>
      </c>
      <c r="C70" s="64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3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f>+' Ruko 2 Lantai Kombinasi'!G71</f>
        <v>88000</v>
      </c>
      <c r="H71" s="23">
        <f t="shared" si="1"/>
        <v>16704723.199999997</v>
      </c>
    </row>
    <row r="72" spans="2:8" ht="15.6" x14ac:dyDescent="0.3">
      <c r="B72" s="1">
        <v>2</v>
      </c>
      <c r="C72" s="61" t="s">
        <v>108</v>
      </c>
      <c r="D72" s="31" t="s">
        <v>159</v>
      </c>
      <c r="E72" s="1" t="s">
        <v>15</v>
      </c>
      <c r="F72" s="22">
        <v>19.71</v>
      </c>
      <c r="G72" s="23">
        <f>+' Ruko 2 Lantai Kombinasi'!G72</f>
        <v>70000</v>
      </c>
      <c r="H72" s="23">
        <f t="shared" si="1"/>
        <v>1379700</v>
      </c>
    </row>
    <row r="73" spans="2:8" ht="15.6" x14ac:dyDescent="0.3">
      <c r="B73" s="1">
        <v>3</v>
      </c>
      <c r="C73" s="61" t="s">
        <v>40</v>
      </c>
      <c r="D73" s="31" t="s">
        <v>160</v>
      </c>
      <c r="E73" s="1" t="s">
        <v>15</v>
      </c>
      <c r="F73" s="22">
        <v>376.04644999999999</v>
      </c>
      <c r="G73" s="23">
        <f>+' Ruko 2 Lantai Kombinasi'!G73</f>
        <v>50000</v>
      </c>
      <c r="H73" s="23">
        <f t="shared" si="1"/>
        <v>18802322.5</v>
      </c>
    </row>
    <row r="74" spans="2:8" ht="15.6" x14ac:dyDescent="0.3">
      <c r="B74" s="1">
        <v>4</v>
      </c>
      <c r="C74" s="61" t="s">
        <v>41</v>
      </c>
      <c r="D74" s="31" t="s">
        <v>161</v>
      </c>
      <c r="E74" s="1" t="s">
        <v>15</v>
      </c>
      <c r="F74" s="22">
        <v>345.42019999999997</v>
      </c>
      <c r="G74" s="23">
        <f>+' Ruko 2 Lantai Kombinasi'!G74</f>
        <v>17500</v>
      </c>
      <c r="H74" s="23">
        <f t="shared" si="1"/>
        <v>6044853.4999999991</v>
      </c>
    </row>
    <row r="75" spans="2:8" ht="15.6" x14ac:dyDescent="0.3">
      <c r="B75" s="1">
        <v>5</v>
      </c>
      <c r="C75" s="61" t="s">
        <v>219</v>
      </c>
      <c r="D75" s="31"/>
      <c r="E75" s="1" t="s">
        <v>15</v>
      </c>
      <c r="F75" s="22">
        <v>41.145000000000003</v>
      </c>
      <c r="G75" s="23">
        <f>+' Ruko 2 Lantai Kombinasi'!G75</f>
        <v>52500</v>
      </c>
      <c r="H75" s="23">
        <f t="shared" si="1"/>
        <v>2160112.5</v>
      </c>
    </row>
    <row r="76" spans="2:8" ht="15.6" x14ac:dyDescent="0.3">
      <c r="B76" s="1">
        <v>6</v>
      </c>
      <c r="C76" s="61" t="s">
        <v>220</v>
      </c>
      <c r="D76" s="31"/>
      <c r="E76" s="1" t="s">
        <v>15</v>
      </c>
      <c r="F76" s="22">
        <v>41.145000000000003</v>
      </c>
      <c r="G76" s="23">
        <f>+' Ruko 2 Lantai Kombinasi'!G76</f>
        <v>20000</v>
      </c>
      <c r="H76" s="23">
        <f t="shared" si="1"/>
        <v>822900.00000000012</v>
      </c>
    </row>
    <row r="77" spans="2:8" ht="15.6" x14ac:dyDescent="0.3">
      <c r="B77" s="1"/>
      <c r="C77" s="61"/>
      <c r="D77" s="31"/>
      <c r="E77" s="1"/>
      <c r="F77" s="22"/>
      <c r="G77" s="23"/>
      <c r="H77" s="23">
        <f t="shared" si="1"/>
        <v>0</v>
      </c>
    </row>
    <row r="78" spans="2:8" ht="15.6" x14ac:dyDescent="0.3">
      <c r="B78" s="10" t="s">
        <v>42</v>
      </c>
      <c r="C78" s="64" t="s">
        <v>43</v>
      </c>
      <c r="D78" s="31"/>
      <c r="E78" s="1"/>
      <c r="F78" s="22"/>
      <c r="G78" s="23"/>
      <c r="H78" s="23">
        <f>F78*G78</f>
        <v>0</v>
      </c>
    </row>
    <row r="79" spans="2:8" ht="15.6" x14ac:dyDescent="0.3">
      <c r="B79" s="1">
        <v>1</v>
      </c>
      <c r="C79" s="61" t="s">
        <v>109</v>
      </c>
      <c r="D79" s="59" t="s">
        <v>252</v>
      </c>
      <c r="E79" s="1" t="s">
        <v>15</v>
      </c>
      <c r="F79" s="22">
        <v>54</v>
      </c>
      <c r="G79" s="23">
        <f>+' Ruko 2 Lantai Kombinasi'!G79</f>
        <v>150000</v>
      </c>
      <c r="H79" s="23">
        <f>F79*G79</f>
        <v>8100000</v>
      </c>
    </row>
    <row r="80" spans="2:8" ht="15.6" x14ac:dyDescent="0.3">
      <c r="B80" s="1">
        <v>2</v>
      </c>
      <c r="C80" s="31" t="s">
        <v>110</v>
      </c>
      <c r="D80" s="26" t="s">
        <v>253</v>
      </c>
      <c r="E80" s="1" t="s">
        <v>15</v>
      </c>
      <c r="F80" s="22">
        <v>55</v>
      </c>
      <c r="G80" s="23">
        <f>+' Ruko 2 Lantai Kombinasi'!G80</f>
        <v>150000</v>
      </c>
      <c r="H80" s="23">
        <f>F80*G80</f>
        <v>8250000</v>
      </c>
    </row>
    <row r="81" spans="2:8" ht="15.6" x14ac:dyDescent="0.3">
      <c r="B81" s="1">
        <v>3</v>
      </c>
      <c r="C81" s="61" t="s">
        <v>138</v>
      </c>
      <c r="D81" s="31"/>
      <c r="E81" s="1" t="s">
        <v>9</v>
      </c>
      <c r="F81" s="22">
        <v>25</v>
      </c>
      <c r="G81" s="23">
        <f>+' Ruko 2 Lantai Kombinasi'!G81</f>
        <v>85000</v>
      </c>
      <c r="H81" s="23">
        <f>F81*G81</f>
        <v>2125000</v>
      </c>
    </row>
    <row r="82" spans="2:8" ht="15.6" x14ac:dyDescent="0.3">
      <c r="B82" s="1">
        <v>4</v>
      </c>
      <c r="C82" s="61" t="s">
        <v>111</v>
      </c>
      <c r="D82" s="31"/>
      <c r="E82" s="1" t="s">
        <v>9</v>
      </c>
      <c r="F82" s="22">
        <v>5</v>
      </c>
      <c r="G82" s="23">
        <f>+' Ruko 2 Lantai Kombinasi'!G82</f>
        <v>85000</v>
      </c>
      <c r="H82" s="23">
        <f t="shared" ref="H82:H149" si="2">F82*G82</f>
        <v>425000</v>
      </c>
    </row>
    <row r="83" spans="2:8" ht="15.6" x14ac:dyDescent="0.3">
      <c r="B83" s="1"/>
      <c r="C83" s="61"/>
      <c r="D83" s="31"/>
      <c r="E83" s="1"/>
      <c r="F83" s="22"/>
      <c r="G83" s="23"/>
      <c r="H83" s="23">
        <f t="shared" si="2"/>
        <v>0</v>
      </c>
    </row>
    <row r="84" spans="2:8" ht="15.6" x14ac:dyDescent="0.3">
      <c r="B84" s="10" t="s">
        <v>45</v>
      </c>
      <c r="C84" s="64" t="s">
        <v>46</v>
      </c>
      <c r="D84" s="31"/>
      <c r="E84" s="1"/>
      <c r="F84" s="22"/>
      <c r="G84" s="23"/>
      <c r="H84" s="23">
        <f t="shared" si="2"/>
        <v>0</v>
      </c>
    </row>
    <row r="85" spans="2:8" ht="15.6" x14ac:dyDescent="0.3">
      <c r="B85" s="10">
        <v>1</v>
      </c>
      <c r="C85" s="64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3">
      <c r="B86" s="1"/>
      <c r="C86" s="31" t="s">
        <v>113</v>
      </c>
      <c r="D86" s="34" t="s">
        <v>237</v>
      </c>
      <c r="E86" s="1" t="s">
        <v>48</v>
      </c>
      <c r="F86" s="22">
        <v>1</v>
      </c>
      <c r="G86" s="23">
        <f>+' Ruko 2 Lantai Kombinasi'!G86</f>
        <v>7860000</v>
      </c>
      <c r="H86" s="23">
        <f>F86*G86</f>
        <v>7860000</v>
      </c>
    </row>
    <row r="87" spans="2:8" ht="15" customHeight="1" x14ac:dyDescent="0.3">
      <c r="B87" s="1"/>
      <c r="C87" s="61" t="s">
        <v>86</v>
      </c>
      <c r="D87" s="34" t="s">
        <v>238</v>
      </c>
      <c r="E87" s="1" t="s">
        <v>48</v>
      </c>
      <c r="F87" s="22">
        <v>2</v>
      </c>
      <c r="G87" s="23">
        <f>+' Ruko 2 Lantai Kombinasi'!G87</f>
        <v>950000</v>
      </c>
      <c r="H87" s="23">
        <f t="shared" ref="H87:H94" si="3">F87*G87</f>
        <v>1900000</v>
      </c>
    </row>
    <row r="88" spans="2:8" ht="30" x14ac:dyDescent="0.3">
      <c r="B88" s="1"/>
      <c r="C88" s="31" t="s">
        <v>114</v>
      </c>
      <c r="D88" s="34" t="s">
        <v>243</v>
      </c>
      <c r="E88" s="1" t="s">
        <v>48</v>
      </c>
      <c r="F88" s="22">
        <v>1</v>
      </c>
      <c r="G88" s="23">
        <f>+' Ruko 2 Lantai Kombinasi'!G88</f>
        <v>4810000</v>
      </c>
      <c r="H88" s="23">
        <f t="shared" si="3"/>
        <v>4810000</v>
      </c>
    </row>
    <row r="89" spans="2:8" ht="30" x14ac:dyDescent="0.3">
      <c r="B89" s="1"/>
      <c r="C89" s="31" t="s">
        <v>115</v>
      </c>
      <c r="D89" s="34" t="s">
        <v>243</v>
      </c>
      <c r="E89" s="1" t="s">
        <v>48</v>
      </c>
      <c r="F89" s="22">
        <v>1</v>
      </c>
      <c r="G89" s="23">
        <f>+' Ruko 2 Lantai Kombinasi'!G89</f>
        <v>4640000</v>
      </c>
      <c r="H89" s="23">
        <f t="shared" si="3"/>
        <v>4640000</v>
      </c>
    </row>
    <row r="90" spans="2:8" ht="30" x14ac:dyDescent="0.3">
      <c r="B90" s="1"/>
      <c r="C90" s="31" t="s">
        <v>134</v>
      </c>
      <c r="D90" s="34" t="s">
        <v>243</v>
      </c>
      <c r="E90" s="1" t="s">
        <v>48</v>
      </c>
      <c r="F90" s="22">
        <v>1</v>
      </c>
      <c r="G90" s="23">
        <f>+' Ruko 2 Lantai Kombinasi'!G90</f>
        <v>3720000</v>
      </c>
      <c r="H90" s="23">
        <f t="shared" si="3"/>
        <v>3720000</v>
      </c>
    </row>
    <row r="91" spans="2:8" ht="15.6" x14ac:dyDescent="0.3">
      <c r="B91" s="10">
        <v>2</v>
      </c>
      <c r="C91" s="64" t="s">
        <v>116</v>
      </c>
      <c r="D91" s="31"/>
      <c r="E91" s="1"/>
      <c r="F91" s="22"/>
      <c r="G91" s="23"/>
      <c r="H91" s="23">
        <f t="shared" si="3"/>
        <v>0</v>
      </c>
    </row>
    <row r="92" spans="2:8" ht="15.6" x14ac:dyDescent="0.3">
      <c r="B92" s="1"/>
      <c r="C92" s="61" t="s">
        <v>86</v>
      </c>
      <c r="D92" s="34" t="s">
        <v>248</v>
      </c>
      <c r="E92" s="1" t="s">
        <v>48</v>
      </c>
      <c r="F92" s="22">
        <v>2</v>
      </c>
      <c r="G92" s="23">
        <f>+' Ruko 2 Lantai Kombinasi'!G92</f>
        <v>1900000</v>
      </c>
      <c r="H92" s="23">
        <f t="shared" si="3"/>
        <v>3800000</v>
      </c>
    </row>
    <row r="93" spans="2:8" ht="15.6" x14ac:dyDescent="0.3">
      <c r="B93" s="10">
        <v>3</v>
      </c>
      <c r="C93" s="64" t="s">
        <v>49</v>
      </c>
      <c r="D93" s="31"/>
      <c r="E93" s="1"/>
      <c r="F93" s="22"/>
      <c r="G93" s="23"/>
      <c r="H93" s="23">
        <f t="shared" si="3"/>
        <v>0</v>
      </c>
    </row>
    <row r="94" spans="2:8" ht="15.6" x14ac:dyDescent="0.3">
      <c r="B94" s="45" t="s">
        <v>14</v>
      </c>
      <c r="C94" s="61" t="s">
        <v>51</v>
      </c>
      <c r="D94" s="34" t="s">
        <v>185</v>
      </c>
      <c r="E94" s="1" t="s">
        <v>50</v>
      </c>
      <c r="F94" s="22">
        <v>2</v>
      </c>
      <c r="G94" s="23">
        <f>+' Ruko 2 Lantai Kombinasi'!G94</f>
        <v>1500000</v>
      </c>
      <c r="H94" s="23">
        <f t="shared" si="3"/>
        <v>3000000</v>
      </c>
    </row>
    <row r="95" spans="2:8" ht="15.6" x14ac:dyDescent="0.3">
      <c r="B95" s="45" t="s">
        <v>14</v>
      </c>
      <c r="C95" s="61" t="s">
        <v>52</v>
      </c>
      <c r="D95" s="34" t="s">
        <v>186</v>
      </c>
      <c r="E95" s="1" t="s">
        <v>50</v>
      </c>
      <c r="F95" s="22">
        <v>6</v>
      </c>
      <c r="G95" s="23" t="str">
        <f>+' Ruko 2 Lantai Kombinasi'!G95</f>
        <v>inc</v>
      </c>
      <c r="H95" s="23"/>
    </row>
    <row r="96" spans="2:8" ht="15.6" x14ac:dyDescent="0.3">
      <c r="B96" s="1"/>
      <c r="C96" s="61"/>
      <c r="D96" s="31"/>
      <c r="E96" s="1"/>
      <c r="F96" s="22"/>
      <c r="G96" s="23"/>
      <c r="H96" s="23">
        <f t="shared" si="2"/>
        <v>0</v>
      </c>
    </row>
    <row r="97" spans="2:8" ht="15.6" x14ac:dyDescent="0.3">
      <c r="B97" s="10" t="s">
        <v>53</v>
      </c>
      <c r="C97" s="64" t="s">
        <v>54</v>
      </c>
      <c r="D97" s="31"/>
      <c r="E97" s="1"/>
      <c r="F97" s="22"/>
      <c r="G97" s="23"/>
      <c r="H97" s="23">
        <f t="shared" si="2"/>
        <v>0</v>
      </c>
    </row>
    <row r="98" spans="2:8" ht="15.6" x14ac:dyDescent="0.3">
      <c r="B98" s="1">
        <v>1</v>
      </c>
      <c r="C98" s="61" t="s">
        <v>55</v>
      </c>
      <c r="D98" s="34" t="s">
        <v>183</v>
      </c>
      <c r="E98" s="1" t="s">
        <v>15</v>
      </c>
      <c r="F98" s="22">
        <v>204.219234</v>
      </c>
      <c r="G98" s="23">
        <f>+' Ruko 2 Lantai Kombinasi'!G98</f>
        <v>18000</v>
      </c>
      <c r="H98" s="23">
        <f t="shared" si="2"/>
        <v>3675946.2119999998</v>
      </c>
    </row>
    <row r="99" spans="2:8" ht="15.6" x14ac:dyDescent="0.3">
      <c r="B99" s="1">
        <v>2</v>
      </c>
      <c r="C99" s="61" t="s">
        <v>56</v>
      </c>
      <c r="D99" s="34" t="s">
        <v>184</v>
      </c>
      <c r="E99" s="1" t="s">
        <v>15</v>
      </c>
      <c r="F99" s="22">
        <v>83.652420000000006</v>
      </c>
      <c r="G99" s="23">
        <f>+' Ruko 2 Lantai Kombinasi'!G99</f>
        <v>27000</v>
      </c>
      <c r="H99" s="23">
        <f t="shared" si="2"/>
        <v>2258615.3400000003</v>
      </c>
    </row>
    <row r="100" spans="2:8" ht="15.6" x14ac:dyDescent="0.3">
      <c r="B100" s="1">
        <v>3</v>
      </c>
      <c r="C100" s="61" t="s">
        <v>57</v>
      </c>
      <c r="D100" s="34" t="s">
        <v>183</v>
      </c>
      <c r="E100" s="1" t="s">
        <v>15</v>
      </c>
      <c r="F100" s="22">
        <v>114.67768973049999</v>
      </c>
      <c r="G100" s="23">
        <f>+' Ruko 2 Lantai Kombinasi'!G100</f>
        <v>18000</v>
      </c>
      <c r="H100" s="23">
        <f t="shared" si="2"/>
        <v>2064198.4151489998</v>
      </c>
    </row>
    <row r="101" spans="2:8" ht="15.6" x14ac:dyDescent="0.3">
      <c r="B101" s="1">
        <v>4</v>
      </c>
      <c r="C101" s="61" t="s">
        <v>117</v>
      </c>
      <c r="D101" s="31"/>
      <c r="E101" s="1" t="s">
        <v>9</v>
      </c>
      <c r="F101" s="22">
        <v>5</v>
      </c>
      <c r="G101" s="23">
        <f>+' Ruko 2 Lantai Kombinasi'!G101</f>
        <v>27000</v>
      </c>
      <c r="H101" s="23">
        <f t="shared" si="2"/>
        <v>135000</v>
      </c>
    </row>
    <row r="102" spans="2:8" ht="15.6" x14ac:dyDescent="0.3">
      <c r="B102" s="1">
        <v>5</v>
      </c>
      <c r="C102" s="61" t="s">
        <v>221</v>
      </c>
      <c r="D102" s="34"/>
      <c r="E102" s="1" t="s">
        <v>15</v>
      </c>
      <c r="F102" s="22">
        <v>47.316749999999999</v>
      </c>
      <c r="G102" s="23">
        <f>+' Ruko 2 Lantai Kombinasi'!G102</f>
        <v>27000</v>
      </c>
      <c r="H102" s="23">
        <f t="shared" si="2"/>
        <v>1277552.25</v>
      </c>
    </row>
    <row r="103" spans="2:8" ht="15.6" x14ac:dyDescent="0.3">
      <c r="B103" s="1"/>
      <c r="C103" s="61"/>
      <c r="D103" s="31"/>
      <c r="E103" s="1"/>
      <c r="F103" s="22"/>
      <c r="G103" s="46"/>
      <c r="H103" s="23">
        <f t="shared" si="2"/>
        <v>0</v>
      </c>
    </row>
    <row r="104" spans="2:8" ht="15.6" x14ac:dyDescent="0.3">
      <c r="B104" s="10" t="s">
        <v>58</v>
      </c>
      <c r="C104" s="64" t="s">
        <v>59</v>
      </c>
      <c r="D104" s="31"/>
      <c r="E104" s="1"/>
      <c r="F104" s="22"/>
      <c r="G104" s="46"/>
      <c r="H104" s="23">
        <f t="shared" si="2"/>
        <v>0</v>
      </c>
    </row>
    <row r="105" spans="2:8" ht="15.6" x14ac:dyDescent="0.3">
      <c r="B105" s="1">
        <v>1</v>
      </c>
      <c r="C105" s="61" t="s">
        <v>118</v>
      </c>
      <c r="D105" s="31"/>
      <c r="E105" s="1"/>
      <c r="F105" s="22"/>
      <c r="G105" s="46"/>
      <c r="H105" s="23">
        <f t="shared" si="2"/>
        <v>0</v>
      </c>
    </row>
    <row r="106" spans="2:8" ht="15.6" x14ac:dyDescent="0.3">
      <c r="B106" s="45" t="s">
        <v>14</v>
      </c>
      <c r="C106" s="61" t="s">
        <v>119</v>
      </c>
      <c r="D106" s="31" t="s">
        <v>170</v>
      </c>
      <c r="E106" s="1" t="s">
        <v>50</v>
      </c>
      <c r="F106" s="22">
        <v>2</v>
      </c>
      <c r="G106" s="23">
        <f>+' Ruko 2 Lantai Kombinasi'!G106</f>
        <v>1783375.0000000002</v>
      </c>
      <c r="H106" s="23">
        <f>F106*G106</f>
        <v>3566750.0000000005</v>
      </c>
    </row>
    <row r="107" spans="2:8" ht="15.6" x14ac:dyDescent="0.3">
      <c r="B107" s="45" t="s">
        <v>14</v>
      </c>
      <c r="C107" s="61" t="s">
        <v>60</v>
      </c>
      <c r="D107" s="31" t="s">
        <v>171</v>
      </c>
      <c r="E107" s="1" t="s">
        <v>50</v>
      </c>
      <c r="F107" s="22">
        <v>2</v>
      </c>
      <c r="G107" s="23">
        <f>+' Ruko 2 Lantai Kombinasi'!G107</f>
        <v>627000</v>
      </c>
      <c r="H107" s="23">
        <f t="shared" ref="H107:H125" si="4">F107*G107</f>
        <v>1254000</v>
      </c>
    </row>
    <row r="108" spans="2:8" ht="15.6" x14ac:dyDescent="0.3">
      <c r="B108" s="45" t="s">
        <v>14</v>
      </c>
      <c r="C108" s="61" t="s">
        <v>120</v>
      </c>
      <c r="D108" s="31" t="s">
        <v>264</v>
      </c>
      <c r="E108" s="1" t="s">
        <v>50</v>
      </c>
      <c r="F108" s="22">
        <v>2</v>
      </c>
      <c r="G108" s="23">
        <f>+' Ruko 2 Lantai Kombinasi'!G108</f>
        <v>978697.50000000012</v>
      </c>
      <c r="H108" s="23">
        <f t="shared" si="4"/>
        <v>1957395.0000000002</v>
      </c>
    </row>
    <row r="109" spans="2:8" ht="15.6" x14ac:dyDescent="0.3">
      <c r="B109" s="45"/>
      <c r="C109" s="61"/>
      <c r="D109" s="31" t="s">
        <v>172</v>
      </c>
      <c r="E109" s="1"/>
      <c r="F109" s="22"/>
      <c r="G109" s="23"/>
      <c r="H109" s="23">
        <f t="shared" si="4"/>
        <v>0</v>
      </c>
    </row>
    <row r="110" spans="2:8" ht="15.6" x14ac:dyDescent="0.3">
      <c r="B110" s="45"/>
      <c r="C110" s="61"/>
      <c r="D110" s="31" t="s">
        <v>173</v>
      </c>
      <c r="E110" s="1"/>
      <c r="F110" s="22"/>
      <c r="G110" s="23"/>
      <c r="H110" s="23">
        <f t="shared" si="4"/>
        <v>0</v>
      </c>
    </row>
    <row r="111" spans="2:8" ht="15.6" x14ac:dyDescent="0.3">
      <c r="B111" s="45"/>
      <c r="C111" s="61"/>
      <c r="D111" s="31" t="s">
        <v>174</v>
      </c>
      <c r="E111" s="1"/>
      <c r="F111" s="22"/>
      <c r="G111" s="23"/>
      <c r="H111" s="23">
        <f t="shared" si="4"/>
        <v>0</v>
      </c>
    </row>
    <row r="112" spans="2:8" ht="15.6" x14ac:dyDescent="0.3">
      <c r="B112" s="45"/>
      <c r="C112" s="61"/>
      <c r="D112" s="31" t="s">
        <v>175</v>
      </c>
      <c r="E112" s="1"/>
      <c r="F112" s="22"/>
      <c r="G112" s="23"/>
      <c r="H112" s="23">
        <f t="shared" si="4"/>
        <v>0</v>
      </c>
    </row>
    <row r="113" spans="2:8" ht="15.6" x14ac:dyDescent="0.3">
      <c r="B113" s="45" t="s">
        <v>14</v>
      </c>
      <c r="C113" s="61" t="s">
        <v>121</v>
      </c>
      <c r="D113" s="31" t="s">
        <v>176</v>
      </c>
      <c r="E113" s="1" t="s">
        <v>50</v>
      </c>
      <c r="F113" s="22">
        <v>2</v>
      </c>
      <c r="G113" s="23">
        <f>+' Ruko 2 Lantai Kombinasi'!G113</f>
        <v>145200</v>
      </c>
      <c r="H113" s="23">
        <f t="shared" si="4"/>
        <v>290400</v>
      </c>
    </row>
    <row r="114" spans="2:8" ht="15.6" x14ac:dyDescent="0.3">
      <c r="B114" s="45">
        <v>3</v>
      </c>
      <c r="C114" s="61" t="s">
        <v>61</v>
      </c>
      <c r="D114" s="31" t="s">
        <v>177</v>
      </c>
      <c r="E114" s="1" t="s">
        <v>50</v>
      </c>
      <c r="F114" s="22">
        <v>2</v>
      </c>
      <c r="G114" s="23">
        <f>+' Ruko 2 Lantai Kombinasi'!G114</f>
        <v>212300.00000000003</v>
      </c>
      <c r="H114" s="23">
        <f t="shared" si="4"/>
        <v>424600.00000000006</v>
      </c>
    </row>
    <row r="115" spans="2:8" ht="15.6" x14ac:dyDescent="0.3">
      <c r="B115" s="45">
        <v>4</v>
      </c>
      <c r="C115" s="61" t="s">
        <v>62</v>
      </c>
      <c r="D115" s="31" t="s">
        <v>178</v>
      </c>
      <c r="E115" s="1" t="s">
        <v>50</v>
      </c>
      <c r="F115" s="22">
        <v>4</v>
      </c>
      <c r="G115" s="23">
        <f>+' Ruko 2 Lantai Kombinasi'!G115</f>
        <v>173250</v>
      </c>
      <c r="H115" s="23">
        <f t="shared" si="4"/>
        <v>693000</v>
      </c>
    </row>
    <row r="116" spans="2:8" ht="15.6" x14ac:dyDescent="0.3">
      <c r="B116" s="1">
        <v>6</v>
      </c>
      <c r="C116" s="61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1" t="s">
        <v>64</v>
      </c>
      <c r="D117" s="31" t="s">
        <v>179</v>
      </c>
      <c r="E117" s="1" t="s">
        <v>9</v>
      </c>
      <c r="F117" s="22">
        <v>33.973993199999995</v>
      </c>
      <c r="G117" s="23">
        <f>+' Ruko 2 Lantai Kombinasi'!G117</f>
        <v>29000</v>
      </c>
      <c r="H117" s="23">
        <f t="shared" si="4"/>
        <v>985245.80279999983</v>
      </c>
    </row>
    <row r="118" spans="2:8" ht="15.6" x14ac:dyDescent="0.3">
      <c r="B118" s="45">
        <v>7</v>
      </c>
      <c r="C118" s="61" t="s">
        <v>65</v>
      </c>
      <c r="D118" s="31"/>
      <c r="E118" s="1"/>
      <c r="F118" s="22"/>
      <c r="G118" s="23"/>
      <c r="H118" s="23">
        <f t="shared" si="4"/>
        <v>0</v>
      </c>
    </row>
    <row r="119" spans="2:8" ht="15.6" x14ac:dyDescent="0.3">
      <c r="B119" s="45" t="s">
        <v>14</v>
      </c>
      <c r="C119" s="61" t="s">
        <v>66</v>
      </c>
      <c r="D119" s="60" t="s">
        <v>180</v>
      </c>
      <c r="E119" s="1" t="s">
        <v>9</v>
      </c>
      <c r="F119" s="22">
        <v>1.3704800000000001</v>
      </c>
      <c r="G119" s="23">
        <f>+' Ruko 2 Lantai Kombinasi'!G119</f>
        <v>31500</v>
      </c>
      <c r="H119" s="23">
        <f t="shared" si="4"/>
        <v>43170.12</v>
      </c>
    </row>
    <row r="120" spans="2:8" ht="15.6" x14ac:dyDescent="0.3">
      <c r="B120" s="45" t="s">
        <v>14</v>
      </c>
      <c r="C120" s="61" t="s">
        <v>122</v>
      </c>
      <c r="D120" s="60" t="s">
        <v>180</v>
      </c>
      <c r="E120" s="1" t="s">
        <v>9</v>
      </c>
      <c r="F120" s="22">
        <v>12.662528</v>
      </c>
      <c r="G120" s="23">
        <f>+' Ruko 2 Lantai Kombinasi'!G120</f>
        <v>34000</v>
      </c>
      <c r="H120" s="23">
        <f t="shared" si="4"/>
        <v>430525.95199999999</v>
      </c>
    </row>
    <row r="121" spans="2:8" ht="15.6" x14ac:dyDescent="0.3">
      <c r="B121" s="45" t="s">
        <v>14</v>
      </c>
      <c r="C121" s="61" t="s">
        <v>67</v>
      </c>
      <c r="D121" s="60" t="s">
        <v>180</v>
      </c>
      <c r="E121" s="1" t="s">
        <v>9</v>
      </c>
      <c r="F121" s="22">
        <v>64.19353439999999</v>
      </c>
      <c r="G121" s="23">
        <f>+' Ruko 2 Lantai Kombinasi'!G121</f>
        <v>60000</v>
      </c>
      <c r="H121" s="23">
        <f t="shared" si="4"/>
        <v>3851612.0639999993</v>
      </c>
    </row>
    <row r="122" spans="2:8" ht="15.6" x14ac:dyDescent="0.3">
      <c r="B122" s="45" t="s">
        <v>14</v>
      </c>
      <c r="C122" s="61" t="s">
        <v>68</v>
      </c>
      <c r="D122" s="60" t="s">
        <v>180</v>
      </c>
      <c r="E122" s="1" t="s">
        <v>9</v>
      </c>
      <c r="F122" s="22">
        <v>28.3</v>
      </c>
      <c r="G122" s="23">
        <f>+' Ruko 2 Lantai Kombinasi'!G122</f>
        <v>80000</v>
      </c>
      <c r="H122" s="23">
        <f t="shared" si="4"/>
        <v>2264000</v>
      </c>
    </row>
    <row r="123" spans="2:8" x14ac:dyDescent="0.25">
      <c r="B123" s="45" t="s">
        <v>14</v>
      </c>
      <c r="C123" s="61" t="s">
        <v>123</v>
      </c>
      <c r="D123" s="31" t="s">
        <v>181</v>
      </c>
      <c r="E123" s="1" t="s">
        <v>50</v>
      </c>
      <c r="F123" s="22">
        <v>1</v>
      </c>
      <c r="G123" s="23">
        <f>+' Ruko 2 Lantai Kombinasi'!G123</f>
        <v>186000</v>
      </c>
      <c r="H123" s="23">
        <f t="shared" si="4"/>
        <v>186000</v>
      </c>
    </row>
    <row r="124" spans="2:8" ht="15.6" x14ac:dyDescent="0.3">
      <c r="B124" s="45" t="s">
        <v>14</v>
      </c>
      <c r="C124" s="61" t="s">
        <v>69</v>
      </c>
      <c r="D124" s="31" t="s">
        <v>182</v>
      </c>
      <c r="E124" s="1" t="s">
        <v>50</v>
      </c>
      <c r="F124" s="22">
        <v>3</v>
      </c>
      <c r="G124" s="23">
        <f>+' Ruko 2 Lantai Kombinasi'!G124</f>
        <v>221000</v>
      </c>
      <c r="H124" s="23">
        <f t="shared" si="4"/>
        <v>663000</v>
      </c>
    </row>
    <row r="125" spans="2:8" ht="15.6" x14ac:dyDescent="0.3">
      <c r="B125" s="45" t="s">
        <v>14</v>
      </c>
      <c r="C125" s="61" t="s">
        <v>229</v>
      </c>
      <c r="D125" s="31" t="s">
        <v>250</v>
      </c>
      <c r="E125" s="1" t="s">
        <v>50</v>
      </c>
      <c r="F125" s="22">
        <v>1</v>
      </c>
      <c r="G125" s="23">
        <f>+' Ruko 2 Lantai Kombinasi'!G125</f>
        <v>350000</v>
      </c>
      <c r="H125" s="23">
        <f t="shared" si="4"/>
        <v>350000</v>
      </c>
    </row>
    <row r="126" spans="2:8" ht="15.6" x14ac:dyDescent="0.3">
      <c r="B126" s="1"/>
      <c r="C126" s="61"/>
      <c r="D126" s="31"/>
      <c r="E126" s="1"/>
      <c r="F126" s="22"/>
      <c r="G126" s="23"/>
      <c r="H126" s="23">
        <f t="shared" si="2"/>
        <v>0</v>
      </c>
    </row>
    <row r="127" spans="2:8" ht="15.6" x14ac:dyDescent="0.3">
      <c r="B127" s="10" t="s">
        <v>70</v>
      </c>
      <c r="C127" s="64" t="s">
        <v>71</v>
      </c>
      <c r="D127" s="31"/>
      <c r="E127" s="1"/>
      <c r="F127" s="22"/>
      <c r="G127" s="23"/>
      <c r="H127" s="23">
        <f t="shared" si="2"/>
        <v>0</v>
      </c>
    </row>
    <row r="128" spans="2:8" ht="15.6" x14ac:dyDescent="0.3">
      <c r="B128" s="1"/>
      <c r="C128" s="61"/>
      <c r="D128" s="31"/>
      <c r="E128" s="1"/>
      <c r="F128" s="22"/>
      <c r="G128" s="23"/>
      <c r="H128" s="23">
        <f t="shared" si="2"/>
        <v>0</v>
      </c>
    </row>
    <row r="129" spans="1:8" ht="27.75" customHeight="1" x14ac:dyDescent="0.3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f>+' Ruko 2 Lantai Kombinasi'!G129</f>
        <v>200000</v>
      </c>
      <c r="H129" s="23">
        <f>F129*G129</f>
        <v>5400000</v>
      </c>
    </row>
    <row r="130" spans="1:8" ht="27.6" x14ac:dyDescent="0.3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f>+' Ruko 2 Lantai Kombinasi'!G130</f>
        <v>327983.0736</v>
      </c>
      <c r="H130" s="23">
        <f t="shared" ref="H130:H145" si="5">F130*G130</f>
        <v>655966.14720000001</v>
      </c>
    </row>
    <row r="131" spans="1:8" ht="27.6" x14ac:dyDescent="0.3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f>+' Ruko 2 Lantai Kombinasi'!G131</f>
        <v>183182.85439999998</v>
      </c>
      <c r="H131" s="23">
        <f t="shared" si="5"/>
        <v>1465462.8351999999</v>
      </c>
    </row>
    <row r="132" spans="1:8" ht="15.6" x14ac:dyDescent="0.3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f>+' Ruko 2 Lantai Kombinasi'!G132</f>
        <v>234533.89439999999</v>
      </c>
      <c r="H132" s="23">
        <f t="shared" si="5"/>
        <v>234533.89439999999</v>
      </c>
    </row>
    <row r="133" spans="1:8" ht="15.6" x14ac:dyDescent="0.3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f>+' Ruko 2 Lantai Kombinasi'!G133</f>
        <v>183182.85439999998</v>
      </c>
      <c r="H133" s="23">
        <f t="shared" si="5"/>
        <v>366365.70879999996</v>
      </c>
    </row>
    <row r="134" spans="1:8" ht="27.6" x14ac:dyDescent="0.3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f>+' Ruko 2 Lantai Kombinasi'!G134</f>
        <v>183182.85439999998</v>
      </c>
      <c r="H134" s="23">
        <f t="shared" si="5"/>
        <v>366365.70879999996</v>
      </c>
    </row>
    <row r="135" spans="1:8" ht="15.6" x14ac:dyDescent="0.3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f>+' Ruko 2 Lantai Kombinasi'!G135</f>
        <v>20338.240000000002</v>
      </c>
      <c r="H135" s="23">
        <f t="shared" si="5"/>
        <v>40676.480000000003</v>
      </c>
    </row>
    <row r="136" spans="1:8" ht="15.6" x14ac:dyDescent="0.3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f>+' Ruko 2 Lantai Kombinasi'!G136</f>
        <v>28354.560000000001</v>
      </c>
      <c r="H136" s="23">
        <f t="shared" si="5"/>
        <v>113418.24000000001</v>
      </c>
    </row>
    <row r="137" spans="1:8" ht="15.6" x14ac:dyDescent="0.3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f>+' Ruko 2 Lantai Kombinasi'!G137</f>
        <v>22008.48</v>
      </c>
      <c r="H137" s="23">
        <f t="shared" si="5"/>
        <v>44016.959999999999</v>
      </c>
    </row>
    <row r="138" spans="1:8" ht="15.6" x14ac:dyDescent="0.3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f>+' Ruko 2 Lantai Kombinasi'!G138</f>
        <v>27019.200000000001</v>
      </c>
      <c r="H138" s="23">
        <f t="shared" si="5"/>
        <v>216153.60000000001</v>
      </c>
    </row>
    <row r="139" spans="1:8" ht="15.6" x14ac:dyDescent="0.3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f>+' Ruko 2 Lantai Kombinasi'!G139</f>
        <v>42567.200000000004</v>
      </c>
      <c r="H139" s="23">
        <f t="shared" si="5"/>
        <v>85134.400000000009</v>
      </c>
    </row>
    <row r="140" spans="1:8" ht="15.6" x14ac:dyDescent="0.3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f>+' Ruko 2 Lantai Kombinasi'!G140</f>
        <v>175000</v>
      </c>
      <c r="H140" s="23">
        <f t="shared" si="5"/>
        <v>175000</v>
      </c>
    </row>
    <row r="141" spans="1:8" ht="15.6" x14ac:dyDescent="0.3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f>+' Ruko 2 Lantai Kombinasi'!G141</f>
        <v>1500000</v>
      </c>
      <c r="H141" s="23">
        <f t="shared" si="5"/>
        <v>3000000</v>
      </c>
    </row>
    <row r="142" spans="1:8" ht="15.6" x14ac:dyDescent="0.3">
      <c r="A142" s="77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f>+' Ruko 2 Lantai Kombinasi'!G142</f>
        <v>1100000</v>
      </c>
      <c r="H142" s="23">
        <f t="shared" si="5"/>
        <v>2200000</v>
      </c>
    </row>
    <row r="143" spans="1:8" ht="15.6" x14ac:dyDescent="0.3">
      <c r="A143" s="77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f>+' Ruko 2 Lantai Kombinasi'!G143</f>
        <v>364000</v>
      </c>
      <c r="H143" s="23">
        <f t="shared" si="5"/>
        <v>364000</v>
      </c>
    </row>
    <row r="144" spans="1:8" ht="15.6" x14ac:dyDescent="0.3">
      <c r="A144" s="77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f>+' Ruko 2 Lantai Kombinasi'!G144</f>
        <v>3000000</v>
      </c>
      <c r="H144" s="23">
        <f t="shared" si="5"/>
        <v>6000000</v>
      </c>
    </row>
    <row r="145" spans="1:8" ht="15.6" x14ac:dyDescent="0.3">
      <c r="A145" s="77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f>+' Ruko 2 Lantai Kombinasi'!G145</f>
        <v>2000000</v>
      </c>
      <c r="H145" s="23">
        <f t="shared" si="5"/>
        <v>4000000</v>
      </c>
    </row>
    <row r="146" spans="1:8" ht="15.6" x14ac:dyDescent="0.3">
      <c r="A146" s="77"/>
      <c r="B146" s="1"/>
      <c r="C146" s="61"/>
      <c r="D146" s="31"/>
      <c r="E146" s="1"/>
      <c r="F146" s="22"/>
      <c r="G146" s="23"/>
      <c r="H146" s="23">
        <f t="shared" si="2"/>
        <v>0</v>
      </c>
    </row>
    <row r="147" spans="1:8" ht="15.6" x14ac:dyDescent="0.3">
      <c r="A147" s="77"/>
      <c r="B147" s="10" t="s">
        <v>81</v>
      </c>
      <c r="C147" s="64" t="s">
        <v>82</v>
      </c>
      <c r="D147" s="31"/>
      <c r="E147" s="1"/>
      <c r="F147" s="22"/>
      <c r="G147" s="23"/>
      <c r="H147" s="23">
        <f t="shared" si="2"/>
        <v>0</v>
      </c>
    </row>
    <row r="148" spans="1:8" ht="15.6" x14ac:dyDescent="0.3">
      <c r="A148" s="77"/>
      <c r="B148" s="1">
        <v>1</v>
      </c>
      <c r="C148" s="61" t="s">
        <v>83</v>
      </c>
      <c r="D148" s="31" t="s">
        <v>164</v>
      </c>
      <c r="E148" s="1" t="s">
        <v>47</v>
      </c>
      <c r="F148" s="22">
        <v>1</v>
      </c>
      <c r="G148" s="23">
        <f>+' Ruko 2 Lantai Kombinasi'!G148</f>
        <v>2823600</v>
      </c>
      <c r="H148" s="23">
        <f t="shared" si="2"/>
        <v>2823600</v>
      </c>
    </row>
    <row r="149" spans="1:8" ht="15.6" x14ac:dyDescent="0.3">
      <c r="A149" s="77"/>
      <c r="B149" s="1">
        <v>2</v>
      </c>
      <c r="C149" s="61" t="s">
        <v>84</v>
      </c>
      <c r="D149" s="31" t="s">
        <v>165</v>
      </c>
      <c r="E149" s="1" t="s">
        <v>47</v>
      </c>
      <c r="F149" s="22">
        <v>1</v>
      </c>
      <c r="G149" s="23">
        <f>+' Ruko 2 Lantai Kombinasi'!G149</f>
        <v>1933880</v>
      </c>
      <c r="H149" s="23">
        <f t="shared" si="2"/>
        <v>1933880</v>
      </c>
    </row>
    <row r="150" spans="1:8" ht="15.6" x14ac:dyDescent="0.3">
      <c r="A150" s="77"/>
      <c r="B150" s="1">
        <v>3</v>
      </c>
      <c r="C150" s="24" t="s">
        <v>266</v>
      </c>
      <c r="D150" s="31" t="s">
        <v>267</v>
      </c>
      <c r="E150" s="1" t="s">
        <v>9</v>
      </c>
      <c r="F150" s="22">
        <v>14.7616101</v>
      </c>
      <c r="G150" s="23">
        <f>+' Ruko 2 Lantai Kombinasi'!G150</f>
        <v>650000</v>
      </c>
      <c r="H150" s="23">
        <f t="shared" ref="H150:H159" si="6">F150*G150</f>
        <v>9595046.5649999995</v>
      </c>
    </row>
    <row r="151" spans="1:8" ht="15.6" x14ac:dyDescent="0.3">
      <c r="A151" s="77"/>
      <c r="B151" s="1">
        <v>4</v>
      </c>
      <c r="C151" s="61" t="s">
        <v>44</v>
      </c>
      <c r="D151" s="52" t="s">
        <v>201</v>
      </c>
      <c r="E151" s="1" t="s">
        <v>15</v>
      </c>
      <c r="F151" s="22">
        <v>28.34</v>
      </c>
      <c r="G151" s="23">
        <f>+' Ruko 2 Lantai Kombinasi'!G151</f>
        <v>65000</v>
      </c>
      <c r="H151" s="23">
        <f t="shared" si="6"/>
        <v>1842100</v>
      </c>
    </row>
    <row r="152" spans="1:8" ht="15.6" x14ac:dyDescent="0.3">
      <c r="A152" s="77"/>
      <c r="B152" s="1">
        <v>5</v>
      </c>
      <c r="C152" s="61" t="s">
        <v>137</v>
      </c>
      <c r="D152" s="52" t="s">
        <v>202</v>
      </c>
      <c r="E152" s="1" t="s">
        <v>15</v>
      </c>
      <c r="F152" s="22">
        <v>8.31</v>
      </c>
      <c r="G152" s="23">
        <f>+' Ruko 2 Lantai Kombinasi'!G152</f>
        <v>55000</v>
      </c>
      <c r="H152" s="23">
        <f t="shared" si="6"/>
        <v>457050</v>
      </c>
    </row>
    <row r="153" spans="1:8" ht="15.6" x14ac:dyDescent="0.3">
      <c r="A153" s="4"/>
      <c r="B153" s="1">
        <v>6</v>
      </c>
      <c r="C153" s="31" t="s">
        <v>262</v>
      </c>
      <c r="D153" s="31" t="s">
        <v>166</v>
      </c>
      <c r="E153" s="32" t="s">
        <v>47</v>
      </c>
      <c r="F153" s="38">
        <v>2</v>
      </c>
      <c r="G153" s="23">
        <f>+' Ruko 2 Lantai Kombinasi'!G153</f>
        <v>600000</v>
      </c>
      <c r="H153" s="23">
        <f t="shared" si="6"/>
        <v>1200000</v>
      </c>
    </row>
    <row r="154" spans="1:8" ht="15.6" x14ac:dyDescent="0.3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f>+' Ruko 2 Lantai Kombinasi'!G154</f>
        <v>30250.000000000004</v>
      </c>
      <c r="H154" s="23">
        <f t="shared" si="6"/>
        <v>1342192.5</v>
      </c>
    </row>
    <row r="155" spans="1:8" ht="15.6" x14ac:dyDescent="0.3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f>+' Ruko 2 Lantai Kombinasi'!G155</f>
        <v>3500000</v>
      </c>
      <c r="H155" s="23">
        <f t="shared" si="6"/>
        <v>3500000</v>
      </c>
    </row>
    <row r="156" spans="1:8" ht="15.6" x14ac:dyDescent="0.3">
      <c r="A156" s="4"/>
      <c r="B156" s="32">
        <v>9</v>
      </c>
      <c r="C156" s="31" t="s">
        <v>133</v>
      </c>
      <c r="D156" s="34" t="s">
        <v>249</v>
      </c>
      <c r="E156" s="32" t="s">
        <v>47</v>
      </c>
      <c r="F156" s="38">
        <v>1</v>
      </c>
      <c r="G156" s="23">
        <f>+' Ruko 2 Lantai Kombinasi'!G156</f>
        <v>3500000</v>
      </c>
      <c r="H156" s="23">
        <f t="shared" si="6"/>
        <v>3500000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f>+' Ruko 2 Lantai Kombinasi'!G157</f>
        <v>65000</v>
      </c>
      <c r="H157" s="23">
        <f t="shared" si="6"/>
        <v>284050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f>+' Ruko 2 Lantai Kombinasi'!G158</f>
        <v>192500.00000000003</v>
      </c>
      <c r="H158" s="23">
        <f t="shared" si="6"/>
        <v>548625.00000000012</v>
      </c>
    </row>
    <row r="159" spans="1:8" ht="30" x14ac:dyDescent="0.25">
      <c r="A159" s="4"/>
      <c r="B159" s="32">
        <v>12</v>
      </c>
      <c r="C159" s="31" t="s">
        <v>260</v>
      </c>
      <c r="D159" s="34" t="s">
        <v>261</v>
      </c>
      <c r="E159" s="32" t="s">
        <v>265</v>
      </c>
      <c r="F159" s="38">
        <v>1</v>
      </c>
      <c r="G159" s="23">
        <f>+' Ruko 2 Lantai Kombinasi'!G159</f>
        <v>4000000</v>
      </c>
      <c r="H159" s="23">
        <f t="shared" si="6"/>
        <v>4000000</v>
      </c>
    </row>
    <row r="160" spans="1:8" x14ac:dyDescent="0.25">
      <c r="B160" s="33"/>
      <c r="C160" s="142"/>
      <c r="D160" s="69"/>
      <c r="E160" s="33"/>
      <c r="F160" s="33"/>
      <c r="G160" s="23"/>
      <c r="H160" s="23"/>
    </row>
    <row r="161" spans="2:8" x14ac:dyDescent="0.25">
      <c r="B161" s="35"/>
      <c r="C161" s="143"/>
      <c r="D161" s="34"/>
      <c r="E161" s="40"/>
      <c r="F161" s="48"/>
      <c r="G161" s="37" t="s">
        <v>187</v>
      </c>
      <c r="H161" s="39">
        <f>SUM(H7:H159)</f>
        <v>358044703.59441274</v>
      </c>
    </row>
    <row r="162" spans="2:8" x14ac:dyDescent="0.25">
      <c r="B162" s="35"/>
      <c r="C162" s="143"/>
      <c r="D162" s="34"/>
      <c r="E162" s="40"/>
      <c r="F162" s="48"/>
      <c r="G162" s="37" t="s">
        <v>188</v>
      </c>
      <c r="H162" s="39">
        <f>ROUNDDOWN(H161,-5)</f>
        <v>358000000</v>
      </c>
    </row>
    <row r="163" spans="2:8" x14ac:dyDescent="0.25">
      <c r="B163" s="35"/>
      <c r="C163" s="143"/>
      <c r="D163" s="34"/>
      <c r="E163" s="40"/>
      <c r="F163" s="48"/>
      <c r="G163" s="37" t="s">
        <v>141</v>
      </c>
      <c r="H163" s="39">
        <f>H162</f>
        <v>358000000</v>
      </c>
    </row>
    <row r="164" spans="2:8" x14ac:dyDescent="0.25">
      <c r="B164" s="35"/>
      <c r="C164" s="143"/>
      <c r="D164" s="34"/>
      <c r="E164" s="40"/>
      <c r="F164" s="48"/>
      <c r="G164" s="37" t="s">
        <v>189</v>
      </c>
      <c r="H164" s="39">
        <f>H163*0.1</f>
        <v>35800000</v>
      </c>
    </row>
    <row r="165" spans="2:8" x14ac:dyDescent="0.25">
      <c r="B165" s="35"/>
      <c r="C165" s="143"/>
      <c r="D165" s="34"/>
      <c r="E165" s="40"/>
      <c r="F165" s="48"/>
      <c r="G165" s="37" t="s">
        <v>190</v>
      </c>
      <c r="H165" s="39">
        <f>H163+H164</f>
        <v>393800000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view="pageBreakPreview" topLeftCell="B148" zoomScale="70" zoomScaleNormal="70" zoomScaleSheetLayoutView="70" workbookViewId="0">
      <pane xSplit="2" topLeftCell="H1" activePane="topRight" state="frozen"/>
      <selection activeCell="B1" sqref="B1"/>
      <selection pane="topRight" activeCell="Q161" sqref="Q161"/>
    </sheetView>
  </sheetViews>
  <sheetFormatPr defaultColWidth="9.140625" defaultRowHeight="15" x14ac:dyDescent="0.25"/>
  <cols>
    <col min="1" max="1" width="5" style="75" customWidth="1"/>
    <col min="2" max="2" width="9.140625" style="73"/>
    <col min="3" max="3" width="51" style="73" bestFit="1" customWidth="1"/>
    <col min="4" max="4" width="80.5703125" style="73" customWidth="1"/>
    <col min="5" max="5" width="9.140625" style="86"/>
    <col min="6" max="6" width="16" style="73" customWidth="1"/>
    <col min="7" max="7" width="17.140625" style="73" customWidth="1"/>
    <col min="8" max="8" width="13.28515625" style="73" customWidth="1"/>
    <col min="9" max="9" width="16" style="73" customWidth="1"/>
    <col min="10" max="10" width="24" style="74" bestFit="1" customWidth="1"/>
    <col min="11" max="16384" width="9.140625" style="75"/>
  </cols>
  <sheetData>
    <row r="1" spans="2:10" thickBot="1" x14ac:dyDescent="0.35"/>
    <row r="2" spans="2:10" ht="17.45" x14ac:dyDescent="0.3">
      <c r="B2" s="91" t="s">
        <v>0</v>
      </c>
      <c r="C2" s="92"/>
      <c r="D2" s="93"/>
      <c r="E2" s="94"/>
      <c r="F2" s="95"/>
      <c r="G2" s="95"/>
      <c r="H2" s="95"/>
      <c r="I2" s="95"/>
      <c r="J2" s="96"/>
    </row>
    <row r="3" spans="2:10" ht="15.6" x14ac:dyDescent="0.3">
      <c r="B3" s="97" t="s">
        <v>251</v>
      </c>
      <c r="C3" s="98"/>
      <c r="D3" s="99"/>
      <c r="E3" s="62"/>
      <c r="F3" s="101"/>
      <c r="G3" s="101"/>
      <c r="H3" s="100"/>
      <c r="I3" s="100"/>
      <c r="J3" s="102"/>
    </row>
    <row r="4" spans="2:10" ht="17.45" x14ac:dyDescent="0.3">
      <c r="B4" s="103" t="s">
        <v>1</v>
      </c>
      <c r="C4" s="98"/>
      <c r="D4" s="99"/>
      <c r="E4" s="62"/>
      <c r="F4" s="104"/>
      <c r="G4" s="104"/>
      <c r="H4" s="6"/>
      <c r="I4" s="100"/>
      <c r="J4" s="102"/>
    </row>
    <row r="5" spans="2:10" thickBot="1" x14ac:dyDescent="0.35">
      <c r="B5" s="105"/>
      <c r="C5" s="99"/>
      <c r="D5" s="99"/>
      <c r="E5" s="62"/>
      <c r="F5" s="58">
        <v>3</v>
      </c>
      <c r="G5" s="58">
        <v>1</v>
      </c>
      <c r="H5" s="6" t="s">
        <v>141</v>
      </c>
      <c r="I5" s="8"/>
      <c r="J5" s="102"/>
    </row>
    <row r="6" spans="2:10" ht="24" customHeight="1" thickTop="1" x14ac:dyDescent="0.25">
      <c r="B6" s="150" t="s">
        <v>2</v>
      </c>
      <c r="C6" s="153" t="s">
        <v>3</v>
      </c>
      <c r="D6" s="153" t="s">
        <v>146</v>
      </c>
      <c r="E6" s="156" t="s">
        <v>4</v>
      </c>
      <c r="F6" s="15" t="s">
        <v>147</v>
      </c>
      <c r="G6" s="15" t="s">
        <v>147</v>
      </c>
      <c r="H6" s="146" t="s">
        <v>147</v>
      </c>
      <c r="I6" s="17" t="s">
        <v>199</v>
      </c>
      <c r="J6" s="106" t="s">
        <v>144</v>
      </c>
    </row>
    <row r="7" spans="2:10" ht="24" customHeight="1" x14ac:dyDescent="0.25">
      <c r="B7" s="151"/>
      <c r="C7" s="154"/>
      <c r="D7" s="154"/>
      <c r="E7" s="157"/>
      <c r="F7" s="71" t="s">
        <v>232</v>
      </c>
      <c r="G7" s="71" t="s">
        <v>242</v>
      </c>
      <c r="H7" s="147" t="s">
        <v>143</v>
      </c>
      <c r="I7" s="18" t="s">
        <v>200</v>
      </c>
      <c r="J7" s="107" t="s">
        <v>199</v>
      </c>
    </row>
    <row r="8" spans="2:10" ht="24" customHeight="1" thickBot="1" x14ac:dyDescent="0.3">
      <c r="B8" s="152"/>
      <c r="C8" s="155"/>
      <c r="D8" s="155"/>
      <c r="E8" s="158"/>
      <c r="F8" s="16" t="s">
        <v>233</v>
      </c>
      <c r="G8" s="16" t="s">
        <v>263</v>
      </c>
      <c r="H8" s="11"/>
      <c r="I8" s="148"/>
      <c r="J8" s="108"/>
    </row>
    <row r="9" spans="2:10" ht="15.6" thickTop="1" x14ac:dyDescent="0.3">
      <c r="B9" s="109"/>
      <c r="C9" s="3"/>
      <c r="D9" s="3"/>
      <c r="E9" s="2"/>
      <c r="F9" s="5"/>
      <c r="G9" s="5"/>
      <c r="H9" s="5"/>
      <c r="I9" s="5"/>
      <c r="J9" s="110"/>
    </row>
    <row r="10" spans="2:10" ht="15.6" x14ac:dyDescent="0.3">
      <c r="B10" s="111" t="s">
        <v>6</v>
      </c>
      <c r="C10" s="20" t="s">
        <v>7</v>
      </c>
      <c r="D10" s="20"/>
      <c r="E10" s="1"/>
      <c r="F10" s="5"/>
      <c r="G10" s="5"/>
      <c r="H10" s="5"/>
      <c r="I10" s="5"/>
      <c r="J10" s="112"/>
    </row>
    <row r="11" spans="2:10" ht="15.6" x14ac:dyDescent="0.3">
      <c r="B11" s="113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>
        <f>+' Ruko 2 Lantai Kombinasi'!G9</f>
        <v>22000</v>
      </c>
      <c r="J11" s="112">
        <f>H11*I11</f>
        <v>3784000</v>
      </c>
    </row>
    <row r="12" spans="2:10" ht="15.6" x14ac:dyDescent="0.3">
      <c r="B12" s="113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>
        <f>+' Ruko 2 Lantai Kombinasi'!G10</f>
        <v>1500000</v>
      </c>
      <c r="J12" s="112">
        <f t="shared" ref="J12:J14" si="0">H12*I12</f>
        <v>6000000</v>
      </c>
    </row>
    <row r="13" spans="2:10" ht="15.6" x14ac:dyDescent="0.3">
      <c r="B13" s="113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>
        <f>+' Ruko 2 Lantai Kombinasi'!G11</f>
        <v>1000000</v>
      </c>
      <c r="J13" s="112">
        <f t="shared" si="0"/>
        <v>4000000</v>
      </c>
    </row>
    <row r="14" spans="2:10" ht="15.6" x14ac:dyDescent="0.3">
      <c r="B14" s="113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>
        <f>+' Ruko 2 Lantai Kombinasi'!G12</f>
        <v>850000</v>
      </c>
      <c r="J14" s="112">
        <f t="shared" si="0"/>
        <v>3400000</v>
      </c>
    </row>
    <row r="15" spans="2:10" ht="15.6" x14ac:dyDescent="0.3">
      <c r="B15" s="113">
        <v>5</v>
      </c>
      <c r="C15" s="21" t="s">
        <v>87</v>
      </c>
      <c r="D15" s="21"/>
      <c r="E15" s="1"/>
      <c r="F15" s="7"/>
      <c r="G15" s="7"/>
      <c r="H15" s="7"/>
      <c r="I15" s="46"/>
      <c r="J15" s="112"/>
    </row>
    <row r="16" spans="2:10" ht="15.6" x14ac:dyDescent="0.3">
      <c r="B16" s="114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>
        <f>+' Ruko 2 Lantai Kombinasi'!G14</f>
        <v>9900</v>
      </c>
      <c r="J16" s="112">
        <f t="shared" ref="J16" si="1">H16*I16</f>
        <v>4660128</v>
      </c>
    </row>
    <row r="17" spans="2:10" ht="6" customHeight="1" x14ac:dyDescent="0.3">
      <c r="B17" s="115"/>
      <c r="C17" s="24"/>
      <c r="D17" s="24"/>
      <c r="E17" s="1"/>
      <c r="F17" s="7"/>
      <c r="G17" s="7"/>
      <c r="H17" s="7"/>
      <c r="I17" s="46"/>
      <c r="J17" s="112"/>
    </row>
    <row r="18" spans="2:10" ht="15.6" x14ac:dyDescent="0.3">
      <c r="B18" s="116" t="s">
        <v>16</v>
      </c>
      <c r="C18" s="25" t="s">
        <v>17</v>
      </c>
      <c r="D18" s="25"/>
      <c r="E18" s="1"/>
      <c r="F18" s="7"/>
      <c r="G18" s="7"/>
      <c r="H18" s="7"/>
      <c r="I18" s="46"/>
      <c r="J18" s="112"/>
    </row>
    <row r="19" spans="2:10" ht="15.6" x14ac:dyDescent="0.3">
      <c r="B19" s="115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>
        <f>+' Ruko 2 Lantai Kombinasi'!G17</f>
        <v>50000</v>
      </c>
      <c r="J19" s="112">
        <f t="shared" ref="J19:J24" si="3">H19*I19</f>
        <v>1757389.9999999998</v>
      </c>
    </row>
    <row r="20" spans="2:10" ht="15.6" x14ac:dyDescent="0.3">
      <c r="B20" s="115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>
        <f>+' Ruko 2 Lantai Kombinasi'!G18</f>
        <v>27500</v>
      </c>
      <c r="J20" s="112">
        <f t="shared" si="3"/>
        <v>458740.85714285693</v>
      </c>
    </row>
    <row r="21" spans="2:10" ht="15.6" x14ac:dyDescent="0.3">
      <c r="B21" s="115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>
        <f>+' Ruko 2 Lantai Kombinasi'!G19</f>
        <v>27500</v>
      </c>
      <c r="J21" s="112">
        <f t="shared" si="3"/>
        <v>2154133.5749999997</v>
      </c>
    </row>
    <row r="22" spans="2:10" ht="15.6" x14ac:dyDescent="0.3">
      <c r="B22" s="115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>
        <f>+' Ruko 2 Lantai Kombinasi'!G20</f>
        <v>271921</v>
      </c>
      <c r="J22" s="112">
        <f t="shared" si="3"/>
        <v>0</v>
      </c>
    </row>
    <row r="23" spans="2:10" ht="15.6" x14ac:dyDescent="0.3">
      <c r="B23" s="115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>
        <f>+' Ruko 2 Lantai Kombinasi'!G21</f>
        <v>641202.34285714291</v>
      </c>
      <c r="J23" s="112">
        <f t="shared" si="3"/>
        <v>1346973.7616400002</v>
      </c>
    </row>
    <row r="24" spans="2:10" ht="15.6" x14ac:dyDescent="0.3">
      <c r="B24" s="115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>
        <f>+' Ruko 2 Lantai Kombinasi'!G22</f>
        <v>231000</v>
      </c>
      <c r="J24" s="112">
        <f t="shared" si="3"/>
        <v>0</v>
      </c>
    </row>
    <row r="25" spans="2:10" ht="5.25" customHeight="1" x14ac:dyDescent="0.3">
      <c r="B25" s="115"/>
      <c r="C25" s="24"/>
      <c r="D25" s="24"/>
      <c r="E25" s="1"/>
      <c r="F25" s="7"/>
      <c r="G25" s="7"/>
      <c r="H25" s="7"/>
      <c r="I25" s="7"/>
      <c r="J25" s="112"/>
    </row>
    <row r="26" spans="2:10" ht="15.6" x14ac:dyDescent="0.3">
      <c r="B26" s="116" t="s">
        <v>22</v>
      </c>
      <c r="C26" s="27" t="s">
        <v>23</v>
      </c>
      <c r="D26" s="27"/>
      <c r="E26" s="1"/>
      <c r="F26" s="7"/>
      <c r="G26" s="7"/>
      <c r="H26" s="7"/>
      <c r="I26" s="7"/>
      <c r="J26" s="112"/>
    </row>
    <row r="27" spans="2:10" ht="15.6" x14ac:dyDescent="0.3">
      <c r="B27" s="115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>
        <f>+' Ruko 2 Lantai Kombinasi'!G25</f>
        <v>37500</v>
      </c>
      <c r="J27" s="112">
        <f t="shared" ref="J27" si="4">H27*I27</f>
        <v>1087500</v>
      </c>
    </row>
    <row r="28" spans="2:10" ht="6" customHeight="1" x14ac:dyDescent="0.3">
      <c r="B28" s="115"/>
      <c r="C28" s="24"/>
      <c r="D28" s="24"/>
      <c r="E28" s="1"/>
      <c r="F28" s="7"/>
      <c r="G28" s="7"/>
      <c r="H28" s="7"/>
      <c r="I28" s="7"/>
      <c r="J28" s="112"/>
    </row>
    <row r="29" spans="2:10" ht="15.6" x14ac:dyDescent="0.3">
      <c r="B29" s="116" t="s">
        <v>25</v>
      </c>
      <c r="C29" s="27" t="s">
        <v>26</v>
      </c>
      <c r="D29" s="27"/>
      <c r="E29" s="1"/>
      <c r="F29" s="7"/>
      <c r="G29" s="7"/>
      <c r="H29" s="7"/>
      <c r="I29" s="7"/>
      <c r="J29" s="112"/>
    </row>
    <row r="30" spans="2:10" ht="15.6" x14ac:dyDescent="0.3">
      <c r="B30" s="115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>
        <f>+' Ruko 2 Lantai Kombinasi'!G29</f>
        <v>3570000</v>
      </c>
      <c r="J30" s="112">
        <f t="shared" ref="J30:J40" si="6">H30*I30</f>
        <v>50107092.000000007</v>
      </c>
    </row>
    <row r="31" spans="2:10" ht="15.6" x14ac:dyDescent="0.3">
      <c r="B31" s="115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46">
        <f>+' Ruko 2 Lantai Kombinasi'!G30</f>
        <v>3090000</v>
      </c>
      <c r="J31" s="112">
        <f t="shared" si="6"/>
        <v>13690907.142857144</v>
      </c>
    </row>
    <row r="32" spans="2:10" ht="15.6" x14ac:dyDescent="0.3">
      <c r="B32" s="115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>
        <f>+' Ruko 2 Lantai Kombinasi'!G31</f>
        <v>5900000</v>
      </c>
      <c r="J32" s="112">
        <f t="shared" si="6"/>
        <v>87158835.600000009</v>
      </c>
    </row>
    <row r="33" spans="2:10" ht="15.6" x14ac:dyDescent="0.3">
      <c r="B33" s="115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>
        <f>+' Ruko 2 Lantai Kombinasi'!G32</f>
        <v>5000000</v>
      </c>
      <c r="J33" s="112">
        <f t="shared" si="6"/>
        <v>47090265.714285739</v>
      </c>
    </row>
    <row r="34" spans="2:10" ht="15.6" x14ac:dyDescent="0.3">
      <c r="B34" s="115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>
        <f>+' Ruko 2 Lantai Kombinasi'!G33</f>
        <v>4870000</v>
      </c>
      <c r="J34" s="112">
        <f t="shared" si="6"/>
        <v>57197454.285714284</v>
      </c>
    </row>
    <row r="35" spans="2:10" ht="15.6" x14ac:dyDescent="0.3">
      <c r="B35" s="115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>
        <f>+' Ruko 2 Lantai Kombinasi'!G34</f>
        <v>4370000</v>
      </c>
      <c r="J35" s="112">
        <f t="shared" si="6"/>
        <v>0</v>
      </c>
    </row>
    <row r="36" spans="2:10" ht="15.6" x14ac:dyDescent="0.3">
      <c r="B36" s="115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>
        <f>+' Ruko 2 Lantai Kombinasi'!G35</f>
        <v>4900000</v>
      </c>
      <c r="J36" s="112">
        <f t="shared" si="6"/>
        <v>23025648.800000001</v>
      </c>
    </row>
    <row r="37" spans="2:10" ht="15.6" x14ac:dyDescent="0.3">
      <c r="B37" s="115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>
        <f>+' Ruko 2 Lantai Kombinasi'!G37</f>
        <v>3370000</v>
      </c>
      <c r="J37" s="112">
        <f t="shared" si="6"/>
        <v>159985870.23999998</v>
      </c>
    </row>
    <row r="38" spans="2:10" ht="15.6" x14ac:dyDescent="0.3">
      <c r="B38" s="115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>
        <f>+' Ruko 2 Lantai Kombinasi'!G38</f>
        <v>3680000</v>
      </c>
      <c r="J38" s="112">
        <f t="shared" si="6"/>
        <v>31486521.600000001</v>
      </c>
    </row>
    <row r="39" spans="2:10" ht="30.6" x14ac:dyDescent="0.3">
      <c r="B39" s="113">
        <v>10</v>
      </c>
      <c r="C39" s="61" t="s">
        <v>218</v>
      </c>
      <c r="D39" s="34"/>
      <c r="E39" s="1" t="s">
        <v>217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46">
        <f>+' Ruko 2 Lantai Kombinasi'!G39</f>
        <v>5000000</v>
      </c>
      <c r="J39" s="112">
        <f t="shared" si="6"/>
        <v>7650000</v>
      </c>
    </row>
    <row r="40" spans="2:10" ht="15.6" x14ac:dyDescent="0.3">
      <c r="B40" s="113">
        <v>11</v>
      </c>
      <c r="C40" s="61" t="s">
        <v>222</v>
      </c>
      <c r="D40" s="34"/>
      <c r="E40" s="1" t="s">
        <v>217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46">
        <f>+' Ruko 2 Lantai Kombinasi'!G40</f>
        <v>4870000</v>
      </c>
      <c r="J40" s="112">
        <f t="shared" si="6"/>
        <v>1591366.153846154</v>
      </c>
    </row>
    <row r="41" spans="2:10" ht="6" customHeight="1" x14ac:dyDescent="0.3">
      <c r="B41" s="115"/>
      <c r="C41" s="24"/>
      <c r="D41" s="26"/>
      <c r="E41" s="1"/>
      <c r="F41" s="7"/>
      <c r="G41" s="7"/>
      <c r="H41" s="7"/>
      <c r="I41" s="7"/>
      <c r="J41" s="112"/>
    </row>
    <row r="42" spans="2:10" ht="15.6" x14ac:dyDescent="0.3">
      <c r="B42" s="116" t="s">
        <v>28</v>
      </c>
      <c r="C42" s="27" t="s">
        <v>29</v>
      </c>
      <c r="D42" s="27"/>
      <c r="E42" s="1"/>
      <c r="F42" s="7"/>
      <c r="G42" s="7"/>
      <c r="H42" s="7"/>
      <c r="I42" s="7"/>
      <c r="J42" s="112"/>
    </row>
    <row r="43" spans="2:10" ht="15.6" x14ac:dyDescent="0.3">
      <c r="B43" s="116"/>
      <c r="C43" s="27" t="s">
        <v>99</v>
      </c>
      <c r="D43" s="27"/>
      <c r="E43" s="1"/>
      <c r="F43" s="7"/>
      <c r="G43" s="7"/>
      <c r="H43" s="7"/>
      <c r="I43" s="7"/>
      <c r="J43" s="112"/>
    </row>
    <row r="44" spans="2:10" ht="15.6" x14ac:dyDescent="0.3">
      <c r="B44" s="115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>
        <f>+' Ruko 2 Lantai Kombinasi'!G45</f>
        <v>208000</v>
      </c>
      <c r="J44" s="112">
        <f t="shared" ref="J44:J57" si="7">H44*I44</f>
        <v>3744000</v>
      </c>
    </row>
    <row r="45" spans="2:10" ht="15.6" x14ac:dyDescent="0.3">
      <c r="B45" s="115">
        <v>2</v>
      </c>
      <c r="C45" s="24" t="s">
        <v>101</v>
      </c>
      <c r="D45" s="26"/>
      <c r="E45" s="1"/>
      <c r="F45" s="7"/>
      <c r="G45" s="7"/>
      <c r="H45" s="7"/>
      <c r="I45" s="28"/>
      <c r="J45" s="112"/>
    </row>
    <row r="46" spans="2:10" ht="15.6" x14ac:dyDescent="0.3">
      <c r="B46" s="115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>
        <f>+' Ruko 2 Lantai Kombinasi'!G47</f>
        <v>268000</v>
      </c>
      <c r="J46" s="112">
        <f t="shared" si="7"/>
        <v>58944326.145424001</v>
      </c>
    </row>
    <row r="47" spans="2:10" ht="15.6" x14ac:dyDescent="0.3">
      <c r="B47" s="115">
        <v>4</v>
      </c>
      <c r="C47" s="24" t="s">
        <v>103</v>
      </c>
      <c r="D47" s="26" t="s">
        <v>256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>
        <f>+' Ruko 2 Lantai Kombinasi'!G48</f>
        <v>219800.00000000003</v>
      </c>
      <c r="J47" s="112">
        <f t="shared" si="7"/>
        <v>2438124.7002672004</v>
      </c>
    </row>
    <row r="48" spans="2:10" ht="15.6" x14ac:dyDescent="0.3">
      <c r="B48" s="115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>
        <f>+' Ruko 2 Lantai Kombinasi'!G49</f>
        <v>268000</v>
      </c>
      <c r="J48" s="112">
        <f t="shared" si="7"/>
        <v>10274045.520356802</v>
      </c>
    </row>
    <row r="49" spans="2:10" s="87" customFormat="1" ht="30" x14ac:dyDescent="0.3">
      <c r="B49" s="117">
        <v>6</v>
      </c>
      <c r="C49" s="21" t="s">
        <v>226</v>
      </c>
      <c r="D49" s="34" t="s">
        <v>255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>
        <f>+' Ruko 2 Lantai Kombinasi'!G50</f>
        <v>26000</v>
      </c>
      <c r="J49" s="121">
        <f t="shared" si="7"/>
        <v>800800</v>
      </c>
    </row>
    <row r="50" spans="2:10" s="87" customFormat="1" ht="18" customHeight="1" x14ac:dyDescent="0.3">
      <c r="B50" s="117">
        <v>7</v>
      </c>
      <c r="C50" s="21" t="s">
        <v>227</v>
      </c>
      <c r="D50" s="34" t="s">
        <v>254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>
        <f>+' Ruko 2 Lantai Kombinasi'!G51</f>
        <v>202000</v>
      </c>
      <c r="J50" s="121">
        <f t="shared" si="7"/>
        <v>2060399.9999999998</v>
      </c>
    </row>
    <row r="51" spans="2:10" ht="15.6" x14ac:dyDescent="0.3">
      <c r="B51" s="116"/>
      <c r="C51" s="27" t="s">
        <v>105</v>
      </c>
      <c r="D51" s="27"/>
      <c r="E51" s="1"/>
      <c r="F51" s="7"/>
      <c r="G51" s="7"/>
      <c r="H51" s="7"/>
      <c r="I51" s="28"/>
      <c r="J51" s="112"/>
    </row>
    <row r="52" spans="2:10" ht="15.6" x14ac:dyDescent="0.3">
      <c r="B52" s="115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>
        <f>+' Ruko 2 Lantai Kombinasi'!G53</f>
        <v>268000</v>
      </c>
      <c r="J52" s="112">
        <f t="shared" si="7"/>
        <v>58830834.430452801</v>
      </c>
    </row>
    <row r="53" spans="2:10" ht="15.6" x14ac:dyDescent="0.3">
      <c r="B53" s="115">
        <v>2</v>
      </c>
      <c r="C53" s="24" t="s">
        <v>103</v>
      </c>
      <c r="D53" s="26" t="s">
        <v>256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>
        <f>+' Ruko 2 Lantai Kombinasi'!G54</f>
        <v>219800.00000000003</v>
      </c>
      <c r="J53" s="112">
        <f t="shared" si="7"/>
        <v>2438219.4200000004</v>
      </c>
    </row>
    <row r="54" spans="2:10" ht="15.6" x14ac:dyDescent="0.3">
      <c r="B54" s="115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>
        <f>+'Volume overall (AR01)'!I48</f>
        <v>268000</v>
      </c>
      <c r="J54" s="112">
        <f t="shared" si="7"/>
        <v>0</v>
      </c>
    </row>
    <row r="55" spans="2:10" ht="15.6" x14ac:dyDescent="0.3">
      <c r="B55" s="118"/>
      <c r="C55" s="30" t="s">
        <v>136</v>
      </c>
      <c r="D55" s="30"/>
      <c r="E55" s="1"/>
      <c r="F55" s="7"/>
      <c r="G55" s="7"/>
      <c r="H55" s="7"/>
      <c r="I55" s="28"/>
      <c r="J55" s="112"/>
    </row>
    <row r="56" spans="2:10" ht="15.6" x14ac:dyDescent="0.3">
      <c r="B56" s="119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>
        <f>+I52</f>
        <v>268000</v>
      </c>
      <c r="J56" s="112">
        <f t="shared" si="7"/>
        <v>0</v>
      </c>
    </row>
    <row r="57" spans="2:10" ht="15.6" x14ac:dyDescent="0.3">
      <c r="B57" s="119">
        <v>2</v>
      </c>
      <c r="C57" s="29" t="s">
        <v>103</v>
      </c>
      <c r="D57" s="26" t="s">
        <v>256</v>
      </c>
      <c r="E57" s="1" t="s">
        <v>15</v>
      </c>
      <c r="F57" s="7"/>
      <c r="G57" s="7"/>
      <c r="H57" s="7">
        <f>SUM(F57:G57)</f>
        <v>0</v>
      </c>
      <c r="I57" s="28">
        <f>+I53</f>
        <v>219800.00000000003</v>
      </c>
      <c r="J57" s="112">
        <f t="shared" si="7"/>
        <v>0</v>
      </c>
    </row>
    <row r="58" spans="2:10" ht="5.25" customHeight="1" x14ac:dyDescent="0.3">
      <c r="B58" s="115"/>
      <c r="C58" s="24"/>
      <c r="D58" s="24"/>
      <c r="E58" s="1"/>
      <c r="F58" s="76"/>
      <c r="G58" s="76"/>
      <c r="H58" s="7"/>
      <c r="I58" s="29"/>
      <c r="J58" s="112"/>
    </row>
    <row r="59" spans="2:10" ht="15.6" x14ac:dyDescent="0.3">
      <c r="B59" s="116" t="s">
        <v>30</v>
      </c>
      <c r="C59" s="27" t="s">
        <v>31</v>
      </c>
      <c r="D59" s="27"/>
      <c r="E59" s="1"/>
      <c r="F59" s="76"/>
      <c r="G59" s="76"/>
      <c r="H59" s="7"/>
      <c r="I59" s="29"/>
      <c r="J59" s="112"/>
    </row>
    <row r="60" spans="2:10" ht="15.6" x14ac:dyDescent="0.3">
      <c r="B60" s="116"/>
      <c r="C60" s="27" t="s">
        <v>99</v>
      </c>
      <c r="D60" s="27"/>
      <c r="E60" s="1"/>
      <c r="F60" s="76"/>
      <c r="G60" s="76"/>
      <c r="H60" s="7"/>
      <c r="I60" s="29"/>
      <c r="J60" s="112"/>
    </row>
    <row r="61" spans="2:10" ht="15.6" x14ac:dyDescent="0.3">
      <c r="B61" s="115">
        <v>1</v>
      </c>
      <c r="C61" s="24" t="s">
        <v>103</v>
      </c>
      <c r="D61" s="26" t="s">
        <v>257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>
        <f>+' Ruko 2 Lantai Kombinasi'!G58</f>
        <v>241800.00000000003</v>
      </c>
      <c r="J61" s="112">
        <f t="shared" ref="J61:J68" si="8">H61*I61</f>
        <v>11428785.559688641</v>
      </c>
    </row>
    <row r="62" spans="2:10" ht="15.6" x14ac:dyDescent="0.3">
      <c r="B62" s="115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>
        <f>+' Ruko 2 Lantai Kombinasi'!G59</f>
        <v>25000</v>
      </c>
      <c r="J62" s="112">
        <f t="shared" si="8"/>
        <v>3245512.4400000004</v>
      </c>
    </row>
    <row r="63" spans="2:10" ht="15.6" x14ac:dyDescent="0.3">
      <c r="B63" s="116"/>
      <c r="C63" s="27" t="s">
        <v>105</v>
      </c>
      <c r="D63" s="27"/>
      <c r="E63" s="1"/>
      <c r="F63" s="7"/>
      <c r="G63" s="7"/>
      <c r="H63" s="7"/>
      <c r="I63" s="28"/>
      <c r="J63" s="112"/>
    </row>
    <row r="64" spans="2:10" ht="15.6" x14ac:dyDescent="0.3">
      <c r="B64" s="115">
        <v>1</v>
      </c>
      <c r="C64" s="24" t="s">
        <v>103</v>
      </c>
      <c r="D64" s="26" t="s">
        <v>257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>
        <f>+' Ruko 2 Lantai Kombinasi'!G61</f>
        <v>241800.00000000003</v>
      </c>
      <c r="J64" s="112">
        <f t="shared" si="8"/>
        <v>11428785.559688641</v>
      </c>
    </row>
    <row r="65" spans="2:10" ht="15.6" x14ac:dyDescent="0.3">
      <c r="B65" s="115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>
        <f>+' Ruko 2 Lantai Kombinasi'!G62</f>
        <v>25000</v>
      </c>
      <c r="J65" s="112">
        <f t="shared" si="8"/>
        <v>3662500</v>
      </c>
    </row>
    <row r="66" spans="2:10" ht="15.6" x14ac:dyDescent="0.3">
      <c r="B66" s="116"/>
      <c r="C66" s="27" t="s">
        <v>136</v>
      </c>
      <c r="D66" s="27"/>
      <c r="E66" s="1"/>
      <c r="F66" s="7"/>
      <c r="G66" s="7"/>
      <c r="H66" s="7"/>
      <c r="I66" s="28"/>
      <c r="J66" s="112"/>
    </row>
    <row r="67" spans="2:10" ht="15.6" x14ac:dyDescent="0.3">
      <c r="B67" s="115">
        <v>1</v>
      </c>
      <c r="C67" s="24" t="s">
        <v>103</v>
      </c>
      <c r="D67" s="26" t="s">
        <v>257</v>
      </c>
      <c r="E67" s="1" t="s">
        <v>15</v>
      </c>
      <c r="F67" s="7"/>
      <c r="G67" s="7"/>
      <c r="H67" s="7">
        <f>SUM(F67:G67)</f>
        <v>0</v>
      </c>
      <c r="I67" s="28">
        <f>+I64</f>
        <v>241800.00000000003</v>
      </c>
      <c r="J67" s="112">
        <f t="shared" si="8"/>
        <v>0</v>
      </c>
    </row>
    <row r="68" spans="2:10" ht="15.6" x14ac:dyDescent="0.3">
      <c r="B68" s="115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>
        <f>+I65</f>
        <v>25000</v>
      </c>
      <c r="J68" s="112">
        <f t="shared" si="8"/>
        <v>0</v>
      </c>
    </row>
    <row r="69" spans="2:10" ht="7.5" customHeight="1" x14ac:dyDescent="0.3">
      <c r="B69" s="115"/>
      <c r="C69" s="24"/>
      <c r="D69" s="24"/>
      <c r="E69" s="1"/>
      <c r="F69" s="7"/>
      <c r="G69" s="7"/>
      <c r="H69" s="7"/>
      <c r="I69" s="28"/>
      <c r="J69" s="112"/>
    </row>
    <row r="70" spans="2:10" ht="7.5" customHeight="1" x14ac:dyDescent="0.3">
      <c r="B70" s="115"/>
      <c r="C70" s="24"/>
      <c r="D70" s="24"/>
      <c r="E70" s="1"/>
      <c r="F70" s="7"/>
      <c r="G70" s="7"/>
      <c r="H70" s="7"/>
      <c r="I70" s="28"/>
      <c r="J70" s="112"/>
    </row>
    <row r="71" spans="2:10" ht="5.25" customHeight="1" x14ac:dyDescent="0.3">
      <c r="B71" s="115"/>
      <c r="C71" s="24"/>
      <c r="D71" s="24"/>
      <c r="E71" s="1"/>
      <c r="F71" s="7"/>
      <c r="G71" s="7"/>
      <c r="H71" s="7"/>
      <c r="I71" s="28"/>
      <c r="J71" s="112"/>
    </row>
    <row r="72" spans="2:10" ht="15.6" x14ac:dyDescent="0.3">
      <c r="B72" s="116" t="s">
        <v>32</v>
      </c>
      <c r="C72" s="27" t="s">
        <v>33</v>
      </c>
      <c r="D72" s="27"/>
      <c r="E72" s="1"/>
      <c r="F72" s="7"/>
      <c r="G72" s="7"/>
      <c r="H72" s="7"/>
      <c r="I72" s="28"/>
      <c r="J72" s="112"/>
    </row>
    <row r="73" spans="2:10" ht="15.6" x14ac:dyDescent="0.3">
      <c r="B73" s="120">
        <v>1</v>
      </c>
      <c r="C73" s="31" t="s">
        <v>34</v>
      </c>
      <c r="D73" s="60" t="s">
        <v>245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>
        <f>+' Ruko 2 Lantai Kombinasi'!G65</f>
        <v>71000</v>
      </c>
      <c r="J73" s="112">
        <f t="shared" ref="J73:J76" si="9">H73*I73</f>
        <v>28240403.283461999</v>
      </c>
    </row>
    <row r="74" spans="2:10" ht="15.6" x14ac:dyDescent="0.3">
      <c r="B74" s="115">
        <v>2</v>
      </c>
      <c r="C74" s="24" t="s">
        <v>107</v>
      </c>
      <c r="D74" s="60" t="s">
        <v>246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>
        <f>+' Ruko 2 Lantai Kombinasi'!G66</f>
        <v>23000</v>
      </c>
      <c r="J74" s="112">
        <f t="shared" si="9"/>
        <v>10705120</v>
      </c>
    </row>
    <row r="75" spans="2:10" ht="15.6" x14ac:dyDescent="0.3">
      <c r="B75" s="120">
        <v>3</v>
      </c>
      <c r="C75" s="31" t="s">
        <v>35</v>
      </c>
      <c r="D75" s="60" t="s">
        <v>247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>
        <f>+' Ruko 2 Lantai Kombinasi'!G67</f>
        <v>99600</v>
      </c>
      <c r="J75" s="112">
        <f t="shared" si="9"/>
        <v>6071476.5599999996</v>
      </c>
    </row>
    <row r="76" spans="2:10" ht="15.6" x14ac:dyDescent="0.3">
      <c r="B76" s="115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>
        <f>+' Ruko 2 Lantai Kombinasi'!G68</f>
        <v>73000</v>
      </c>
      <c r="J76" s="112">
        <f t="shared" si="9"/>
        <v>25046198.967999995</v>
      </c>
    </row>
    <row r="77" spans="2:10" ht="5.25" customHeight="1" x14ac:dyDescent="0.3">
      <c r="B77" s="115"/>
      <c r="C77" s="24"/>
      <c r="D77" s="24"/>
      <c r="E77" s="1"/>
      <c r="F77" s="7"/>
      <c r="G77" s="7"/>
      <c r="H77" s="7"/>
      <c r="I77" s="28"/>
      <c r="J77" s="112"/>
    </row>
    <row r="78" spans="2:10" ht="15.6" x14ac:dyDescent="0.3">
      <c r="B78" s="116" t="s">
        <v>37</v>
      </c>
      <c r="C78" s="27" t="s">
        <v>38</v>
      </c>
      <c r="D78" s="27"/>
      <c r="E78" s="1"/>
      <c r="F78" s="7"/>
      <c r="G78" s="7"/>
      <c r="H78" s="7"/>
      <c r="I78" s="28"/>
      <c r="J78" s="112"/>
    </row>
    <row r="79" spans="2:10" s="87" customFormat="1" ht="30" x14ac:dyDescent="0.3">
      <c r="B79" s="113">
        <v>1</v>
      </c>
      <c r="C79" s="21" t="s">
        <v>39</v>
      </c>
      <c r="D79" s="31" t="s">
        <v>241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>
        <f>+' Ruko 2 Lantai Kombinasi'!G71</f>
        <v>88000</v>
      </c>
      <c r="J79" s="121">
        <f t="shared" ref="J79:J84" si="11">H79*I79</f>
        <v>66818892.79999999</v>
      </c>
    </row>
    <row r="80" spans="2:10" ht="15.6" x14ac:dyDescent="0.3">
      <c r="B80" s="115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>
        <f>+' Ruko 2 Lantai Kombinasi'!G72</f>
        <v>70000</v>
      </c>
      <c r="J80" s="112">
        <f t="shared" si="11"/>
        <v>5518800</v>
      </c>
    </row>
    <row r="81" spans="2:10" ht="15.6" x14ac:dyDescent="0.3">
      <c r="B81" s="115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>
        <f>+' Ruko 2 Lantai Kombinasi'!G73</f>
        <v>50000</v>
      </c>
      <c r="J81" s="112">
        <f t="shared" si="11"/>
        <v>75209290</v>
      </c>
    </row>
    <row r="82" spans="2:10" ht="15.6" x14ac:dyDescent="0.3">
      <c r="B82" s="115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>
        <f>+' Ruko 2 Lantai Kombinasi'!G74</f>
        <v>17500</v>
      </c>
      <c r="J82" s="112">
        <f t="shared" si="11"/>
        <v>24179413.999999996</v>
      </c>
    </row>
    <row r="83" spans="2:10" ht="15.6" x14ac:dyDescent="0.3">
      <c r="B83" s="115">
        <v>5</v>
      </c>
      <c r="C83" s="55" t="s">
        <v>219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>
        <f>+' Ruko 2 Lantai Kombinasi'!G75</f>
        <v>52500</v>
      </c>
      <c r="J83" s="112">
        <f t="shared" si="11"/>
        <v>8640450</v>
      </c>
    </row>
    <row r="84" spans="2:10" ht="15.6" x14ac:dyDescent="0.3">
      <c r="B84" s="115">
        <v>6</v>
      </c>
      <c r="C84" s="55" t="s">
        <v>228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>
        <f>+' Ruko 2 Lantai Kombinasi'!G76</f>
        <v>20000</v>
      </c>
      <c r="J84" s="112">
        <f t="shared" si="11"/>
        <v>3291600.0000000005</v>
      </c>
    </row>
    <row r="85" spans="2:10" ht="6" customHeight="1" x14ac:dyDescent="0.3">
      <c r="B85" s="115"/>
      <c r="C85" s="24"/>
      <c r="D85" s="24"/>
      <c r="E85" s="1"/>
      <c r="F85" s="7"/>
      <c r="G85" s="7"/>
      <c r="H85" s="7"/>
      <c r="I85" s="7"/>
      <c r="J85" s="112"/>
    </row>
    <row r="86" spans="2:10" ht="15.6" x14ac:dyDescent="0.3">
      <c r="B86" s="116" t="s">
        <v>42</v>
      </c>
      <c r="C86" s="27" t="s">
        <v>43</v>
      </c>
      <c r="D86" s="27"/>
      <c r="E86" s="1"/>
      <c r="F86" s="7"/>
      <c r="G86" s="7"/>
      <c r="H86" s="7"/>
      <c r="I86" s="7"/>
      <c r="J86" s="112"/>
    </row>
    <row r="87" spans="2:10" ht="15.6" x14ac:dyDescent="0.3">
      <c r="B87" s="115">
        <v>1</v>
      </c>
      <c r="C87" s="24" t="s">
        <v>109</v>
      </c>
      <c r="D87" s="59" t="s">
        <v>252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>
        <f>+' Ruko 2 Lantai Kombinasi'!G79</f>
        <v>150000</v>
      </c>
      <c r="J87" s="112">
        <f t="shared" ref="J87:J91" si="12">H87*I87</f>
        <v>32400000</v>
      </c>
    </row>
    <row r="88" spans="2:10" ht="15.6" x14ac:dyDescent="0.3">
      <c r="B88" s="115">
        <v>2</v>
      </c>
      <c r="C88" s="24" t="s">
        <v>110</v>
      </c>
      <c r="D88" s="26" t="s">
        <v>253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>
        <f>+' Ruko 2 Lantai Kombinasi'!G80</f>
        <v>150000</v>
      </c>
      <c r="J88" s="112">
        <f t="shared" si="12"/>
        <v>33000000</v>
      </c>
    </row>
    <row r="89" spans="2:10" ht="15.6" x14ac:dyDescent="0.3">
      <c r="B89" s="115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>
        <f>+' Ruko 2 Lantai Kombinasi'!G81</f>
        <v>85000</v>
      </c>
      <c r="J89" s="112">
        <f t="shared" si="12"/>
        <v>8500000</v>
      </c>
    </row>
    <row r="90" spans="2:10" ht="15.6" x14ac:dyDescent="0.3">
      <c r="B90" s="115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>
        <v>85000</v>
      </c>
      <c r="J90" s="112">
        <f t="shared" si="12"/>
        <v>1700000</v>
      </c>
    </row>
    <row r="91" spans="2:10" ht="15.6" x14ac:dyDescent="0.3">
      <c r="B91" s="115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>
        <f>+' Ruko 2 Lantai Kombinasi'!G82</f>
        <v>85000</v>
      </c>
      <c r="J91" s="112">
        <f t="shared" si="12"/>
        <v>1700000</v>
      </c>
    </row>
    <row r="92" spans="2:10" ht="8.25" customHeight="1" x14ac:dyDescent="0.3">
      <c r="B92" s="115"/>
      <c r="C92" s="24"/>
      <c r="D92" s="24"/>
      <c r="E92" s="1"/>
      <c r="F92" s="7"/>
      <c r="G92" s="7"/>
      <c r="H92" s="7"/>
      <c r="I92" s="7"/>
      <c r="J92" s="112"/>
    </row>
    <row r="93" spans="2:10" ht="15.6" x14ac:dyDescent="0.3">
      <c r="B93" s="116" t="s">
        <v>45</v>
      </c>
      <c r="C93" s="27" t="s">
        <v>46</v>
      </c>
      <c r="D93" s="27"/>
      <c r="E93" s="1"/>
      <c r="F93" s="7"/>
      <c r="G93" s="7"/>
      <c r="H93" s="7"/>
      <c r="I93" s="7"/>
      <c r="J93" s="112"/>
    </row>
    <row r="94" spans="2:10" ht="15.6" x14ac:dyDescent="0.3">
      <c r="B94" s="116">
        <v>1</v>
      </c>
      <c r="C94" s="27" t="s">
        <v>112</v>
      </c>
      <c r="D94" s="27"/>
      <c r="E94" s="1"/>
      <c r="F94" s="7"/>
      <c r="G94" s="7"/>
      <c r="H94" s="7"/>
      <c r="I94" s="7"/>
      <c r="J94" s="112"/>
    </row>
    <row r="95" spans="2:10" ht="15.6" x14ac:dyDescent="0.3">
      <c r="B95" s="116"/>
      <c r="C95" s="27" t="s">
        <v>140</v>
      </c>
      <c r="D95" s="27"/>
      <c r="E95" s="1"/>
      <c r="F95" s="7"/>
      <c r="G95" s="7"/>
      <c r="H95" s="7"/>
      <c r="I95" s="7"/>
      <c r="J95" s="112"/>
    </row>
    <row r="96" spans="2:10" ht="30" x14ac:dyDescent="0.3">
      <c r="B96" s="117"/>
      <c r="C96" s="33" t="s">
        <v>113</v>
      </c>
      <c r="D96" s="34" t="s">
        <v>237</v>
      </c>
      <c r="E96" s="56" t="s">
        <v>48</v>
      </c>
      <c r="F96" s="72">
        <f>+' Ruko 2 Lantai Kombinasi'!F86*$F$5</f>
        <v>3</v>
      </c>
      <c r="G96" s="72">
        <f>+' Ruko 2 Lantai Tengah'!F86*'Volume overall (AR01)'!$G$5</f>
        <v>1</v>
      </c>
      <c r="H96" s="72">
        <f>SUM(F96:G96)</f>
        <v>4</v>
      </c>
      <c r="I96" s="28">
        <f>+' Ruko 2 Lantai Kombinasi'!G86</f>
        <v>7860000</v>
      </c>
      <c r="J96" s="112">
        <f t="shared" ref="J96:J100" si="13">H96*I96</f>
        <v>31440000</v>
      </c>
    </row>
    <row r="97" spans="2:10" ht="15" customHeight="1" x14ac:dyDescent="0.3">
      <c r="B97" s="122"/>
      <c r="C97" s="29" t="s">
        <v>86</v>
      </c>
      <c r="D97" s="34" t="s">
        <v>238</v>
      </c>
      <c r="E97" s="56" t="s">
        <v>48</v>
      </c>
      <c r="F97" s="72">
        <f>+' Ruko 2 Lantai Kombinasi'!F87*$F$5</f>
        <v>6</v>
      </c>
      <c r="G97" s="72">
        <f>+' Ruko 2 Lantai Tengah'!F87*'Volume overall (AR01)'!$G$5</f>
        <v>2</v>
      </c>
      <c r="H97" s="72">
        <f>SUM(F97:G97)</f>
        <v>8</v>
      </c>
      <c r="I97" s="28">
        <f>+' Ruko 2 Lantai Kombinasi'!G87</f>
        <v>950000</v>
      </c>
      <c r="J97" s="112">
        <f t="shared" si="13"/>
        <v>7600000</v>
      </c>
    </row>
    <row r="98" spans="2:10" ht="30" x14ac:dyDescent="0.3">
      <c r="B98" s="117"/>
      <c r="C98" s="33" t="s">
        <v>114</v>
      </c>
      <c r="D98" s="34" t="s">
        <v>234</v>
      </c>
      <c r="E98" s="56" t="s">
        <v>48</v>
      </c>
      <c r="F98" s="72">
        <f>+' Ruko 2 Lantai Kombinasi'!F88*$F$5</f>
        <v>3</v>
      </c>
      <c r="G98" s="72">
        <f>+' Ruko 2 Lantai Tengah'!F88*'Volume overall (AR01)'!$G$5</f>
        <v>1</v>
      </c>
      <c r="H98" s="72">
        <f>SUM(F98:G98)</f>
        <v>4</v>
      </c>
      <c r="I98" s="28">
        <f>+' Ruko 2 Lantai Kombinasi'!G88</f>
        <v>4810000</v>
      </c>
      <c r="J98" s="112">
        <f t="shared" si="13"/>
        <v>19240000</v>
      </c>
    </row>
    <row r="99" spans="2:10" ht="30" x14ac:dyDescent="0.3">
      <c r="B99" s="117"/>
      <c r="C99" s="33" t="s">
        <v>115</v>
      </c>
      <c r="D99" s="34" t="s">
        <v>239</v>
      </c>
      <c r="E99" s="56" t="s">
        <v>48</v>
      </c>
      <c r="F99" s="72">
        <f>+' Ruko 2 Lantai Kombinasi'!F89*$F$5</f>
        <v>3</v>
      </c>
      <c r="G99" s="72">
        <f>+' Ruko 2 Lantai Tengah'!F89*'Volume overall (AR01)'!$G$5</f>
        <v>1</v>
      </c>
      <c r="H99" s="72">
        <f>SUM(F99:G99)</f>
        <v>4</v>
      </c>
      <c r="I99" s="28">
        <f>+' Ruko 2 Lantai Kombinasi'!G89</f>
        <v>4640000</v>
      </c>
      <c r="J99" s="112">
        <f t="shared" si="13"/>
        <v>18560000</v>
      </c>
    </row>
    <row r="100" spans="2:10" ht="30" x14ac:dyDescent="0.3">
      <c r="B100" s="117"/>
      <c r="C100" s="33" t="s">
        <v>134</v>
      </c>
      <c r="D100" s="34" t="s">
        <v>240</v>
      </c>
      <c r="E100" s="56" t="s">
        <v>48</v>
      </c>
      <c r="F100" s="72">
        <f>+' Ruko 2 Lantai Kombinasi'!F90*$F$5</f>
        <v>3</v>
      </c>
      <c r="G100" s="72">
        <f>+' Ruko 2 Lantai Tengah'!F90*'Volume overall (AR01)'!$G$5</f>
        <v>1</v>
      </c>
      <c r="H100" s="72">
        <f>SUM(F100:G100)</f>
        <v>4</v>
      </c>
      <c r="I100" s="28">
        <f>+' Ruko 2 Lantai Kombinasi'!G90</f>
        <v>3720000</v>
      </c>
      <c r="J100" s="112">
        <f t="shared" si="13"/>
        <v>14880000</v>
      </c>
    </row>
    <row r="101" spans="2:10" ht="15.6" x14ac:dyDescent="0.3">
      <c r="B101" s="116">
        <v>2</v>
      </c>
      <c r="C101" s="27" t="s">
        <v>116</v>
      </c>
      <c r="D101" s="27"/>
      <c r="E101" s="1"/>
      <c r="F101" s="7"/>
      <c r="G101" s="7"/>
      <c r="H101" s="7"/>
      <c r="I101" s="7"/>
      <c r="J101" s="112"/>
    </row>
    <row r="102" spans="2:10" ht="15.6" x14ac:dyDescent="0.3">
      <c r="B102" s="115"/>
      <c r="C102" s="24" t="s">
        <v>86</v>
      </c>
      <c r="D102" s="34" t="s">
        <v>248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>
        <f>+' Ruko 2 Lantai Kombinasi'!G92</f>
        <v>1900000</v>
      </c>
      <c r="J102" s="112">
        <f t="shared" ref="J102:J104" si="14">H102*I102</f>
        <v>15200000</v>
      </c>
    </row>
    <row r="103" spans="2:10" ht="15.6" x14ac:dyDescent="0.3">
      <c r="B103" s="116">
        <v>3</v>
      </c>
      <c r="C103" s="27" t="s">
        <v>49</v>
      </c>
      <c r="D103" s="27"/>
      <c r="E103" s="1"/>
      <c r="F103" s="7"/>
      <c r="G103" s="7"/>
      <c r="H103" s="7"/>
      <c r="I103" s="28"/>
      <c r="J103" s="112"/>
    </row>
    <row r="104" spans="2:10" ht="15.6" x14ac:dyDescent="0.3">
      <c r="B104" s="123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>
        <f>+' Ruko 2 Lantai Kombinasi'!G94</f>
        <v>1500000</v>
      </c>
      <c r="J104" s="112">
        <f t="shared" si="14"/>
        <v>12000000</v>
      </c>
    </row>
    <row r="105" spans="2:10" ht="15.6" x14ac:dyDescent="0.3">
      <c r="B105" s="123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 t="str">
        <f>+' Ruko 2 Lantai Kombinasi'!G95</f>
        <v>inc</v>
      </c>
      <c r="J105" s="112"/>
    </row>
    <row r="106" spans="2:10" ht="7.5" customHeight="1" x14ac:dyDescent="0.3">
      <c r="B106" s="115"/>
      <c r="C106" s="24"/>
      <c r="D106" s="24"/>
      <c r="E106" s="1"/>
      <c r="F106" s="7"/>
      <c r="G106" s="7"/>
      <c r="H106" s="7"/>
      <c r="I106" s="28"/>
      <c r="J106" s="112"/>
    </row>
    <row r="107" spans="2:10" ht="15.6" x14ac:dyDescent="0.3">
      <c r="B107" s="116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2"/>
    </row>
    <row r="108" spans="2:10" ht="15.6" x14ac:dyDescent="0.3">
      <c r="B108" s="115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>
        <f>+' Ruko 2 Lantai Kombinasi'!G98</f>
        <v>18000</v>
      </c>
      <c r="J108" s="112">
        <f t="shared" ref="J108:J112" si="15">H108*I108</f>
        <v>14703784.847999999</v>
      </c>
    </row>
    <row r="109" spans="2:10" ht="15.6" x14ac:dyDescent="0.3">
      <c r="B109" s="115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>
        <f>+' Ruko 2 Lantai Kombinasi'!G99</f>
        <v>27000</v>
      </c>
      <c r="J109" s="112">
        <f t="shared" si="15"/>
        <v>9034461.3600000013</v>
      </c>
    </row>
    <row r="110" spans="2:10" ht="15.6" x14ac:dyDescent="0.3">
      <c r="B110" s="115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>
        <f>+' Ruko 2 Lantai Kombinasi'!G100</f>
        <v>18000</v>
      </c>
      <c r="J110" s="112">
        <f t="shared" si="15"/>
        <v>8256793.6605959991</v>
      </c>
    </row>
    <row r="111" spans="2:10" ht="15.6" x14ac:dyDescent="0.3">
      <c r="B111" s="115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>
        <f>+' Ruko 2 Lantai Kombinasi'!G101</f>
        <v>27000</v>
      </c>
      <c r="J111" s="112">
        <f t="shared" si="15"/>
        <v>540000</v>
      </c>
    </row>
    <row r="112" spans="2:10" ht="15.6" x14ac:dyDescent="0.3">
      <c r="B112" s="115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>
        <f>+' Ruko 2 Lantai Kombinasi'!G102</f>
        <v>27000</v>
      </c>
      <c r="J112" s="112">
        <f t="shared" si="15"/>
        <v>5110209</v>
      </c>
    </row>
    <row r="113" spans="2:10" ht="8.25" customHeight="1" x14ac:dyDescent="0.3">
      <c r="B113" s="115"/>
      <c r="C113" s="24"/>
      <c r="D113" s="24"/>
      <c r="E113" s="1"/>
      <c r="F113" s="7"/>
      <c r="G113" s="7"/>
      <c r="H113" s="7"/>
      <c r="I113" s="7"/>
      <c r="J113" s="112"/>
    </row>
    <row r="114" spans="2:10" ht="15.6" x14ac:dyDescent="0.3">
      <c r="B114" s="116" t="s">
        <v>58</v>
      </c>
      <c r="C114" s="27" t="s">
        <v>59</v>
      </c>
      <c r="D114" s="27"/>
      <c r="E114" s="1"/>
      <c r="F114" s="7"/>
      <c r="G114" s="7"/>
      <c r="H114" s="7"/>
      <c r="I114" s="7"/>
      <c r="J114" s="112"/>
    </row>
    <row r="115" spans="2:10" ht="15.6" x14ac:dyDescent="0.3">
      <c r="B115" s="115">
        <v>1</v>
      </c>
      <c r="C115" s="24" t="s">
        <v>118</v>
      </c>
      <c r="D115" s="24"/>
      <c r="E115" s="1"/>
      <c r="F115" s="7"/>
      <c r="G115" s="7"/>
      <c r="H115" s="7"/>
      <c r="I115" s="7"/>
      <c r="J115" s="112"/>
    </row>
    <row r="116" spans="2:10" ht="15.6" x14ac:dyDescent="0.3">
      <c r="B116" s="123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>
        <f>+' Ruko 2 Lantai Kombinasi'!G106</f>
        <v>1783375.0000000002</v>
      </c>
      <c r="J116" s="112">
        <f t="shared" ref="J116:J118" si="16">H116*I116</f>
        <v>14267000.000000002</v>
      </c>
    </row>
    <row r="117" spans="2:10" ht="15.6" x14ac:dyDescent="0.3">
      <c r="B117" s="123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>
        <f>+' Ruko 2 Lantai Kombinasi'!G107</f>
        <v>627000</v>
      </c>
      <c r="J117" s="112">
        <f t="shared" si="16"/>
        <v>5016000</v>
      </c>
    </row>
    <row r="118" spans="2:10" ht="15.6" x14ac:dyDescent="0.3">
      <c r="B118" s="123" t="s">
        <v>14</v>
      </c>
      <c r="C118" s="24" t="s">
        <v>120</v>
      </c>
      <c r="D118" s="31" t="s">
        <v>264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>
        <f>+' Ruko 2 Lantai Kombinasi'!G108</f>
        <v>978697.50000000012</v>
      </c>
      <c r="J118" s="112">
        <f t="shared" si="16"/>
        <v>7829580.0000000009</v>
      </c>
    </row>
    <row r="119" spans="2:10" ht="15.6" x14ac:dyDescent="0.3">
      <c r="B119" s="123"/>
      <c r="C119" s="24"/>
      <c r="D119" s="24" t="s">
        <v>172</v>
      </c>
      <c r="E119" s="1"/>
      <c r="F119" s="7"/>
      <c r="G119" s="7"/>
      <c r="H119" s="7"/>
      <c r="I119" s="28"/>
      <c r="J119" s="112"/>
    </row>
    <row r="120" spans="2:10" ht="15.6" x14ac:dyDescent="0.3">
      <c r="B120" s="123"/>
      <c r="C120" s="24"/>
      <c r="D120" s="24" t="s">
        <v>173</v>
      </c>
      <c r="E120" s="1"/>
      <c r="F120" s="7"/>
      <c r="G120" s="7"/>
      <c r="H120" s="7"/>
      <c r="I120" s="28"/>
      <c r="J120" s="112"/>
    </row>
    <row r="121" spans="2:10" ht="15.6" x14ac:dyDescent="0.3">
      <c r="B121" s="123"/>
      <c r="C121" s="24"/>
      <c r="D121" s="24" t="s">
        <v>174</v>
      </c>
      <c r="E121" s="1"/>
      <c r="F121" s="7"/>
      <c r="G121" s="7"/>
      <c r="H121" s="7"/>
      <c r="I121" s="28"/>
      <c r="J121" s="112"/>
    </row>
    <row r="122" spans="2:10" ht="15.6" x14ac:dyDescent="0.3">
      <c r="B122" s="123"/>
      <c r="C122" s="24"/>
      <c r="D122" s="24" t="s">
        <v>175</v>
      </c>
      <c r="E122" s="1"/>
      <c r="F122" s="7"/>
      <c r="G122" s="7"/>
      <c r="H122" s="7"/>
      <c r="I122" s="28"/>
      <c r="J122" s="112"/>
    </row>
    <row r="123" spans="2:10" ht="15.6" x14ac:dyDescent="0.3">
      <c r="B123" s="123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>
        <f>+' Ruko 2 Lantai Kombinasi'!G113</f>
        <v>145200</v>
      </c>
      <c r="J123" s="112">
        <f t="shared" ref="J123:J135" si="17">H123*I123</f>
        <v>1161600</v>
      </c>
    </row>
    <row r="124" spans="2:10" ht="15.6" x14ac:dyDescent="0.3">
      <c r="B124" s="123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>
        <f>+' Ruko 2 Lantai Kombinasi'!G114</f>
        <v>212300.00000000003</v>
      </c>
      <c r="J124" s="112">
        <f t="shared" si="17"/>
        <v>1698400.0000000002</v>
      </c>
    </row>
    <row r="125" spans="2:10" ht="15.6" x14ac:dyDescent="0.3">
      <c r="B125" s="123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>
        <f>+' Ruko 2 Lantai Kombinasi'!G115</f>
        <v>173250</v>
      </c>
      <c r="J125" s="112">
        <f t="shared" si="17"/>
        <v>2772000</v>
      </c>
    </row>
    <row r="126" spans="2:10" ht="15.6" x14ac:dyDescent="0.3">
      <c r="B126" s="115">
        <v>6</v>
      </c>
      <c r="C126" s="24" t="s">
        <v>63</v>
      </c>
      <c r="D126" s="24"/>
      <c r="E126" s="1"/>
      <c r="F126" s="7"/>
      <c r="G126" s="7"/>
      <c r="H126" s="7"/>
      <c r="I126" s="28"/>
      <c r="J126" s="112"/>
    </row>
    <row r="127" spans="2:10" ht="15.75" x14ac:dyDescent="0.25">
      <c r="B127" s="123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>
        <f>+' Ruko 2 Lantai Kombinasi'!G117</f>
        <v>29000</v>
      </c>
      <c r="J127" s="112">
        <f t="shared" si="17"/>
        <v>3940983.2111999993</v>
      </c>
    </row>
    <row r="128" spans="2:10" ht="15.6" x14ac:dyDescent="0.3">
      <c r="B128" s="123">
        <v>7</v>
      </c>
      <c r="C128" s="24" t="s">
        <v>65</v>
      </c>
      <c r="D128" s="60"/>
      <c r="E128" s="1"/>
      <c r="F128" s="7"/>
      <c r="G128" s="7"/>
      <c r="H128" s="7"/>
      <c r="I128" s="28"/>
      <c r="J128" s="112"/>
    </row>
    <row r="129" spans="2:10" ht="15.6" x14ac:dyDescent="0.3">
      <c r="B129" s="123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>
        <f>+' Ruko 2 Lantai Kombinasi'!G119</f>
        <v>31500</v>
      </c>
      <c r="J129" s="112">
        <f t="shared" si="17"/>
        <v>172680.48</v>
      </c>
    </row>
    <row r="130" spans="2:10" ht="15.6" x14ac:dyDescent="0.3">
      <c r="B130" s="123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>
        <f>+' Ruko 2 Lantai Kombinasi'!G120</f>
        <v>34000</v>
      </c>
      <c r="J130" s="112">
        <f t="shared" si="17"/>
        <v>1722103.808</v>
      </c>
    </row>
    <row r="131" spans="2:10" ht="15.6" x14ac:dyDescent="0.3">
      <c r="B131" s="123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>
        <f>+' Ruko 2 Lantai Kombinasi'!G121</f>
        <v>60000</v>
      </c>
      <c r="J131" s="112">
        <f t="shared" si="17"/>
        <v>15406448.255999997</v>
      </c>
    </row>
    <row r="132" spans="2:10" ht="15.6" x14ac:dyDescent="0.3">
      <c r="B132" s="123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>
        <f>+' Ruko 2 Lantai Kombinasi'!G122</f>
        <v>80000</v>
      </c>
      <c r="J132" s="112">
        <f t="shared" si="17"/>
        <v>9056000</v>
      </c>
    </row>
    <row r="133" spans="2:10" ht="15.75" x14ac:dyDescent="0.25">
      <c r="B133" s="123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>
        <f>+' Ruko 2 Lantai Kombinasi'!G123</f>
        <v>186000</v>
      </c>
      <c r="J133" s="112">
        <f t="shared" si="17"/>
        <v>744000</v>
      </c>
    </row>
    <row r="134" spans="2:10" ht="15.6" x14ac:dyDescent="0.3">
      <c r="B134" s="123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>
        <f>+' Ruko 2 Lantai Kombinasi'!G124</f>
        <v>221000</v>
      </c>
      <c r="J134" s="112">
        <f t="shared" si="17"/>
        <v>2652000</v>
      </c>
    </row>
    <row r="135" spans="2:10" ht="15.6" x14ac:dyDescent="0.3">
      <c r="B135" s="123" t="s">
        <v>14</v>
      </c>
      <c r="C135" s="55" t="s">
        <v>229</v>
      </c>
      <c r="D135" s="31" t="s">
        <v>250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>
        <f>+' Ruko 2 Lantai Kombinasi'!G125</f>
        <v>350000</v>
      </c>
      <c r="J135" s="112">
        <f t="shared" si="17"/>
        <v>1400000</v>
      </c>
    </row>
    <row r="136" spans="2:10" ht="5.25" customHeight="1" x14ac:dyDescent="0.3">
      <c r="B136" s="115"/>
      <c r="C136" s="24"/>
      <c r="D136" s="24"/>
      <c r="E136" s="1"/>
      <c r="F136" s="7"/>
      <c r="G136" s="7"/>
      <c r="H136" s="7"/>
      <c r="I136" s="7"/>
      <c r="J136" s="112"/>
    </row>
    <row r="137" spans="2:10" ht="15.6" x14ac:dyDescent="0.3">
      <c r="B137" s="116" t="s">
        <v>70</v>
      </c>
      <c r="C137" s="27" t="s">
        <v>71</v>
      </c>
      <c r="D137" s="27"/>
      <c r="E137" s="1"/>
      <c r="F137" s="7"/>
      <c r="G137" s="7"/>
      <c r="H137" s="7"/>
      <c r="I137" s="7"/>
      <c r="J137" s="112"/>
    </row>
    <row r="138" spans="2:10" ht="7.5" customHeight="1" x14ac:dyDescent="0.3">
      <c r="B138" s="115"/>
      <c r="C138" s="24"/>
      <c r="D138" s="24"/>
      <c r="E138" s="1"/>
      <c r="F138" s="7"/>
      <c r="G138" s="7"/>
      <c r="H138" s="7"/>
      <c r="I138" s="7"/>
      <c r="J138" s="112"/>
    </row>
    <row r="139" spans="2:10" ht="27.6" x14ac:dyDescent="0.3">
      <c r="B139" s="120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>
        <f>+' Ruko 2 Lantai Kombinasi'!G129</f>
        <v>200000</v>
      </c>
      <c r="J139" s="112">
        <f t="shared" ref="J139:J155" si="20">H139*I139</f>
        <v>21600000</v>
      </c>
    </row>
    <row r="140" spans="2:10" ht="27.6" x14ac:dyDescent="0.3">
      <c r="B140" s="115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>
        <f>+' Ruko 2 Lantai Kombinasi'!G130</f>
        <v>327983.0736</v>
      </c>
      <c r="J140" s="112">
        <f t="shared" si="20"/>
        <v>2623864.5888</v>
      </c>
    </row>
    <row r="141" spans="2:10" ht="27.6" x14ac:dyDescent="0.3">
      <c r="B141" s="120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>
        <f>+' Ruko 2 Lantai Kombinasi'!G131</f>
        <v>183182.85439999998</v>
      </c>
      <c r="J141" s="112">
        <f t="shared" si="20"/>
        <v>5861851.3407999994</v>
      </c>
    </row>
    <row r="142" spans="2:10" ht="15.6" x14ac:dyDescent="0.3">
      <c r="B142" s="115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>
        <f>+' Ruko 2 Lantai Kombinasi'!G132</f>
        <v>234533.89439999999</v>
      </c>
      <c r="J142" s="112">
        <f t="shared" si="20"/>
        <v>938135.57759999996</v>
      </c>
    </row>
    <row r="143" spans="2:10" ht="15.6" x14ac:dyDescent="0.3">
      <c r="B143" s="120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>
        <f>+' Ruko 2 Lantai Kombinasi'!G133</f>
        <v>183182.85439999998</v>
      </c>
      <c r="J143" s="112">
        <f t="shared" si="20"/>
        <v>1465462.8351999999</v>
      </c>
    </row>
    <row r="144" spans="2:10" ht="27.6" x14ac:dyDescent="0.3">
      <c r="B144" s="115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>
        <f>+' Ruko 2 Lantai Kombinasi'!G134</f>
        <v>183182.85439999998</v>
      </c>
      <c r="J144" s="112">
        <f t="shared" si="20"/>
        <v>1465462.8351999999</v>
      </c>
    </row>
    <row r="145" spans="1:10" ht="21" customHeight="1" x14ac:dyDescent="0.3">
      <c r="B145" s="120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>
        <f>+' Ruko 2 Lantai Kombinasi'!G135</f>
        <v>20338.240000000002</v>
      </c>
      <c r="J145" s="112">
        <f t="shared" si="20"/>
        <v>162705.92000000001</v>
      </c>
    </row>
    <row r="146" spans="1:10" ht="15.6" x14ac:dyDescent="0.3">
      <c r="B146" s="115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>
        <f>+' Ruko 2 Lantai Kombinasi'!G136</f>
        <v>28354.560000000001</v>
      </c>
      <c r="J146" s="112">
        <f t="shared" si="20"/>
        <v>453672.96000000002</v>
      </c>
    </row>
    <row r="147" spans="1:10" ht="15.6" x14ac:dyDescent="0.3">
      <c r="B147" s="120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>
        <f>+' Ruko 2 Lantai Kombinasi'!G137</f>
        <v>22008.48</v>
      </c>
      <c r="J147" s="112">
        <f t="shared" si="20"/>
        <v>176067.84</v>
      </c>
    </row>
    <row r="148" spans="1:10" ht="15.6" x14ac:dyDescent="0.3">
      <c r="B148" s="115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>
        <f>+' Ruko 2 Lantai Kombinasi'!G138</f>
        <v>27019.200000000001</v>
      </c>
      <c r="J148" s="112">
        <f t="shared" si="20"/>
        <v>864614.40000000002</v>
      </c>
    </row>
    <row r="149" spans="1:10" ht="15.6" x14ac:dyDescent="0.3">
      <c r="B149" s="120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>
        <f>+' Ruko 2 Lantai Kombinasi'!G139</f>
        <v>42567.200000000004</v>
      </c>
      <c r="J149" s="112">
        <f t="shared" si="20"/>
        <v>340537.60000000003</v>
      </c>
    </row>
    <row r="150" spans="1:10" ht="15.6" x14ac:dyDescent="0.3">
      <c r="B150" s="115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>
        <f>+' Ruko 2 Lantai Kombinasi'!G140</f>
        <v>175000</v>
      </c>
      <c r="J150" s="112">
        <f t="shared" si="20"/>
        <v>700000</v>
      </c>
    </row>
    <row r="151" spans="1:10" ht="27.6" x14ac:dyDescent="0.3">
      <c r="B151" s="120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>
        <f>+' Ruko 2 Lantai Kombinasi'!G141</f>
        <v>1500000</v>
      </c>
      <c r="J151" s="112">
        <f t="shared" si="20"/>
        <v>12000000</v>
      </c>
    </row>
    <row r="152" spans="1:10" ht="15.6" x14ac:dyDescent="0.3">
      <c r="A152" s="77"/>
      <c r="B152" s="115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>
        <f>+' Ruko 2 Lantai Kombinasi'!G142</f>
        <v>1100000</v>
      </c>
      <c r="J152" s="112">
        <f t="shared" si="20"/>
        <v>8800000</v>
      </c>
    </row>
    <row r="153" spans="1:10" ht="15.6" x14ac:dyDescent="0.3">
      <c r="A153" s="77"/>
      <c r="B153" s="120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>
        <f>+' Ruko 2 Lantai Kombinasi'!G143</f>
        <v>364000</v>
      </c>
      <c r="J153" s="112">
        <f t="shared" si="20"/>
        <v>1456000</v>
      </c>
    </row>
    <row r="154" spans="1:10" ht="15.6" x14ac:dyDescent="0.3">
      <c r="A154" s="77"/>
      <c r="B154" s="115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>
        <f>+' Ruko 2 Lantai Kombinasi'!G144</f>
        <v>3000000</v>
      </c>
      <c r="J154" s="112">
        <f t="shared" si="20"/>
        <v>24000000</v>
      </c>
    </row>
    <row r="155" spans="1:10" ht="15.6" x14ac:dyDescent="0.3">
      <c r="A155" s="77"/>
      <c r="B155" s="120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>
        <f>+' Ruko 2 Lantai Kombinasi'!G145</f>
        <v>2000000</v>
      </c>
      <c r="J155" s="112">
        <f t="shared" si="20"/>
        <v>16000000</v>
      </c>
    </row>
    <row r="156" spans="1:10" ht="3" customHeight="1" x14ac:dyDescent="0.3">
      <c r="A156" s="77"/>
      <c r="B156" s="115"/>
      <c r="C156" s="24"/>
      <c r="D156" s="24"/>
      <c r="E156" s="1"/>
      <c r="F156" s="7"/>
      <c r="G156" s="7"/>
      <c r="H156" s="7"/>
      <c r="I156" s="28"/>
      <c r="J156" s="112"/>
    </row>
    <row r="157" spans="1:10" ht="15.6" x14ac:dyDescent="0.3">
      <c r="A157" s="77"/>
      <c r="B157" s="116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2"/>
    </row>
    <row r="158" spans="1:10" ht="15.6" x14ac:dyDescent="0.3">
      <c r="A158" s="77"/>
      <c r="B158" s="115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>
        <f>+' Ruko 2 Lantai Kombinasi'!G148</f>
        <v>2823600</v>
      </c>
      <c r="J158" s="112">
        <f t="shared" ref="J158:J169" si="22">H158*I158</f>
        <v>11294400</v>
      </c>
    </row>
    <row r="159" spans="1:10" ht="15.6" x14ac:dyDescent="0.3">
      <c r="A159" s="77"/>
      <c r="B159" s="115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>
        <f>+' Ruko 2 Lantai Kombinasi'!G149</f>
        <v>1933880</v>
      </c>
      <c r="J159" s="112">
        <f t="shared" si="22"/>
        <v>7735520</v>
      </c>
    </row>
    <row r="160" spans="1:10" ht="15.6" x14ac:dyDescent="0.3">
      <c r="A160" s="77"/>
      <c r="B160" s="115">
        <v>3</v>
      </c>
      <c r="C160" s="24" t="s">
        <v>266</v>
      </c>
      <c r="D160" s="31" t="s">
        <v>267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>
        <f>+' Ruko 2 Lantai Kombinasi'!G150</f>
        <v>650000</v>
      </c>
      <c r="J160" s="112">
        <f t="shared" si="22"/>
        <v>38380186.259999998</v>
      </c>
    </row>
    <row r="161" spans="1:10" ht="15.6" x14ac:dyDescent="0.3">
      <c r="A161" s="77"/>
      <c r="B161" s="115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>
        <f>+' Ruko 2 Lantai Kombinasi'!G151</f>
        <v>65000</v>
      </c>
      <c r="J161" s="112">
        <f t="shared" si="22"/>
        <v>7368400</v>
      </c>
    </row>
    <row r="162" spans="1:10" ht="15.6" x14ac:dyDescent="0.3">
      <c r="A162" s="77"/>
      <c r="B162" s="115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>
        <f>+' Ruko 2 Lantai Kombinasi'!G152</f>
        <v>55000</v>
      </c>
      <c r="J162" s="112">
        <f t="shared" si="22"/>
        <v>1828200</v>
      </c>
    </row>
    <row r="163" spans="1:10" ht="15.6" x14ac:dyDescent="0.3">
      <c r="A163" s="4"/>
      <c r="B163" s="115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>
        <f>+' Ruko 2 Lantai Kombinasi'!G153</f>
        <v>600000</v>
      </c>
      <c r="J163" s="112">
        <f t="shared" si="22"/>
        <v>4800000</v>
      </c>
    </row>
    <row r="164" spans="1:10" ht="15.6" x14ac:dyDescent="0.3">
      <c r="A164" s="4"/>
      <c r="B164" s="115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>
        <f>+' Ruko 2 Lantai Kombinasi'!G154</f>
        <v>30250.000000000004</v>
      </c>
      <c r="J164" s="112">
        <f t="shared" si="22"/>
        <v>5368770</v>
      </c>
    </row>
    <row r="165" spans="1:10" ht="15.6" x14ac:dyDescent="0.3">
      <c r="A165" s="4"/>
      <c r="B165" s="115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>
        <f>+' Ruko 2 Lantai Kombinasi'!G155</f>
        <v>3500000</v>
      </c>
      <c r="J165" s="112">
        <f t="shared" si="22"/>
        <v>14000000</v>
      </c>
    </row>
    <row r="166" spans="1:10" ht="15.6" x14ac:dyDescent="0.3">
      <c r="A166" s="4"/>
      <c r="B166" s="120">
        <v>9</v>
      </c>
      <c r="C166" s="31" t="s">
        <v>133</v>
      </c>
      <c r="D166" s="34" t="s">
        <v>249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>
        <f>+' Ruko 2 Lantai Kombinasi'!G156</f>
        <v>3500000</v>
      </c>
      <c r="J166" s="112">
        <f t="shared" si="22"/>
        <v>14000000</v>
      </c>
    </row>
    <row r="167" spans="1:10" ht="15.6" x14ac:dyDescent="0.3">
      <c r="A167" s="4"/>
      <c r="B167" s="115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>
        <f>+' Ruko 2 Lantai Kombinasi'!G157</f>
        <v>65000</v>
      </c>
      <c r="J167" s="112">
        <f t="shared" si="22"/>
        <v>1136200</v>
      </c>
    </row>
    <row r="168" spans="1:10" ht="15.6" x14ac:dyDescent="0.3">
      <c r="A168" s="4"/>
      <c r="B168" s="120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>
        <f>+' Ruko 2 Lantai Kombinasi'!G158</f>
        <v>192500.00000000003</v>
      </c>
      <c r="J168" s="112">
        <f t="shared" si="22"/>
        <v>2194500.0000000005</v>
      </c>
    </row>
    <row r="169" spans="1:10" ht="30" x14ac:dyDescent="0.3">
      <c r="A169" s="4"/>
      <c r="B169" s="32">
        <v>12</v>
      </c>
      <c r="C169" s="31" t="s">
        <v>260</v>
      </c>
      <c r="D169" s="34" t="s">
        <v>261</v>
      </c>
      <c r="E169" s="32" t="s">
        <v>265</v>
      </c>
      <c r="F169" s="38">
        <f>1*$F$5</f>
        <v>3</v>
      </c>
      <c r="G169" s="38">
        <f>1*$G$5</f>
        <v>1</v>
      </c>
      <c r="H169" s="7">
        <f>SUM(F169:G169)</f>
        <v>4</v>
      </c>
      <c r="I169" s="28">
        <f>+' Ruko 2 Lantai Kombinasi'!G159</f>
        <v>4000000</v>
      </c>
      <c r="J169" s="112">
        <f t="shared" si="22"/>
        <v>16000000</v>
      </c>
    </row>
    <row r="170" spans="1:10" ht="15.6" x14ac:dyDescent="0.3">
      <c r="B170" s="124"/>
      <c r="C170" s="78"/>
      <c r="D170" s="78"/>
      <c r="E170" s="79"/>
      <c r="F170" s="78"/>
      <c r="G170" s="78"/>
      <c r="H170" s="78"/>
      <c r="I170" s="78"/>
      <c r="J170" s="125"/>
    </row>
    <row r="171" spans="1:10" ht="15.6" x14ac:dyDescent="0.3">
      <c r="B171" s="126"/>
      <c r="C171" s="80"/>
      <c r="D171" s="80"/>
      <c r="E171" s="81"/>
      <c r="F171" s="80"/>
      <c r="G171" s="80"/>
      <c r="H171" s="80"/>
      <c r="I171" s="82" t="s">
        <v>196</v>
      </c>
      <c r="J171" s="127">
        <f>SUM(J11:J169)</f>
        <v>1455369403.8992224</v>
      </c>
    </row>
    <row r="172" spans="1:10" ht="15.6" x14ac:dyDescent="0.3">
      <c r="B172" s="126"/>
      <c r="C172" s="80"/>
      <c r="D172" s="80"/>
      <c r="E172" s="81"/>
      <c r="F172" s="80"/>
      <c r="G172" s="80"/>
      <c r="H172" s="80"/>
      <c r="I172" s="82" t="s">
        <v>235</v>
      </c>
      <c r="J172" s="127">
        <f>ROUNDDOWN(J171,-5)</f>
        <v>1455300000</v>
      </c>
    </row>
    <row r="173" spans="1:10" ht="15.6" x14ac:dyDescent="0.3">
      <c r="B173" s="126"/>
      <c r="C173" s="80"/>
      <c r="D173" s="80"/>
      <c r="E173" s="81"/>
      <c r="F173" s="80"/>
      <c r="G173" s="80"/>
      <c r="H173" s="80"/>
      <c r="I173" s="82" t="s">
        <v>236</v>
      </c>
      <c r="J173" s="128"/>
    </row>
    <row r="174" spans="1:10" ht="15.6" x14ac:dyDescent="0.3">
      <c r="B174" s="126"/>
      <c r="C174" s="80"/>
      <c r="D174" s="80"/>
      <c r="E174" s="81"/>
      <c r="F174" s="80"/>
      <c r="G174" s="80"/>
      <c r="H174" s="80"/>
      <c r="I174" s="82" t="s">
        <v>143</v>
      </c>
      <c r="J174" s="128">
        <f>J172-J173</f>
        <v>1455300000</v>
      </c>
    </row>
    <row r="175" spans="1:10" ht="15.6" x14ac:dyDescent="0.3">
      <c r="B175" s="126"/>
      <c r="C175" s="80"/>
      <c r="D175" s="80"/>
      <c r="E175" s="81"/>
      <c r="F175" s="80"/>
      <c r="G175" s="80"/>
      <c r="H175" s="80"/>
      <c r="I175" s="80" t="s">
        <v>189</v>
      </c>
      <c r="J175" s="129">
        <f>J174*0.1</f>
        <v>145530000</v>
      </c>
    </row>
    <row r="176" spans="1:10" ht="15.6" x14ac:dyDescent="0.3">
      <c r="B176" s="126"/>
      <c r="C176" s="80"/>
      <c r="D176" s="80"/>
      <c r="E176" s="81"/>
      <c r="F176" s="80"/>
      <c r="G176" s="80"/>
      <c r="H176" s="80"/>
      <c r="I176" s="80" t="s">
        <v>143</v>
      </c>
      <c r="J176" s="129">
        <f>J174+J175</f>
        <v>1600830000</v>
      </c>
    </row>
    <row r="177" spans="2:10" ht="15.75" x14ac:dyDescent="0.25">
      <c r="B177" s="126"/>
      <c r="C177" s="80"/>
      <c r="D177" s="80"/>
      <c r="E177" s="81"/>
      <c r="F177" s="80"/>
      <c r="G177" s="80"/>
      <c r="H177" s="80"/>
      <c r="I177" s="80" t="s">
        <v>197</v>
      </c>
      <c r="J177" s="130">
        <f>131*4</f>
        <v>524</v>
      </c>
    </row>
    <row r="178" spans="2:10" ht="16.5" thickBot="1" x14ac:dyDescent="0.3">
      <c r="B178" s="131"/>
      <c r="C178" s="83"/>
      <c r="D178" s="83"/>
      <c r="E178" s="84"/>
      <c r="F178" s="83"/>
      <c r="G178" s="83"/>
      <c r="H178" s="83"/>
      <c r="I178" s="85" t="s">
        <v>198</v>
      </c>
      <c r="J178" s="132">
        <f>J171/J177</f>
        <v>2777422.5265252334</v>
      </c>
    </row>
    <row r="179" spans="2:10" ht="8.25" customHeight="1" thickTop="1" x14ac:dyDescent="0.25">
      <c r="B179" s="133"/>
      <c r="C179" s="88"/>
      <c r="D179" s="88"/>
      <c r="E179" s="89"/>
      <c r="F179" s="88"/>
      <c r="G179" s="88"/>
      <c r="H179" s="88"/>
      <c r="I179" s="90"/>
      <c r="J179" s="134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2019-01-09T05:37:20Z</cp:lastPrinted>
  <dcterms:created xsi:type="dcterms:W3CDTF">2018-02-21T01:25:23Z</dcterms:created>
  <dcterms:modified xsi:type="dcterms:W3CDTF">2020-02-16T11:04:25Z</dcterms:modified>
</cp:coreProperties>
</file>