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1" l="1"/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9" i="1"/>
  <c r="H56" i="1" s="1"/>
  <c r="H58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/>
  <c r="H164" i="1" s="1"/>
</calcChain>
</file>

<file path=xl/sharedStrings.xml><?xml version="1.0" encoding="utf-8"?>
<sst xmlns="http://schemas.openxmlformats.org/spreadsheetml/2006/main" count="378" uniqueCount="239">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</sst>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41" fontId="9" fillId="0" borderId="0" xfId="2" applyFont="1" applyFill="1"/>
    <xf numFmtId="0" fontId="10" fillId="0" borderId="0" xfId="3" applyFont="1" applyFill="1" applyBorder="1" applyAlignment="1">
      <alignment horizontal="center"/>
    </xf>
    <xf numFmtId="41" fontId="9" fillId="0" borderId="2" xfId="2" applyFont="1" applyFill="1" applyBorder="1" applyAlignment="1">
      <alignment horizontal="center" vertical="center" wrapText="1"/>
    </xf>
    <xf numFmtId="41" fontId="10" fillId="0" borderId="3" xfId="2" applyFont="1" applyFill="1" applyBorder="1"/>
    <xf numFmtId="41" fontId="10" fillId="0" borderId="4" xfId="2" applyFont="1" applyFill="1" applyBorder="1" applyAlignment="1">
      <alignment horizontal="center"/>
    </xf>
    <xf numFmtId="41" fontId="10" fillId="0" borderId="4" xfId="2" applyFont="1" applyFill="1" applyBorder="1"/>
    <xf numFmtId="166" fontId="9" fillId="0" borderId="4" xfId="2" applyNumberFormat="1" applyFont="1" applyFill="1" applyBorder="1"/>
    <xf numFmtId="41" fontId="11" fillId="0" borderId="0" xfId="2" applyFont="1" applyFill="1"/>
    <xf numFmtId="41" fontId="10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41" fontId="12" fillId="0" borderId="0" xfId="2" applyFont="1" applyFill="1" applyAlignment="1">
      <alignment horizontal="center"/>
    </xf>
    <xf numFmtId="41" fontId="10" fillId="0" borderId="0" xfId="2" applyFont="1" applyFill="1"/>
    <xf numFmtId="0" fontId="3" fillId="0" borderId="0" xfId="3" applyFont="1" applyFill="1" applyAlignment="1">
      <alignment horizontal="center"/>
    </xf>
    <xf numFmtId="167" fontId="5" fillId="0" borderId="0" xfId="1" applyNumberFormat="1" applyFont="1" applyFill="1"/>
    <xf numFmtId="41" fontId="5" fillId="0" borderId="0" xfId="0" applyNumberFormat="1" applyFont="1" applyFill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7"/>
  <sheetViews>
    <sheetView tabSelected="1" view="pageBreakPreview" topLeftCell="E109" zoomScale="80" zoomScaleNormal="100" zoomScaleSheetLayoutView="80" workbookViewId="0">
      <selection activeCell="I160" sqref="I160:I164"/>
    </sheetView>
  </sheetViews>
  <sheetFormatPr defaultRowHeight="15.75" x14ac:dyDescent="0.25"/>
  <cols>
    <col min="1" max="1" width="5" style="7" customWidth="1"/>
    <col min="2" max="2" width="9.140625" style="5"/>
    <col min="3" max="3" width="51" style="59" bestFit="1" customWidth="1"/>
    <col min="4" max="4" width="86.5703125" style="60" hidden="1" customWidth="1"/>
    <col min="5" max="5" width="8.42578125" style="5" customWidth="1"/>
    <col min="6" max="6" width="11.140625" style="5" customWidth="1"/>
    <col min="7" max="7" width="15.140625" style="73" customWidth="1"/>
    <col min="8" max="8" width="20.7109375" style="61" customWidth="1"/>
    <col min="9" max="9" width="18.42578125" style="7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2"/>
      <c r="H2" s="6"/>
    </row>
    <row r="3" spans="2:8" x14ac:dyDescent="0.25">
      <c r="B3" s="1" t="s">
        <v>238</v>
      </c>
      <c r="C3" s="2"/>
      <c r="D3" s="3"/>
      <c r="E3" s="4"/>
      <c r="G3" s="62"/>
      <c r="H3" s="9"/>
    </row>
    <row r="4" spans="2:8" x14ac:dyDescent="0.25">
      <c r="B4" s="1" t="s">
        <v>1</v>
      </c>
      <c r="C4" s="2"/>
      <c r="D4" s="3"/>
      <c r="E4" s="74" t="s">
        <v>2</v>
      </c>
      <c r="F4" s="74"/>
      <c r="G4" s="74"/>
      <c r="H4" s="74"/>
    </row>
    <row r="5" spans="2:8" x14ac:dyDescent="0.25">
      <c r="B5" s="10"/>
      <c r="C5" s="11"/>
      <c r="D5" s="3"/>
      <c r="E5" s="12"/>
      <c r="F5" s="13"/>
      <c r="G5" s="63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4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5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6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7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7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7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7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7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7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7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7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7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7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7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7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7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7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7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7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7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7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7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7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7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7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7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7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7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7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7">
        <v>4061627.3182548</v>
      </c>
      <c r="H35" s="29">
        <f t="shared" si="0"/>
        <v>4771510.4176847376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7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7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7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7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7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7"/>
      <c r="H41" s="29"/>
    </row>
    <row r="42" spans="2:8" x14ac:dyDescent="0.25">
      <c r="B42" s="21"/>
      <c r="C42" s="31"/>
      <c r="D42" s="27"/>
      <c r="E42" s="21"/>
      <c r="F42" s="28"/>
      <c r="G42" s="67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7"/>
      <c r="H43" s="33">
        <f>SUM(H45:H54)</f>
        <v>22806031.789775807</v>
      </c>
    </row>
    <row r="44" spans="2:8" x14ac:dyDescent="0.25">
      <c r="B44" s="23"/>
      <c r="C44" s="36" t="s">
        <v>59</v>
      </c>
      <c r="D44" s="27"/>
      <c r="E44" s="21"/>
      <c r="F44" s="28"/>
      <c r="G44" s="67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7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7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7">
        <v>164293.85424374999</v>
      </c>
      <c r="H47" s="29">
        <f t="shared" si="1"/>
        <v>9033759.8211122695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7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7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7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7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7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7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7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7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7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7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7">
        <v>181500.00000000003</v>
      </c>
      <c r="H58" s="29">
        <f t="shared" si="1"/>
        <v>2144669.7467778004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7">
        <v>32177.119821</v>
      </c>
      <c r="H59" s="29">
        <f t="shared" si="1"/>
        <v>1044312.4266242608</v>
      </c>
    </row>
    <row r="60" spans="2:8" x14ac:dyDescent="0.25">
      <c r="B60" s="23"/>
      <c r="C60" s="36" t="s">
        <v>71</v>
      </c>
      <c r="D60" s="38"/>
      <c r="E60" s="21"/>
      <c r="F60" s="28"/>
      <c r="G60" s="67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7">
        <v>181500.00000000003</v>
      </c>
      <c r="H61" s="29">
        <f t="shared" si="1"/>
        <v>2144669.7467778004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7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7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7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7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7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7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7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7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7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7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7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7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7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7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7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7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7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7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7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7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7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7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7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7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28">
        <v>1</v>
      </c>
      <c r="G86" s="67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28">
        <v>2</v>
      </c>
      <c r="G87" s="67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28">
        <v>1</v>
      </c>
      <c r="G88" s="67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28">
        <v>1</v>
      </c>
      <c r="G89" s="67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28">
        <v>1</v>
      </c>
      <c r="G90" s="67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28"/>
      <c r="G91" s="67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28">
        <v>2</v>
      </c>
      <c r="G92" s="67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28"/>
      <c r="G93" s="67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28">
        <v>2</v>
      </c>
      <c r="G94" s="67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28">
        <v>6</v>
      </c>
      <c r="G95" s="67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28"/>
      <c r="G96" s="67"/>
      <c r="H96" s="29"/>
    </row>
    <row r="97" spans="2:11" x14ac:dyDescent="0.25">
      <c r="B97" s="23" t="s">
        <v>128</v>
      </c>
      <c r="C97" s="36" t="s">
        <v>129</v>
      </c>
      <c r="D97" s="27"/>
      <c r="E97" s="21"/>
      <c r="F97" s="28"/>
      <c r="G97" s="67"/>
      <c r="H97" s="33">
        <f>SUM(H98:H102)</f>
        <v>11693403.272071</v>
      </c>
    </row>
    <row r="98" spans="2:11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7">
        <v>22000</v>
      </c>
      <c r="H98" s="29">
        <f t="shared" si="2"/>
        <v>4492823.148</v>
      </c>
    </row>
    <row r="99" spans="2:11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7">
        <v>35000</v>
      </c>
      <c r="H99" s="29">
        <f t="shared" si="2"/>
        <v>2927834.7</v>
      </c>
    </row>
    <row r="100" spans="2:11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7">
        <v>22000</v>
      </c>
      <c r="H100" s="29">
        <f t="shared" si="2"/>
        <v>2522909.174071</v>
      </c>
    </row>
    <row r="101" spans="2:11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7">
        <v>18750</v>
      </c>
      <c r="H101" s="29">
        <f t="shared" si="2"/>
        <v>93750</v>
      </c>
    </row>
    <row r="102" spans="2:11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7">
        <v>35000</v>
      </c>
      <c r="H102" s="29">
        <f t="shared" si="2"/>
        <v>1656086.25</v>
      </c>
    </row>
    <row r="103" spans="2:11" x14ac:dyDescent="0.25">
      <c r="B103" s="21"/>
      <c r="C103" s="31"/>
      <c r="D103" s="27"/>
      <c r="E103" s="21"/>
      <c r="F103" s="28"/>
      <c r="G103" s="67"/>
      <c r="H103" s="29"/>
    </row>
    <row r="104" spans="2:11" x14ac:dyDescent="0.25">
      <c r="B104" s="23" t="s">
        <v>137</v>
      </c>
      <c r="C104" s="36" t="s">
        <v>138</v>
      </c>
      <c r="D104" s="27"/>
      <c r="E104" s="21"/>
      <c r="F104" s="28"/>
      <c r="G104" s="67"/>
      <c r="H104" s="33">
        <f>SUM(H106:H125)</f>
        <v>21489141.09629029</v>
      </c>
    </row>
    <row r="105" spans="2:11" x14ac:dyDescent="0.25">
      <c r="B105" s="21">
        <v>1</v>
      </c>
      <c r="C105" s="31" t="s">
        <v>139</v>
      </c>
      <c r="D105" s="27"/>
      <c r="E105" s="21"/>
      <c r="F105" s="28"/>
      <c r="G105" s="67"/>
      <c r="H105" s="29"/>
    </row>
    <row r="106" spans="2:11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7">
        <v>1852248.1372500001</v>
      </c>
      <c r="H106" s="29">
        <f t="shared" si="2"/>
        <v>3704496.2745000003</v>
      </c>
    </row>
    <row r="107" spans="2:11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7">
        <v>1181269.396125</v>
      </c>
      <c r="H107" s="29">
        <f t="shared" si="2"/>
        <v>2362538.7922499999</v>
      </c>
    </row>
    <row r="108" spans="2:11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7">
        <v>253979.36891250004</v>
      </c>
      <c r="H108" s="29">
        <f t="shared" si="2"/>
        <v>507958.73782500008</v>
      </c>
      <c r="K108" s="7">
        <f>15000*0.7</f>
        <v>10500</v>
      </c>
    </row>
    <row r="109" spans="2:11" x14ac:dyDescent="0.25">
      <c r="B109" s="30"/>
      <c r="C109" s="31"/>
      <c r="D109" s="27" t="s">
        <v>146</v>
      </c>
      <c r="E109" s="21"/>
      <c r="F109" s="28"/>
      <c r="G109" s="67"/>
      <c r="H109" s="29"/>
    </row>
    <row r="110" spans="2:11" x14ac:dyDescent="0.25">
      <c r="B110" s="30"/>
      <c r="C110" s="31"/>
      <c r="D110" s="27" t="s">
        <v>147</v>
      </c>
      <c r="E110" s="21"/>
      <c r="F110" s="28"/>
      <c r="G110" s="67"/>
      <c r="H110" s="29"/>
    </row>
    <row r="111" spans="2:11" x14ac:dyDescent="0.25">
      <c r="B111" s="30"/>
      <c r="C111" s="31"/>
      <c r="D111" s="27" t="s">
        <v>148</v>
      </c>
      <c r="E111" s="21"/>
      <c r="F111" s="28"/>
      <c r="G111" s="67"/>
      <c r="H111" s="29"/>
    </row>
    <row r="112" spans="2:11" x14ac:dyDescent="0.25">
      <c r="B112" s="30"/>
      <c r="C112" s="31"/>
      <c r="D112" s="27" t="s">
        <v>149</v>
      </c>
      <c r="E112" s="21"/>
      <c r="F112" s="28"/>
      <c r="G112" s="67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7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7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7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7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7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7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7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7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7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7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7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7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7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7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7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7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7">
        <v>170000</v>
      </c>
      <c r="H129" s="29">
        <f t="shared" si="2"/>
        <v>4590000</v>
      </c>
      <c r="I129" s="44"/>
    </row>
    <row r="130" spans="1:9" ht="28.5" x14ac:dyDescent="0.25">
      <c r="B130" s="21">
        <v>2</v>
      </c>
      <c r="C130" s="43" t="s">
        <v>175</v>
      </c>
      <c r="D130" s="43" t="s">
        <v>176</v>
      </c>
      <c r="E130" s="40" t="s">
        <v>36</v>
      </c>
      <c r="F130" s="28">
        <v>2</v>
      </c>
      <c r="G130" s="67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177</v>
      </c>
      <c r="D131" s="43" t="s">
        <v>178</v>
      </c>
      <c r="E131" s="40" t="s">
        <v>36</v>
      </c>
      <c r="F131" s="28">
        <v>8</v>
      </c>
      <c r="G131" s="67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179</v>
      </c>
      <c r="D132" s="43" t="s">
        <v>180</v>
      </c>
      <c r="E132" s="40" t="s">
        <v>36</v>
      </c>
      <c r="F132" s="28">
        <v>1</v>
      </c>
      <c r="G132" s="67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181</v>
      </c>
      <c r="D133" s="43" t="s">
        <v>182</v>
      </c>
      <c r="E133" s="40" t="s">
        <v>36</v>
      </c>
      <c r="F133" s="28">
        <v>2</v>
      </c>
      <c r="G133" s="67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183</v>
      </c>
      <c r="D134" s="43" t="s">
        <v>184</v>
      </c>
      <c r="E134" s="40" t="s">
        <v>36</v>
      </c>
      <c r="F134" s="28">
        <v>2</v>
      </c>
      <c r="G134" s="67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185</v>
      </c>
      <c r="D135" s="43" t="s">
        <v>186</v>
      </c>
      <c r="E135" s="21" t="s">
        <v>125</v>
      </c>
      <c r="F135" s="28">
        <v>2</v>
      </c>
      <c r="G135" s="67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187</v>
      </c>
      <c r="D136" s="43" t="s">
        <v>186</v>
      </c>
      <c r="E136" s="21" t="s">
        <v>125</v>
      </c>
      <c r="F136" s="28">
        <v>4</v>
      </c>
      <c r="G136" s="67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188</v>
      </c>
      <c r="D137" s="43" t="s">
        <v>186</v>
      </c>
      <c r="E137" s="21" t="s">
        <v>125</v>
      </c>
      <c r="F137" s="28">
        <v>2</v>
      </c>
      <c r="G137" s="67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189</v>
      </c>
      <c r="D138" s="43" t="s">
        <v>186</v>
      </c>
      <c r="E138" s="21" t="s">
        <v>125</v>
      </c>
      <c r="F138" s="28">
        <v>8</v>
      </c>
      <c r="G138" s="67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190</v>
      </c>
      <c r="D139" s="43" t="s">
        <v>186</v>
      </c>
      <c r="E139" s="40" t="s">
        <v>36</v>
      </c>
      <c r="F139" s="28">
        <v>2</v>
      </c>
      <c r="G139" s="67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191</v>
      </c>
      <c r="D140" s="43" t="s">
        <v>192</v>
      </c>
      <c r="E140" s="21" t="s">
        <v>193</v>
      </c>
      <c r="F140" s="28">
        <v>1</v>
      </c>
      <c r="G140" s="67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194</v>
      </c>
      <c r="D141" s="43" t="s">
        <v>195</v>
      </c>
      <c r="E141" s="21" t="s">
        <v>196</v>
      </c>
      <c r="F141" s="28">
        <v>2</v>
      </c>
      <c r="G141" s="67">
        <v>699640.09499999997</v>
      </c>
      <c r="H141" s="29">
        <f t="shared" si="2"/>
        <v>1399280.19</v>
      </c>
    </row>
    <row r="142" spans="1:9" x14ac:dyDescent="0.25">
      <c r="A142" s="45"/>
      <c r="B142" s="21">
        <v>14</v>
      </c>
      <c r="C142" s="43" t="s">
        <v>197</v>
      </c>
      <c r="D142" s="43" t="s">
        <v>198</v>
      </c>
      <c r="E142" s="21" t="s">
        <v>196</v>
      </c>
      <c r="F142" s="28">
        <v>2</v>
      </c>
      <c r="G142" s="67">
        <v>416213.49000000005</v>
      </c>
      <c r="H142" s="29">
        <f t="shared" si="2"/>
        <v>832426.9800000001</v>
      </c>
    </row>
    <row r="143" spans="1:9" x14ac:dyDescent="0.25">
      <c r="A143" s="45"/>
      <c r="B143" s="40">
        <v>15</v>
      </c>
      <c r="C143" s="43" t="s">
        <v>199</v>
      </c>
      <c r="D143" s="43" t="s">
        <v>200</v>
      </c>
      <c r="E143" s="21" t="s">
        <v>193</v>
      </c>
      <c r="F143" s="28">
        <v>1</v>
      </c>
      <c r="G143" s="67">
        <v>385000.00000000006</v>
      </c>
      <c r="H143" s="29">
        <f t="shared" si="2"/>
        <v>385000.00000000006</v>
      </c>
    </row>
    <row r="144" spans="1:9" x14ac:dyDescent="0.25">
      <c r="A144" s="45"/>
      <c r="B144" s="21">
        <v>16</v>
      </c>
      <c r="C144" s="43" t="s">
        <v>201</v>
      </c>
      <c r="D144" s="43" t="s">
        <v>202</v>
      </c>
      <c r="E144" s="21" t="s">
        <v>36</v>
      </c>
      <c r="F144" s="28">
        <v>2</v>
      </c>
      <c r="G144" s="67">
        <v>1155000</v>
      </c>
      <c r="H144" s="29">
        <f t="shared" si="2"/>
        <v>2310000</v>
      </c>
    </row>
    <row r="145" spans="1:10" x14ac:dyDescent="0.25">
      <c r="A145" s="45"/>
      <c r="B145" s="40">
        <v>17</v>
      </c>
      <c r="C145" s="27" t="s">
        <v>203</v>
      </c>
      <c r="D145" s="27"/>
      <c r="E145" s="40" t="s">
        <v>36</v>
      </c>
      <c r="F145" s="28">
        <v>2</v>
      </c>
      <c r="G145" s="67">
        <v>1000000</v>
      </c>
      <c r="H145" s="29">
        <f t="shared" si="2"/>
        <v>2000000</v>
      </c>
    </row>
    <row r="146" spans="1:10" x14ac:dyDescent="0.25">
      <c r="A146" s="45"/>
      <c r="B146" s="21"/>
      <c r="C146" s="31"/>
      <c r="D146" s="27"/>
      <c r="E146" s="21"/>
      <c r="F146" s="28"/>
      <c r="G146" s="67"/>
      <c r="H146" s="29"/>
    </row>
    <row r="147" spans="1:10" x14ac:dyDescent="0.25">
      <c r="A147" s="45"/>
      <c r="B147" s="23" t="s">
        <v>204</v>
      </c>
      <c r="C147" s="36" t="s">
        <v>205</v>
      </c>
      <c r="D147" s="27"/>
      <c r="E147" s="21"/>
      <c r="F147" s="28"/>
      <c r="G147" s="67"/>
      <c r="H147" s="33">
        <f>SUM(H148:H159)</f>
        <v>23813619.39661165</v>
      </c>
    </row>
    <row r="148" spans="1:10" x14ac:dyDescent="0.25">
      <c r="A148" s="45"/>
      <c r="B148" s="21">
        <v>1</v>
      </c>
      <c r="C148" s="31" t="s">
        <v>206</v>
      </c>
      <c r="D148" s="27" t="s">
        <v>207</v>
      </c>
      <c r="E148" s="21" t="s">
        <v>196</v>
      </c>
      <c r="F148" s="28">
        <v>1</v>
      </c>
      <c r="G148" s="67">
        <v>4077665.5111500002</v>
      </c>
      <c r="H148" s="29">
        <f t="shared" si="2"/>
        <v>4077665.5111500002</v>
      </c>
    </row>
    <row r="149" spans="1:10" x14ac:dyDescent="0.25">
      <c r="A149" s="45"/>
      <c r="B149" s="21">
        <v>2</v>
      </c>
      <c r="C149" s="31" t="s">
        <v>208</v>
      </c>
      <c r="D149" s="27" t="s">
        <v>209</v>
      </c>
      <c r="E149" s="21" t="s">
        <v>196</v>
      </c>
      <c r="F149" s="28">
        <v>1</v>
      </c>
      <c r="G149" s="67">
        <v>1285082.5</v>
      </c>
      <c r="H149" s="29">
        <f t="shared" si="2"/>
        <v>1285082.5</v>
      </c>
    </row>
    <row r="150" spans="1:10" x14ac:dyDescent="0.25">
      <c r="A150" s="45"/>
      <c r="B150" s="21">
        <v>3</v>
      </c>
      <c r="C150" s="46" t="s">
        <v>210</v>
      </c>
      <c r="D150" s="27" t="s">
        <v>211</v>
      </c>
      <c r="E150" s="21" t="s">
        <v>13</v>
      </c>
      <c r="F150" s="28">
        <v>14.7616101</v>
      </c>
      <c r="G150" s="67">
        <v>550000</v>
      </c>
      <c r="H150" s="29">
        <f t="shared" ref="H150:H159" si="3">F150*G150</f>
        <v>8118885.5550000006</v>
      </c>
    </row>
    <row r="151" spans="1:10" x14ac:dyDescent="0.25">
      <c r="A151" s="45"/>
      <c r="B151" s="21">
        <v>4</v>
      </c>
      <c r="C151" s="31" t="s">
        <v>212</v>
      </c>
      <c r="D151" s="47" t="s">
        <v>213</v>
      </c>
      <c r="E151" s="21" t="s">
        <v>22</v>
      </c>
      <c r="F151" s="28">
        <v>28.34</v>
      </c>
      <c r="G151" s="67">
        <v>109375</v>
      </c>
      <c r="H151" s="29">
        <f t="shared" si="3"/>
        <v>3099687.5</v>
      </c>
    </row>
    <row r="152" spans="1:10" x14ac:dyDescent="0.25">
      <c r="A152" s="45"/>
      <c r="B152" s="21">
        <v>5</v>
      </c>
      <c r="C152" s="31" t="s">
        <v>214</v>
      </c>
      <c r="D152" s="47" t="s">
        <v>215</v>
      </c>
      <c r="E152" s="21" t="s">
        <v>22</v>
      </c>
      <c r="F152" s="28">
        <v>8.31</v>
      </c>
      <c r="G152" s="67">
        <v>116875</v>
      </c>
      <c r="H152" s="29">
        <f t="shared" si="3"/>
        <v>971231.25</v>
      </c>
    </row>
    <row r="153" spans="1:10" x14ac:dyDescent="0.25">
      <c r="A153" s="48"/>
      <c r="B153" s="21">
        <v>6</v>
      </c>
      <c r="C153" s="27" t="s">
        <v>216</v>
      </c>
      <c r="D153" s="27" t="s">
        <v>217</v>
      </c>
      <c r="E153" s="40" t="s">
        <v>196</v>
      </c>
      <c r="F153" s="41">
        <v>2</v>
      </c>
      <c r="G153" s="67">
        <v>495000.00000000006</v>
      </c>
      <c r="H153" s="29">
        <f t="shared" si="3"/>
        <v>990000.00000000012</v>
      </c>
    </row>
    <row r="154" spans="1:10" x14ac:dyDescent="0.25">
      <c r="A154" s="48"/>
      <c r="B154" s="21">
        <v>7</v>
      </c>
      <c r="C154" s="27" t="s">
        <v>218</v>
      </c>
      <c r="D154" s="27"/>
      <c r="E154" s="40" t="s">
        <v>13</v>
      </c>
      <c r="F154" s="41">
        <v>44.37</v>
      </c>
      <c r="G154" s="67">
        <v>39375</v>
      </c>
      <c r="H154" s="29">
        <f t="shared" si="3"/>
        <v>1747068.75</v>
      </c>
    </row>
    <row r="155" spans="1:10" x14ac:dyDescent="0.25">
      <c r="A155" s="48"/>
      <c r="B155" s="21">
        <v>8</v>
      </c>
      <c r="C155" s="27" t="s">
        <v>219</v>
      </c>
      <c r="D155" s="35" t="s">
        <v>220</v>
      </c>
      <c r="E155" s="40" t="s">
        <v>196</v>
      </c>
      <c r="F155" s="41">
        <v>1</v>
      </c>
      <c r="G155" s="67">
        <v>425000</v>
      </c>
      <c r="H155" s="29">
        <f t="shared" si="3"/>
        <v>425000</v>
      </c>
    </row>
    <row r="156" spans="1:10" x14ac:dyDescent="0.25">
      <c r="A156" s="48"/>
      <c r="B156" s="40">
        <v>9</v>
      </c>
      <c r="C156" s="27" t="s">
        <v>221</v>
      </c>
      <c r="D156" s="35" t="s">
        <v>222</v>
      </c>
      <c r="E156" s="40" t="s">
        <v>196</v>
      </c>
      <c r="F156" s="41">
        <v>1</v>
      </c>
      <c r="G156" s="67">
        <v>1200000</v>
      </c>
      <c r="H156" s="29">
        <f t="shared" si="3"/>
        <v>1200000</v>
      </c>
    </row>
    <row r="157" spans="1:10" x14ac:dyDescent="0.25">
      <c r="A157" s="48"/>
      <c r="B157" s="40">
        <v>10</v>
      </c>
      <c r="C157" s="27" t="s">
        <v>223</v>
      </c>
      <c r="D157" s="27"/>
      <c r="E157" s="40" t="s">
        <v>13</v>
      </c>
      <c r="F157" s="41">
        <v>4.37</v>
      </c>
      <c r="G157" s="67">
        <v>72765</v>
      </c>
      <c r="H157" s="29">
        <f t="shared" si="3"/>
        <v>317983.05</v>
      </c>
    </row>
    <row r="158" spans="1:10" x14ac:dyDescent="0.25">
      <c r="A158" s="48"/>
      <c r="B158" s="40">
        <v>11</v>
      </c>
      <c r="C158" s="27" t="s">
        <v>224</v>
      </c>
      <c r="D158" s="27" t="s">
        <v>225</v>
      </c>
      <c r="E158" s="40" t="s">
        <v>13</v>
      </c>
      <c r="F158" s="41">
        <v>2.85</v>
      </c>
      <c r="G158" s="67">
        <v>54120.000000000007</v>
      </c>
      <c r="H158" s="29">
        <f t="shared" si="3"/>
        <v>154242.00000000003</v>
      </c>
    </row>
    <row r="159" spans="1:10" ht="30" x14ac:dyDescent="0.25">
      <c r="A159" s="48"/>
      <c r="B159" s="49">
        <v>12</v>
      </c>
      <c r="C159" s="27" t="s">
        <v>226</v>
      </c>
      <c r="D159" s="35" t="s">
        <v>227</v>
      </c>
      <c r="E159" s="40" t="s">
        <v>228</v>
      </c>
      <c r="F159" s="41">
        <v>1</v>
      </c>
      <c r="G159" s="67">
        <v>1426773.2804616475</v>
      </c>
      <c r="H159" s="50">
        <f t="shared" si="3"/>
        <v>1426773.2804616475</v>
      </c>
      <c r="J159" s="7"/>
    </row>
    <row r="160" spans="1:10" x14ac:dyDescent="0.25">
      <c r="B160" s="51"/>
      <c r="C160" s="52"/>
      <c r="D160" s="35"/>
      <c r="E160" s="53"/>
      <c r="F160" s="54"/>
      <c r="G160" s="68" t="s">
        <v>229</v>
      </c>
      <c r="H160" s="55">
        <f>SUM(H7:H159)/2</f>
        <v>345798383.80547833</v>
      </c>
    </row>
    <row r="161" spans="2:9" x14ac:dyDescent="0.25">
      <c r="B161" s="51"/>
      <c r="C161" s="52"/>
      <c r="D161" s="35"/>
      <c r="E161" s="53"/>
      <c r="F161" s="54"/>
      <c r="G161" s="68" t="s">
        <v>230</v>
      </c>
      <c r="H161" s="33">
        <f>ROUNDDOWN(H160,-5)</f>
        <v>345700000</v>
      </c>
    </row>
    <row r="162" spans="2:9" x14ac:dyDescent="0.25">
      <c r="B162" s="51"/>
      <c r="C162" s="52"/>
      <c r="D162" s="35"/>
      <c r="E162" s="53"/>
      <c r="F162" s="54"/>
      <c r="G162" s="68" t="s">
        <v>231</v>
      </c>
      <c r="H162" s="33">
        <f>H161</f>
        <v>345700000</v>
      </c>
      <c r="I162" s="75"/>
    </row>
    <row r="163" spans="2:9" x14ac:dyDescent="0.25">
      <c r="B163" s="51"/>
      <c r="C163" s="52"/>
      <c r="D163" s="35"/>
      <c r="E163" s="53"/>
      <c r="F163" s="54"/>
      <c r="G163" s="68" t="s">
        <v>232</v>
      </c>
      <c r="H163" s="33">
        <f>H162*0.1</f>
        <v>34570000</v>
      </c>
      <c r="I163" s="76"/>
    </row>
    <row r="164" spans="2:9" x14ac:dyDescent="0.25">
      <c r="B164" s="51"/>
      <c r="C164" s="52"/>
      <c r="D164" s="35"/>
      <c r="E164" s="53"/>
      <c r="F164" s="54"/>
      <c r="G164" s="68" t="s">
        <v>233</v>
      </c>
      <c r="H164" s="33">
        <f>H162+H163</f>
        <v>380270000</v>
      </c>
    </row>
    <row r="165" spans="2:9" ht="15" x14ac:dyDescent="0.25">
      <c r="B165" s="56"/>
      <c r="C165" s="56"/>
      <c r="D165" s="57"/>
      <c r="E165" s="56"/>
      <c r="F165" s="56"/>
      <c r="G165" s="69"/>
      <c r="H165" s="58"/>
    </row>
    <row r="168" spans="2:9" x14ac:dyDescent="0.25">
      <c r="G168" s="70" t="s">
        <v>234</v>
      </c>
    </row>
    <row r="169" spans="2:9" x14ac:dyDescent="0.25">
      <c r="G169" s="71" t="s">
        <v>235</v>
      </c>
    </row>
    <row r="176" spans="2:9" ht="17.25" x14ac:dyDescent="0.35">
      <c r="G176" s="72" t="s">
        <v>236</v>
      </c>
    </row>
    <row r="177" spans="7:7" x14ac:dyDescent="0.25">
      <c r="G177" s="70" t="s">
        <v>237</v>
      </c>
    </row>
  </sheetData>
  <mergeCells count="1">
    <mergeCell ref="E4:H4"/>
  </mergeCells>
  <printOptions horizontalCentered="1"/>
  <pageMargins left="0.12" right="0.16" top="0.19" bottom="0.15" header="0.3" footer="0.12"/>
  <pageSetup paperSize="9" scale="50" orientation="portrait" horizontalDpi="0" verticalDpi="0" r:id="rId1"/>
  <rowBreaks count="1" manualBreakCount="1">
    <brk id="100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2020-02-26T03:54:10Z</cp:lastPrinted>
  <dcterms:created xsi:type="dcterms:W3CDTF">2020-02-26T03:05:20Z</dcterms:created>
  <dcterms:modified xsi:type="dcterms:W3CDTF">2020-02-26T05:18:48Z</dcterms:modified>
</cp:coreProperties>
</file>