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firstSheet="1" activeTab="1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1" i="2" l="1"/>
  <c r="L161" i="2"/>
  <c r="J10" i="2"/>
  <c r="J11" i="2"/>
  <c r="J12" i="2"/>
  <c r="J13" i="2"/>
  <c r="J14" i="2"/>
  <c r="J15" i="2"/>
  <c r="J17" i="2"/>
  <c r="J18" i="2"/>
  <c r="J19" i="2"/>
  <c r="J20" i="2"/>
  <c r="J21" i="2"/>
  <c r="J22" i="2"/>
  <c r="J23" i="2"/>
  <c r="J25" i="2"/>
  <c r="J26" i="2"/>
  <c r="J27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4" i="2"/>
  <c r="J45" i="2"/>
  <c r="J46" i="2"/>
  <c r="J47" i="2"/>
  <c r="J48" i="2"/>
  <c r="J49" i="2"/>
  <c r="J50" i="2"/>
  <c r="J51" i="2"/>
  <c r="J52" i="2"/>
  <c r="J53" i="2"/>
  <c r="J54" i="2"/>
  <c r="J55" i="2"/>
  <c r="J57" i="2"/>
  <c r="J58" i="2"/>
  <c r="J59" i="2"/>
  <c r="J60" i="2"/>
  <c r="J61" i="2"/>
  <c r="J62" i="2"/>
  <c r="J63" i="2"/>
  <c r="J65" i="2"/>
  <c r="J66" i="2"/>
  <c r="J67" i="2"/>
  <c r="J68" i="2"/>
  <c r="J69" i="2"/>
  <c r="J71" i="2"/>
  <c r="J72" i="2"/>
  <c r="J73" i="2"/>
  <c r="J74" i="2"/>
  <c r="J75" i="2"/>
  <c r="J76" i="2"/>
  <c r="J77" i="2"/>
  <c r="J79" i="2"/>
  <c r="J80" i="2"/>
  <c r="J81" i="2"/>
  <c r="J82" i="2"/>
  <c r="J83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J99" i="2"/>
  <c r="J100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9" i="2"/>
  <c r="H147" i="2"/>
  <c r="H127" i="2"/>
  <c r="H104" i="2"/>
  <c r="H84" i="2"/>
  <c r="H78" i="2"/>
  <c r="H70" i="2"/>
  <c r="H64" i="2"/>
  <c r="H65" i="2"/>
  <c r="H56" i="2"/>
  <c r="H28" i="2"/>
  <c r="H160" i="9" l="1"/>
  <c r="H169" i="4"/>
  <c r="G11" i="4"/>
  <c r="G169" i="4"/>
  <c r="F169" i="4"/>
  <c r="H159" i="9"/>
  <c r="J169" i="4" l="1"/>
  <c r="J177" i="4"/>
  <c r="G165" i="4" l="1"/>
  <c r="F165" i="4"/>
  <c r="G37" i="4"/>
  <c r="F37" i="4"/>
  <c r="H34" i="9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H77" i="2"/>
  <c r="G167" i="4" l="1"/>
  <c r="F167" i="4"/>
  <c r="G163" i="4"/>
  <c r="F163" i="4"/>
  <c r="G38" i="4"/>
  <c r="F38" i="4"/>
  <c r="H76" i="9" l="1"/>
  <c r="H75" i="9"/>
  <c r="H109" i="2"/>
  <c r="H110" i="2"/>
  <c r="H111" i="2"/>
  <c r="H112" i="2"/>
  <c r="H116" i="2"/>
  <c r="H118" i="2"/>
  <c r="H91" i="2"/>
  <c r="H93" i="2"/>
  <c r="H125" i="9"/>
  <c r="H37" i="9" l="1"/>
  <c r="H40" i="9"/>
  <c r="H31" i="9" l="1"/>
  <c r="H36" i="9"/>
  <c r="H33" i="9"/>
  <c r="H38" i="9"/>
  <c r="H39" i="9"/>
  <c r="H30" i="9"/>
  <c r="H32" i="9"/>
  <c r="H35" i="9"/>
  <c r="G166" i="4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G40" i="4"/>
  <c r="H39" i="4"/>
  <c r="J39" i="4" s="1"/>
  <c r="F33" i="4"/>
  <c r="G23" i="4"/>
  <c r="G21" i="4"/>
  <c r="G31" i="4"/>
  <c r="G168" i="4"/>
  <c r="H157" i="9"/>
  <c r="H156" i="9"/>
  <c r="H155" i="9"/>
  <c r="H153" i="9"/>
  <c r="H152" i="9"/>
  <c r="H151" i="9"/>
  <c r="H150" i="9"/>
  <c r="G160" i="4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4" i="9"/>
  <c r="H123" i="9"/>
  <c r="H122" i="9"/>
  <c r="G132" i="4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G109" i="4"/>
  <c r="H98" i="9"/>
  <c r="H95" i="9"/>
  <c r="H94" i="9"/>
  <c r="H92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4" i="9"/>
  <c r="G82" i="4"/>
  <c r="H72" i="9"/>
  <c r="H71" i="9"/>
  <c r="G79" i="4"/>
  <c r="H70" i="9"/>
  <c r="H69" i="9"/>
  <c r="H68" i="9"/>
  <c r="H67" i="9"/>
  <c r="H66" i="9"/>
  <c r="H65" i="9"/>
  <c r="H64" i="9"/>
  <c r="H63" i="9"/>
  <c r="E62" i="9"/>
  <c r="H60" i="9"/>
  <c r="G62" i="4"/>
  <c r="H57" i="9"/>
  <c r="H56" i="9"/>
  <c r="H55" i="9"/>
  <c r="G53" i="4"/>
  <c r="H52" i="9"/>
  <c r="G48" i="4"/>
  <c r="H46" i="9"/>
  <c r="H45" i="9"/>
  <c r="I44" i="9"/>
  <c r="H44" i="9"/>
  <c r="I43" i="9"/>
  <c r="H43" i="9"/>
  <c r="I42" i="9"/>
  <c r="H42" i="9"/>
  <c r="I38" i="9"/>
  <c r="I36" i="9"/>
  <c r="G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H40" i="4" l="1"/>
  <c r="J40" i="4" s="1"/>
  <c r="G33" i="4"/>
  <c r="H50" i="9"/>
  <c r="G49" i="4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 i="9"/>
  <c r="G65" i="4"/>
  <c r="H73" i="9"/>
  <c r="G81" i="4"/>
  <c r="H25" i="9"/>
  <c r="G27" i="4"/>
  <c r="H49" i="9"/>
  <c r="H53" i="9"/>
  <c r="G52" i="4"/>
  <c r="H59" i="9"/>
  <c r="G34" i="4"/>
  <c r="H58" i="9"/>
  <c r="H18" i="9" l="1"/>
  <c r="G20" i="4"/>
  <c r="G46" i="4"/>
  <c r="H47" i="9"/>
  <c r="H161" i="9" s="1"/>
  <c r="H162" i="9" s="1"/>
  <c r="H163" i="9" s="1"/>
  <c r="H164" i="9" s="1"/>
  <c r="H61" i="9"/>
  <c r="G64" i="4"/>
  <c r="H135" i="4" l="1"/>
  <c r="J135" i="4" s="1"/>
  <c r="H134" i="4"/>
  <c r="J134" i="4" s="1"/>
  <c r="F46" i="4" l="1"/>
  <c r="F50" i="4"/>
  <c r="F49" i="4"/>
  <c r="F30" i="4"/>
  <c r="H50" i="4" l="1"/>
  <c r="J50" i="4" s="1"/>
  <c r="H49" i="4"/>
  <c r="J49" i="4" s="1"/>
  <c r="F34" i="4"/>
  <c r="F31" i="4" l="1"/>
  <c r="F109" i="4"/>
  <c r="F82" i="4"/>
  <c r="F81" i="4"/>
  <c r="F79" i="4"/>
  <c r="F132" i="4" l="1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42" i="2" l="1"/>
  <c r="H44" i="2"/>
  <c r="H46" i="2"/>
  <c r="H52" i="2"/>
  <c r="H55" i="2"/>
  <c r="H57" i="2"/>
  <c r="H60" i="2"/>
  <c r="H63" i="2"/>
  <c r="H69" i="2"/>
  <c r="H83" i="2"/>
  <c r="H85" i="2"/>
  <c r="H96" i="2"/>
  <c r="H101" i="2"/>
  <c r="H103" i="2"/>
  <c r="H105" i="2"/>
  <c r="H126" i="2"/>
  <c r="H128" i="2"/>
  <c r="H146" i="2"/>
  <c r="H13" i="2"/>
  <c r="H154" i="4" l="1"/>
  <c r="J154" i="4" s="1"/>
  <c r="H112" i="4" l="1"/>
  <c r="J112" i="4" s="1"/>
  <c r="H167" i="4"/>
  <c r="J167" i="4" s="1"/>
  <c r="F168" i="4" l="1"/>
  <c r="H168" i="4" s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05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F164" i="4" l="1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J11" i="4" l="1"/>
  <c r="J30" i="4" l="1"/>
  <c r="H26" i="2"/>
  <c r="J44" i="4" l="1"/>
  <c r="J46" i="4" l="1"/>
  <c r="J79" i="4"/>
  <c r="J61" i="4" l="1"/>
  <c r="J171" i="4" l="1"/>
  <c r="J172" i="4" s="1"/>
  <c r="J174" i="4" s="1"/>
  <c r="J175" i="4" s="1"/>
  <c r="J176" i="4" s="1"/>
  <c r="J178" i="4" l="1"/>
  <c r="H48" i="2" l="1"/>
  <c r="H43" i="2" s="1"/>
  <c r="H161" i="2" s="1"/>
  <c r="H54" i="2"/>
  <c r="H58" i="2" l="1"/>
  <c r="H61" i="2"/>
  <c r="H107" i="2" l="1"/>
  <c r="H108" i="2"/>
  <c r="H102" i="2" l="1"/>
  <c r="H34" i="2" l="1"/>
  <c r="H11" i="2" l="1"/>
  <c r="H12" i="2"/>
  <c r="H149" i="2"/>
  <c r="H106" i="2"/>
  <c r="H143" i="2"/>
  <c r="H135" i="2"/>
  <c r="H68" i="2"/>
  <c r="H148" i="2"/>
  <c r="H17" i="2"/>
  <c r="H124" i="2"/>
  <c r="H154" i="2"/>
  <c r="H115" i="2"/>
  <c r="H150" i="2"/>
  <c r="H10" i="2"/>
  <c r="H139" i="2"/>
  <c r="H113" i="2"/>
  <c r="H153" i="2"/>
  <c r="H25" i="2"/>
  <c r="H24" i="2" s="1"/>
  <c r="H137" i="2"/>
  <c r="H18" i="2"/>
  <c r="H125" i="2"/>
  <c r="H155" i="2"/>
  <c r="H67" i="2"/>
  <c r="H144" i="2"/>
  <c r="H136" i="2"/>
  <c r="H157" i="2"/>
  <c r="H141" i="2"/>
  <c r="H66" i="2"/>
  <c r="H138" i="2"/>
  <c r="H159" i="2"/>
  <c r="H117" i="2"/>
  <c r="H151" i="2"/>
  <c r="H140" i="2"/>
  <c r="H114" i="2"/>
  <c r="H123" i="2"/>
  <c r="H156" i="2"/>
  <c r="H90" i="2" l="1"/>
  <c r="H152" i="2"/>
  <c r="H19" i="2"/>
  <c r="H99" i="2"/>
  <c r="H79" i="2"/>
  <c r="H94" i="2"/>
  <c r="H87" i="2"/>
  <c r="H86" i="2"/>
  <c r="H88" i="2"/>
  <c r="H92" i="2"/>
  <c r="H80" i="2"/>
  <c r="H89" i="2"/>
  <c r="H14" i="2"/>
  <c r="H95" i="2"/>
  <c r="H98" i="2"/>
  <c r="H142" i="2"/>
  <c r="H145" i="2"/>
  <c r="H9" i="2" l="1"/>
  <c r="H8" i="2" s="1"/>
  <c r="H76" i="2"/>
  <c r="H20" i="2"/>
  <c r="H74" i="2"/>
  <c r="H49" i="2"/>
  <c r="H75" i="2"/>
  <c r="H100" i="2"/>
  <c r="H97" i="2" s="1"/>
  <c r="H130" i="2" l="1"/>
  <c r="H120" i="2"/>
  <c r="H21" i="2"/>
  <c r="H72" i="2"/>
  <c r="H45" i="2"/>
  <c r="H22" i="2"/>
  <c r="H119" i="2"/>
  <c r="H129" i="2"/>
  <c r="H73" i="2"/>
  <c r="H134" i="2"/>
  <c r="H51" i="2"/>
  <c r="H16" i="2" l="1"/>
  <c r="H47" i="2"/>
  <c r="H122" i="2"/>
  <c r="H121" i="2"/>
  <c r="H131" i="2"/>
  <c r="H132" i="2" l="1"/>
  <c r="H133" i="2"/>
  <c r="H53" i="2"/>
  <c r="H50" i="2"/>
  <c r="H59" i="2" l="1"/>
  <c r="H62" i="2" l="1"/>
  <c r="H29" i="2" l="1"/>
  <c r="H30" i="2" l="1"/>
  <c r="H31" i="2" l="1"/>
  <c r="H39" i="2" l="1"/>
  <c r="H32" i="2"/>
  <c r="H33" i="2" l="1"/>
  <c r="H40" i="2" l="1"/>
  <c r="H37" i="2"/>
  <c r="H38" i="2" l="1"/>
  <c r="H35" i="2" l="1"/>
  <c r="H36" i="2"/>
  <c r="H71" i="2" l="1"/>
  <c r="H158" i="2" l="1"/>
  <c r="H162" i="2" s="1"/>
  <c r="H163" i="2" s="1"/>
  <c r="H164" i="2" s="1"/>
  <c r="H165" i="2" s="1"/>
</calcChain>
</file>

<file path=xl/sharedStrings.xml><?xml version="1.0" encoding="utf-8"?>
<sst xmlns="http://schemas.openxmlformats.org/spreadsheetml/2006/main" count="1161" uniqueCount="276">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</sst>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86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169" fontId="11" fillId="0" borderId="4" xfId="1" applyNumberFormat="1" applyFont="1" applyFill="1" applyBorder="1"/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vertical="center" wrapText="1"/>
    </xf>
    <xf numFmtId="2" fontId="7" fillId="2" borderId="4" xfId="2" applyNumberFormat="1" applyFont="1" applyFill="1" applyBorder="1" applyAlignment="1">
      <alignment horizontal="center" vertical="center"/>
    </xf>
    <xf numFmtId="164" fontId="7" fillId="2" borderId="4" xfId="1" applyFont="1" applyFill="1" applyBorder="1"/>
    <xf numFmtId="2" fontId="7" fillId="2" borderId="4" xfId="38" applyNumberFormat="1" applyFont="1" applyFill="1" applyBorder="1" applyAlignment="1">
      <alignment horizontal="center" vertical="center"/>
    </xf>
    <xf numFmtId="0" fontId="7" fillId="2" borderId="4" xfId="2" applyFont="1" applyFill="1" applyBorder="1" applyAlignment="1">
      <alignment wrapText="1"/>
    </xf>
    <xf numFmtId="0" fontId="3" fillId="2" borderId="4" xfId="38" applyFont="1" applyFill="1" applyBorder="1" applyAlignment="1">
      <alignment wrapText="1"/>
    </xf>
    <xf numFmtId="0" fontId="7" fillId="2" borderId="4" xfId="2" quotePrefix="1" applyFont="1" applyFill="1" applyBorder="1" applyAlignment="1">
      <alignment horizontal="center" vertical="center"/>
    </xf>
    <xf numFmtId="166" fontId="7" fillId="2" borderId="4" xfId="1" applyNumberFormat="1" applyFont="1" applyFill="1" applyBorder="1" applyAlignment="1">
      <alignment vertical="center" wrapText="1"/>
    </xf>
    <xf numFmtId="164" fontId="7" fillId="2" borderId="4" xfId="1" applyFont="1" applyFill="1" applyBorder="1" applyAlignment="1">
      <alignment vertical="center"/>
    </xf>
    <xf numFmtId="166" fontId="7" fillId="2" borderId="4" xfId="1" applyNumberFormat="1" applyFont="1" applyFill="1" applyBorder="1"/>
    <xf numFmtId="0" fontId="7" fillId="2" borderId="4" xfId="2" applyFont="1" applyFill="1" applyBorder="1" applyAlignment="1">
      <alignment horizontal="center" vertical="center" wrapText="1"/>
    </xf>
    <xf numFmtId="0" fontId="7" fillId="2" borderId="4" xfId="38" applyFont="1" applyFill="1" applyBorder="1" applyAlignment="1">
      <alignment vertical="center" wrapText="1"/>
    </xf>
    <xf numFmtId="2" fontId="7" fillId="2" borderId="4" xfId="2" applyNumberFormat="1" applyFont="1" applyFill="1" applyBorder="1" applyAlignment="1">
      <alignment horizontal="center" vertical="center" wrapText="1"/>
    </xf>
    <xf numFmtId="166" fontId="7" fillId="2" borderId="4" xfId="1" applyNumberFormat="1" applyFont="1" applyFill="1" applyBorder="1" applyAlignment="1">
      <alignment vertical="center"/>
    </xf>
    <xf numFmtId="164" fontId="11" fillId="2" borderId="4" xfId="1" applyFont="1" applyFill="1" applyBorder="1"/>
    <xf numFmtId="166" fontId="8" fillId="2" borderId="4" xfId="19" applyNumberFormat="1" applyFont="1" applyFill="1" applyBorder="1" applyAlignment="1">
      <alignment vertical="center" wrapText="1"/>
    </xf>
    <xf numFmtId="0" fontId="8" fillId="2" borderId="4" xfId="38" applyFont="1" applyFill="1" applyBorder="1" applyAlignment="1">
      <alignment vertical="center" wrapText="1"/>
    </xf>
    <xf numFmtId="0" fontId="7" fillId="2" borderId="4" xfId="2" applyFont="1" applyFill="1" applyBorder="1"/>
    <xf numFmtId="4" fontId="14" fillId="0" borderId="0" xfId="0" applyNumberFormat="1" applyFont="1" applyFill="1"/>
    <xf numFmtId="164" fontId="14" fillId="0" borderId="0" xfId="0" applyNumberFormat="1" applyFont="1" applyFill="1"/>
    <xf numFmtId="3" fontId="14" fillId="0" borderId="0" xfId="0" applyNumberFormat="1" applyFont="1" applyFill="1"/>
    <xf numFmtId="3" fontId="14" fillId="0" borderId="0" xfId="0" applyNumberFormat="1" applyFont="1" applyFill="1" applyAlignment="1">
      <alignment vertical="center"/>
    </xf>
    <xf numFmtId="169" fontId="14" fillId="0" borderId="0" xfId="0" applyNumberFormat="1" applyFont="1" applyFill="1"/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4"/>
  <sheetViews>
    <sheetView view="pageBreakPreview" zoomScale="80" zoomScaleNormal="70" zoomScaleSheetLayoutView="80" workbookViewId="0">
      <selection activeCell="J21" sqref="J21"/>
    </sheetView>
  </sheetViews>
  <sheetFormatPr defaultRowHeight="15.75" x14ac:dyDescent="0.25"/>
  <cols>
    <col min="1" max="1" width="5" style="80" customWidth="1"/>
    <col min="2" max="2" width="9.140625" style="140"/>
    <col min="3" max="3" width="51" style="149" bestFit="1" customWidth="1"/>
    <col min="4" max="4" width="86.85546875" style="150" customWidth="1"/>
    <col min="5" max="5" width="9.140625" style="140" customWidth="1"/>
    <col min="6" max="6" width="12" style="140" bestFit="1" customWidth="1"/>
    <col min="7" max="8" width="19.42578125" style="41" customWidth="1"/>
    <col min="9" max="16384" width="9.140625" style="80"/>
  </cols>
  <sheetData>
    <row r="2" spans="2:8" x14ac:dyDescent="0.25">
      <c r="B2" s="19" t="s">
        <v>0</v>
      </c>
      <c r="C2" s="141"/>
      <c r="D2" s="142"/>
      <c r="E2" s="143"/>
      <c r="G2" s="47"/>
      <c r="H2" s="47"/>
    </row>
    <row r="3" spans="2:8" x14ac:dyDescent="0.25">
      <c r="B3" s="19" t="s">
        <v>266</v>
      </c>
      <c r="C3" s="141"/>
      <c r="D3" s="142"/>
      <c r="E3" s="143"/>
      <c r="G3" s="47"/>
      <c r="H3" s="144"/>
    </row>
    <row r="4" spans="2:8" x14ac:dyDescent="0.25">
      <c r="B4" s="19" t="s">
        <v>1</v>
      </c>
      <c r="C4" s="141"/>
      <c r="D4" s="142"/>
      <c r="E4" s="152" t="s">
        <v>237</v>
      </c>
      <c r="F4" s="152"/>
      <c r="G4" s="152"/>
      <c r="H4" s="152"/>
    </row>
    <row r="5" spans="2:8" x14ac:dyDescent="0.25">
      <c r="B5" s="145"/>
      <c r="C5" s="146"/>
      <c r="D5" s="142"/>
      <c r="E5" s="66"/>
      <c r="F5" s="67"/>
      <c r="G5" s="42"/>
      <c r="H5" s="42"/>
    </row>
    <row r="6" spans="2:8" ht="32.25" thickBot="1" x14ac:dyDescent="0.3">
      <c r="B6" s="12" t="s">
        <v>2</v>
      </c>
      <c r="C6" s="12" t="s">
        <v>3</v>
      </c>
      <c r="D6" s="68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69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/>
      <c r="H9" s="23">
        <f t="shared" ref="H9:H41" si="0">F9*G9</f>
        <v>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/>
      <c r="H10" s="23">
        <f t="shared" si="0"/>
        <v>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/>
      <c r="H11" s="23">
        <f t="shared" si="0"/>
        <v>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/>
      <c r="H12" s="23">
        <f t="shared" si="0"/>
        <v>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/>
      <c r="H14" s="23">
        <f t="shared" si="0"/>
        <v>0</v>
      </c>
    </row>
    <row r="15" spans="2:8" x14ac:dyDescent="0.25">
      <c r="B15" s="1"/>
      <c r="C15" s="63"/>
      <c r="D15" s="31"/>
      <c r="E15" s="1"/>
      <c r="F15" s="22"/>
      <c r="G15" s="23"/>
      <c r="H15" s="23">
        <f t="shared" si="0"/>
        <v>0</v>
      </c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/>
      <c r="H17" s="23">
        <f t="shared" si="0"/>
        <v>0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4.2142999999999979</v>
      </c>
      <c r="G18" s="23"/>
      <c r="H18" s="23">
        <f t="shared" si="0"/>
        <v>0</v>
      </c>
    </row>
    <row r="19" spans="2:8" x14ac:dyDescent="0.25">
      <c r="B19" s="1">
        <v>3</v>
      </c>
      <c r="C19" s="71" t="s">
        <v>216</v>
      </c>
      <c r="D19" s="31"/>
      <c r="E19" s="1" t="s">
        <v>19</v>
      </c>
      <c r="F19" s="57">
        <v>17.407139999999998</v>
      </c>
      <c r="G19" s="23"/>
      <c r="H19" s="23">
        <f t="shared" si="0"/>
        <v>0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/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0.53642500000000015</v>
      </c>
      <c r="G21" s="23"/>
      <c r="H21" s="23">
        <f t="shared" si="0"/>
        <v>0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/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>
        <f t="shared" si="0"/>
        <v>0</v>
      </c>
    </row>
    <row r="24" spans="2:8" x14ac:dyDescent="0.25">
      <c r="B24" s="10" t="s">
        <v>22</v>
      </c>
      <c r="C24" s="65" t="s">
        <v>23</v>
      </c>
      <c r="D24" s="31"/>
      <c r="E24" s="1"/>
      <c r="F24" s="22"/>
      <c r="G24" s="23"/>
      <c r="H24" s="23">
        <f t="shared" si="0"/>
        <v>0</v>
      </c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8</v>
      </c>
      <c r="G25" s="23"/>
      <c r="H25" s="23">
        <f t="shared" si="0"/>
        <v>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>
        <f t="shared" si="0"/>
        <v>0</v>
      </c>
    </row>
    <row r="28" spans="2:8" x14ac:dyDescent="0.25">
      <c r="B28" s="10" t="s">
        <v>25</v>
      </c>
      <c r="C28" s="65" t="s">
        <v>26</v>
      </c>
      <c r="D28" s="31"/>
      <c r="E28" s="1"/>
      <c r="F28" s="22"/>
      <c r="G28" s="23"/>
      <c r="H28" s="23">
        <f t="shared" si="0"/>
        <v>0</v>
      </c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3.5089000000000001</v>
      </c>
      <c r="G29" s="23"/>
      <c r="H29" s="23">
        <f t="shared" si="0"/>
        <v>0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1.24</v>
      </c>
      <c r="G30" s="23"/>
      <c r="H30" s="23">
        <f t="shared" si="0"/>
        <v>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</v>
      </c>
      <c r="G31" s="23"/>
      <c r="H31" s="23">
        <f t="shared" si="0"/>
        <v>0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2.3545132857142899</v>
      </c>
      <c r="G32" s="23"/>
      <c r="H32" s="23">
        <f t="shared" si="0"/>
        <v>0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3.1909999999999998</v>
      </c>
      <c r="G33" s="23"/>
      <c r="H33" s="23">
        <f t="shared" si="0"/>
        <v>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/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/>
      <c r="H35" s="23">
        <f t="shared" si="0"/>
        <v>0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4.6419040000000003</v>
      </c>
      <c r="G36" s="23"/>
      <c r="H36" s="23">
        <f t="shared" si="0"/>
        <v>0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7.2264840000000001</v>
      </c>
      <c r="G37" s="23"/>
      <c r="H37" s="23">
        <f t="shared" si="0"/>
        <v>0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/>
      <c r="H38" s="23">
        <f t="shared" si="0"/>
        <v>0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/>
      <c r="H39" s="23">
        <f t="shared" si="0"/>
        <v>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/>
      <c r="H40" s="23">
        <f t="shared" si="0"/>
        <v>0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>
        <f t="shared" si="0"/>
        <v>0</v>
      </c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6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5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5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/>
      <c r="H45" s="23">
        <f t="shared" si="1"/>
        <v>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/>
      <c r="H47" s="23">
        <f t="shared" si="1"/>
        <v>0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/>
      <c r="H48" s="23">
        <f t="shared" si="1"/>
        <v>0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/>
      <c r="H49" s="23">
        <f t="shared" si="1"/>
        <v>0</v>
      </c>
    </row>
    <row r="50" spans="2:8" s="92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/>
      <c r="H50" s="46">
        <f t="shared" si="1"/>
        <v>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/>
      <c r="H51" s="23">
        <f t="shared" si="1"/>
        <v>0</v>
      </c>
    </row>
    <row r="52" spans="2:8" x14ac:dyDescent="0.25">
      <c r="B52" s="10"/>
      <c r="C52" s="65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/>
      <c r="H53" s="23">
        <f t="shared" si="1"/>
        <v>0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/>
      <c r="H54" s="23">
        <f t="shared" si="1"/>
        <v>0</v>
      </c>
    </row>
    <row r="55" spans="2:8" x14ac:dyDescent="0.25">
      <c r="B55" s="1"/>
      <c r="C55" s="63"/>
      <c r="D55" s="70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5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5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/>
      <c r="H58" s="23">
        <f t="shared" si="1"/>
        <v>0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/>
      <c r="H59" s="23">
        <f t="shared" si="1"/>
        <v>0</v>
      </c>
    </row>
    <row r="60" spans="2:8" x14ac:dyDescent="0.25">
      <c r="B60" s="10"/>
      <c r="C60" s="65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/>
      <c r="H61" s="23">
        <f t="shared" si="1"/>
        <v>0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/>
      <c r="H62" s="23">
        <f t="shared" si="1"/>
        <v>0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5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/>
      <c r="H65" s="23">
        <f t="shared" si="1"/>
        <v>0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/>
      <c r="H66" s="23">
        <f t="shared" si="1"/>
        <v>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/>
      <c r="H67" s="23">
        <f t="shared" si="1"/>
        <v>0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/>
      <c r="H68" s="23">
        <f t="shared" si="1"/>
        <v>0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5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/>
      <c r="H71" s="23">
        <f t="shared" si="1"/>
        <v>0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/>
      <c r="H72" s="23">
        <f t="shared" si="1"/>
        <v>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/>
      <c r="H73" s="23">
        <f t="shared" si="1"/>
        <v>0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/>
      <c r="H74" s="23">
        <f t="shared" si="1"/>
        <v>0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/>
      <c r="H75" s="23">
        <f t="shared" si="1"/>
        <v>0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/>
      <c r="H76" s="23">
        <f t="shared" si="1"/>
        <v>0</v>
      </c>
    </row>
    <row r="77" spans="2:8" x14ac:dyDescent="0.25">
      <c r="B77" s="1"/>
      <c r="C77" s="63"/>
      <c r="D77" s="31"/>
      <c r="E77" s="1"/>
      <c r="F77" s="22"/>
      <c r="G77" s="23"/>
      <c r="H77" s="23">
        <f>F77*G77</f>
        <v>0</v>
      </c>
    </row>
    <row r="78" spans="2:8" x14ac:dyDescent="0.25">
      <c r="B78" s="10" t="s">
        <v>42</v>
      </c>
      <c r="C78" s="65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/>
      <c r="H79" s="23">
        <f>F79*G79</f>
        <v>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/>
      <c r="H80" s="23">
        <f>F80*G80</f>
        <v>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/>
      <c r="H81" s="23">
        <f>F81*G81</f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/>
      <c r="H82" s="23">
        <f t="shared" ref="H82:H149" si="2">F82*G82</f>
        <v>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5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5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/>
      <c r="H86" s="23">
        <f t="shared" si="2"/>
        <v>0</v>
      </c>
    </row>
    <row r="87" spans="2:8" ht="15" customHeight="1" x14ac:dyDescent="0.25">
      <c r="B87" s="1"/>
      <c r="C87" s="63" t="s">
        <v>86</v>
      </c>
      <c r="D87" s="34" t="s">
        <v>251</v>
      </c>
      <c r="E87" s="1" t="s">
        <v>48</v>
      </c>
      <c r="F87" s="22">
        <v>2</v>
      </c>
      <c r="G87" s="23"/>
      <c r="H87" s="23">
        <f t="shared" si="2"/>
        <v>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/>
      <c r="H88" s="23">
        <f t="shared" si="2"/>
        <v>0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/>
      <c r="H89" s="23">
        <f t="shared" si="2"/>
        <v>0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/>
      <c r="H90" s="23">
        <f t="shared" si="2"/>
        <v>0</v>
      </c>
    </row>
    <row r="91" spans="2:8" x14ac:dyDescent="0.25">
      <c r="B91" s="10">
        <v>2</v>
      </c>
      <c r="C91" s="65" t="s">
        <v>116</v>
      </c>
      <c r="D91" s="31"/>
      <c r="E91" s="1"/>
      <c r="F91" s="22"/>
      <c r="G91" s="23"/>
      <c r="H91" s="23"/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/>
      <c r="H92" s="23">
        <f t="shared" si="2"/>
        <v>0</v>
      </c>
    </row>
    <row r="93" spans="2:8" x14ac:dyDescent="0.25">
      <c r="B93" s="10">
        <v>3</v>
      </c>
      <c r="C93" s="65" t="s">
        <v>49</v>
      </c>
      <c r="D93" s="31"/>
      <c r="E93" s="1"/>
      <c r="F93" s="22"/>
      <c r="G93" s="23"/>
      <c r="H93" s="23"/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/>
      <c r="H94" s="23">
        <f t="shared" si="2"/>
        <v>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/>
      <c r="H95" s="23">
        <f t="shared" si="2"/>
        <v>0</v>
      </c>
    </row>
    <row r="96" spans="2:8" x14ac:dyDescent="0.25">
      <c r="B96" s="1"/>
      <c r="C96" s="63"/>
      <c r="D96" s="31"/>
      <c r="E96" s="1"/>
      <c r="F96" s="22"/>
      <c r="G96" s="23"/>
      <c r="H96" s="23"/>
    </row>
    <row r="97" spans="2:8" x14ac:dyDescent="0.25">
      <c r="B97" s="10" t="s">
        <v>53</v>
      </c>
      <c r="C97" s="65" t="s">
        <v>54</v>
      </c>
      <c r="D97" s="31"/>
      <c r="E97" s="1"/>
      <c r="F97" s="22"/>
      <c r="G97" s="23"/>
      <c r="H97" s="23"/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/>
      <c r="H98" s="23">
        <f t="shared" si="2"/>
        <v>0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/>
      <c r="H99" s="23">
        <f t="shared" si="2"/>
        <v>0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/>
      <c r="H100" s="23">
        <f t="shared" si="2"/>
        <v>0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/>
      <c r="H101" s="23">
        <f t="shared" si="2"/>
        <v>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/>
      <c r="H102" s="23">
        <f t="shared" si="2"/>
        <v>0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5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/>
      <c r="H106" s="23">
        <f t="shared" si="2"/>
        <v>0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/>
      <c r="H107" s="23">
        <f t="shared" si="2"/>
        <v>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/>
      <c r="H108" s="23">
        <f t="shared" si="2"/>
        <v>0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2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2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2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2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/>
      <c r="H113" s="23">
        <f t="shared" si="2"/>
        <v>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/>
      <c r="H114" s="23">
        <f t="shared" si="2"/>
        <v>0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/>
      <c r="H115" s="23">
        <f t="shared" si="2"/>
        <v>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2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/>
      <c r="H117" s="23">
        <f t="shared" si="2"/>
        <v>0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2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/>
      <c r="H119" s="23">
        <f t="shared" si="2"/>
        <v>0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/>
      <c r="H120" s="23">
        <f t="shared" si="2"/>
        <v>0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/>
      <c r="H121" s="23">
        <f t="shared" si="2"/>
        <v>0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/>
      <c r="H122" s="23">
        <f t="shared" si="2"/>
        <v>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/>
      <c r="H123" s="23">
        <f t="shared" si="2"/>
        <v>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/>
      <c r="H124" s="23">
        <f t="shared" si="2"/>
        <v>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/>
      <c r="H125" s="23">
        <f t="shared" si="2"/>
        <v>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5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/>
      <c r="H129" s="23">
        <f t="shared" si="2"/>
        <v>0</v>
      </c>
      <c r="J129" s="92" t="s">
        <v>227</v>
      </c>
      <c r="K129" s="92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/>
      <c r="H130" s="23">
        <f t="shared" si="2"/>
        <v>0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/>
      <c r="H131" s="23">
        <f t="shared" si="2"/>
        <v>0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/>
      <c r="H132" s="23">
        <f t="shared" si="2"/>
        <v>0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/>
      <c r="H133" s="23">
        <f t="shared" si="2"/>
        <v>0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/>
      <c r="H134" s="23">
        <f t="shared" si="2"/>
        <v>0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/>
      <c r="H135" s="23">
        <f t="shared" si="2"/>
        <v>0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/>
      <c r="H136" s="23">
        <f t="shared" si="2"/>
        <v>0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/>
      <c r="H137" s="23">
        <f t="shared" si="2"/>
        <v>0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/>
      <c r="H138" s="23">
        <f t="shared" si="2"/>
        <v>0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/>
      <c r="H139" s="23">
        <f t="shared" si="2"/>
        <v>0</v>
      </c>
    </row>
    <row r="140" spans="1:11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/>
      <c r="H140" s="23">
        <f t="shared" si="2"/>
        <v>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/>
      <c r="H141" s="23">
        <f t="shared" si="2"/>
        <v>0</v>
      </c>
    </row>
    <row r="142" spans="1:11" x14ac:dyDescent="0.25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/>
      <c r="H142" s="23">
        <f t="shared" si="2"/>
        <v>0</v>
      </c>
    </row>
    <row r="143" spans="1:11" x14ac:dyDescent="0.25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/>
      <c r="H143" s="23">
        <f t="shared" si="2"/>
        <v>0</v>
      </c>
    </row>
    <row r="144" spans="1:11" x14ac:dyDescent="0.25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/>
      <c r="H144" s="23">
        <f t="shared" si="2"/>
        <v>0</v>
      </c>
    </row>
    <row r="145" spans="1:8" x14ac:dyDescent="0.25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/>
      <c r="H145" s="23">
        <f t="shared" si="2"/>
        <v>0</v>
      </c>
    </row>
    <row r="146" spans="1:8" x14ac:dyDescent="0.25">
      <c r="A146" s="82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2"/>
      <c r="B147" s="10" t="s">
        <v>81</v>
      </c>
      <c r="C147" s="65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/>
      <c r="H148" s="23">
        <f t="shared" si="2"/>
        <v>0</v>
      </c>
    </row>
    <row r="149" spans="1:8" x14ac:dyDescent="0.25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/>
      <c r="H149" s="23">
        <f t="shared" si="2"/>
        <v>0</v>
      </c>
    </row>
    <row r="150" spans="1:8" x14ac:dyDescent="0.25">
      <c r="A150" s="82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/>
      <c r="H150" s="23">
        <f t="shared" ref="H150:H159" si="3">F150*G150</f>
        <v>0</v>
      </c>
    </row>
    <row r="151" spans="1:8" x14ac:dyDescent="0.25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/>
      <c r="H151" s="23">
        <f t="shared" si="3"/>
        <v>0</v>
      </c>
    </row>
    <row r="152" spans="1:8" x14ac:dyDescent="0.25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/>
      <c r="H152" s="23">
        <f t="shared" si="3"/>
        <v>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/>
      <c r="H153" s="23">
        <f t="shared" si="3"/>
        <v>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/>
      <c r="H154" s="23">
        <f t="shared" si="3"/>
        <v>0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/>
      <c r="H155" s="23">
        <f t="shared" si="3"/>
        <v>0</v>
      </c>
    </row>
    <row r="156" spans="1:8" x14ac:dyDescent="0.25">
      <c r="A156" s="4"/>
      <c r="B156" s="1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/>
      <c r="H156" s="23">
        <f t="shared" si="3"/>
        <v>0</v>
      </c>
    </row>
    <row r="157" spans="1:8" x14ac:dyDescent="0.25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/>
      <c r="H157" s="23">
        <f t="shared" si="3"/>
        <v>0</v>
      </c>
    </row>
    <row r="158" spans="1:8" x14ac:dyDescent="0.25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/>
      <c r="H158" s="23">
        <f t="shared" si="3"/>
        <v>0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/>
      <c r="H159" s="23">
        <f t="shared" si="3"/>
        <v>0</v>
      </c>
    </row>
    <row r="160" spans="1:8" x14ac:dyDescent="0.25">
      <c r="B160" s="35"/>
      <c r="C160" s="148"/>
      <c r="D160" s="34"/>
      <c r="E160" s="40"/>
      <c r="F160" s="48"/>
      <c r="G160" s="37" t="s">
        <v>187</v>
      </c>
      <c r="H160" s="39">
        <f>SUM(H7:H159)</f>
        <v>0</v>
      </c>
    </row>
    <row r="161" spans="2:8" x14ac:dyDescent="0.25">
      <c r="B161" s="35"/>
      <c r="C161" s="148"/>
      <c r="D161" s="34"/>
      <c r="E161" s="40"/>
      <c r="F161" s="48"/>
      <c r="G161" s="37" t="s">
        <v>188</v>
      </c>
      <c r="H161" s="39">
        <f>ROUNDDOWN(H160,-5)</f>
        <v>0</v>
      </c>
    </row>
    <row r="162" spans="2:8" x14ac:dyDescent="0.25">
      <c r="B162" s="35"/>
      <c r="C162" s="148"/>
      <c r="D162" s="34"/>
      <c r="E162" s="40"/>
      <c r="F162" s="48"/>
      <c r="G162" s="37" t="s">
        <v>141</v>
      </c>
      <c r="H162" s="39">
        <f>H161</f>
        <v>0</v>
      </c>
    </row>
    <row r="163" spans="2:8" x14ac:dyDescent="0.25">
      <c r="B163" s="35"/>
      <c r="C163" s="148"/>
      <c r="D163" s="34"/>
      <c r="E163" s="40"/>
      <c r="F163" s="48"/>
      <c r="G163" s="37" t="s">
        <v>189</v>
      </c>
      <c r="H163" s="39">
        <f>H162*0.1</f>
        <v>0</v>
      </c>
    </row>
    <row r="164" spans="2:8" x14ac:dyDescent="0.25">
      <c r="B164" s="35"/>
      <c r="C164" s="148"/>
      <c r="D164" s="34"/>
      <c r="E164" s="40"/>
      <c r="F164" s="48"/>
      <c r="G164" s="37" t="s">
        <v>190</v>
      </c>
      <c r="H164" s="39">
        <f>H162+H163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tabSelected="1" view="pageBreakPreview" topLeftCell="E130" zoomScale="88" zoomScaleNormal="70" zoomScaleSheetLayoutView="88" workbookViewId="0">
      <selection activeCell="N144" sqref="N144"/>
    </sheetView>
  </sheetViews>
  <sheetFormatPr defaultRowHeight="15.75" x14ac:dyDescent="0.25"/>
  <cols>
    <col min="1" max="1" width="5" style="80" customWidth="1"/>
    <col min="2" max="2" width="9.140625" style="140"/>
    <col min="3" max="3" width="57.85546875" style="149" customWidth="1"/>
    <col min="4" max="4" width="90.140625" style="150" hidden="1" customWidth="1"/>
    <col min="5" max="5" width="9.140625" style="140"/>
    <col min="6" max="6" width="12" style="140" bestFit="1" customWidth="1"/>
    <col min="7" max="8" width="19.42578125" style="41" customWidth="1"/>
    <col min="9" max="9" width="12.85546875" style="80" bestFit="1" customWidth="1"/>
    <col min="10" max="10" width="17.42578125" style="80" customWidth="1"/>
    <col min="11" max="11" width="9.140625" style="80"/>
    <col min="12" max="12" width="12.7109375" style="80" customWidth="1"/>
    <col min="13" max="16384" width="9.140625" style="80"/>
  </cols>
  <sheetData>
    <row r="2" spans="2:10" x14ac:dyDescent="0.25">
      <c r="B2" s="19" t="s">
        <v>0</v>
      </c>
      <c r="C2" s="141"/>
      <c r="D2" s="142"/>
      <c r="E2" s="143"/>
      <c r="G2" s="47"/>
      <c r="H2" s="47"/>
    </row>
    <row r="3" spans="2:10" x14ac:dyDescent="0.25">
      <c r="B3" s="102" t="s">
        <v>265</v>
      </c>
      <c r="C3" s="141"/>
      <c r="D3" s="142"/>
      <c r="E3" s="143"/>
      <c r="G3" s="47"/>
      <c r="H3" s="144"/>
    </row>
    <row r="4" spans="2:10" x14ac:dyDescent="0.25">
      <c r="B4" s="19" t="s">
        <v>1</v>
      </c>
      <c r="C4" s="141"/>
      <c r="D4" s="142"/>
      <c r="E4" s="152" t="s">
        <v>238</v>
      </c>
      <c r="F4" s="152"/>
      <c r="G4" s="152"/>
      <c r="H4" s="152"/>
    </row>
    <row r="5" spans="2:10" x14ac:dyDescent="0.25">
      <c r="B5" s="145"/>
      <c r="C5" s="146"/>
      <c r="D5" s="142"/>
      <c r="E5" s="66"/>
      <c r="F5" s="67"/>
      <c r="G5" s="42"/>
      <c r="H5" s="42"/>
    </row>
    <row r="6" spans="2:10" ht="32.25" thickBot="1" x14ac:dyDescent="0.3">
      <c r="B6" s="12" t="s">
        <v>2</v>
      </c>
      <c r="C6" s="12" t="s">
        <v>3</v>
      </c>
      <c r="D6" s="68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10" ht="16.5" thickTop="1" x14ac:dyDescent="0.25">
      <c r="B7" s="2"/>
      <c r="C7" s="49"/>
      <c r="D7" s="49"/>
      <c r="E7" s="2"/>
      <c r="F7" s="1"/>
      <c r="G7" s="43"/>
      <c r="H7" s="43"/>
    </row>
    <row r="8" spans="2:10" x14ac:dyDescent="0.25">
      <c r="B8" s="10" t="s">
        <v>6</v>
      </c>
      <c r="C8" s="50" t="s">
        <v>7</v>
      </c>
      <c r="D8" s="69"/>
      <c r="E8" s="1"/>
      <c r="F8" s="1"/>
      <c r="G8" s="36"/>
      <c r="H8" s="44">
        <f>SUM(H9:H14)</f>
        <v>6671597.9550000001</v>
      </c>
    </row>
    <row r="9" spans="2:10" x14ac:dyDescent="0.25">
      <c r="B9" s="162">
        <v>1</v>
      </c>
      <c r="C9" s="163" t="s">
        <v>8</v>
      </c>
      <c r="D9" s="163"/>
      <c r="E9" s="162" t="s">
        <v>9</v>
      </c>
      <c r="F9" s="164">
        <v>43</v>
      </c>
      <c r="G9" s="165">
        <v>24022.185000000001</v>
      </c>
      <c r="H9" s="165">
        <f t="shared" ref="H9:H37" si="0">F9*G9</f>
        <v>1032953.9550000001</v>
      </c>
      <c r="I9" s="183">
        <v>1032946</v>
      </c>
      <c r="J9" s="182">
        <f>H9-I9</f>
        <v>7.9550000000745058</v>
      </c>
    </row>
    <row r="10" spans="2:10" x14ac:dyDescent="0.25">
      <c r="B10" s="162">
        <v>2</v>
      </c>
      <c r="C10" s="163" t="s">
        <v>10</v>
      </c>
      <c r="D10" s="163"/>
      <c r="E10" s="162" t="s">
        <v>11</v>
      </c>
      <c r="F10" s="164">
        <v>1</v>
      </c>
      <c r="G10" s="165">
        <v>1842500.0000000002</v>
      </c>
      <c r="H10" s="165">
        <f t="shared" si="0"/>
        <v>1842500.0000000002</v>
      </c>
      <c r="I10" s="181">
        <v>1842500</v>
      </c>
      <c r="J10" s="182">
        <f t="shared" ref="J10:J73" si="1">H10-I10</f>
        <v>0</v>
      </c>
    </row>
    <row r="11" spans="2:10" x14ac:dyDescent="0.25">
      <c r="B11" s="162">
        <v>3</v>
      </c>
      <c r="C11" s="163" t="s">
        <v>12</v>
      </c>
      <c r="D11" s="163"/>
      <c r="E11" s="162" t="s">
        <v>11</v>
      </c>
      <c r="F11" s="164">
        <v>1</v>
      </c>
      <c r="G11" s="165">
        <v>1856250</v>
      </c>
      <c r="H11" s="165">
        <f t="shared" si="0"/>
        <v>1856250</v>
      </c>
      <c r="I11" s="181">
        <v>1856250</v>
      </c>
      <c r="J11" s="182">
        <f t="shared" si="1"/>
        <v>0</v>
      </c>
    </row>
    <row r="12" spans="2:10" x14ac:dyDescent="0.25">
      <c r="B12" s="162">
        <v>4</v>
      </c>
      <c r="C12" s="163" t="s">
        <v>13</v>
      </c>
      <c r="D12" s="163"/>
      <c r="E12" s="162" t="s">
        <v>11</v>
      </c>
      <c r="F12" s="164">
        <v>1</v>
      </c>
      <c r="G12" s="165">
        <v>742500</v>
      </c>
      <c r="H12" s="165">
        <f t="shared" si="0"/>
        <v>742500</v>
      </c>
      <c r="I12" s="181">
        <v>742500</v>
      </c>
      <c r="J12" s="182">
        <f t="shared" si="1"/>
        <v>0</v>
      </c>
    </row>
    <row r="13" spans="2:10" x14ac:dyDescent="0.25">
      <c r="B13" s="1">
        <v>5</v>
      </c>
      <c r="C13" s="31" t="s">
        <v>87</v>
      </c>
      <c r="D13" s="31"/>
      <c r="E13" s="1"/>
      <c r="F13" s="22"/>
      <c r="G13" s="23">
        <v>0</v>
      </c>
      <c r="H13" s="23">
        <f t="shared" si="0"/>
        <v>0</v>
      </c>
      <c r="J13" s="182">
        <f t="shared" si="1"/>
        <v>0</v>
      </c>
    </row>
    <row r="14" spans="2:10" x14ac:dyDescent="0.25">
      <c r="B14" s="169" t="s">
        <v>14</v>
      </c>
      <c r="C14" s="163" t="s">
        <v>145</v>
      </c>
      <c r="D14" s="163" t="s">
        <v>149</v>
      </c>
      <c r="E14" s="162" t="s">
        <v>15</v>
      </c>
      <c r="F14" s="164">
        <v>117.68</v>
      </c>
      <c r="G14" s="165">
        <v>10175</v>
      </c>
      <c r="H14" s="165">
        <f t="shared" si="0"/>
        <v>1197394</v>
      </c>
      <c r="I14" s="183">
        <v>1197394</v>
      </c>
      <c r="J14" s="182">
        <f t="shared" si="1"/>
        <v>0</v>
      </c>
    </row>
    <row r="15" spans="2:10" x14ac:dyDescent="0.25">
      <c r="B15" s="1"/>
      <c r="C15" s="63"/>
      <c r="D15" s="31"/>
      <c r="E15" s="1"/>
      <c r="F15" s="22"/>
      <c r="G15" s="23">
        <v>0</v>
      </c>
      <c r="H15" s="23"/>
      <c r="J15" s="182">
        <f t="shared" si="1"/>
        <v>0</v>
      </c>
    </row>
    <row r="16" spans="2:10" x14ac:dyDescent="0.25">
      <c r="B16" s="10" t="s">
        <v>16</v>
      </c>
      <c r="C16" s="51" t="s">
        <v>17</v>
      </c>
      <c r="D16" s="31"/>
      <c r="E16" s="1"/>
      <c r="F16" s="22"/>
      <c r="G16" s="23">
        <v>0</v>
      </c>
      <c r="H16" s="39">
        <f>SUM(H17:H22)</f>
        <v>2225918.6949803568</v>
      </c>
      <c r="J16" s="182">
        <v>0</v>
      </c>
    </row>
    <row r="17" spans="2:10" x14ac:dyDescent="0.25">
      <c r="B17" s="162">
        <v>1</v>
      </c>
      <c r="C17" s="163" t="s">
        <v>18</v>
      </c>
      <c r="D17" s="163"/>
      <c r="E17" s="162" t="s">
        <v>19</v>
      </c>
      <c r="F17" s="166">
        <v>8.7281999999999993</v>
      </c>
      <c r="G17" s="165">
        <v>55000</v>
      </c>
      <c r="H17" s="165">
        <f t="shared" si="0"/>
        <v>480050.99999999994</v>
      </c>
      <c r="I17" s="183">
        <v>479600</v>
      </c>
      <c r="J17" s="182">
        <f t="shared" si="1"/>
        <v>450.99999999994179</v>
      </c>
    </row>
    <row r="18" spans="2:10" x14ac:dyDescent="0.25">
      <c r="B18" s="162">
        <v>2</v>
      </c>
      <c r="C18" s="167" t="s">
        <v>20</v>
      </c>
      <c r="D18" s="163"/>
      <c r="E18" s="162" t="s">
        <v>19</v>
      </c>
      <c r="F18" s="164">
        <v>4.1557285714285701</v>
      </c>
      <c r="G18" s="165">
        <v>66000</v>
      </c>
      <c r="H18" s="165">
        <f t="shared" si="0"/>
        <v>274278.08571428561</v>
      </c>
      <c r="I18" s="183">
        <v>273900</v>
      </c>
      <c r="J18" s="182">
        <f t="shared" si="1"/>
        <v>378.08571428561118</v>
      </c>
    </row>
    <row r="19" spans="2:10" x14ac:dyDescent="0.25">
      <c r="B19" s="162">
        <v>3</v>
      </c>
      <c r="C19" s="168" t="s">
        <v>216</v>
      </c>
      <c r="D19" s="163"/>
      <c r="E19" s="162" t="s">
        <v>19</v>
      </c>
      <c r="F19" s="166">
        <v>20.308329999999998</v>
      </c>
      <c r="G19" s="165">
        <v>55000</v>
      </c>
      <c r="H19" s="165">
        <f t="shared" si="0"/>
        <v>1116958.1499999999</v>
      </c>
      <c r="I19" s="183">
        <v>1116500</v>
      </c>
      <c r="J19" s="182">
        <f t="shared" si="1"/>
        <v>458.14999999990687</v>
      </c>
    </row>
    <row r="20" spans="2:10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281373.125</v>
      </c>
      <c r="H20" s="23">
        <f t="shared" si="0"/>
        <v>0</v>
      </c>
      <c r="J20" s="182">
        <f t="shared" si="1"/>
        <v>0</v>
      </c>
    </row>
    <row r="21" spans="2:10" x14ac:dyDescent="0.25">
      <c r="B21" s="162">
        <v>5</v>
      </c>
      <c r="C21" s="167" t="s">
        <v>88</v>
      </c>
      <c r="D21" s="170" t="s">
        <v>194</v>
      </c>
      <c r="E21" s="162" t="s">
        <v>19</v>
      </c>
      <c r="F21" s="166">
        <v>0.52142500000000003</v>
      </c>
      <c r="G21" s="165">
        <v>680119.78571428603</v>
      </c>
      <c r="H21" s="165">
        <f t="shared" si="0"/>
        <v>354631.45926607162</v>
      </c>
      <c r="I21" s="183">
        <v>346861</v>
      </c>
      <c r="J21" s="182">
        <f t="shared" si="1"/>
        <v>7770.4592660716153</v>
      </c>
    </row>
    <row r="22" spans="2:10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281373.125</v>
      </c>
      <c r="H22" s="23">
        <f t="shared" si="0"/>
        <v>0</v>
      </c>
      <c r="J22" s="182">
        <f t="shared" si="1"/>
        <v>0</v>
      </c>
    </row>
    <row r="23" spans="2:10" x14ac:dyDescent="0.25">
      <c r="B23" s="1"/>
      <c r="C23" s="63"/>
      <c r="D23" s="31"/>
      <c r="E23" s="1"/>
      <c r="F23" s="22"/>
      <c r="G23" s="23">
        <v>0</v>
      </c>
      <c r="H23" s="23"/>
      <c r="J23" s="182">
        <f t="shared" si="1"/>
        <v>0</v>
      </c>
    </row>
    <row r="24" spans="2:10" x14ac:dyDescent="0.25">
      <c r="B24" s="10" t="s">
        <v>22</v>
      </c>
      <c r="C24" s="65" t="s">
        <v>23</v>
      </c>
      <c r="D24" s="31"/>
      <c r="E24" s="1"/>
      <c r="F24" s="22"/>
      <c r="G24" s="23">
        <v>0</v>
      </c>
      <c r="H24" s="39">
        <f>SUM(H25:H26)</f>
        <v>308000</v>
      </c>
      <c r="J24" s="182">
        <v>0</v>
      </c>
    </row>
    <row r="25" spans="2:10" x14ac:dyDescent="0.25">
      <c r="B25" s="162">
        <v>1</v>
      </c>
      <c r="C25" s="167" t="s">
        <v>90</v>
      </c>
      <c r="D25" s="163"/>
      <c r="E25" s="162" t="s">
        <v>72</v>
      </c>
      <c r="F25" s="166">
        <v>7</v>
      </c>
      <c r="G25" s="165">
        <v>44000</v>
      </c>
      <c r="H25" s="165">
        <f t="shared" si="0"/>
        <v>308000</v>
      </c>
      <c r="I25" s="183">
        <v>308000</v>
      </c>
      <c r="J25" s="182">
        <f t="shared" si="1"/>
        <v>0</v>
      </c>
    </row>
    <row r="26" spans="2:10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  <c r="J26" s="182">
        <f t="shared" si="1"/>
        <v>0</v>
      </c>
    </row>
    <row r="27" spans="2:10" x14ac:dyDescent="0.25">
      <c r="B27" s="1"/>
      <c r="C27" s="63"/>
      <c r="D27" s="31"/>
      <c r="E27" s="1"/>
      <c r="F27" s="22"/>
      <c r="G27" s="23">
        <v>0</v>
      </c>
      <c r="H27" s="23"/>
      <c r="J27" s="182">
        <f t="shared" si="1"/>
        <v>0</v>
      </c>
    </row>
    <row r="28" spans="2:10" x14ac:dyDescent="0.25">
      <c r="B28" s="10" t="s">
        <v>25</v>
      </c>
      <c r="C28" s="65" t="s">
        <v>26</v>
      </c>
      <c r="D28" s="31"/>
      <c r="E28" s="1"/>
      <c r="F28" s="22"/>
      <c r="G28" s="23">
        <v>0</v>
      </c>
      <c r="H28" s="39">
        <f>SUM(H29:H40)</f>
        <v>105098087.85484394</v>
      </c>
      <c r="J28" s="182">
        <v>0</v>
      </c>
    </row>
    <row r="29" spans="2:10" x14ac:dyDescent="0.25">
      <c r="B29" s="162">
        <v>1</v>
      </c>
      <c r="C29" s="167" t="s">
        <v>27</v>
      </c>
      <c r="D29" s="170" t="s">
        <v>152</v>
      </c>
      <c r="E29" s="162" t="s">
        <v>19</v>
      </c>
      <c r="F29" s="166">
        <v>3.5089000000000006</v>
      </c>
      <c r="G29" s="165">
        <v>3667568.0524394847</v>
      </c>
      <c r="H29" s="165">
        <f t="shared" si="0"/>
        <v>12869129.53920491</v>
      </c>
      <c r="I29" s="183">
        <v>12836488</v>
      </c>
      <c r="J29" s="182">
        <f t="shared" si="1"/>
        <v>32641.539204910398</v>
      </c>
    </row>
    <row r="30" spans="2:10" x14ac:dyDescent="0.25">
      <c r="B30" s="162">
        <v>2</v>
      </c>
      <c r="C30" s="167" t="s">
        <v>91</v>
      </c>
      <c r="D30" s="170" t="s">
        <v>152</v>
      </c>
      <c r="E30" s="162" t="s">
        <v>19</v>
      </c>
      <c r="F30" s="166">
        <v>1.0635714285714286</v>
      </c>
      <c r="G30" s="165">
        <v>2644654.9400601177</v>
      </c>
      <c r="H30" s="165">
        <f t="shared" si="0"/>
        <v>2812779.4326782255</v>
      </c>
      <c r="I30" s="183">
        <v>2776887</v>
      </c>
      <c r="J30" s="182">
        <f t="shared" si="1"/>
        <v>35892.43267822545</v>
      </c>
    </row>
    <row r="31" spans="2:10" x14ac:dyDescent="0.25">
      <c r="B31" s="162">
        <v>3</v>
      </c>
      <c r="C31" s="167" t="s">
        <v>142</v>
      </c>
      <c r="D31" s="170" t="s">
        <v>152</v>
      </c>
      <c r="E31" s="162" t="s">
        <v>19</v>
      </c>
      <c r="F31" s="166">
        <v>3.6931710000000004</v>
      </c>
      <c r="G31" s="165">
        <v>4169403.8067927901</v>
      </c>
      <c r="H31" s="165">
        <f t="shared" si="0"/>
        <v>15398321.226536738</v>
      </c>
      <c r="I31" s="183">
        <v>15343406</v>
      </c>
      <c r="J31" s="182">
        <f t="shared" si="1"/>
        <v>54915.226536737755</v>
      </c>
    </row>
    <row r="32" spans="2:10" x14ac:dyDescent="0.25">
      <c r="B32" s="162">
        <v>4</v>
      </c>
      <c r="C32" s="167" t="s">
        <v>150</v>
      </c>
      <c r="D32" s="170" t="s">
        <v>152</v>
      </c>
      <c r="E32" s="162" t="s">
        <v>19</v>
      </c>
      <c r="F32" s="166">
        <v>2.3545132857142854</v>
      </c>
      <c r="G32" s="165">
        <v>4169403.8067927901</v>
      </c>
      <c r="H32" s="165">
        <f t="shared" si="0"/>
        <v>9816916.6566013414</v>
      </c>
      <c r="I32" s="183">
        <v>9714711</v>
      </c>
      <c r="J32" s="182">
        <f t="shared" si="1"/>
        <v>102205.65660134144</v>
      </c>
    </row>
    <row r="33" spans="2:10" x14ac:dyDescent="0.25">
      <c r="B33" s="162">
        <v>5</v>
      </c>
      <c r="C33" s="167" t="s">
        <v>94</v>
      </c>
      <c r="D33" s="170" t="s">
        <v>152</v>
      </c>
      <c r="E33" s="162" t="s">
        <v>19</v>
      </c>
      <c r="F33" s="166">
        <v>2.8512857142857149</v>
      </c>
      <c r="G33" s="165">
        <v>4874291.0207373202</v>
      </c>
      <c r="H33" s="165">
        <f t="shared" si="0"/>
        <v>13897996.354699457</v>
      </c>
      <c r="I33" s="183">
        <v>13794243</v>
      </c>
      <c r="J33" s="182">
        <f t="shared" si="1"/>
        <v>103753.35469945706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4316562.4509277912</v>
      </c>
      <c r="H34" s="23">
        <f t="shared" si="0"/>
        <v>0</v>
      </c>
      <c r="J34" s="182">
        <f t="shared" si="1"/>
        <v>0</v>
      </c>
    </row>
    <row r="35" spans="2:10" x14ac:dyDescent="0.25">
      <c r="B35" s="162">
        <v>7</v>
      </c>
      <c r="C35" s="167" t="s">
        <v>96</v>
      </c>
      <c r="D35" s="170" t="s">
        <v>152</v>
      </c>
      <c r="E35" s="162" t="s">
        <v>19</v>
      </c>
      <c r="F35" s="164">
        <v>1.1747780000000001</v>
      </c>
      <c r="G35" s="165">
        <v>3583454.0951257134</v>
      </c>
      <c r="H35" s="165">
        <f t="shared" si="0"/>
        <v>4209763.0349635957</v>
      </c>
      <c r="I35" s="183">
        <v>4120972</v>
      </c>
      <c r="J35" s="182">
        <f t="shared" si="1"/>
        <v>88791.034963595681</v>
      </c>
    </row>
    <row r="36" spans="2:10" x14ac:dyDescent="0.25">
      <c r="B36" s="162">
        <v>8</v>
      </c>
      <c r="C36" s="167" t="s">
        <v>232</v>
      </c>
      <c r="D36" s="170" t="s">
        <v>231</v>
      </c>
      <c r="E36" s="162" t="s">
        <v>19</v>
      </c>
      <c r="F36" s="164">
        <v>4.6419039999999994</v>
      </c>
      <c r="G36" s="165">
        <v>1860046.9010179578</v>
      </c>
      <c r="H36" s="165">
        <f t="shared" si="0"/>
        <v>8634159.1500228606</v>
      </c>
      <c r="I36" s="183">
        <v>8593417</v>
      </c>
      <c r="J36" s="182">
        <f t="shared" si="1"/>
        <v>40742.150022860616</v>
      </c>
    </row>
    <row r="37" spans="2:10" x14ac:dyDescent="0.25">
      <c r="B37" s="162">
        <v>9</v>
      </c>
      <c r="C37" s="167" t="s">
        <v>230</v>
      </c>
      <c r="D37" s="170" t="s">
        <v>152</v>
      </c>
      <c r="E37" s="162" t="s">
        <v>19</v>
      </c>
      <c r="F37" s="164">
        <v>7.2264839999999992</v>
      </c>
      <c r="G37" s="165">
        <v>3707903.7878055559</v>
      </c>
      <c r="H37" s="165">
        <f t="shared" si="0"/>
        <v>26795107.396116242</v>
      </c>
      <c r="I37" s="183">
        <v>26808145</v>
      </c>
      <c r="J37" s="182">
        <f t="shared" si="1"/>
        <v>-13037.603883758187</v>
      </c>
    </row>
    <row r="38" spans="2:10" x14ac:dyDescent="0.25">
      <c r="B38" s="162">
        <v>10</v>
      </c>
      <c r="C38" s="167" t="s">
        <v>98</v>
      </c>
      <c r="D38" s="170" t="s">
        <v>154</v>
      </c>
      <c r="E38" s="162" t="s">
        <v>19</v>
      </c>
      <c r="F38" s="164">
        <v>2.13903</v>
      </c>
      <c r="G38" s="165">
        <v>4053672.0036999998</v>
      </c>
      <c r="H38" s="165">
        <f>F38*G38</f>
        <v>8670926.0260744113</v>
      </c>
      <c r="I38" s="183">
        <v>8674858</v>
      </c>
      <c r="J38" s="182">
        <f t="shared" si="1"/>
        <v>-3931.9739255886525</v>
      </c>
    </row>
    <row r="39" spans="2:10" ht="30.75" x14ac:dyDescent="0.25">
      <c r="B39" s="162">
        <v>11</v>
      </c>
      <c r="C39" s="167" t="s">
        <v>223</v>
      </c>
      <c r="D39" s="170"/>
      <c r="E39" s="162" t="s">
        <v>19</v>
      </c>
      <c r="F39" s="164">
        <v>0.38250000000000001</v>
      </c>
      <c r="G39" s="165">
        <v>4169403.8067927901</v>
      </c>
      <c r="H39" s="165">
        <f>F39*G39</f>
        <v>1594796.9560982422</v>
      </c>
      <c r="I39" s="183">
        <v>1542679</v>
      </c>
      <c r="J39" s="182">
        <f t="shared" si="1"/>
        <v>52117.956098242197</v>
      </c>
    </row>
    <row r="40" spans="2:10" x14ac:dyDescent="0.25">
      <c r="B40" s="162">
        <v>12</v>
      </c>
      <c r="C40" s="167" t="s">
        <v>229</v>
      </c>
      <c r="D40" s="170"/>
      <c r="E40" s="162" t="s">
        <v>19</v>
      </c>
      <c r="F40" s="166">
        <v>8.1692307692307703E-2</v>
      </c>
      <c r="G40" s="165">
        <v>4874291.020737322</v>
      </c>
      <c r="H40" s="165">
        <f>F40*G40</f>
        <v>398192.0818479259</v>
      </c>
      <c r="I40" s="80">
        <v>0</v>
      </c>
      <c r="J40" s="182">
        <f t="shared" si="1"/>
        <v>398192.0818479259</v>
      </c>
    </row>
    <row r="41" spans="2:10" x14ac:dyDescent="0.25">
      <c r="B41" s="1"/>
      <c r="C41" s="63"/>
      <c r="D41" s="34"/>
      <c r="E41" s="1"/>
      <c r="F41" s="22"/>
      <c r="G41" s="23">
        <v>0</v>
      </c>
      <c r="H41" s="23"/>
      <c r="J41" s="182">
        <f t="shared" si="1"/>
        <v>0</v>
      </c>
    </row>
    <row r="42" spans="2:10" x14ac:dyDescent="0.25">
      <c r="B42" s="1"/>
      <c r="C42" s="63"/>
      <c r="D42" s="31"/>
      <c r="E42" s="1"/>
      <c r="F42" s="22"/>
      <c r="G42" s="23">
        <v>0</v>
      </c>
      <c r="H42" s="23">
        <f t="shared" ref="H42:H77" si="2">F42*G42</f>
        <v>0</v>
      </c>
      <c r="J42" s="182">
        <f t="shared" si="1"/>
        <v>0</v>
      </c>
    </row>
    <row r="43" spans="2:10" x14ac:dyDescent="0.25">
      <c r="B43" s="10" t="s">
        <v>28</v>
      </c>
      <c r="C43" s="65" t="s">
        <v>29</v>
      </c>
      <c r="D43" s="31"/>
      <c r="E43" s="1"/>
      <c r="F43" s="22"/>
      <c r="G43" s="23">
        <v>0</v>
      </c>
      <c r="H43" s="39">
        <f>SUM(H45:H54)</f>
        <v>22329342.068999257</v>
      </c>
      <c r="J43" s="182"/>
    </row>
    <row r="44" spans="2:10" x14ac:dyDescent="0.25">
      <c r="B44" s="10"/>
      <c r="C44" s="65" t="s">
        <v>99</v>
      </c>
      <c r="D44" s="31"/>
      <c r="E44" s="1"/>
      <c r="F44" s="22"/>
      <c r="G44" s="23">
        <v>0</v>
      </c>
      <c r="H44" s="23">
        <f t="shared" si="2"/>
        <v>0</v>
      </c>
      <c r="J44" s="182">
        <f t="shared" si="1"/>
        <v>0</v>
      </c>
    </row>
    <row r="45" spans="2:10" x14ac:dyDescent="0.25">
      <c r="B45" s="162">
        <v>1</v>
      </c>
      <c r="C45" s="167" t="s">
        <v>100</v>
      </c>
      <c r="D45" s="170" t="s">
        <v>155</v>
      </c>
      <c r="E45" s="162" t="s">
        <v>15</v>
      </c>
      <c r="F45" s="164">
        <v>4.5</v>
      </c>
      <c r="G45" s="165">
        <v>174715.15586070463</v>
      </c>
      <c r="H45" s="165">
        <f t="shared" si="2"/>
        <v>786218.20137317083</v>
      </c>
      <c r="I45" s="183">
        <v>786217</v>
      </c>
      <c r="J45" s="182">
        <f t="shared" si="1"/>
        <v>1.2013731708284467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>
        <v>0</v>
      </c>
      <c r="H46" s="23">
        <f t="shared" si="2"/>
        <v>0</v>
      </c>
      <c r="J46" s="182">
        <f t="shared" si="1"/>
        <v>0</v>
      </c>
    </row>
    <row r="47" spans="2:10" x14ac:dyDescent="0.25">
      <c r="B47" s="162">
        <v>3</v>
      </c>
      <c r="C47" s="167" t="s">
        <v>102</v>
      </c>
      <c r="D47" s="170" t="s">
        <v>156</v>
      </c>
      <c r="E47" s="162" t="s">
        <v>15</v>
      </c>
      <c r="F47" s="164">
        <v>54.985378867000001</v>
      </c>
      <c r="G47" s="165">
        <v>165240.63836070499</v>
      </c>
      <c r="H47" s="165">
        <f t="shared" si="2"/>
        <v>9085819.1044882983</v>
      </c>
      <c r="I47" s="183">
        <v>9086602</v>
      </c>
      <c r="J47" s="182">
        <f t="shared" si="1"/>
        <v>-782.89551170170307</v>
      </c>
    </row>
    <row r="48" spans="2:10" x14ac:dyDescent="0.25">
      <c r="B48" s="162">
        <v>4</v>
      </c>
      <c r="C48" s="167" t="s">
        <v>103</v>
      </c>
      <c r="D48" s="172" t="s">
        <v>263</v>
      </c>
      <c r="E48" s="162" t="s">
        <v>15</v>
      </c>
      <c r="F48" s="164">
        <v>2.7731172659999999</v>
      </c>
      <c r="G48" s="165">
        <v>175088.16836070499</v>
      </c>
      <c r="H48" s="165">
        <f t="shared" si="2"/>
        <v>485540.02275338589</v>
      </c>
      <c r="I48" s="183">
        <v>481492</v>
      </c>
      <c r="J48" s="182">
        <f t="shared" si="1"/>
        <v>4048.0227533858852</v>
      </c>
    </row>
    <row r="49" spans="2:10" x14ac:dyDescent="0.25">
      <c r="B49" s="162">
        <v>5</v>
      </c>
      <c r="C49" s="167" t="s">
        <v>104</v>
      </c>
      <c r="D49" s="170" t="s">
        <v>156</v>
      </c>
      <c r="E49" s="162" t="s">
        <v>15</v>
      </c>
      <c r="F49" s="164">
        <v>9.5839976869000019</v>
      </c>
      <c r="G49" s="165">
        <v>181142.4543116249</v>
      </c>
      <c r="H49" s="165">
        <f t="shared" si="2"/>
        <v>1736068.8631220022</v>
      </c>
      <c r="I49" s="183">
        <v>1733528</v>
      </c>
      <c r="J49" s="182">
        <f t="shared" si="1"/>
        <v>2540.8631220022216</v>
      </c>
    </row>
    <row r="50" spans="2:10" s="92" customFormat="1" ht="30" x14ac:dyDescent="0.25">
      <c r="B50" s="162">
        <v>6</v>
      </c>
      <c r="C50" s="163" t="s">
        <v>233</v>
      </c>
      <c r="D50" s="170" t="s">
        <v>262</v>
      </c>
      <c r="E50" s="162" t="s">
        <v>9</v>
      </c>
      <c r="F50" s="164">
        <v>7.7</v>
      </c>
      <c r="G50" s="165">
        <v>30686.769275884199</v>
      </c>
      <c r="H50" s="171">
        <f t="shared" si="2"/>
        <v>236288.12342430835</v>
      </c>
      <c r="I50" s="184">
        <v>235983</v>
      </c>
      <c r="J50" s="182">
        <f t="shared" si="1"/>
        <v>305.12342430834542</v>
      </c>
    </row>
    <row r="51" spans="2:10" x14ac:dyDescent="0.25">
      <c r="B51" s="162">
        <v>7</v>
      </c>
      <c r="C51" s="167" t="s">
        <v>234</v>
      </c>
      <c r="D51" s="170" t="s">
        <v>261</v>
      </c>
      <c r="E51" s="162" t="s">
        <v>15</v>
      </c>
      <c r="F51" s="164">
        <v>2.5499999999999998</v>
      </c>
      <c r="G51" s="165">
        <v>174715.15586070501</v>
      </c>
      <c r="H51" s="165">
        <f t="shared" si="2"/>
        <v>445523.64744479774</v>
      </c>
      <c r="I51" s="183">
        <v>443776</v>
      </c>
      <c r="J51" s="182">
        <f t="shared" si="1"/>
        <v>1747.647444797738</v>
      </c>
    </row>
    <row r="52" spans="2:10" x14ac:dyDescent="0.25">
      <c r="B52" s="10"/>
      <c r="C52" s="65" t="s">
        <v>105</v>
      </c>
      <c r="D52" s="34"/>
      <c r="E52" s="1"/>
      <c r="F52" s="22"/>
      <c r="G52" s="23">
        <v>0</v>
      </c>
      <c r="H52" s="23">
        <f t="shared" si="2"/>
        <v>0</v>
      </c>
      <c r="J52" s="182">
        <f t="shared" si="1"/>
        <v>0</v>
      </c>
    </row>
    <row r="53" spans="2:10" x14ac:dyDescent="0.25">
      <c r="B53" s="162">
        <v>1</v>
      </c>
      <c r="C53" s="167" t="s">
        <v>102</v>
      </c>
      <c r="D53" s="170" t="s">
        <v>156</v>
      </c>
      <c r="E53" s="162" t="s">
        <v>15</v>
      </c>
      <c r="F53" s="164">
        <v>54.879509729900001</v>
      </c>
      <c r="G53" s="165">
        <v>165240.63836070464</v>
      </c>
      <c r="H53" s="165">
        <f t="shared" si="2"/>
        <v>9068325.220691178</v>
      </c>
      <c r="I53" s="183">
        <v>9068426</v>
      </c>
      <c r="J53" s="182">
        <f t="shared" si="1"/>
        <v>-100.77930882200599</v>
      </c>
    </row>
    <row r="54" spans="2:10" x14ac:dyDescent="0.25">
      <c r="B54" s="162">
        <v>2</v>
      </c>
      <c r="C54" s="167" t="s">
        <v>103</v>
      </c>
      <c r="D54" s="172" t="s">
        <v>263</v>
      </c>
      <c r="E54" s="162" t="s">
        <v>15</v>
      </c>
      <c r="F54" s="164">
        <v>2.7732250000000001</v>
      </c>
      <c r="G54" s="165">
        <v>175088.16836070467</v>
      </c>
      <c r="H54" s="165">
        <f t="shared" si="2"/>
        <v>485558.88570211525</v>
      </c>
      <c r="I54" s="183">
        <v>481492</v>
      </c>
      <c r="J54" s="182">
        <f t="shared" si="1"/>
        <v>4066.8857021152508</v>
      </c>
    </row>
    <row r="55" spans="2:10" x14ac:dyDescent="0.25">
      <c r="B55" s="1"/>
      <c r="C55" s="63"/>
      <c r="D55" s="70"/>
      <c r="E55" s="1"/>
      <c r="F55" s="22"/>
      <c r="G55" s="23">
        <v>0</v>
      </c>
      <c r="H55" s="23">
        <f t="shared" si="2"/>
        <v>0</v>
      </c>
      <c r="J55" s="182">
        <f t="shared" si="1"/>
        <v>0</v>
      </c>
    </row>
    <row r="56" spans="2:10" x14ac:dyDescent="0.25">
      <c r="B56" s="10" t="s">
        <v>30</v>
      </c>
      <c r="C56" s="65" t="s">
        <v>31</v>
      </c>
      <c r="D56" s="34"/>
      <c r="E56" s="1"/>
      <c r="F56" s="22"/>
      <c r="G56" s="23">
        <v>0</v>
      </c>
      <c r="H56" s="39">
        <f>SUM(H58:H62)</f>
        <v>5981345.8577950299</v>
      </c>
      <c r="J56" s="182"/>
    </row>
    <row r="57" spans="2:10" x14ac:dyDescent="0.25">
      <c r="B57" s="10"/>
      <c r="C57" s="65" t="s">
        <v>99</v>
      </c>
      <c r="D57" s="34"/>
      <c r="E57" s="1"/>
      <c r="F57" s="22"/>
      <c r="G57" s="23">
        <v>0</v>
      </c>
      <c r="H57" s="23">
        <f t="shared" si="2"/>
        <v>0</v>
      </c>
      <c r="J57" s="182">
        <f t="shared" si="1"/>
        <v>0</v>
      </c>
    </row>
    <row r="58" spans="2:10" x14ac:dyDescent="0.25">
      <c r="B58" s="162">
        <v>1</v>
      </c>
      <c r="C58" s="167" t="s">
        <v>103</v>
      </c>
      <c r="D58" s="172" t="s">
        <v>264</v>
      </c>
      <c r="E58" s="162" t="s">
        <v>15</v>
      </c>
      <c r="F58" s="164">
        <v>11.8163622412</v>
      </c>
      <c r="G58" s="165">
        <v>176260.49336070466</v>
      </c>
      <c r="H58" s="165">
        <f t="shared" si="2"/>
        <v>2082757.8383627138</v>
      </c>
      <c r="I58" s="183">
        <v>2081630</v>
      </c>
      <c r="J58" s="182">
        <f t="shared" si="1"/>
        <v>1127.8383627138101</v>
      </c>
    </row>
    <row r="59" spans="2:10" x14ac:dyDescent="0.25">
      <c r="B59" s="162">
        <v>2</v>
      </c>
      <c r="C59" s="167" t="s">
        <v>106</v>
      </c>
      <c r="D59" s="172" t="s">
        <v>157</v>
      </c>
      <c r="E59" s="162" t="s">
        <v>195</v>
      </c>
      <c r="F59" s="164">
        <v>32.455124400000003</v>
      </c>
      <c r="G59" s="165">
        <v>26285.855690636283</v>
      </c>
      <c r="H59" s="165">
        <f t="shared" si="2"/>
        <v>853110.71640004858</v>
      </c>
      <c r="I59" s="183">
        <v>852980</v>
      </c>
      <c r="J59" s="182">
        <f t="shared" si="1"/>
        <v>130.71640004857909</v>
      </c>
    </row>
    <row r="60" spans="2:10" x14ac:dyDescent="0.25">
      <c r="B60" s="10"/>
      <c r="C60" s="65" t="s">
        <v>105</v>
      </c>
      <c r="D60" s="27"/>
      <c r="E60" s="1"/>
      <c r="F60" s="22"/>
      <c r="G60" s="23">
        <v>0</v>
      </c>
      <c r="H60" s="23">
        <f t="shared" si="2"/>
        <v>0</v>
      </c>
      <c r="J60" s="182">
        <f t="shared" si="1"/>
        <v>0</v>
      </c>
    </row>
    <row r="61" spans="2:10" x14ac:dyDescent="0.25">
      <c r="B61" s="162">
        <v>1</v>
      </c>
      <c r="C61" s="167" t="s">
        <v>103</v>
      </c>
      <c r="D61" s="172" t="s">
        <v>264</v>
      </c>
      <c r="E61" s="162" t="s">
        <v>15</v>
      </c>
      <c r="F61" s="164">
        <v>11.8163622412</v>
      </c>
      <c r="G61" s="165">
        <v>176260.49336070466</v>
      </c>
      <c r="H61" s="165">
        <f t="shared" si="2"/>
        <v>2082757.8383627138</v>
      </c>
      <c r="I61" s="183">
        <v>2081630</v>
      </c>
      <c r="J61" s="182">
        <f t="shared" si="1"/>
        <v>1127.8383627138101</v>
      </c>
    </row>
    <row r="62" spans="2:10" x14ac:dyDescent="0.25">
      <c r="B62" s="162">
        <v>2</v>
      </c>
      <c r="C62" s="167" t="s">
        <v>106</v>
      </c>
      <c r="D62" s="172" t="s">
        <v>157</v>
      </c>
      <c r="E62" s="162" t="str">
        <f>E59</f>
        <v>m1</v>
      </c>
      <c r="F62" s="164">
        <v>36.625</v>
      </c>
      <c r="G62" s="165">
        <v>26285.855690636283</v>
      </c>
      <c r="H62" s="165">
        <f t="shared" si="2"/>
        <v>962719.46466955391</v>
      </c>
      <c r="I62" s="183">
        <v>962856</v>
      </c>
      <c r="J62" s="182">
        <f t="shared" si="1"/>
        <v>-136.53533044608776</v>
      </c>
    </row>
    <row r="63" spans="2:10" x14ac:dyDescent="0.25">
      <c r="B63" s="1"/>
      <c r="C63" s="63"/>
      <c r="D63" s="34"/>
      <c r="E63" s="1"/>
      <c r="F63" s="22"/>
      <c r="G63" s="23">
        <v>0</v>
      </c>
      <c r="H63" s="23">
        <f t="shared" si="2"/>
        <v>0</v>
      </c>
      <c r="J63" s="182">
        <f t="shared" si="1"/>
        <v>0</v>
      </c>
    </row>
    <row r="64" spans="2:10" x14ac:dyDescent="0.25">
      <c r="B64" s="10" t="s">
        <v>32</v>
      </c>
      <c r="C64" s="65" t="s">
        <v>33</v>
      </c>
      <c r="D64" s="34"/>
      <c r="E64" s="1"/>
      <c r="F64" s="22"/>
      <c r="G64" s="23">
        <v>0</v>
      </c>
      <c r="H64" s="39">
        <f>SUM(H65:H68)</f>
        <v>18593958.017823648</v>
      </c>
      <c r="J64" s="182"/>
    </row>
    <row r="65" spans="2:10" x14ac:dyDescent="0.25">
      <c r="B65" s="173">
        <v>1</v>
      </c>
      <c r="C65" s="163" t="s">
        <v>34</v>
      </c>
      <c r="D65" s="174" t="s">
        <v>252</v>
      </c>
      <c r="E65" s="173" t="s">
        <v>15</v>
      </c>
      <c r="F65" s="175">
        <v>99.438039730499995</v>
      </c>
      <c r="G65" s="165">
        <v>69300</v>
      </c>
      <c r="H65" s="165">
        <f>F65*G65</f>
        <v>6891056.1533236494</v>
      </c>
      <c r="I65" s="183">
        <v>6890499</v>
      </c>
      <c r="J65" s="182">
        <f t="shared" si="1"/>
        <v>557.15332364942878</v>
      </c>
    </row>
    <row r="66" spans="2:10" x14ac:dyDescent="0.25">
      <c r="B66" s="162">
        <v>2</v>
      </c>
      <c r="C66" s="167" t="s">
        <v>107</v>
      </c>
      <c r="D66" s="174" t="s">
        <v>253</v>
      </c>
      <c r="E66" s="162" t="s">
        <v>9</v>
      </c>
      <c r="F66" s="164">
        <v>116.36</v>
      </c>
      <c r="G66" s="165">
        <v>23100</v>
      </c>
      <c r="H66" s="165">
        <f t="shared" si="2"/>
        <v>2687916</v>
      </c>
      <c r="I66" s="183">
        <v>2687916</v>
      </c>
      <c r="J66" s="182">
        <f t="shared" si="1"/>
        <v>0</v>
      </c>
    </row>
    <row r="67" spans="2:10" x14ac:dyDescent="0.25">
      <c r="B67" s="173">
        <v>3</v>
      </c>
      <c r="C67" s="163" t="s">
        <v>35</v>
      </c>
      <c r="D67" s="174" t="s">
        <v>254</v>
      </c>
      <c r="E67" s="173" t="s">
        <v>15</v>
      </c>
      <c r="F67" s="175">
        <v>15.239649999999999</v>
      </c>
      <c r="G67" s="165">
        <v>96250</v>
      </c>
      <c r="H67" s="165">
        <f t="shared" si="2"/>
        <v>1466816.3125</v>
      </c>
      <c r="I67" s="183">
        <v>1465887</v>
      </c>
      <c r="J67" s="182">
        <f t="shared" si="1"/>
        <v>929.3125</v>
      </c>
    </row>
    <row r="68" spans="2:10" x14ac:dyDescent="0.25">
      <c r="B68" s="162">
        <v>4</v>
      </c>
      <c r="C68" s="167" t="s">
        <v>36</v>
      </c>
      <c r="D68" s="174" t="s">
        <v>158</v>
      </c>
      <c r="E68" s="162" t="s">
        <v>15</v>
      </c>
      <c r="F68" s="164">
        <v>85.774653999999984</v>
      </c>
      <c r="G68" s="165">
        <v>88000</v>
      </c>
      <c r="H68" s="165">
        <f t="shared" si="2"/>
        <v>7548169.5519999983</v>
      </c>
      <c r="I68" s="183">
        <v>7546880</v>
      </c>
      <c r="J68" s="182">
        <f t="shared" si="1"/>
        <v>1289.5519999982789</v>
      </c>
    </row>
    <row r="69" spans="2:10" x14ac:dyDescent="0.25">
      <c r="B69" s="1"/>
      <c r="C69" s="63"/>
      <c r="D69" s="31"/>
      <c r="E69" s="1"/>
      <c r="F69" s="22"/>
      <c r="G69" s="23">
        <v>0</v>
      </c>
      <c r="H69" s="23">
        <f t="shared" si="2"/>
        <v>0</v>
      </c>
      <c r="J69" s="182">
        <f t="shared" si="1"/>
        <v>0</v>
      </c>
    </row>
    <row r="70" spans="2:10" x14ac:dyDescent="0.25">
      <c r="B70" s="10" t="s">
        <v>37</v>
      </c>
      <c r="C70" s="65" t="s">
        <v>38</v>
      </c>
      <c r="D70" s="31"/>
      <c r="E70" s="1"/>
      <c r="F70" s="22"/>
      <c r="G70" s="23">
        <v>0</v>
      </c>
      <c r="H70" s="39">
        <f>SUM(H71:H76)</f>
        <v>54942530.982103094</v>
      </c>
      <c r="J70" s="182"/>
    </row>
    <row r="71" spans="2:10" ht="30" x14ac:dyDescent="0.25">
      <c r="B71" s="162">
        <v>1</v>
      </c>
      <c r="C71" s="163" t="s">
        <v>39</v>
      </c>
      <c r="D71" s="163" t="s">
        <v>162</v>
      </c>
      <c r="E71" s="162" t="s">
        <v>15</v>
      </c>
      <c r="F71" s="164">
        <v>189.82639999999998</v>
      </c>
      <c r="G71" s="165">
        <v>124025.777974674</v>
      </c>
      <c r="H71" s="165">
        <f t="shared" si="2"/>
        <v>23543366.940131653</v>
      </c>
      <c r="I71" s="183">
        <v>23543855</v>
      </c>
      <c r="J71" s="182">
        <f t="shared" si="1"/>
        <v>-488.05986834689975</v>
      </c>
    </row>
    <row r="72" spans="2:10" x14ac:dyDescent="0.25">
      <c r="B72" s="162">
        <v>2</v>
      </c>
      <c r="C72" s="167" t="s">
        <v>108</v>
      </c>
      <c r="D72" s="163" t="s">
        <v>159</v>
      </c>
      <c r="E72" s="162" t="s">
        <v>15</v>
      </c>
      <c r="F72" s="164">
        <v>19.71</v>
      </c>
      <c r="G72" s="165">
        <v>72552.734375</v>
      </c>
      <c r="H72" s="165">
        <f t="shared" si="2"/>
        <v>1430014.39453125</v>
      </c>
      <c r="I72" s="183">
        <v>1428568</v>
      </c>
      <c r="J72" s="182">
        <f t="shared" si="1"/>
        <v>1446.39453125</v>
      </c>
    </row>
    <row r="73" spans="2:10" x14ac:dyDescent="0.25">
      <c r="B73" s="162">
        <v>3</v>
      </c>
      <c r="C73" s="167" t="s">
        <v>40</v>
      </c>
      <c r="D73" s="163" t="s">
        <v>160</v>
      </c>
      <c r="E73" s="162" t="s">
        <v>15</v>
      </c>
      <c r="F73" s="164">
        <v>376.04644999999999</v>
      </c>
      <c r="G73" s="165">
        <v>56943.104166666701</v>
      </c>
      <c r="H73" s="165">
        <f t="shared" si="2"/>
        <v>21413252.173855219</v>
      </c>
      <c r="I73" s="183">
        <v>21412845</v>
      </c>
      <c r="J73" s="182">
        <f t="shared" si="1"/>
        <v>407.17385521903634</v>
      </c>
    </row>
    <row r="74" spans="2:10" x14ac:dyDescent="0.25">
      <c r="B74" s="162">
        <v>4</v>
      </c>
      <c r="C74" s="167" t="s">
        <v>41</v>
      </c>
      <c r="D74" s="163" t="s">
        <v>161</v>
      </c>
      <c r="E74" s="162" t="s">
        <v>15</v>
      </c>
      <c r="F74" s="164">
        <v>345.42019999999997</v>
      </c>
      <c r="G74" s="165">
        <v>13199.8613756424</v>
      </c>
      <c r="H74" s="165">
        <f t="shared" si="2"/>
        <v>4559498.7563466728</v>
      </c>
      <c r="I74" s="183">
        <v>4559544</v>
      </c>
      <c r="J74" s="182">
        <f t="shared" ref="J74:J137" si="3">H74-I74</f>
        <v>-45.243653327226639</v>
      </c>
    </row>
    <row r="75" spans="2:10" x14ac:dyDescent="0.25">
      <c r="B75" s="162">
        <v>5</v>
      </c>
      <c r="C75" s="167" t="s">
        <v>224</v>
      </c>
      <c r="D75" s="163"/>
      <c r="E75" s="162" t="s">
        <v>15</v>
      </c>
      <c r="F75" s="164">
        <v>41.145000000000003</v>
      </c>
      <c r="G75" s="165">
        <v>70436.4375</v>
      </c>
      <c r="H75" s="165">
        <f t="shared" si="2"/>
        <v>2898107.2209375002</v>
      </c>
      <c r="I75" s="183">
        <v>2897737</v>
      </c>
      <c r="J75" s="182">
        <f t="shared" si="3"/>
        <v>370.22093750024214</v>
      </c>
    </row>
    <row r="76" spans="2:10" x14ac:dyDescent="0.25">
      <c r="B76" s="162">
        <v>6</v>
      </c>
      <c r="C76" s="167" t="s">
        <v>225</v>
      </c>
      <c r="D76" s="163"/>
      <c r="E76" s="162" t="s">
        <v>15</v>
      </c>
      <c r="F76" s="164">
        <v>41.145000000000003</v>
      </c>
      <c r="G76" s="165">
        <v>26693.194708975701</v>
      </c>
      <c r="H76" s="165">
        <f t="shared" si="2"/>
        <v>1098291.4963008054</v>
      </c>
      <c r="I76" s="183">
        <v>1098150</v>
      </c>
      <c r="J76" s="182">
        <f t="shared" si="3"/>
        <v>141.49630080536008</v>
      </c>
    </row>
    <row r="77" spans="2:10" x14ac:dyDescent="0.25">
      <c r="B77" s="1"/>
      <c r="C77" s="63"/>
      <c r="D77" s="31"/>
      <c r="E77" s="1"/>
      <c r="F77" s="22"/>
      <c r="G77" s="23">
        <v>0</v>
      </c>
      <c r="H77" s="23">
        <f t="shared" si="2"/>
        <v>0</v>
      </c>
      <c r="J77" s="182">
        <f t="shared" si="3"/>
        <v>0</v>
      </c>
    </row>
    <row r="78" spans="2:10" x14ac:dyDescent="0.25">
      <c r="B78" s="10" t="s">
        <v>42</v>
      </c>
      <c r="C78" s="65" t="s">
        <v>43</v>
      </c>
      <c r="D78" s="31"/>
      <c r="E78" s="1"/>
      <c r="F78" s="22"/>
      <c r="G78" s="23">
        <v>0</v>
      </c>
      <c r="H78" s="39">
        <f>SUM(H79:H82)</f>
        <v>16221700</v>
      </c>
      <c r="J78" s="182"/>
    </row>
    <row r="79" spans="2:10" x14ac:dyDescent="0.25">
      <c r="B79" s="162">
        <v>1</v>
      </c>
      <c r="C79" s="167" t="s">
        <v>109</v>
      </c>
      <c r="D79" s="176" t="s">
        <v>259</v>
      </c>
      <c r="E79" s="162" t="s">
        <v>15</v>
      </c>
      <c r="F79" s="164">
        <v>54</v>
      </c>
      <c r="G79" s="177">
        <v>113300</v>
      </c>
      <c r="H79" s="165">
        <f>F79*G79</f>
        <v>6118200</v>
      </c>
      <c r="I79" s="183">
        <v>6118200</v>
      </c>
      <c r="J79" s="182">
        <f t="shared" si="3"/>
        <v>0</v>
      </c>
    </row>
    <row r="80" spans="2:10" x14ac:dyDescent="0.25">
      <c r="B80" s="162">
        <v>2</v>
      </c>
      <c r="C80" s="163" t="s">
        <v>110</v>
      </c>
      <c r="D80" s="172" t="s">
        <v>260</v>
      </c>
      <c r="E80" s="162" t="s">
        <v>15</v>
      </c>
      <c r="F80" s="164">
        <v>55</v>
      </c>
      <c r="G80" s="177">
        <v>183700</v>
      </c>
      <c r="H80" s="165">
        <f>F80*G80</f>
        <v>10103500</v>
      </c>
      <c r="I80" s="183">
        <v>10103500</v>
      </c>
      <c r="J80" s="182">
        <f t="shared" si="3"/>
        <v>0</v>
      </c>
    </row>
    <row r="81" spans="2:10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 t="s">
        <v>275</v>
      </c>
      <c r="H81" s="23">
        <v>0</v>
      </c>
      <c r="J81" s="182">
        <f t="shared" si="3"/>
        <v>0</v>
      </c>
    </row>
    <row r="82" spans="2:10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 t="s">
        <v>275</v>
      </c>
      <c r="H82" s="23">
        <v>0</v>
      </c>
      <c r="J82" s="182">
        <f t="shared" si="3"/>
        <v>0</v>
      </c>
    </row>
    <row r="83" spans="2:10" x14ac:dyDescent="0.25">
      <c r="B83" s="1"/>
      <c r="C83" s="63"/>
      <c r="D83" s="31"/>
      <c r="E83" s="1"/>
      <c r="F83" s="22"/>
      <c r="G83" s="23">
        <v>0</v>
      </c>
      <c r="H83" s="23">
        <f t="shared" ref="H83:H149" si="4">F83*G83</f>
        <v>0</v>
      </c>
      <c r="J83" s="182">
        <f t="shared" si="3"/>
        <v>0</v>
      </c>
    </row>
    <row r="84" spans="2:10" x14ac:dyDescent="0.25">
      <c r="B84" s="10" t="s">
        <v>45</v>
      </c>
      <c r="C84" s="65" t="s">
        <v>46</v>
      </c>
      <c r="D84" s="31"/>
      <c r="E84" s="1"/>
      <c r="F84" s="22"/>
      <c r="G84" s="23">
        <v>0</v>
      </c>
      <c r="H84" s="39">
        <f>SUM(H85:H95)</f>
        <v>38258244.200000003</v>
      </c>
      <c r="J84" s="182"/>
    </row>
    <row r="85" spans="2:10" x14ac:dyDescent="0.25">
      <c r="B85" s="10">
        <v>1</v>
      </c>
      <c r="C85" s="65" t="s">
        <v>112</v>
      </c>
      <c r="D85" s="31"/>
      <c r="E85" s="1"/>
      <c r="F85" s="22"/>
      <c r="G85" s="23">
        <v>0</v>
      </c>
      <c r="H85" s="23">
        <f t="shared" si="4"/>
        <v>0</v>
      </c>
      <c r="J85" s="182">
        <f t="shared" si="3"/>
        <v>0</v>
      </c>
    </row>
    <row r="86" spans="2:10" ht="30" x14ac:dyDescent="0.25">
      <c r="B86" s="162"/>
      <c r="C86" s="163" t="s">
        <v>113</v>
      </c>
      <c r="D86" s="170" t="s">
        <v>244</v>
      </c>
      <c r="E86" s="162" t="s">
        <v>48</v>
      </c>
      <c r="F86" s="164">
        <v>1</v>
      </c>
      <c r="G86" s="165">
        <v>13394383.200000001</v>
      </c>
      <c r="H86" s="165">
        <f>F86*G86</f>
        <v>13394383.200000001</v>
      </c>
      <c r="I86" s="183">
        <v>13394383</v>
      </c>
      <c r="J86" s="182">
        <f t="shared" si="3"/>
        <v>0.20000000111758709</v>
      </c>
    </row>
    <row r="87" spans="2:10" ht="15" customHeight="1" x14ac:dyDescent="0.25">
      <c r="B87" s="162"/>
      <c r="C87" s="167" t="s">
        <v>86</v>
      </c>
      <c r="D87" s="170" t="s">
        <v>245</v>
      </c>
      <c r="E87" s="162" t="s">
        <v>48</v>
      </c>
      <c r="F87" s="164">
        <v>2</v>
      </c>
      <c r="G87" s="165">
        <v>911240</v>
      </c>
      <c r="H87" s="165">
        <f t="shared" ref="H87:H95" si="5">F87*G87</f>
        <v>1822480</v>
      </c>
      <c r="I87" s="183">
        <v>1822480</v>
      </c>
      <c r="J87" s="182">
        <f t="shared" si="3"/>
        <v>0</v>
      </c>
    </row>
    <row r="88" spans="2:10" ht="30" x14ac:dyDescent="0.25">
      <c r="B88" s="162"/>
      <c r="C88" s="163" t="s">
        <v>114</v>
      </c>
      <c r="D88" s="170" t="s">
        <v>250</v>
      </c>
      <c r="E88" s="162" t="s">
        <v>48</v>
      </c>
      <c r="F88" s="164">
        <v>1</v>
      </c>
      <c r="G88" s="165">
        <v>3080286</v>
      </c>
      <c r="H88" s="165">
        <f t="shared" si="5"/>
        <v>3080286</v>
      </c>
      <c r="I88" s="183">
        <v>3080286</v>
      </c>
      <c r="J88" s="182">
        <f t="shared" si="3"/>
        <v>0</v>
      </c>
    </row>
    <row r="89" spans="2:10" ht="30" x14ac:dyDescent="0.25">
      <c r="B89" s="162"/>
      <c r="C89" s="163" t="s">
        <v>115</v>
      </c>
      <c r="D89" s="170" t="s">
        <v>250</v>
      </c>
      <c r="E89" s="162" t="s">
        <v>48</v>
      </c>
      <c r="F89" s="164">
        <v>1</v>
      </c>
      <c r="G89" s="165">
        <v>6055995.0000000009</v>
      </c>
      <c r="H89" s="165">
        <f t="shared" si="5"/>
        <v>6055995.0000000009</v>
      </c>
      <c r="I89" s="183">
        <v>6055995</v>
      </c>
      <c r="J89" s="182">
        <f t="shared" si="3"/>
        <v>0</v>
      </c>
    </row>
    <row r="90" spans="2:10" ht="30" x14ac:dyDescent="0.25">
      <c r="B90" s="162"/>
      <c r="C90" s="163" t="s">
        <v>134</v>
      </c>
      <c r="D90" s="170" t="s">
        <v>250</v>
      </c>
      <c r="E90" s="162" t="s">
        <v>48</v>
      </c>
      <c r="F90" s="164">
        <v>1</v>
      </c>
      <c r="G90" s="165">
        <v>8415550</v>
      </c>
      <c r="H90" s="165">
        <f t="shared" si="5"/>
        <v>8415550</v>
      </c>
      <c r="I90" s="183">
        <v>8415550</v>
      </c>
      <c r="J90" s="182">
        <f t="shared" si="3"/>
        <v>0</v>
      </c>
    </row>
    <row r="91" spans="2:10" x14ac:dyDescent="0.25">
      <c r="B91" s="10">
        <v>2</v>
      </c>
      <c r="C91" s="65" t="s">
        <v>116</v>
      </c>
      <c r="D91" s="31"/>
      <c r="E91" s="1"/>
      <c r="F91" s="22"/>
      <c r="G91" s="23">
        <v>0</v>
      </c>
      <c r="H91" s="23">
        <f t="shared" si="5"/>
        <v>0</v>
      </c>
      <c r="J91" s="182">
        <f t="shared" si="3"/>
        <v>0</v>
      </c>
    </row>
    <row r="92" spans="2:10" x14ac:dyDescent="0.25">
      <c r="B92" s="162"/>
      <c r="C92" s="167" t="s">
        <v>86</v>
      </c>
      <c r="D92" s="170" t="s">
        <v>255</v>
      </c>
      <c r="E92" s="162" t="s">
        <v>48</v>
      </c>
      <c r="F92" s="164">
        <v>2</v>
      </c>
      <c r="G92" s="165">
        <v>2343000</v>
      </c>
      <c r="H92" s="165">
        <f t="shared" si="5"/>
        <v>4686000</v>
      </c>
      <c r="I92" s="183">
        <v>4686000</v>
      </c>
      <c r="J92" s="182">
        <f t="shared" si="3"/>
        <v>0</v>
      </c>
    </row>
    <row r="93" spans="2:10" x14ac:dyDescent="0.25">
      <c r="B93" s="10">
        <v>3</v>
      </c>
      <c r="C93" s="65" t="s">
        <v>49</v>
      </c>
      <c r="D93" s="31"/>
      <c r="E93" s="1"/>
      <c r="F93" s="22"/>
      <c r="G93" s="23">
        <v>0</v>
      </c>
      <c r="H93" s="23">
        <f t="shared" si="5"/>
        <v>0</v>
      </c>
      <c r="J93" s="182">
        <f t="shared" si="3"/>
        <v>0</v>
      </c>
    </row>
    <row r="94" spans="2:10" x14ac:dyDescent="0.25">
      <c r="B94" s="169" t="s">
        <v>14</v>
      </c>
      <c r="C94" s="167" t="s">
        <v>51</v>
      </c>
      <c r="D94" s="170" t="s">
        <v>185</v>
      </c>
      <c r="E94" s="162" t="s">
        <v>50</v>
      </c>
      <c r="F94" s="164">
        <v>2</v>
      </c>
      <c r="G94" s="165">
        <v>326700</v>
      </c>
      <c r="H94" s="165">
        <f t="shared" si="5"/>
        <v>653400</v>
      </c>
      <c r="I94" s="183">
        <v>653400</v>
      </c>
      <c r="J94" s="182">
        <f t="shared" si="3"/>
        <v>0</v>
      </c>
    </row>
    <row r="95" spans="2:10" x14ac:dyDescent="0.25">
      <c r="B95" s="169" t="s">
        <v>14</v>
      </c>
      <c r="C95" s="167" t="s">
        <v>52</v>
      </c>
      <c r="D95" s="170" t="s">
        <v>186</v>
      </c>
      <c r="E95" s="162" t="s">
        <v>50</v>
      </c>
      <c r="F95" s="164">
        <v>6</v>
      </c>
      <c r="G95" s="165">
        <v>25025</v>
      </c>
      <c r="H95" s="165">
        <f t="shared" si="5"/>
        <v>150150</v>
      </c>
      <c r="I95" s="183">
        <v>150150</v>
      </c>
      <c r="J95" s="182">
        <f t="shared" si="3"/>
        <v>0</v>
      </c>
    </row>
    <row r="96" spans="2:10" x14ac:dyDescent="0.25">
      <c r="B96" s="1"/>
      <c r="C96" s="63"/>
      <c r="D96" s="31"/>
      <c r="E96" s="1"/>
      <c r="F96" s="22"/>
      <c r="G96" s="23">
        <v>0</v>
      </c>
      <c r="H96" s="23">
        <f t="shared" si="4"/>
        <v>0</v>
      </c>
      <c r="J96" s="182">
        <f t="shared" si="3"/>
        <v>0</v>
      </c>
    </row>
    <row r="97" spans="2:10" x14ac:dyDescent="0.25">
      <c r="B97" s="10" t="s">
        <v>53</v>
      </c>
      <c r="C97" s="65" t="s">
        <v>54</v>
      </c>
      <c r="D97" s="31"/>
      <c r="E97" s="1"/>
      <c r="F97" s="22"/>
      <c r="G97" s="23">
        <v>0</v>
      </c>
      <c r="H97" s="39">
        <f>SUM(H98:H102)</f>
        <v>11406036.343573961</v>
      </c>
      <c r="J97" s="182"/>
    </row>
    <row r="98" spans="2:10" x14ac:dyDescent="0.25">
      <c r="B98" s="162">
        <v>1</v>
      </c>
      <c r="C98" s="167" t="s">
        <v>55</v>
      </c>
      <c r="D98" s="170" t="s">
        <v>183</v>
      </c>
      <c r="E98" s="162" t="s">
        <v>15</v>
      </c>
      <c r="F98" s="164">
        <v>204.219234</v>
      </c>
      <c r="G98" s="165">
        <v>16720</v>
      </c>
      <c r="H98" s="165">
        <f t="shared" si="4"/>
        <v>3414545.5924800001</v>
      </c>
      <c r="I98" s="183">
        <v>3414558</v>
      </c>
      <c r="J98" s="182">
        <f t="shared" si="3"/>
        <v>-12.40751999989152</v>
      </c>
    </row>
    <row r="99" spans="2:10" x14ac:dyDescent="0.25">
      <c r="B99" s="162">
        <v>2</v>
      </c>
      <c r="C99" s="167" t="s">
        <v>56</v>
      </c>
      <c r="D99" s="170" t="s">
        <v>184</v>
      </c>
      <c r="E99" s="162" t="s">
        <v>15</v>
      </c>
      <c r="F99" s="164">
        <v>83.652420000000006</v>
      </c>
      <c r="G99" s="165">
        <v>38390</v>
      </c>
      <c r="H99" s="165">
        <f t="shared" si="4"/>
        <v>3211416.4038000004</v>
      </c>
      <c r="I99" s="183">
        <v>3211323</v>
      </c>
      <c r="J99" s="182">
        <f t="shared" si="3"/>
        <v>93.403800000436604</v>
      </c>
    </row>
    <row r="100" spans="2:10" x14ac:dyDescent="0.25">
      <c r="B100" s="162">
        <v>3</v>
      </c>
      <c r="C100" s="167" t="s">
        <v>57</v>
      </c>
      <c r="D100" s="170" t="s">
        <v>183</v>
      </c>
      <c r="E100" s="162" t="s">
        <v>15</v>
      </c>
      <c r="F100" s="164">
        <v>114.67768973049999</v>
      </c>
      <c r="G100" s="165">
        <v>16720</v>
      </c>
      <c r="H100" s="165">
        <f t="shared" si="4"/>
        <v>1917410.9722939599</v>
      </c>
      <c r="I100" s="183">
        <v>1917449</v>
      </c>
      <c r="J100" s="182">
        <f t="shared" si="3"/>
        <v>-38.027706040069461</v>
      </c>
    </row>
    <row r="101" spans="2:10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23">
        <v>0</v>
      </c>
      <c r="H101" s="23">
        <f t="shared" si="4"/>
        <v>0</v>
      </c>
      <c r="J101" s="182">
        <f t="shared" si="3"/>
        <v>0</v>
      </c>
    </row>
    <row r="102" spans="2:10" x14ac:dyDescent="0.25">
      <c r="B102" s="162">
        <v>5</v>
      </c>
      <c r="C102" s="167" t="s">
        <v>226</v>
      </c>
      <c r="D102" s="170"/>
      <c r="E102" s="162" t="s">
        <v>15</v>
      </c>
      <c r="F102" s="164">
        <v>47.316749999999999</v>
      </c>
      <c r="G102" s="165">
        <v>60500</v>
      </c>
      <c r="H102" s="165">
        <f t="shared" si="4"/>
        <v>2862663.375</v>
      </c>
      <c r="I102" s="183">
        <v>2862255</v>
      </c>
      <c r="J102" s="182">
        <f t="shared" si="3"/>
        <v>408.375</v>
      </c>
    </row>
    <row r="103" spans="2:10" x14ac:dyDescent="0.25">
      <c r="B103" s="1"/>
      <c r="C103" s="63"/>
      <c r="D103" s="31"/>
      <c r="E103" s="1"/>
      <c r="F103" s="22"/>
      <c r="G103" s="23">
        <v>0</v>
      </c>
      <c r="H103" s="23">
        <f t="shared" si="4"/>
        <v>0</v>
      </c>
      <c r="J103" s="182">
        <f t="shared" si="3"/>
        <v>0</v>
      </c>
    </row>
    <row r="104" spans="2:10" x14ac:dyDescent="0.25">
      <c r="B104" s="10" t="s">
        <v>58</v>
      </c>
      <c r="C104" s="65" t="s">
        <v>59</v>
      </c>
      <c r="D104" s="31"/>
      <c r="E104" s="1"/>
      <c r="F104" s="22"/>
      <c r="G104" s="23">
        <v>0</v>
      </c>
      <c r="H104" s="39">
        <f>SUM(H105:H125)</f>
        <v>16315062.923116572</v>
      </c>
      <c r="J104" s="182"/>
    </row>
    <row r="105" spans="2:10" x14ac:dyDescent="0.25">
      <c r="B105" s="1">
        <v>1</v>
      </c>
      <c r="C105" s="63" t="s">
        <v>118</v>
      </c>
      <c r="D105" s="31"/>
      <c r="E105" s="1"/>
      <c r="F105" s="22"/>
      <c r="G105" s="23">
        <v>0</v>
      </c>
      <c r="H105" s="23">
        <f t="shared" si="4"/>
        <v>0</v>
      </c>
      <c r="J105" s="182">
        <f t="shared" si="3"/>
        <v>0</v>
      </c>
    </row>
    <row r="106" spans="2:10" x14ac:dyDescent="0.25">
      <c r="B106" s="169" t="s">
        <v>14</v>
      </c>
      <c r="C106" s="167" t="s">
        <v>119</v>
      </c>
      <c r="D106" s="163" t="s">
        <v>170</v>
      </c>
      <c r="E106" s="162" t="s">
        <v>50</v>
      </c>
      <c r="F106" s="164">
        <v>2</v>
      </c>
      <c r="G106" s="165">
        <v>1644445</v>
      </c>
      <c r="H106" s="165">
        <f>F106*G106</f>
        <v>3288890</v>
      </c>
      <c r="I106" s="183">
        <v>3288890</v>
      </c>
      <c r="J106" s="182">
        <f t="shared" si="3"/>
        <v>0</v>
      </c>
    </row>
    <row r="107" spans="2:10" x14ac:dyDescent="0.25">
      <c r="B107" s="169" t="s">
        <v>14</v>
      </c>
      <c r="C107" s="167" t="s">
        <v>60</v>
      </c>
      <c r="D107" s="163" t="s">
        <v>171</v>
      </c>
      <c r="E107" s="162" t="s">
        <v>50</v>
      </c>
      <c r="F107" s="164">
        <v>2</v>
      </c>
      <c r="G107" s="165">
        <v>167062.5</v>
      </c>
      <c r="H107" s="165">
        <f t="shared" ref="H107:H125" si="6">F107*G107</f>
        <v>334125</v>
      </c>
      <c r="I107" s="183">
        <v>334126</v>
      </c>
      <c r="J107" s="182">
        <f t="shared" si="3"/>
        <v>-1</v>
      </c>
    </row>
    <row r="108" spans="2:10" x14ac:dyDescent="0.25">
      <c r="B108" s="169" t="s">
        <v>14</v>
      </c>
      <c r="C108" s="167" t="s">
        <v>120</v>
      </c>
      <c r="D108" s="163" t="s">
        <v>271</v>
      </c>
      <c r="E108" s="162" t="s">
        <v>50</v>
      </c>
      <c r="F108" s="164">
        <v>2</v>
      </c>
      <c r="G108" s="165">
        <v>863115</v>
      </c>
      <c r="H108" s="165">
        <f t="shared" si="6"/>
        <v>1726230</v>
      </c>
      <c r="I108" s="183">
        <v>1726230</v>
      </c>
      <c r="J108" s="182">
        <f t="shared" si="3"/>
        <v>0</v>
      </c>
    </row>
    <row r="109" spans="2:10" x14ac:dyDescent="0.25">
      <c r="B109" s="45"/>
      <c r="C109" s="63"/>
      <c r="D109" s="31" t="s">
        <v>172</v>
      </c>
      <c r="E109" s="1"/>
      <c r="F109" s="22"/>
      <c r="G109" s="23">
        <v>0</v>
      </c>
      <c r="H109" s="23">
        <f t="shared" si="6"/>
        <v>0</v>
      </c>
      <c r="J109" s="182">
        <f t="shared" si="3"/>
        <v>0</v>
      </c>
    </row>
    <row r="110" spans="2:10" x14ac:dyDescent="0.25">
      <c r="B110" s="45"/>
      <c r="C110" s="63"/>
      <c r="D110" s="31" t="s">
        <v>173</v>
      </c>
      <c r="E110" s="1"/>
      <c r="F110" s="22"/>
      <c r="G110" s="23">
        <v>0</v>
      </c>
      <c r="H110" s="23">
        <f t="shared" si="6"/>
        <v>0</v>
      </c>
      <c r="J110" s="182">
        <f t="shared" si="3"/>
        <v>0</v>
      </c>
    </row>
    <row r="111" spans="2:10" x14ac:dyDescent="0.25">
      <c r="B111" s="45"/>
      <c r="C111" s="63"/>
      <c r="D111" s="31" t="s">
        <v>174</v>
      </c>
      <c r="E111" s="1"/>
      <c r="F111" s="22"/>
      <c r="G111" s="23">
        <v>0</v>
      </c>
      <c r="H111" s="23">
        <f t="shared" si="6"/>
        <v>0</v>
      </c>
      <c r="J111" s="182">
        <f t="shared" si="3"/>
        <v>0</v>
      </c>
    </row>
    <row r="112" spans="2:10" x14ac:dyDescent="0.25">
      <c r="B112" s="45"/>
      <c r="C112" s="63"/>
      <c r="D112" s="31" t="s">
        <v>175</v>
      </c>
      <c r="E112" s="1"/>
      <c r="F112" s="22"/>
      <c r="G112" s="23">
        <v>0</v>
      </c>
      <c r="H112" s="23">
        <f t="shared" si="6"/>
        <v>0</v>
      </c>
      <c r="J112" s="182">
        <f t="shared" si="3"/>
        <v>0</v>
      </c>
    </row>
    <row r="113" spans="2:10" x14ac:dyDescent="0.25">
      <c r="B113" s="169" t="s">
        <v>14</v>
      </c>
      <c r="C113" s="167" t="s">
        <v>121</v>
      </c>
      <c r="D113" s="163" t="s">
        <v>176</v>
      </c>
      <c r="E113" s="162" t="s">
        <v>50</v>
      </c>
      <c r="F113" s="164">
        <v>2</v>
      </c>
      <c r="G113" s="165">
        <v>118552.5</v>
      </c>
      <c r="H113" s="165">
        <f t="shared" si="6"/>
        <v>237105</v>
      </c>
      <c r="I113" s="183">
        <v>237106</v>
      </c>
      <c r="J113" s="182">
        <f t="shared" si="3"/>
        <v>-1</v>
      </c>
    </row>
    <row r="114" spans="2:10" x14ac:dyDescent="0.25">
      <c r="B114" s="169">
        <v>3</v>
      </c>
      <c r="C114" s="167" t="s">
        <v>61</v>
      </c>
      <c r="D114" s="163" t="s">
        <v>177</v>
      </c>
      <c r="E114" s="162" t="s">
        <v>50</v>
      </c>
      <c r="F114" s="164">
        <v>2</v>
      </c>
      <c r="G114" s="165">
        <v>185625</v>
      </c>
      <c r="H114" s="165">
        <f t="shared" si="6"/>
        <v>371250</v>
      </c>
      <c r="I114" s="183">
        <v>371250</v>
      </c>
      <c r="J114" s="182">
        <f t="shared" si="3"/>
        <v>0</v>
      </c>
    </row>
    <row r="115" spans="2:10" x14ac:dyDescent="0.25">
      <c r="B115" s="169">
        <v>4</v>
      </c>
      <c r="C115" s="167" t="s">
        <v>62</v>
      </c>
      <c r="D115" s="163" t="s">
        <v>178</v>
      </c>
      <c r="E115" s="162" t="s">
        <v>50</v>
      </c>
      <c r="F115" s="164">
        <v>4</v>
      </c>
      <c r="G115" s="165">
        <v>192500</v>
      </c>
      <c r="H115" s="165">
        <f t="shared" si="6"/>
        <v>770000</v>
      </c>
      <c r="I115" s="183">
        <v>770000</v>
      </c>
      <c r="J115" s="182">
        <f t="shared" si="3"/>
        <v>0</v>
      </c>
    </row>
    <row r="116" spans="2:10" x14ac:dyDescent="0.25">
      <c r="B116" s="1">
        <v>6</v>
      </c>
      <c r="C116" s="63" t="s">
        <v>63</v>
      </c>
      <c r="D116" s="31"/>
      <c r="E116" s="1"/>
      <c r="F116" s="22"/>
      <c r="G116" s="23">
        <v>0</v>
      </c>
      <c r="H116" s="23">
        <f t="shared" si="6"/>
        <v>0</v>
      </c>
      <c r="J116" s="182">
        <f t="shared" si="3"/>
        <v>0</v>
      </c>
    </row>
    <row r="117" spans="2:10" x14ac:dyDescent="0.25">
      <c r="B117" s="169" t="s">
        <v>14</v>
      </c>
      <c r="C117" s="167" t="s">
        <v>64</v>
      </c>
      <c r="D117" s="163" t="s">
        <v>179</v>
      </c>
      <c r="E117" s="162" t="s">
        <v>9</v>
      </c>
      <c r="F117" s="164">
        <v>33.973993199999995</v>
      </c>
      <c r="G117" s="165">
        <v>20350</v>
      </c>
      <c r="H117" s="165">
        <f t="shared" si="6"/>
        <v>691370.76161999989</v>
      </c>
      <c r="I117" s="183">
        <v>691086</v>
      </c>
      <c r="J117" s="182">
        <f t="shared" si="3"/>
        <v>284.76161999988835</v>
      </c>
    </row>
    <row r="118" spans="2:10" x14ac:dyDescent="0.25">
      <c r="B118" s="45">
        <v>7</v>
      </c>
      <c r="C118" s="63" t="s">
        <v>65</v>
      </c>
      <c r="D118" s="31"/>
      <c r="E118" s="1"/>
      <c r="F118" s="22"/>
      <c r="G118" s="23">
        <v>0</v>
      </c>
      <c r="H118" s="23">
        <f t="shared" si="6"/>
        <v>0</v>
      </c>
      <c r="J118" s="182">
        <f t="shared" si="3"/>
        <v>0</v>
      </c>
    </row>
    <row r="119" spans="2:10" x14ac:dyDescent="0.25">
      <c r="B119" s="169" t="s">
        <v>14</v>
      </c>
      <c r="C119" s="167" t="s">
        <v>66</v>
      </c>
      <c r="D119" s="174" t="s">
        <v>180</v>
      </c>
      <c r="E119" s="162" t="s">
        <v>9</v>
      </c>
      <c r="F119" s="164">
        <v>1.3704800000000001</v>
      </c>
      <c r="G119" s="165">
        <v>45736.538124999999</v>
      </c>
      <c r="H119" s="165">
        <f t="shared" si="6"/>
        <v>62681.010769550005</v>
      </c>
      <c r="I119" s="183">
        <v>62659</v>
      </c>
      <c r="J119" s="182">
        <f t="shared" si="3"/>
        <v>22.010769550004625</v>
      </c>
    </row>
    <row r="120" spans="2:10" x14ac:dyDescent="0.25">
      <c r="B120" s="169" t="s">
        <v>14</v>
      </c>
      <c r="C120" s="167" t="s">
        <v>122</v>
      </c>
      <c r="D120" s="174" t="s">
        <v>180</v>
      </c>
      <c r="E120" s="162" t="s">
        <v>9</v>
      </c>
      <c r="F120" s="164">
        <v>12.662528</v>
      </c>
      <c r="G120" s="165">
        <v>40770.752124999999</v>
      </c>
      <c r="H120" s="165">
        <f t="shared" si="6"/>
        <v>516260.79036387202</v>
      </c>
      <c r="I120" s="183">
        <v>515753</v>
      </c>
      <c r="J120" s="182">
        <f t="shared" si="3"/>
        <v>507.79036387201631</v>
      </c>
    </row>
    <row r="121" spans="2:10" x14ac:dyDescent="0.25">
      <c r="B121" s="169" t="s">
        <v>14</v>
      </c>
      <c r="C121" s="167" t="s">
        <v>67</v>
      </c>
      <c r="D121" s="174" t="s">
        <v>180</v>
      </c>
      <c r="E121" s="162" t="s">
        <v>9</v>
      </c>
      <c r="F121" s="164">
        <v>64.19353439999999</v>
      </c>
      <c r="G121" s="165">
        <v>67743.438250000007</v>
      </c>
      <c r="H121" s="165">
        <f t="shared" si="6"/>
        <v>4348690.7336756503</v>
      </c>
      <c r="I121" s="183">
        <v>4347745</v>
      </c>
      <c r="J121" s="182">
        <f t="shared" si="3"/>
        <v>945.73367565032095</v>
      </c>
    </row>
    <row r="122" spans="2:10" x14ac:dyDescent="0.25">
      <c r="B122" s="169" t="s">
        <v>14</v>
      </c>
      <c r="C122" s="167" t="s">
        <v>68</v>
      </c>
      <c r="D122" s="174" t="s">
        <v>180</v>
      </c>
      <c r="E122" s="162" t="s">
        <v>9</v>
      </c>
      <c r="F122" s="164">
        <v>28.3</v>
      </c>
      <c r="G122" s="165">
        <v>93582.230624999997</v>
      </c>
      <c r="H122" s="165">
        <f t="shared" si="6"/>
        <v>2648377.1266875002</v>
      </c>
      <c r="I122" s="183">
        <v>2646498</v>
      </c>
      <c r="J122" s="182">
        <f t="shared" si="3"/>
        <v>1879.1266875001602</v>
      </c>
    </row>
    <row r="123" spans="2:10" x14ac:dyDescent="0.25">
      <c r="B123" s="169" t="s">
        <v>14</v>
      </c>
      <c r="C123" s="167" t="s">
        <v>123</v>
      </c>
      <c r="D123" s="163" t="s">
        <v>181</v>
      </c>
      <c r="E123" s="162" t="s">
        <v>50</v>
      </c>
      <c r="F123" s="164">
        <v>1</v>
      </c>
      <c r="G123" s="165">
        <v>165082.5</v>
      </c>
      <c r="H123" s="165">
        <f t="shared" si="6"/>
        <v>165082.5</v>
      </c>
      <c r="I123" s="183">
        <v>165083</v>
      </c>
      <c r="J123" s="182">
        <f t="shared" si="3"/>
        <v>-0.5</v>
      </c>
    </row>
    <row r="124" spans="2:10" x14ac:dyDescent="0.25">
      <c r="B124" s="169" t="s">
        <v>14</v>
      </c>
      <c r="C124" s="167" t="s">
        <v>69</v>
      </c>
      <c r="D124" s="163" t="s">
        <v>182</v>
      </c>
      <c r="E124" s="162" t="s">
        <v>50</v>
      </c>
      <c r="F124" s="164">
        <v>3</v>
      </c>
      <c r="G124" s="165">
        <v>220000.00000000003</v>
      </c>
      <c r="H124" s="165">
        <f t="shared" si="6"/>
        <v>660000.00000000012</v>
      </c>
      <c r="I124" s="183">
        <v>660000</v>
      </c>
      <c r="J124" s="182">
        <f t="shared" si="3"/>
        <v>0</v>
      </c>
    </row>
    <row r="125" spans="2:10" x14ac:dyDescent="0.25">
      <c r="B125" s="169" t="s">
        <v>14</v>
      </c>
      <c r="C125" s="167" t="s">
        <v>236</v>
      </c>
      <c r="D125" s="163" t="s">
        <v>257</v>
      </c>
      <c r="E125" s="162" t="s">
        <v>50</v>
      </c>
      <c r="F125" s="164">
        <v>1</v>
      </c>
      <c r="G125" s="165">
        <v>495000</v>
      </c>
      <c r="H125" s="165">
        <f t="shared" si="6"/>
        <v>495000</v>
      </c>
      <c r="I125" s="183">
        <v>495000</v>
      </c>
      <c r="J125" s="182">
        <f t="shared" si="3"/>
        <v>0</v>
      </c>
    </row>
    <row r="126" spans="2:10" x14ac:dyDescent="0.25">
      <c r="B126" s="1"/>
      <c r="C126" s="63"/>
      <c r="D126" s="31"/>
      <c r="E126" s="1"/>
      <c r="F126" s="22"/>
      <c r="G126" s="23">
        <v>0</v>
      </c>
      <c r="H126" s="23">
        <f t="shared" si="4"/>
        <v>0</v>
      </c>
      <c r="J126" s="182">
        <f t="shared" si="3"/>
        <v>0</v>
      </c>
    </row>
    <row r="127" spans="2:10" x14ac:dyDescent="0.25">
      <c r="B127" s="10" t="s">
        <v>70</v>
      </c>
      <c r="C127" s="65" t="s">
        <v>71</v>
      </c>
      <c r="D127" s="31"/>
      <c r="E127" s="1"/>
      <c r="F127" s="22"/>
      <c r="G127" s="23">
        <v>0</v>
      </c>
      <c r="H127" s="39">
        <f>SUM(H128:H145)</f>
        <v>17871208.376999997</v>
      </c>
      <c r="J127" s="182"/>
    </row>
    <row r="128" spans="2:10" x14ac:dyDescent="0.25">
      <c r="B128" s="1"/>
      <c r="C128" s="63"/>
      <c r="D128" s="31"/>
      <c r="E128" s="1"/>
      <c r="F128" s="22"/>
      <c r="G128" s="23">
        <v>0</v>
      </c>
      <c r="H128" s="23">
        <f t="shared" si="4"/>
        <v>0</v>
      </c>
      <c r="J128" s="182">
        <f t="shared" si="3"/>
        <v>0</v>
      </c>
    </row>
    <row r="129" spans="1:10" ht="27.75" customHeight="1" x14ac:dyDescent="0.25">
      <c r="B129" s="173">
        <v>1</v>
      </c>
      <c r="C129" s="179" t="s">
        <v>124</v>
      </c>
      <c r="D129" s="179" t="s">
        <v>203</v>
      </c>
      <c r="E129" s="173" t="s">
        <v>72</v>
      </c>
      <c r="F129" s="175">
        <v>27</v>
      </c>
      <c r="G129" s="165">
        <v>228755.758</v>
      </c>
      <c r="H129" s="165">
        <f>F129*G129</f>
        <v>6176405.466</v>
      </c>
      <c r="I129" s="183">
        <v>6176412</v>
      </c>
      <c r="J129" s="182">
        <f t="shared" si="3"/>
        <v>-6.5339999999850988</v>
      </c>
    </row>
    <row r="130" spans="1:10" ht="28.5" x14ac:dyDescent="0.25">
      <c r="B130" s="162">
        <v>2</v>
      </c>
      <c r="C130" s="179" t="s">
        <v>125</v>
      </c>
      <c r="D130" s="179" t="s">
        <v>204</v>
      </c>
      <c r="E130" s="173" t="s">
        <v>72</v>
      </c>
      <c r="F130" s="164">
        <v>2</v>
      </c>
      <c r="G130" s="165">
        <v>379483.25799999997</v>
      </c>
      <c r="H130" s="165">
        <f t="shared" ref="H130:H145" si="7">F130*G130</f>
        <v>758966.51599999995</v>
      </c>
      <c r="I130" s="183">
        <v>758966</v>
      </c>
      <c r="J130" s="182">
        <f t="shared" si="3"/>
        <v>0.51599999994505197</v>
      </c>
    </row>
    <row r="131" spans="1:10" ht="28.5" x14ac:dyDescent="0.25">
      <c r="B131" s="173">
        <v>3</v>
      </c>
      <c r="C131" s="179" t="s">
        <v>73</v>
      </c>
      <c r="D131" s="179" t="s">
        <v>205</v>
      </c>
      <c r="E131" s="173" t="s">
        <v>72</v>
      </c>
      <c r="F131" s="164">
        <v>8</v>
      </c>
      <c r="G131" s="165">
        <v>218272.285</v>
      </c>
      <c r="H131" s="165">
        <f t="shared" si="7"/>
        <v>1746178.28</v>
      </c>
      <c r="I131" s="183">
        <v>1746176</v>
      </c>
      <c r="J131" s="182">
        <f t="shared" si="3"/>
        <v>2.2800000000279397</v>
      </c>
    </row>
    <row r="132" spans="1:10" x14ac:dyDescent="0.25">
      <c r="B132" s="162">
        <v>4</v>
      </c>
      <c r="C132" s="179" t="s">
        <v>74</v>
      </c>
      <c r="D132" s="179" t="s">
        <v>206</v>
      </c>
      <c r="E132" s="173" t="s">
        <v>72</v>
      </c>
      <c r="F132" s="164">
        <v>1</v>
      </c>
      <c r="G132" s="165">
        <v>218272.285</v>
      </c>
      <c r="H132" s="165">
        <f t="shared" si="7"/>
        <v>218272.285</v>
      </c>
      <c r="I132" s="183">
        <v>218272</v>
      </c>
      <c r="J132" s="182">
        <f t="shared" si="3"/>
        <v>0.28500000000349246</v>
      </c>
    </row>
    <row r="133" spans="1:10" x14ac:dyDescent="0.25">
      <c r="B133" s="173">
        <v>5</v>
      </c>
      <c r="C133" s="179" t="s">
        <v>126</v>
      </c>
      <c r="D133" s="179" t="s">
        <v>207</v>
      </c>
      <c r="E133" s="173" t="s">
        <v>72</v>
      </c>
      <c r="F133" s="164">
        <v>2</v>
      </c>
      <c r="G133" s="165">
        <v>218272.285</v>
      </c>
      <c r="H133" s="165">
        <f t="shared" si="7"/>
        <v>436544.57</v>
      </c>
      <c r="I133" s="183">
        <v>436544</v>
      </c>
      <c r="J133" s="182">
        <f t="shared" si="3"/>
        <v>0.57000000000698492</v>
      </c>
    </row>
    <row r="134" spans="1:10" ht="28.5" x14ac:dyDescent="0.25">
      <c r="B134" s="162">
        <v>6</v>
      </c>
      <c r="C134" s="179" t="s">
        <v>208</v>
      </c>
      <c r="D134" s="179" t="s">
        <v>209</v>
      </c>
      <c r="E134" s="173" t="s">
        <v>72</v>
      </c>
      <c r="F134" s="164">
        <v>2</v>
      </c>
      <c r="G134" s="165">
        <v>231846.22999999998</v>
      </c>
      <c r="H134" s="165">
        <f t="shared" si="7"/>
        <v>463692.45999999996</v>
      </c>
      <c r="I134" s="183">
        <v>463692</v>
      </c>
      <c r="J134" s="182">
        <f t="shared" si="3"/>
        <v>0.4599999999627471</v>
      </c>
    </row>
    <row r="135" spans="1:10" x14ac:dyDescent="0.25">
      <c r="B135" s="173">
        <v>7</v>
      </c>
      <c r="C135" s="179" t="s">
        <v>75</v>
      </c>
      <c r="D135" s="179" t="s">
        <v>168</v>
      </c>
      <c r="E135" s="162" t="s">
        <v>50</v>
      </c>
      <c r="F135" s="164">
        <v>2</v>
      </c>
      <c r="G135" s="165">
        <v>13426.6</v>
      </c>
      <c r="H135" s="165">
        <f t="shared" si="7"/>
        <v>26853.200000000001</v>
      </c>
      <c r="I135" s="183">
        <v>26854</v>
      </c>
      <c r="J135" s="182">
        <f t="shared" si="3"/>
        <v>-0.7999999999992724</v>
      </c>
    </row>
    <row r="136" spans="1:10" x14ac:dyDescent="0.25">
      <c r="B136" s="162">
        <v>8</v>
      </c>
      <c r="C136" s="179" t="s">
        <v>76</v>
      </c>
      <c r="D136" s="179" t="s">
        <v>168</v>
      </c>
      <c r="E136" s="162" t="s">
        <v>50</v>
      </c>
      <c r="F136" s="164">
        <v>4</v>
      </c>
      <c r="G136" s="165">
        <v>21905.4</v>
      </c>
      <c r="H136" s="165">
        <f t="shared" si="7"/>
        <v>87621.6</v>
      </c>
      <c r="I136" s="183">
        <v>87620</v>
      </c>
      <c r="J136" s="182">
        <f t="shared" si="3"/>
        <v>1.6000000000058208</v>
      </c>
    </row>
    <row r="137" spans="1:10" x14ac:dyDescent="0.25">
      <c r="B137" s="173">
        <v>9</v>
      </c>
      <c r="C137" s="179" t="s">
        <v>127</v>
      </c>
      <c r="D137" s="179" t="s">
        <v>168</v>
      </c>
      <c r="E137" s="162" t="s">
        <v>50</v>
      </c>
      <c r="F137" s="164">
        <v>2</v>
      </c>
      <c r="G137" s="165">
        <v>15193.2</v>
      </c>
      <c r="H137" s="165">
        <f t="shared" si="7"/>
        <v>30386.400000000001</v>
      </c>
      <c r="I137" s="183">
        <v>30386</v>
      </c>
      <c r="J137" s="182">
        <f t="shared" si="3"/>
        <v>0.40000000000145519</v>
      </c>
    </row>
    <row r="138" spans="1:10" x14ac:dyDescent="0.25">
      <c r="B138" s="162">
        <v>10</v>
      </c>
      <c r="C138" s="179" t="s">
        <v>77</v>
      </c>
      <c r="D138" s="179" t="s">
        <v>168</v>
      </c>
      <c r="E138" s="162" t="s">
        <v>50</v>
      </c>
      <c r="F138" s="164">
        <v>8</v>
      </c>
      <c r="G138" s="165">
        <v>20493</v>
      </c>
      <c r="H138" s="165">
        <f t="shared" si="7"/>
        <v>163944</v>
      </c>
      <c r="I138" s="183">
        <v>163944</v>
      </c>
      <c r="J138" s="182">
        <f t="shared" ref="J138:J159" si="8">H138-I138</f>
        <v>0</v>
      </c>
    </row>
    <row r="139" spans="1:10" x14ac:dyDescent="0.25">
      <c r="B139" s="173">
        <v>11</v>
      </c>
      <c r="C139" s="179" t="s">
        <v>210</v>
      </c>
      <c r="D139" s="179" t="s">
        <v>168</v>
      </c>
      <c r="E139" s="173" t="s">
        <v>72</v>
      </c>
      <c r="F139" s="164">
        <v>2</v>
      </c>
      <c r="G139" s="165">
        <v>40631.800000000003</v>
      </c>
      <c r="H139" s="165">
        <f t="shared" si="7"/>
        <v>81263.600000000006</v>
      </c>
      <c r="I139" s="183">
        <v>81264</v>
      </c>
      <c r="J139" s="182">
        <f t="shared" si="8"/>
        <v>-0.39999999999417923</v>
      </c>
    </row>
    <row r="140" spans="1:10" x14ac:dyDescent="0.25">
      <c r="B140" s="162">
        <v>12</v>
      </c>
      <c r="C140" s="179" t="s">
        <v>128</v>
      </c>
      <c r="D140" s="179" t="s">
        <v>211</v>
      </c>
      <c r="E140" s="162" t="s">
        <v>78</v>
      </c>
      <c r="F140" s="164">
        <v>1</v>
      </c>
      <c r="G140" s="165">
        <v>110000</v>
      </c>
      <c r="H140" s="165">
        <f t="shared" si="7"/>
        <v>110000</v>
      </c>
      <c r="I140" s="183">
        <v>110000</v>
      </c>
      <c r="J140" s="182">
        <f t="shared" si="8"/>
        <v>0</v>
      </c>
    </row>
    <row r="141" spans="1:10" ht="28.5" x14ac:dyDescent="0.25">
      <c r="B141" s="173">
        <v>13</v>
      </c>
      <c r="C141" s="179" t="s">
        <v>79</v>
      </c>
      <c r="D141" s="179" t="s">
        <v>212</v>
      </c>
      <c r="E141" s="162" t="s">
        <v>47</v>
      </c>
      <c r="F141" s="164">
        <v>2</v>
      </c>
      <c r="G141" s="165">
        <v>935000.00000000012</v>
      </c>
      <c r="H141" s="165">
        <f t="shared" si="7"/>
        <v>1870000.0000000002</v>
      </c>
      <c r="I141" s="183">
        <v>1870000</v>
      </c>
      <c r="J141" s="182">
        <f t="shared" si="8"/>
        <v>0</v>
      </c>
    </row>
    <row r="142" spans="1:10" x14ac:dyDescent="0.25">
      <c r="A142" s="82"/>
      <c r="B142" s="162">
        <v>14</v>
      </c>
      <c r="C142" s="179" t="s">
        <v>129</v>
      </c>
      <c r="D142" s="179" t="s">
        <v>213</v>
      </c>
      <c r="E142" s="162" t="s">
        <v>47</v>
      </c>
      <c r="F142" s="164">
        <v>2</v>
      </c>
      <c r="G142" s="165">
        <v>935000.00000000012</v>
      </c>
      <c r="H142" s="165">
        <f t="shared" si="7"/>
        <v>1870000.0000000002</v>
      </c>
      <c r="I142" s="183">
        <v>1870000</v>
      </c>
      <c r="J142" s="182">
        <f t="shared" si="8"/>
        <v>0</v>
      </c>
    </row>
    <row r="143" spans="1:10" x14ac:dyDescent="0.25">
      <c r="A143" s="82"/>
      <c r="B143" s="173">
        <v>15</v>
      </c>
      <c r="C143" s="179" t="s">
        <v>80</v>
      </c>
      <c r="D143" s="179" t="s">
        <v>169</v>
      </c>
      <c r="E143" s="162" t="s">
        <v>78</v>
      </c>
      <c r="F143" s="164">
        <v>1</v>
      </c>
      <c r="G143" s="165">
        <v>385000</v>
      </c>
      <c r="H143" s="165">
        <f t="shared" si="7"/>
        <v>385000</v>
      </c>
      <c r="I143" s="183">
        <v>385000</v>
      </c>
      <c r="J143" s="182">
        <f t="shared" si="8"/>
        <v>0</v>
      </c>
    </row>
    <row r="144" spans="1:10" x14ac:dyDescent="0.25">
      <c r="A144" s="82"/>
      <c r="B144" s="162">
        <v>16</v>
      </c>
      <c r="C144" s="179" t="s">
        <v>192</v>
      </c>
      <c r="D144" s="179" t="s">
        <v>193</v>
      </c>
      <c r="E144" s="162" t="s">
        <v>72</v>
      </c>
      <c r="F144" s="164">
        <v>2</v>
      </c>
      <c r="G144" s="165">
        <v>1430000</v>
      </c>
      <c r="H144" s="165">
        <f t="shared" si="7"/>
        <v>2860000</v>
      </c>
      <c r="I144" s="183">
        <v>2860000</v>
      </c>
      <c r="J144" s="182">
        <f t="shared" si="8"/>
        <v>0</v>
      </c>
    </row>
    <row r="145" spans="1:10" x14ac:dyDescent="0.25">
      <c r="A145" s="82"/>
      <c r="B145" s="173">
        <v>17</v>
      </c>
      <c r="C145" s="174" t="s">
        <v>214</v>
      </c>
      <c r="D145" s="174"/>
      <c r="E145" s="173" t="s">
        <v>72</v>
      </c>
      <c r="F145" s="164">
        <v>2</v>
      </c>
      <c r="G145" s="165">
        <v>293040</v>
      </c>
      <c r="H145" s="165">
        <f t="shared" si="7"/>
        <v>586080</v>
      </c>
      <c r="I145" s="183">
        <v>586080</v>
      </c>
      <c r="J145" s="182">
        <f t="shared" si="8"/>
        <v>0</v>
      </c>
    </row>
    <row r="146" spans="1:10" x14ac:dyDescent="0.25">
      <c r="A146" s="82"/>
      <c r="B146" s="1"/>
      <c r="C146" s="63"/>
      <c r="D146" s="31"/>
      <c r="E146" s="1"/>
      <c r="F146" s="22"/>
      <c r="G146" s="23">
        <v>0</v>
      </c>
      <c r="H146" s="23">
        <f t="shared" si="4"/>
        <v>0</v>
      </c>
      <c r="J146" s="182">
        <f t="shared" si="8"/>
        <v>0</v>
      </c>
    </row>
    <row r="147" spans="1:10" x14ac:dyDescent="0.25">
      <c r="A147" s="82"/>
      <c r="B147" s="10" t="s">
        <v>81</v>
      </c>
      <c r="C147" s="65" t="s">
        <v>82</v>
      </c>
      <c r="D147" s="31"/>
      <c r="E147" s="1"/>
      <c r="F147" s="22"/>
      <c r="G147" s="23">
        <v>0</v>
      </c>
      <c r="H147" s="39">
        <f>SUM(H148:H159)</f>
        <v>21547892.987444479</v>
      </c>
      <c r="J147" s="182"/>
    </row>
    <row r="148" spans="1:10" x14ac:dyDescent="0.25">
      <c r="A148" s="82"/>
      <c r="B148" s="162">
        <v>1</v>
      </c>
      <c r="C148" s="167" t="s">
        <v>83</v>
      </c>
      <c r="D148" s="163" t="s">
        <v>164</v>
      </c>
      <c r="E148" s="162" t="s">
        <v>47</v>
      </c>
      <c r="F148" s="164">
        <v>1</v>
      </c>
      <c r="G148" s="165">
        <v>2695000</v>
      </c>
      <c r="H148" s="165">
        <f t="shared" si="4"/>
        <v>2695000</v>
      </c>
      <c r="I148" s="183">
        <v>2695000</v>
      </c>
      <c r="J148" s="182">
        <f t="shared" si="8"/>
        <v>0</v>
      </c>
    </row>
    <row r="149" spans="1:10" x14ac:dyDescent="0.25">
      <c r="A149" s="82"/>
      <c r="B149" s="162">
        <v>2</v>
      </c>
      <c r="C149" s="167" t="s">
        <v>84</v>
      </c>
      <c r="D149" s="163" t="s">
        <v>165</v>
      </c>
      <c r="E149" s="162" t="s">
        <v>47</v>
      </c>
      <c r="F149" s="164">
        <v>1</v>
      </c>
      <c r="G149" s="165">
        <v>2264968.2468461902</v>
      </c>
      <c r="H149" s="165">
        <f t="shared" si="4"/>
        <v>2264968.2468461902</v>
      </c>
      <c r="I149" s="183">
        <v>2264968</v>
      </c>
      <c r="J149" s="182">
        <f t="shared" si="8"/>
        <v>0.24684619018808007</v>
      </c>
    </row>
    <row r="150" spans="1:10" x14ac:dyDescent="0.25">
      <c r="A150" s="82"/>
      <c r="B150" s="162">
        <v>3</v>
      </c>
      <c r="C150" s="180" t="s">
        <v>273</v>
      </c>
      <c r="D150" s="163" t="s">
        <v>274</v>
      </c>
      <c r="E150" s="162" t="s">
        <v>9</v>
      </c>
      <c r="F150" s="164">
        <v>14.7616101</v>
      </c>
      <c r="G150" s="165">
        <v>605000</v>
      </c>
      <c r="H150" s="165">
        <f t="shared" ref="H150:H159" si="9">F150*G150</f>
        <v>8930774.1105000004</v>
      </c>
      <c r="I150" s="183">
        <v>8929800</v>
      </c>
      <c r="J150" s="182">
        <f t="shared" si="8"/>
        <v>974.11050000041723</v>
      </c>
    </row>
    <row r="151" spans="1:10" x14ac:dyDescent="0.25">
      <c r="A151" s="82"/>
      <c r="B151" s="162">
        <v>4</v>
      </c>
      <c r="C151" s="167" t="s">
        <v>44</v>
      </c>
      <c r="D151" s="178" t="s">
        <v>201</v>
      </c>
      <c r="E151" s="162" t="s">
        <v>15</v>
      </c>
      <c r="F151" s="164">
        <v>28.34</v>
      </c>
      <c r="G151" s="165">
        <v>88000</v>
      </c>
      <c r="H151" s="165">
        <f t="shared" si="9"/>
        <v>2493920</v>
      </c>
      <c r="I151" s="183">
        <v>2493920</v>
      </c>
      <c r="J151" s="182">
        <f t="shared" si="8"/>
        <v>0</v>
      </c>
    </row>
    <row r="152" spans="1:10" x14ac:dyDescent="0.25">
      <c r="A152" s="82"/>
      <c r="B152" s="162">
        <v>5</v>
      </c>
      <c r="C152" s="167" t="s">
        <v>137</v>
      </c>
      <c r="D152" s="178" t="s">
        <v>202</v>
      </c>
      <c r="E152" s="162" t="s">
        <v>15</v>
      </c>
      <c r="F152" s="164">
        <v>8.31</v>
      </c>
      <c r="G152" s="165">
        <v>88000</v>
      </c>
      <c r="H152" s="165">
        <f t="shared" si="9"/>
        <v>731280</v>
      </c>
      <c r="I152" s="183">
        <v>731280</v>
      </c>
      <c r="J152" s="182">
        <f t="shared" si="8"/>
        <v>0</v>
      </c>
    </row>
    <row r="153" spans="1:10" x14ac:dyDescent="0.25">
      <c r="A153" s="4"/>
      <c r="B153" s="162">
        <v>6</v>
      </c>
      <c r="C153" s="163" t="s">
        <v>269</v>
      </c>
      <c r="D153" s="163" t="s">
        <v>166</v>
      </c>
      <c r="E153" s="173" t="s">
        <v>47</v>
      </c>
      <c r="F153" s="175">
        <v>2</v>
      </c>
      <c r="G153" s="165">
        <v>429000</v>
      </c>
      <c r="H153" s="165">
        <f t="shared" si="9"/>
        <v>858000</v>
      </c>
      <c r="I153" s="183">
        <v>858000</v>
      </c>
      <c r="J153" s="182">
        <f t="shared" si="8"/>
        <v>0</v>
      </c>
    </row>
    <row r="154" spans="1:10" x14ac:dyDescent="0.25">
      <c r="A154" s="4"/>
      <c r="B154" s="162">
        <v>7</v>
      </c>
      <c r="C154" s="163" t="s">
        <v>85</v>
      </c>
      <c r="D154" s="163"/>
      <c r="E154" s="173" t="s">
        <v>9</v>
      </c>
      <c r="F154" s="175">
        <v>44.37</v>
      </c>
      <c r="G154" s="165">
        <v>33000</v>
      </c>
      <c r="H154" s="165">
        <f t="shared" si="9"/>
        <v>1464210</v>
      </c>
      <c r="I154" s="183">
        <v>1463550</v>
      </c>
      <c r="J154" s="182">
        <f t="shared" si="8"/>
        <v>660</v>
      </c>
    </row>
    <row r="155" spans="1:10" x14ac:dyDescent="0.25">
      <c r="A155" s="4"/>
      <c r="B155" s="162">
        <v>8</v>
      </c>
      <c r="C155" s="163" t="s">
        <v>132</v>
      </c>
      <c r="D155" s="170" t="s">
        <v>163</v>
      </c>
      <c r="E155" s="173" t="s">
        <v>47</v>
      </c>
      <c r="F155" s="175">
        <v>1</v>
      </c>
      <c r="G155" s="165">
        <v>616343.75</v>
      </c>
      <c r="H155" s="165">
        <f t="shared" si="9"/>
        <v>616343.75</v>
      </c>
      <c r="I155" s="183">
        <v>616344</v>
      </c>
      <c r="J155" s="182">
        <f t="shared" si="8"/>
        <v>-0.25</v>
      </c>
    </row>
    <row r="156" spans="1:10" x14ac:dyDescent="0.25">
      <c r="A156" s="4"/>
      <c r="B156" s="173">
        <v>9</v>
      </c>
      <c r="C156" s="163" t="s">
        <v>133</v>
      </c>
      <c r="D156" s="170" t="s">
        <v>256</v>
      </c>
      <c r="E156" s="173" t="s">
        <v>47</v>
      </c>
      <c r="F156" s="175">
        <v>1</v>
      </c>
      <c r="G156" s="165">
        <v>794062.5</v>
      </c>
      <c r="H156" s="165">
        <f t="shared" si="9"/>
        <v>794062.5</v>
      </c>
      <c r="I156" s="183">
        <v>794063</v>
      </c>
      <c r="J156" s="182">
        <f t="shared" si="8"/>
        <v>-0.5</v>
      </c>
    </row>
    <row r="157" spans="1:10" x14ac:dyDescent="0.25">
      <c r="A157" s="4"/>
      <c r="B157" s="173">
        <v>10</v>
      </c>
      <c r="C157" s="163" t="s">
        <v>135</v>
      </c>
      <c r="D157" s="163"/>
      <c r="E157" s="173" t="s">
        <v>9</v>
      </c>
      <c r="F157" s="175">
        <v>4.37</v>
      </c>
      <c r="G157" s="165">
        <v>33000</v>
      </c>
      <c r="H157" s="165">
        <f t="shared" si="9"/>
        <v>144210</v>
      </c>
      <c r="I157" s="183">
        <v>143880</v>
      </c>
      <c r="J157" s="182">
        <f t="shared" si="8"/>
        <v>330</v>
      </c>
    </row>
    <row r="158" spans="1:10" x14ac:dyDescent="0.25">
      <c r="A158" s="4"/>
      <c r="B158" s="173">
        <v>11</v>
      </c>
      <c r="C158" s="163" t="s">
        <v>148</v>
      </c>
      <c r="D158" s="163" t="s">
        <v>167</v>
      </c>
      <c r="E158" s="173" t="s">
        <v>9</v>
      </c>
      <c r="F158" s="175">
        <v>2.85</v>
      </c>
      <c r="G158" s="165">
        <v>98289.256174836904</v>
      </c>
      <c r="H158" s="165">
        <f t="shared" si="9"/>
        <v>280124.38009828521</v>
      </c>
      <c r="I158" s="183">
        <v>278157</v>
      </c>
      <c r="J158" s="182">
        <f t="shared" si="8"/>
        <v>1967.3800982852117</v>
      </c>
    </row>
    <row r="159" spans="1:10" ht="30" x14ac:dyDescent="0.25">
      <c r="A159" s="4"/>
      <c r="B159" s="173">
        <v>12</v>
      </c>
      <c r="C159" s="163" t="s">
        <v>267</v>
      </c>
      <c r="D159" s="170" t="s">
        <v>268</v>
      </c>
      <c r="E159" s="173" t="s">
        <v>272</v>
      </c>
      <c r="F159" s="175">
        <v>1</v>
      </c>
      <c r="G159" s="165">
        <v>275000</v>
      </c>
      <c r="H159" s="165">
        <f t="shared" si="9"/>
        <v>275000</v>
      </c>
      <c r="I159" s="183">
        <v>275000</v>
      </c>
      <c r="J159" s="182">
        <f t="shared" si="8"/>
        <v>0</v>
      </c>
    </row>
    <row r="160" spans="1:10" x14ac:dyDescent="0.25">
      <c r="B160" s="33"/>
      <c r="C160" s="147"/>
      <c r="D160" s="70"/>
      <c r="E160" s="33"/>
      <c r="F160" s="33"/>
      <c r="G160" s="23"/>
      <c r="H160" s="23"/>
    </row>
    <row r="161" spans="2:12" x14ac:dyDescent="0.25">
      <c r="B161" s="35"/>
      <c r="C161" s="148"/>
      <c r="D161" s="34"/>
      <c r="E161" s="40"/>
      <c r="F161" s="48"/>
      <c r="G161" s="37" t="s">
        <v>187</v>
      </c>
      <c r="H161" s="151">
        <f>SUM(H7:H159)/2</f>
        <v>337770926.26268041</v>
      </c>
      <c r="J161" s="151">
        <f>SUM(J7:J159)</f>
        <v>928049.2626803515</v>
      </c>
      <c r="L161" s="185">
        <f>H161-336842877</f>
        <v>928049.26268041134</v>
      </c>
    </row>
    <row r="162" spans="2:12" x14ac:dyDescent="0.25">
      <c r="B162" s="35"/>
      <c r="C162" s="148"/>
      <c r="D162" s="34"/>
      <c r="E162" s="40"/>
      <c r="F162" s="48"/>
      <c r="G162" s="37" t="s">
        <v>188</v>
      </c>
      <c r="H162" s="39">
        <f>ROUNDDOWN(H161,-5)</f>
        <v>337700000</v>
      </c>
    </row>
    <row r="163" spans="2:12" x14ac:dyDescent="0.25">
      <c r="B163" s="35"/>
      <c r="C163" s="148"/>
      <c r="D163" s="34"/>
      <c r="E163" s="40"/>
      <c r="F163" s="48"/>
      <c r="G163" s="37" t="s">
        <v>141</v>
      </c>
      <c r="H163" s="39">
        <f>H162</f>
        <v>337700000</v>
      </c>
    </row>
    <row r="164" spans="2:12" x14ac:dyDescent="0.25">
      <c r="B164" s="35"/>
      <c r="C164" s="148"/>
      <c r="D164" s="34"/>
      <c r="E164" s="40"/>
      <c r="F164" s="48"/>
      <c r="G164" s="37" t="s">
        <v>189</v>
      </c>
      <c r="H164" s="39">
        <f>H163*0.1</f>
        <v>33770000</v>
      </c>
    </row>
    <row r="165" spans="2:12" x14ac:dyDescent="0.25">
      <c r="B165" s="35"/>
      <c r="C165" s="148"/>
      <c r="D165" s="34"/>
      <c r="E165" s="40"/>
      <c r="F165" s="48"/>
      <c r="G165" s="37" t="s">
        <v>190</v>
      </c>
      <c r="H165" s="39">
        <f>H163+H164</f>
        <v>371470000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view="pageBreakPreview" zoomScale="70" zoomScaleNormal="70" zoomScaleSheetLayoutView="70" workbookViewId="0">
      <selection activeCell="D13" sqref="D13"/>
    </sheetView>
  </sheetViews>
  <sheetFormatPr defaultRowHeight="15" x14ac:dyDescent="0.25"/>
  <cols>
    <col min="1" max="1" width="5" style="80" customWidth="1"/>
    <col min="2" max="2" width="9.140625" style="78"/>
    <col min="3" max="3" width="51" style="78" bestFit="1" customWidth="1"/>
    <col min="4" max="4" width="80.5703125" style="78" customWidth="1"/>
    <col min="5" max="5" width="9.140625" style="91"/>
    <col min="6" max="6" width="16" style="78" customWidth="1"/>
    <col min="7" max="7" width="17.140625" style="78" customWidth="1"/>
    <col min="8" max="8" width="13.28515625" style="78" customWidth="1"/>
    <col min="9" max="9" width="16" style="78" customWidth="1"/>
    <col min="10" max="10" width="24" style="79" bestFit="1" customWidth="1"/>
    <col min="11" max="16384" width="9.140625" style="80"/>
  </cols>
  <sheetData>
    <row r="1" spans="2:10" ht="15.75" thickBot="1" x14ac:dyDescent="0.3"/>
    <row r="2" spans="2:10" ht="18" x14ac:dyDescent="0.25">
      <c r="B2" s="96" t="s">
        <v>0</v>
      </c>
      <c r="C2" s="97"/>
      <c r="D2" s="98"/>
      <c r="E2" s="99"/>
      <c r="F2" s="100"/>
      <c r="G2" s="100"/>
      <c r="H2" s="100"/>
      <c r="I2" s="100"/>
      <c r="J2" s="101"/>
    </row>
    <row r="3" spans="2:10" ht="15.75" x14ac:dyDescent="0.25">
      <c r="B3" s="102" t="s">
        <v>258</v>
      </c>
      <c r="C3" s="103"/>
      <c r="D3" s="104"/>
      <c r="E3" s="64"/>
      <c r="F3" s="106"/>
      <c r="G3" s="106"/>
      <c r="H3" s="105"/>
      <c r="I3" s="105"/>
      <c r="J3" s="107"/>
    </row>
    <row r="4" spans="2:10" ht="18" x14ac:dyDescent="0.25">
      <c r="B4" s="108" t="s">
        <v>1</v>
      </c>
      <c r="C4" s="103"/>
      <c r="D4" s="104"/>
      <c r="E4" s="64"/>
      <c r="F4" s="109"/>
      <c r="G4" s="109"/>
      <c r="H4" s="6"/>
      <c r="I4" s="105"/>
      <c r="J4" s="107"/>
    </row>
    <row r="5" spans="2:10" ht="15.75" thickBot="1" x14ac:dyDescent="0.3">
      <c r="B5" s="110"/>
      <c r="C5" s="104"/>
      <c r="D5" s="104"/>
      <c r="E5" s="64"/>
      <c r="F5" s="58">
        <v>3</v>
      </c>
      <c r="G5" s="58">
        <v>1</v>
      </c>
      <c r="H5" s="6" t="s">
        <v>141</v>
      </c>
      <c r="I5" s="8"/>
      <c r="J5" s="107"/>
    </row>
    <row r="6" spans="2:10" ht="24" customHeight="1" thickTop="1" x14ac:dyDescent="0.25">
      <c r="B6" s="153" t="s">
        <v>2</v>
      </c>
      <c r="C6" s="156" t="s">
        <v>3</v>
      </c>
      <c r="D6" s="156" t="s">
        <v>146</v>
      </c>
      <c r="E6" s="159" t="s">
        <v>4</v>
      </c>
      <c r="F6" s="15" t="s">
        <v>147</v>
      </c>
      <c r="G6" s="15" t="s">
        <v>147</v>
      </c>
      <c r="H6" s="74" t="s">
        <v>147</v>
      </c>
      <c r="I6" s="17" t="s">
        <v>199</v>
      </c>
      <c r="J6" s="111" t="s">
        <v>144</v>
      </c>
    </row>
    <row r="7" spans="2:10" ht="24" customHeight="1" x14ac:dyDescent="0.25">
      <c r="B7" s="154"/>
      <c r="C7" s="157"/>
      <c r="D7" s="157"/>
      <c r="E7" s="160"/>
      <c r="F7" s="72" t="s">
        <v>239</v>
      </c>
      <c r="G7" s="72" t="s">
        <v>249</v>
      </c>
      <c r="H7" s="75" t="s">
        <v>143</v>
      </c>
      <c r="I7" s="18" t="s">
        <v>200</v>
      </c>
      <c r="J7" s="112" t="s">
        <v>199</v>
      </c>
    </row>
    <row r="8" spans="2:10" ht="24" customHeight="1" thickBot="1" x14ac:dyDescent="0.3">
      <c r="B8" s="155"/>
      <c r="C8" s="158"/>
      <c r="D8" s="158"/>
      <c r="E8" s="161"/>
      <c r="F8" s="16" t="s">
        <v>240</v>
      </c>
      <c r="G8" s="16" t="s">
        <v>270</v>
      </c>
      <c r="H8" s="11"/>
      <c r="I8" s="76"/>
      <c r="J8" s="113"/>
    </row>
    <row r="9" spans="2:10" ht="15.75" thickTop="1" x14ac:dyDescent="0.25">
      <c r="B9" s="114"/>
      <c r="C9" s="3"/>
      <c r="D9" s="3"/>
      <c r="E9" s="2"/>
      <c r="F9" s="5"/>
      <c r="G9" s="5"/>
      <c r="H9" s="5"/>
      <c r="I9" s="5"/>
      <c r="J9" s="115"/>
    </row>
    <row r="10" spans="2:10" ht="15.75" x14ac:dyDescent="0.25">
      <c r="B10" s="116" t="s">
        <v>6</v>
      </c>
      <c r="C10" s="20" t="s">
        <v>7</v>
      </c>
      <c r="D10" s="20"/>
      <c r="E10" s="1"/>
      <c r="F10" s="5"/>
      <c r="G10" s="5"/>
      <c r="H10" s="5"/>
      <c r="I10" s="5"/>
      <c r="J10" s="117"/>
    </row>
    <row r="11" spans="2:10" ht="15.75" x14ac:dyDescent="0.25">
      <c r="B11" s="118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/>
      <c r="J11" s="117">
        <f>H11*I11</f>
        <v>0</v>
      </c>
    </row>
    <row r="12" spans="2:10" ht="15.75" x14ac:dyDescent="0.25">
      <c r="B12" s="118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/>
      <c r="J12" s="117">
        <f t="shared" ref="J12:J14" si="0">H12*I12</f>
        <v>0</v>
      </c>
    </row>
    <row r="13" spans="2:10" ht="15.75" x14ac:dyDescent="0.25">
      <c r="B13" s="118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/>
      <c r="J13" s="117">
        <f t="shared" si="0"/>
        <v>0</v>
      </c>
    </row>
    <row r="14" spans="2:10" ht="15.75" x14ac:dyDescent="0.25">
      <c r="B14" s="118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/>
      <c r="J14" s="117">
        <f t="shared" si="0"/>
        <v>0</v>
      </c>
    </row>
    <row r="15" spans="2:10" ht="15.75" x14ac:dyDescent="0.25">
      <c r="B15" s="118">
        <v>5</v>
      </c>
      <c r="C15" s="21" t="s">
        <v>87</v>
      </c>
      <c r="D15" s="21"/>
      <c r="E15" s="1"/>
      <c r="F15" s="7"/>
      <c r="G15" s="7"/>
      <c r="H15" s="7"/>
      <c r="I15" s="46"/>
      <c r="J15" s="117"/>
    </row>
    <row r="16" spans="2:10" ht="15.75" x14ac:dyDescent="0.25">
      <c r="B16" s="119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/>
      <c r="J16" s="117">
        <f t="shared" ref="J16" si="1">H16*I16</f>
        <v>0</v>
      </c>
    </row>
    <row r="17" spans="2:10" ht="6" customHeight="1" x14ac:dyDescent="0.25">
      <c r="B17" s="120"/>
      <c r="C17" s="24"/>
      <c r="D17" s="24"/>
      <c r="E17" s="1"/>
      <c r="F17" s="7"/>
      <c r="G17" s="7"/>
      <c r="H17" s="7"/>
      <c r="I17" s="23"/>
      <c r="J17" s="117"/>
    </row>
    <row r="18" spans="2:10" ht="15.75" x14ac:dyDescent="0.25">
      <c r="B18" s="121" t="s">
        <v>16</v>
      </c>
      <c r="C18" s="25" t="s">
        <v>17</v>
      </c>
      <c r="D18" s="25"/>
      <c r="E18" s="1"/>
      <c r="F18" s="7"/>
      <c r="G18" s="7"/>
      <c r="H18" s="7"/>
      <c r="I18" s="23"/>
      <c r="J18" s="117"/>
    </row>
    <row r="19" spans="2:10" ht="15.75" x14ac:dyDescent="0.25">
      <c r="B19" s="120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/>
      <c r="J19" s="117">
        <f t="shared" ref="J19:J24" si="3">H19*I19</f>
        <v>0</v>
      </c>
    </row>
    <row r="20" spans="2:10" ht="15.75" x14ac:dyDescent="0.25">
      <c r="B20" s="120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/>
      <c r="J20" s="117">
        <f t="shared" si="3"/>
        <v>0</v>
      </c>
    </row>
    <row r="21" spans="2:10" ht="15.75" x14ac:dyDescent="0.25">
      <c r="B21" s="120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/>
      <c r="J21" s="117">
        <f t="shared" si="3"/>
        <v>0</v>
      </c>
    </row>
    <row r="22" spans="2:10" ht="15.75" x14ac:dyDescent="0.25">
      <c r="B22" s="120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/>
      <c r="J22" s="117">
        <f t="shared" si="3"/>
        <v>0</v>
      </c>
    </row>
    <row r="23" spans="2:10" ht="15.75" x14ac:dyDescent="0.25">
      <c r="B23" s="120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/>
      <c r="J23" s="117">
        <f t="shared" si="3"/>
        <v>0</v>
      </c>
    </row>
    <row r="24" spans="2:10" ht="15.75" x14ac:dyDescent="0.25">
      <c r="B24" s="120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/>
      <c r="J24" s="117">
        <f t="shared" si="3"/>
        <v>0</v>
      </c>
    </row>
    <row r="25" spans="2:10" ht="5.25" customHeight="1" x14ac:dyDescent="0.25">
      <c r="B25" s="120"/>
      <c r="C25" s="24"/>
      <c r="D25" s="24"/>
      <c r="E25" s="1"/>
      <c r="F25" s="7"/>
      <c r="G25" s="7"/>
      <c r="H25" s="7"/>
      <c r="I25" s="7"/>
      <c r="J25" s="117"/>
    </row>
    <row r="26" spans="2:10" ht="15.75" x14ac:dyDescent="0.25">
      <c r="B26" s="121" t="s">
        <v>22</v>
      </c>
      <c r="C26" s="27" t="s">
        <v>23</v>
      </c>
      <c r="D26" s="27"/>
      <c r="E26" s="1"/>
      <c r="F26" s="7"/>
      <c r="G26" s="7"/>
      <c r="H26" s="7"/>
      <c r="I26" s="7"/>
      <c r="J26" s="117"/>
    </row>
    <row r="27" spans="2:10" ht="15.75" x14ac:dyDescent="0.25">
      <c r="B27" s="120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/>
      <c r="J27" s="117">
        <f t="shared" ref="J27" si="4">H27*I27</f>
        <v>0</v>
      </c>
    </row>
    <row r="28" spans="2:10" ht="6" customHeight="1" x14ac:dyDescent="0.25">
      <c r="B28" s="120"/>
      <c r="C28" s="24"/>
      <c r="D28" s="24"/>
      <c r="E28" s="1"/>
      <c r="F28" s="7"/>
      <c r="G28" s="7"/>
      <c r="H28" s="7"/>
      <c r="I28" s="7"/>
      <c r="J28" s="117"/>
    </row>
    <row r="29" spans="2:10" ht="15.75" x14ac:dyDescent="0.25">
      <c r="B29" s="121" t="s">
        <v>25</v>
      </c>
      <c r="C29" s="27" t="s">
        <v>26</v>
      </c>
      <c r="D29" s="27"/>
      <c r="E29" s="1"/>
      <c r="F29" s="7"/>
      <c r="G29" s="7"/>
      <c r="H29" s="7"/>
      <c r="I29" s="7"/>
      <c r="J29" s="117"/>
    </row>
    <row r="30" spans="2:10" ht="15.75" x14ac:dyDescent="0.25">
      <c r="B30" s="120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/>
      <c r="J30" s="117">
        <f t="shared" ref="J30:J40" si="6">H30*I30</f>
        <v>0</v>
      </c>
    </row>
    <row r="31" spans="2:10" ht="15.75" x14ac:dyDescent="0.25">
      <c r="B31" s="120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28"/>
      <c r="J31" s="117">
        <f t="shared" si="6"/>
        <v>0</v>
      </c>
    </row>
    <row r="32" spans="2:10" ht="15.75" x14ac:dyDescent="0.25">
      <c r="B32" s="120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/>
      <c r="J32" s="117">
        <f t="shared" si="6"/>
        <v>0</v>
      </c>
    </row>
    <row r="33" spans="2:10" ht="15.75" x14ac:dyDescent="0.25">
      <c r="B33" s="120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/>
      <c r="J33" s="117">
        <f t="shared" si="6"/>
        <v>0</v>
      </c>
    </row>
    <row r="34" spans="2:10" ht="15.75" x14ac:dyDescent="0.25">
      <c r="B34" s="120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/>
      <c r="J34" s="117">
        <f t="shared" si="6"/>
        <v>0</v>
      </c>
    </row>
    <row r="35" spans="2:10" ht="15.75" x14ac:dyDescent="0.25">
      <c r="B35" s="120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/>
      <c r="J35" s="117">
        <f t="shared" si="6"/>
        <v>0</v>
      </c>
    </row>
    <row r="36" spans="2:10" ht="15.75" x14ac:dyDescent="0.25">
      <c r="B36" s="120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/>
      <c r="J36" s="117">
        <f t="shared" si="6"/>
        <v>0</v>
      </c>
    </row>
    <row r="37" spans="2:10" ht="15.75" x14ac:dyDescent="0.25">
      <c r="B37" s="120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/>
      <c r="J37" s="117">
        <f t="shared" si="6"/>
        <v>0</v>
      </c>
    </row>
    <row r="38" spans="2:10" ht="15.75" x14ac:dyDescent="0.25">
      <c r="B38" s="120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7">
        <f t="shared" si="6"/>
        <v>0</v>
      </c>
    </row>
    <row r="39" spans="2:10" ht="30.75" x14ac:dyDescent="0.25">
      <c r="B39" s="118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23"/>
      <c r="J39" s="117">
        <f t="shared" si="6"/>
        <v>0</v>
      </c>
    </row>
    <row r="40" spans="2:10" ht="15.75" x14ac:dyDescent="0.25">
      <c r="B40" s="118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73"/>
      <c r="J40" s="117">
        <f t="shared" si="6"/>
        <v>0</v>
      </c>
    </row>
    <row r="41" spans="2:10" ht="6" customHeight="1" x14ac:dyDescent="0.25">
      <c r="B41" s="120"/>
      <c r="C41" s="24"/>
      <c r="D41" s="26"/>
      <c r="E41" s="1"/>
      <c r="F41" s="7"/>
      <c r="G41" s="7"/>
      <c r="H41" s="7"/>
      <c r="I41" s="7"/>
      <c r="J41" s="117"/>
    </row>
    <row r="42" spans="2:10" ht="15.75" x14ac:dyDescent="0.25">
      <c r="B42" s="121" t="s">
        <v>28</v>
      </c>
      <c r="C42" s="27" t="s">
        <v>29</v>
      </c>
      <c r="D42" s="27"/>
      <c r="E42" s="1"/>
      <c r="F42" s="7"/>
      <c r="G42" s="7"/>
      <c r="H42" s="7"/>
      <c r="I42" s="7"/>
      <c r="J42" s="117"/>
    </row>
    <row r="43" spans="2:10" ht="15.75" x14ac:dyDescent="0.25">
      <c r="B43" s="121"/>
      <c r="C43" s="27" t="s">
        <v>99</v>
      </c>
      <c r="D43" s="27"/>
      <c r="E43" s="1"/>
      <c r="F43" s="7"/>
      <c r="G43" s="7"/>
      <c r="H43" s="7"/>
      <c r="I43" s="7"/>
      <c r="J43" s="117"/>
    </row>
    <row r="44" spans="2:10" ht="15.75" x14ac:dyDescent="0.25">
      <c r="B44" s="120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/>
      <c r="J44" s="117">
        <f t="shared" ref="J44:J57" si="7">H44*I44</f>
        <v>0</v>
      </c>
    </row>
    <row r="45" spans="2:10" ht="15.75" x14ac:dyDescent="0.25">
      <c r="B45" s="120">
        <v>2</v>
      </c>
      <c r="C45" s="24" t="s">
        <v>101</v>
      </c>
      <c r="D45" s="26"/>
      <c r="E45" s="1"/>
      <c r="F45" s="7"/>
      <c r="G45" s="7"/>
      <c r="H45" s="7"/>
      <c r="I45" s="28"/>
      <c r="J45" s="117"/>
    </row>
    <row r="46" spans="2:10" ht="15.75" x14ac:dyDescent="0.25">
      <c r="B46" s="120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/>
      <c r="J46" s="117">
        <f t="shared" si="7"/>
        <v>0</v>
      </c>
    </row>
    <row r="47" spans="2:10" ht="15.75" x14ac:dyDescent="0.25">
      <c r="B47" s="120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/>
      <c r="J47" s="117">
        <f t="shared" si="7"/>
        <v>0</v>
      </c>
    </row>
    <row r="48" spans="2:10" ht="15.75" x14ac:dyDescent="0.25">
      <c r="B48" s="120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/>
      <c r="J48" s="117">
        <f t="shared" si="7"/>
        <v>0</v>
      </c>
    </row>
    <row r="49" spans="2:10" s="92" customFormat="1" ht="30" x14ac:dyDescent="0.25">
      <c r="B49" s="122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/>
      <c r="J49" s="126">
        <f t="shared" si="7"/>
        <v>0</v>
      </c>
    </row>
    <row r="50" spans="2:10" s="92" customFormat="1" ht="18" customHeight="1" x14ac:dyDescent="0.25">
      <c r="B50" s="122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/>
      <c r="J50" s="126">
        <f t="shared" si="7"/>
        <v>0</v>
      </c>
    </row>
    <row r="51" spans="2:10" ht="15.75" x14ac:dyDescent="0.25">
      <c r="B51" s="121"/>
      <c r="C51" s="27" t="s">
        <v>105</v>
      </c>
      <c r="D51" s="27"/>
      <c r="E51" s="1"/>
      <c r="F51" s="7"/>
      <c r="G51" s="7"/>
      <c r="H51" s="7"/>
      <c r="I51" s="28"/>
      <c r="J51" s="117"/>
    </row>
    <row r="52" spans="2:10" ht="15.75" x14ac:dyDescent="0.25">
      <c r="B52" s="120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/>
      <c r="J52" s="117">
        <f t="shared" si="7"/>
        <v>0</v>
      </c>
    </row>
    <row r="53" spans="2:10" ht="15.75" x14ac:dyDescent="0.25">
      <c r="B53" s="120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/>
      <c r="J53" s="117">
        <f t="shared" si="7"/>
        <v>0</v>
      </c>
    </row>
    <row r="54" spans="2:10" ht="15.75" x14ac:dyDescent="0.25">
      <c r="B54" s="120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/>
      <c r="J54" s="117">
        <f t="shared" si="7"/>
        <v>0</v>
      </c>
    </row>
    <row r="55" spans="2:10" ht="15.75" x14ac:dyDescent="0.25">
      <c r="B55" s="123"/>
      <c r="C55" s="30" t="s">
        <v>136</v>
      </c>
      <c r="D55" s="30"/>
      <c r="E55" s="1"/>
      <c r="F55" s="7"/>
      <c r="G55" s="7"/>
      <c r="H55" s="7"/>
      <c r="I55" s="28"/>
      <c r="J55" s="117"/>
    </row>
    <row r="56" spans="2:10" ht="15.75" x14ac:dyDescent="0.25">
      <c r="B56" s="124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7">
        <f t="shared" si="7"/>
        <v>0</v>
      </c>
    </row>
    <row r="57" spans="2:10" ht="15.75" x14ac:dyDescent="0.25">
      <c r="B57" s="124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7">
        <f t="shared" si="7"/>
        <v>0</v>
      </c>
    </row>
    <row r="58" spans="2:10" ht="5.25" customHeight="1" x14ac:dyDescent="0.25">
      <c r="B58" s="120"/>
      <c r="C58" s="24"/>
      <c r="D58" s="24"/>
      <c r="E58" s="1"/>
      <c r="F58" s="81"/>
      <c r="G58" s="81"/>
      <c r="H58" s="7"/>
      <c r="I58" s="29"/>
      <c r="J58" s="117"/>
    </row>
    <row r="59" spans="2:10" ht="15.75" x14ac:dyDescent="0.25">
      <c r="B59" s="121" t="s">
        <v>30</v>
      </c>
      <c r="C59" s="27" t="s">
        <v>31</v>
      </c>
      <c r="D59" s="27"/>
      <c r="E59" s="1"/>
      <c r="F59" s="81"/>
      <c r="G59" s="81"/>
      <c r="H59" s="7"/>
      <c r="I59" s="29"/>
      <c r="J59" s="117"/>
    </row>
    <row r="60" spans="2:10" ht="15.75" x14ac:dyDescent="0.25">
      <c r="B60" s="121"/>
      <c r="C60" s="27" t="s">
        <v>99</v>
      </c>
      <c r="D60" s="27"/>
      <c r="E60" s="1"/>
      <c r="F60" s="81"/>
      <c r="G60" s="81"/>
      <c r="H60" s="7"/>
      <c r="I60" s="29"/>
      <c r="J60" s="117"/>
    </row>
    <row r="61" spans="2:10" ht="15.75" x14ac:dyDescent="0.25">
      <c r="B61" s="120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/>
      <c r="J61" s="117">
        <f t="shared" ref="J61:J68" si="8">H61*I61</f>
        <v>0</v>
      </c>
    </row>
    <row r="62" spans="2:10" ht="15.75" x14ac:dyDescent="0.25">
      <c r="B62" s="120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/>
      <c r="J62" s="117">
        <f t="shared" si="8"/>
        <v>0</v>
      </c>
    </row>
    <row r="63" spans="2:10" ht="15.75" x14ac:dyDescent="0.25">
      <c r="B63" s="121"/>
      <c r="C63" s="27" t="s">
        <v>105</v>
      </c>
      <c r="D63" s="27"/>
      <c r="E63" s="1"/>
      <c r="F63" s="7"/>
      <c r="G63" s="7"/>
      <c r="H63" s="7"/>
      <c r="I63" s="28"/>
      <c r="J63" s="117"/>
    </row>
    <row r="64" spans="2:10" ht="15.75" x14ac:dyDescent="0.25">
      <c r="B64" s="120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/>
      <c r="J64" s="117">
        <f t="shared" si="8"/>
        <v>0</v>
      </c>
    </row>
    <row r="65" spans="2:10" ht="15.75" x14ac:dyDescent="0.25">
      <c r="B65" s="120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/>
      <c r="J65" s="117">
        <f t="shared" si="8"/>
        <v>0</v>
      </c>
    </row>
    <row r="66" spans="2:10" ht="15.75" x14ac:dyDescent="0.25">
      <c r="B66" s="121"/>
      <c r="C66" s="27" t="s">
        <v>136</v>
      </c>
      <c r="D66" s="27"/>
      <c r="E66" s="1"/>
      <c r="F66" s="7"/>
      <c r="G66" s="7"/>
      <c r="H66" s="7"/>
      <c r="I66" s="28"/>
      <c r="J66" s="117"/>
    </row>
    <row r="67" spans="2:10" ht="15.75" x14ac:dyDescent="0.25">
      <c r="B67" s="120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7">
        <f t="shared" si="8"/>
        <v>0</v>
      </c>
    </row>
    <row r="68" spans="2:10" ht="15.75" x14ac:dyDescent="0.25">
      <c r="B68" s="120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7">
        <f t="shared" si="8"/>
        <v>0</v>
      </c>
    </row>
    <row r="69" spans="2:10" ht="7.5" customHeight="1" x14ac:dyDescent="0.25">
      <c r="B69" s="120"/>
      <c r="C69" s="24"/>
      <c r="D69" s="24"/>
      <c r="E69" s="1"/>
      <c r="F69" s="7"/>
      <c r="G69" s="7"/>
      <c r="H69" s="7"/>
      <c r="I69" s="28"/>
      <c r="J69" s="117"/>
    </row>
    <row r="70" spans="2:10" ht="7.5" customHeight="1" x14ac:dyDescent="0.25">
      <c r="B70" s="120"/>
      <c r="C70" s="24"/>
      <c r="D70" s="24"/>
      <c r="E70" s="1"/>
      <c r="F70" s="7"/>
      <c r="G70" s="7"/>
      <c r="H70" s="7"/>
      <c r="I70" s="28"/>
      <c r="J70" s="117"/>
    </row>
    <row r="71" spans="2:10" ht="5.25" customHeight="1" x14ac:dyDescent="0.25">
      <c r="B71" s="120"/>
      <c r="C71" s="24"/>
      <c r="D71" s="24"/>
      <c r="E71" s="1"/>
      <c r="F71" s="7"/>
      <c r="G71" s="7"/>
      <c r="H71" s="7"/>
      <c r="I71" s="28"/>
      <c r="J71" s="117"/>
    </row>
    <row r="72" spans="2:10" ht="15.75" x14ac:dyDescent="0.25">
      <c r="B72" s="121" t="s">
        <v>32</v>
      </c>
      <c r="C72" s="27" t="s">
        <v>33</v>
      </c>
      <c r="D72" s="27"/>
      <c r="E72" s="1"/>
      <c r="F72" s="7"/>
      <c r="G72" s="7"/>
      <c r="H72" s="7"/>
      <c r="I72" s="28"/>
      <c r="J72" s="117"/>
    </row>
    <row r="73" spans="2:10" ht="15.75" x14ac:dyDescent="0.25">
      <c r="B73" s="125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/>
      <c r="J73" s="117">
        <f t="shared" ref="J73:J76" si="9">H73*I73</f>
        <v>0</v>
      </c>
    </row>
    <row r="74" spans="2:10" ht="15.75" x14ac:dyDescent="0.25">
      <c r="B74" s="120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/>
      <c r="J74" s="117">
        <f t="shared" si="9"/>
        <v>0</v>
      </c>
    </row>
    <row r="75" spans="2:10" ht="15.75" x14ac:dyDescent="0.25">
      <c r="B75" s="125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/>
      <c r="J75" s="117">
        <f t="shared" si="9"/>
        <v>0</v>
      </c>
    </row>
    <row r="76" spans="2:10" ht="15.75" x14ac:dyDescent="0.25">
      <c r="B76" s="120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/>
      <c r="J76" s="117">
        <f t="shared" si="9"/>
        <v>0</v>
      </c>
    </row>
    <row r="77" spans="2:10" ht="5.25" customHeight="1" x14ac:dyDescent="0.25">
      <c r="B77" s="120"/>
      <c r="C77" s="24"/>
      <c r="D77" s="24"/>
      <c r="E77" s="1"/>
      <c r="F77" s="7"/>
      <c r="G77" s="7"/>
      <c r="H77" s="7"/>
      <c r="I77" s="28"/>
      <c r="J77" s="117"/>
    </row>
    <row r="78" spans="2:10" ht="15.75" x14ac:dyDescent="0.25">
      <c r="B78" s="121" t="s">
        <v>37</v>
      </c>
      <c r="C78" s="27" t="s">
        <v>38</v>
      </c>
      <c r="D78" s="27"/>
      <c r="E78" s="1"/>
      <c r="F78" s="7"/>
      <c r="G78" s="7"/>
      <c r="H78" s="7"/>
      <c r="I78" s="28"/>
      <c r="J78" s="117"/>
    </row>
    <row r="79" spans="2:10" s="92" customFormat="1" ht="30" x14ac:dyDescent="0.25">
      <c r="B79" s="118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/>
      <c r="J79" s="126">
        <f t="shared" ref="J79:J84" si="11">H79*I79</f>
        <v>0</v>
      </c>
    </row>
    <row r="80" spans="2:10" ht="15.75" x14ac:dyDescent="0.25">
      <c r="B80" s="120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/>
      <c r="J80" s="117">
        <f t="shared" si="11"/>
        <v>0</v>
      </c>
    </row>
    <row r="81" spans="2:10" ht="15.75" x14ac:dyDescent="0.25">
      <c r="B81" s="120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/>
      <c r="J81" s="117">
        <f t="shared" si="11"/>
        <v>0</v>
      </c>
    </row>
    <row r="82" spans="2:10" ht="15.75" x14ac:dyDescent="0.25">
      <c r="B82" s="120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/>
      <c r="J82" s="117">
        <f t="shared" si="11"/>
        <v>0</v>
      </c>
    </row>
    <row r="83" spans="2:10" ht="15.75" x14ac:dyDescent="0.25">
      <c r="B83" s="120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/>
      <c r="J83" s="117">
        <f t="shared" si="11"/>
        <v>0</v>
      </c>
    </row>
    <row r="84" spans="2:10" ht="15.75" x14ac:dyDescent="0.25">
      <c r="B84" s="120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/>
      <c r="J84" s="117">
        <f t="shared" si="11"/>
        <v>0</v>
      </c>
    </row>
    <row r="85" spans="2:10" ht="6" customHeight="1" x14ac:dyDescent="0.25">
      <c r="B85" s="120"/>
      <c r="C85" s="24"/>
      <c r="D85" s="24"/>
      <c r="E85" s="1"/>
      <c r="F85" s="7"/>
      <c r="G85" s="7"/>
      <c r="H85" s="7"/>
      <c r="I85" s="7"/>
      <c r="J85" s="117"/>
    </row>
    <row r="86" spans="2:10" ht="15.75" x14ac:dyDescent="0.25">
      <c r="B86" s="121" t="s">
        <v>42</v>
      </c>
      <c r="C86" s="27" t="s">
        <v>43</v>
      </c>
      <c r="D86" s="27"/>
      <c r="E86" s="1"/>
      <c r="F86" s="7"/>
      <c r="G86" s="7"/>
      <c r="H86" s="7"/>
      <c r="I86" s="7"/>
      <c r="J86" s="117"/>
    </row>
    <row r="87" spans="2:10" ht="15.75" x14ac:dyDescent="0.25">
      <c r="B87" s="120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/>
      <c r="J87" s="117">
        <f t="shared" ref="J87:J91" si="12">H87*I87</f>
        <v>0</v>
      </c>
    </row>
    <row r="88" spans="2:10" ht="15.75" x14ac:dyDescent="0.25">
      <c r="B88" s="120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/>
      <c r="J88" s="117">
        <f t="shared" si="12"/>
        <v>0</v>
      </c>
    </row>
    <row r="89" spans="2:10" ht="15.75" x14ac:dyDescent="0.25">
      <c r="B89" s="120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/>
      <c r="J89" s="117">
        <f t="shared" si="12"/>
        <v>0</v>
      </c>
    </row>
    <row r="90" spans="2:10" ht="15.75" x14ac:dyDescent="0.25">
      <c r="B90" s="120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/>
      <c r="J90" s="117">
        <f t="shared" si="12"/>
        <v>0</v>
      </c>
    </row>
    <row r="91" spans="2:10" ht="15.75" x14ac:dyDescent="0.25">
      <c r="B91" s="120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/>
      <c r="J91" s="117">
        <f t="shared" si="12"/>
        <v>0</v>
      </c>
    </row>
    <row r="92" spans="2:10" ht="8.25" customHeight="1" x14ac:dyDescent="0.25">
      <c r="B92" s="120"/>
      <c r="C92" s="24"/>
      <c r="D92" s="24"/>
      <c r="E92" s="1"/>
      <c r="F92" s="7"/>
      <c r="G92" s="7"/>
      <c r="H92" s="7"/>
      <c r="I92" s="7"/>
      <c r="J92" s="117"/>
    </row>
    <row r="93" spans="2:10" ht="15.75" x14ac:dyDescent="0.25">
      <c r="B93" s="121" t="s">
        <v>45</v>
      </c>
      <c r="C93" s="27" t="s">
        <v>46</v>
      </c>
      <c r="D93" s="27"/>
      <c r="E93" s="1"/>
      <c r="F93" s="7"/>
      <c r="G93" s="7"/>
      <c r="H93" s="7"/>
      <c r="I93" s="7"/>
      <c r="J93" s="117"/>
    </row>
    <row r="94" spans="2:10" ht="15.75" x14ac:dyDescent="0.25">
      <c r="B94" s="121">
        <v>1</v>
      </c>
      <c r="C94" s="27" t="s">
        <v>112</v>
      </c>
      <c r="D94" s="27"/>
      <c r="E94" s="1"/>
      <c r="F94" s="7"/>
      <c r="G94" s="7"/>
      <c r="H94" s="7"/>
      <c r="I94" s="7"/>
      <c r="J94" s="117"/>
    </row>
    <row r="95" spans="2:10" ht="15.75" x14ac:dyDescent="0.25">
      <c r="B95" s="121"/>
      <c r="C95" s="27" t="s">
        <v>140</v>
      </c>
      <c r="D95" s="27"/>
      <c r="E95" s="1"/>
      <c r="F95" s="7"/>
      <c r="G95" s="7"/>
      <c r="H95" s="7"/>
      <c r="I95" s="7"/>
      <c r="J95" s="117"/>
    </row>
    <row r="96" spans="2:10" ht="30" x14ac:dyDescent="0.25">
      <c r="B96" s="122"/>
      <c r="C96" s="33" t="s">
        <v>113</v>
      </c>
      <c r="D96" s="34" t="s">
        <v>244</v>
      </c>
      <c r="E96" s="56" t="s">
        <v>48</v>
      </c>
      <c r="F96" s="77">
        <f>+' Ruko 2 Lantai Kombinasi'!F86*$F$5</f>
        <v>3</v>
      </c>
      <c r="G96" s="77">
        <f>+' Ruko 2 Lantai Tengah'!F86*'Volume overall (AR01)'!$G$5</f>
        <v>1</v>
      </c>
      <c r="H96" s="77">
        <f>SUM(F96:G96)</f>
        <v>4</v>
      </c>
      <c r="I96" s="28"/>
      <c r="J96" s="117">
        <f t="shared" ref="J96:J100" si="13">H96*I96</f>
        <v>0</v>
      </c>
    </row>
    <row r="97" spans="2:10" ht="15" customHeight="1" x14ac:dyDescent="0.25">
      <c r="B97" s="127"/>
      <c r="C97" s="29" t="s">
        <v>86</v>
      </c>
      <c r="D97" s="34" t="s">
        <v>245</v>
      </c>
      <c r="E97" s="56" t="s">
        <v>48</v>
      </c>
      <c r="F97" s="77">
        <f>+' Ruko 2 Lantai Kombinasi'!F87*$F$5</f>
        <v>6</v>
      </c>
      <c r="G97" s="77">
        <f>+' Ruko 2 Lantai Tengah'!F87*'Volume overall (AR01)'!$G$5</f>
        <v>2</v>
      </c>
      <c r="H97" s="77">
        <f>SUM(F97:G97)</f>
        <v>8</v>
      </c>
      <c r="I97" s="28"/>
      <c r="J97" s="117">
        <f t="shared" si="13"/>
        <v>0</v>
      </c>
    </row>
    <row r="98" spans="2:10" ht="30" x14ac:dyDescent="0.25">
      <c r="B98" s="122"/>
      <c r="C98" s="33" t="s">
        <v>114</v>
      </c>
      <c r="D98" s="34" t="s">
        <v>241</v>
      </c>
      <c r="E98" s="56" t="s">
        <v>48</v>
      </c>
      <c r="F98" s="77">
        <f>+' Ruko 2 Lantai Kombinasi'!F88*$F$5</f>
        <v>3</v>
      </c>
      <c r="G98" s="77">
        <f>+' Ruko 2 Lantai Tengah'!F88*'Volume overall (AR01)'!$G$5</f>
        <v>1</v>
      </c>
      <c r="H98" s="77">
        <f>SUM(F98:G98)</f>
        <v>4</v>
      </c>
      <c r="I98" s="28"/>
      <c r="J98" s="117">
        <f t="shared" si="13"/>
        <v>0</v>
      </c>
    </row>
    <row r="99" spans="2:10" ht="30" x14ac:dyDescent="0.25">
      <c r="B99" s="122"/>
      <c r="C99" s="33" t="s">
        <v>115</v>
      </c>
      <c r="D99" s="34" t="s">
        <v>246</v>
      </c>
      <c r="E99" s="56" t="s">
        <v>48</v>
      </c>
      <c r="F99" s="77">
        <f>+' Ruko 2 Lantai Kombinasi'!F89*$F$5</f>
        <v>3</v>
      </c>
      <c r="G99" s="77">
        <f>+' Ruko 2 Lantai Tengah'!F89*'Volume overall (AR01)'!$G$5</f>
        <v>1</v>
      </c>
      <c r="H99" s="77">
        <f>SUM(F99:G99)</f>
        <v>4</v>
      </c>
      <c r="I99" s="28"/>
      <c r="J99" s="117">
        <f t="shared" si="13"/>
        <v>0</v>
      </c>
    </row>
    <row r="100" spans="2:10" ht="30" x14ac:dyDescent="0.25">
      <c r="B100" s="122"/>
      <c r="C100" s="33" t="s">
        <v>134</v>
      </c>
      <c r="D100" s="34" t="s">
        <v>247</v>
      </c>
      <c r="E100" s="56" t="s">
        <v>48</v>
      </c>
      <c r="F100" s="77">
        <f>+' Ruko 2 Lantai Kombinasi'!F90*$F$5</f>
        <v>3</v>
      </c>
      <c r="G100" s="77">
        <f>+' Ruko 2 Lantai Tengah'!F90*'Volume overall (AR01)'!$G$5</f>
        <v>1</v>
      </c>
      <c r="H100" s="77">
        <f>SUM(F100:G100)</f>
        <v>4</v>
      </c>
      <c r="I100" s="28"/>
      <c r="J100" s="117">
        <f t="shared" si="13"/>
        <v>0</v>
      </c>
    </row>
    <row r="101" spans="2:10" ht="15.75" x14ac:dyDescent="0.25">
      <c r="B101" s="121">
        <v>2</v>
      </c>
      <c r="C101" s="27" t="s">
        <v>116</v>
      </c>
      <c r="D101" s="27"/>
      <c r="E101" s="1"/>
      <c r="F101" s="7"/>
      <c r="G101" s="7"/>
      <c r="H101" s="7"/>
      <c r="I101" s="7"/>
      <c r="J101" s="117"/>
    </row>
    <row r="102" spans="2:10" ht="15.75" x14ac:dyDescent="0.25">
      <c r="B102" s="120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/>
      <c r="J102" s="117">
        <f t="shared" ref="J102:J105" si="14">H102*I102</f>
        <v>0</v>
      </c>
    </row>
    <row r="103" spans="2:10" ht="15.75" x14ac:dyDescent="0.25">
      <c r="B103" s="121">
        <v>3</v>
      </c>
      <c r="C103" s="27" t="s">
        <v>49</v>
      </c>
      <c r="D103" s="27"/>
      <c r="E103" s="1"/>
      <c r="F103" s="7"/>
      <c r="G103" s="7"/>
      <c r="H103" s="7"/>
      <c r="I103" s="28"/>
      <c r="J103" s="117"/>
    </row>
    <row r="104" spans="2:10" ht="15.75" x14ac:dyDescent="0.25">
      <c r="B104" s="128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/>
      <c r="J104" s="117">
        <f t="shared" si="14"/>
        <v>0</v>
      </c>
    </row>
    <row r="105" spans="2:10" ht="15.75" x14ac:dyDescent="0.25">
      <c r="B105" s="128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/>
      <c r="J105" s="117">
        <f t="shared" si="14"/>
        <v>0</v>
      </c>
    </row>
    <row r="106" spans="2:10" ht="7.5" customHeight="1" x14ac:dyDescent="0.25">
      <c r="B106" s="120"/>
      <c r="C106" s="24"/>
      <c r="D106" s="24"/>
      <c r="E106" s="1"/>
      <c r="F106" s="7"/>
      <c r="G106" s="7"/>
      <c r="H106" s="7"/>
      <c r="I106" s="28"/>
      <c r="J106" s="117"/>
    </row>
    <row r="107" spans="2:10" ht="15.75" x14ac:dyDescent="0.25">
      <c r="B107" s="121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7"/>
    </row>
    <row r="108" spans="2:10" ht="15.75" x14ac:dyDescent="0.25">
      <c r="B108" s="120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/>
      <c r="J108" s="117">
        <f t="shared" ref="J108:J112" si="15">H108*I108</f>
        <v>0</v>
      </c>
    </row>
    <row r="109" spans="2:10" ht="15.75" x14ac:dyDescent="0.25">
      <c r="B109" s="120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/>
      <c r="J109" s="117">
        <f t="shared" si="15"/>
        <v>0</v>
      </c>
    </row>
    <row r="110" spans="2:10" ht="15.75" x14ac:dyDescent="0.25">
      <c r="B110" s="120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/>
      <c r="J110" s="117">
        <f t="shared" si="15"/>
        <v>0</v>
      </c>
    </row>
    <row r="111" spans="2:10" ht="15.75" x14ac:dyDescent="0.25">
      <c r="B111" s="120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/>
      <c r="J111" s="117">
        <f t="shared" si="15"/>
        <v>0</v>
      </c>
    </row>
    <row r="112" spans="2:10" ht="15.75" x14ac:dyDescent="0.25">
      <c r="B112" s="120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/>
      <c r="J112" s="117">
        <f t="shared" si="15"/>
        <v>0</v>
      </c>
    </row>
    <row r="113" spans="2:10" ht="8.25" customHeight="1" x14ac:dyDescent="0.25">
      <c r="B113" s="120"/>
      <c r="C113" s="24"/>
      <c r="D113" s="24"/>
      <c r="E113" s="1"/>
      <c r="F113" s="7"/>
      <c r="G113" s="7"/>
      <c r="H113" s="7"/>
      <c r="I113" s="7"/>
      <c r="J113" s="117"/>
    </row>
    <row r="114" spans="2:10" ht="15.75" x14ac:dyDescent="0.25">
      <c r="B114" s="121" t="s">
        <v>58</v>
      </c>
      <c r="C114" s="27" t="s">
        <v>59</v>
      </c>
      <c r="D114" s="27"/>
      <c r="E114" s="1"/>
      <c r="F114" s="7"/>
      <c r="G114" s="7"/>
      <c r="H114" s="7"/>
      <c r="I114" s="7"/>
      <c r="J114" s="117"/>
    </row>
    <row r="115" spans="2:10" ht="15.75" x14ac:dyDescent="0.25">
      <c r="B115" s="120">
        <v>1</v>
      </c>
      <c r="C115" s="24" t="s">
        <v>118</v>
      </c>
      <c r="D115" s="24"/>
      <c r="E115" s="1"/>
      <c r="F115" s="7"/>
      <c r="G115" s="7"/>
      <c r="H115" s="7"/>
      <c r="I115" s="7"/>
      <c r="J115" s="117"/>
    </row>
    <row r="116" spans="2:10" ht="15.75" x14ac:dyDescent="0.25">
      <c r="B116" s="128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/>
      <c r="J116" s="117">
        <f t="shared" ref="J116:J118" si="16">H116*I116</f>
        <v>0</v>
      </c>
    </row>
    <row r="117" spans="2:10" ht="15.75" x14ac:dyDescent="0.25">
      <c r="B117" s="128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/>
      <c r="J117" s="117">
        <f t="shared" si="16"/>
        <v>0</v>
      </c>
    </row>
    <row r="118" spans="2:10" ht="15.75" x14ac:dyDescent="0.25">
      <c r="B118" s="128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/>
      <c r="J118" s="117">
        <f t="shared" si="16"/>
        <v>0</v>
      </c>
    </row>
    <row r="119" spans="2:10" ht="15.75" x14ac:dyDescent="0.25">
      <c r="B119" s="128"/>
      <c r="C119" s="24"/>
      <c r="D119" s="24" t="s">
        <v>172</v>
      </c>
      <c r="E119" s="1"/>
      <c r="F119" s="7"/>
      <c r="G119" s="7"/>
      <c r="H119" s="7"/>
      <c r="I119" s="28"/>
      <c r="J119" s="117"/>
    </row>
    <row r="120" spans="2:10" ht="15.75" x14ac:dyDescent="0.25">
      <c r="B120" s="128"/>
      <c r="C120" s="24"/>
      <c r="D120" s="24" t="s">
        <v>173</v>
      </c>
      <c r="E120" s="1"/>
      <c r="F120" s="7"/>
      <c r="G120" s="7"/>
      <c r="H120" s="7"/>
      <c r="I120" s="28"/>
      <c r="J120" s="117"/>
    </row>
    <row r="121" spans="2:10" ht="15.75" x14ac:dyDescent="0.25">
      <c r="B121" s="128"/>
      <c r="C121" s="24"/>
      <c r="D121" s="24" t="s">
        <v>174</v>
      </c>
      <c r="E121" s="1"/>
      <c r="F121" s="7"/>
      <c r="G121" s="7"/>
      <c r="H121" s="7"/>
      <c r="I121" s="28"/>
      <c r="J121" s="117"/>
    </row>
    <row r="122" spans="2:10" ht="15.75" x14ac:dyDescent="0.25">
      <c r="B122" s="128"/>
      <c r="C122" s="24"/>
      <c r="D122" s="24" t="s">
        <v>175</v>
      </c>
      <c r="E122" s="1"/>
      <c r="F122" s="7"/>
      <c r="G122" s="7"/>
      <c r="H122" s="7"/>
      <c r="I122" s="28"/>
      <c r="J122" s="117"/>
    </row>
    <row r="123" spans="2:10" ht="15.75" x14ac:dyDescent="0.25">
      <c r="B123" s="128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/>
      <c r="J123" s="117">
        <f t="shared" ref="J123:J135" si="17">H123*I123</f>
        <v>0</v>
      </c>
    </row>
    <row r="124" spans="2:10" ht="15.75" x14ac:dyDescent="0.25">
      <c r="B124" s="128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/>
      <c r="J124" s="117">
        <f t="shared" si="17"/>
        <v>0</v>
      </c>
    </row>
    <row r="125" spans="2:10" ht="15.75" x14ac:dyDescent="0.25">
      <c r="B125" s="128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/>
      <c r="J125" s="117">
        <f t="shared" si="17"/>
        <v>0</v>
      </c>
    </row>
    <row r="126" spans="2:10" ht="15.75" x14ac:dyDescent="0.25">
      <c r="B126" s="120">
        <v>6</v>
      </c>
      <c r="C126" s="24" t="s">
        <v>63</v>
      </c>
      <c r="D126" s="24"/>
      <c r="E126" s="1"/>
      <c r="F126" s="7"/>
      <c r="G126" s="7"/>
      <c r="H126" s="7"/>
      <c r="I126" s="28"/>
      <c r="J126" s="117"/>
    </row>
    <row r="127" spans="2:10" ht="15.75" x14ac:dyDescent="0.25">
      <c r="B127" s="128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/>
      <c r="J127" s="117">
        <f t="shared" si="17"/>
        <v>0</v>
      </c>
    </row>
    <row r="128" spans="2:10" ht="15.75" x14ac:dyDescent="0.25">
      <c r="B128" s="128">
        <v>7</v>
      </c>
      <c r="C128" s="24" t="s">
        <v>65</v>
      </c>
      <c r="D128" s="60"/>
      <c r="E128" s="1"/>
      <c r="F128" s="7"/>
      <c r="G128" s="7"/>
      <c r="H128" s="7"/>
      <c r="I128" s="28"/>
      <c r="J128" s="117"/>
    </row>
    <row r="129" spans="2:10" ht="15.75" x14ac:dyDescent="0.25">
      <c r="B129" s="128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/>
      <c r="J129" s="117">
        <f t="shared" si="17"/>
        <v>0</v>
      </c>
    </row>
    <row r="130" spans="2:10" ht="15.75" x14ac:dyDescent="0.25">
      <c r="B130" s="128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/>
      <c r="J130" s="117">
        <f t="shared" si="17"/>
        <v>0</v>
      </c>
    </row>
    <row r="131" spans="2:10" ht="15.75" x14ac:dyDescent="0.25">
      <c r="B131" s="128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/>
      <c r="J131" s="117">
        <f t="shared" si="17"/>
        <v>0</v>
      </c>
    </row>
    <row r="132" spans="2:10" ht="15.75" x14ac:dyDescent="0.25">
      <c r="B132" s="128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/>
      <c r="J132" s="117">
        <f t="shared" si="17"/>
        <v>0</v>
      </c>
    </row>
    <row r="133" spans="2:10" ht="15.75" x14ac:dyDescent="0.25">
      <c r="B133" s="128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/>
      <c r="J133" s="117">
        <f t="shared" si="17"/>
        <v>0</v>
      </c>
    </row>
    <row r="134" spans="2:10" ht="15.75" x14ac:dyDescent="0.25">
      <c r="B134" s="128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/>
      <c r="J134" s="117">
        <f t="shared" si="17"/>
        <v>0</v>
      </c>
    </row>
    <row r="135" spans="2:10" ht="15.75" x14ac:dyDescent="0.25">
      <c r="B135" s="128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/>
      <c r="J135" s="117">
        <f t="shared" si="17"/>
        <v>0</v>
      </c>
    </row>
    <row r="136" spans="2:10" ht="5.25" customHeight="1" x14ac:dyDescent="0.25">
      <c r="B136" s="120"/>
      <c r="C136" s="24"/>
      <c r="D136" s="24"/>
      <c r="E136" s="1"/>
      <c r="F136" s="7"/>
      <c r="G136" s="7"/>
      <c r="H136" s="7"/>
      <c r="I136" s="7"/>
      <c r="J136" s="117"/>
    </row>
    <row r="137" spans="2:10" ht="15.75" x14ac:dyDescent="0.25">
      <c r="B137" s="121" t="s">
        <v>70</v>
      </c>
      <c r="C137" s="27" t="s">
        <v>71</v>
      </c>
      <c r="D137" s="27"/>
      <c r="E137" s="1"/>
      <c r="F137" s="7"/>
      <c r="G137" s="7"/>
      <c r="H137" s="7"/>
      <c r="I137" s="7"/>
      <c r="J137" s="117"/>
    </row>
    <row r="138" spans="2:10" ht="7.5" customHeight="1" x14ac:dyDescent="0.25">
      <c r="B138" s="120"/>
      <c r="C138" s="24"/>
      <c r="D138" s="24"/>
      <c r="E138" s="1"/>
      <c r="F138" s="7"/>
      <c r="G138" s="7"/>
      <c r="H138" s="7"/>
      <c r="I138" s="7"/>
      <c r="J138" s="117"/>
    </row>
    <row r="139" spans="2:10" ht="28.5" x14ac:dyDescent="0.25">
      <c r="B139" s="125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/>
      <c r="J139" s="117">
        <f t="shared" ref="J139:J155" si="20">H139*I139</f>
        <v>0</v>
      </c>
    </row>
    <row r="140" spans="2:10" ht="28.5" x14ac:dyDescent="0.25">
      <c r="B140" s="120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/>
      <c r="J140" s="117">
        <f t="shared" si="20"/>
        <v>0</v>
      </c>
    </row>
    <row r="141" spans="2:10" ht="28.5" x14ac:dyDescent="0.25">
      <c r="B141" s="125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/>
      <c r="J141" s="117">
        <f t="shared" si="20"/>
        <v>0</v>
      </c>
    </row>
    <row r="142" spans="2:10" ht="15.75" x14ac:dyDescent="0.25">
      <c r="B142" s="120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/>
      <c r="J142" s="117">
        <f t="shared" si="20"/>
        <v>0</v>
      </c>
    </row>
    <row r="143" spans="2:10" ht="15.75" x14ac:dyDescent="0.25">
      <c r="B143" s="125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/>
      <c r="J143" s="117">
        <f t="shared" si="20"/>
        <v>0</v>
      </c>
    </row>
    <row r="144" spans="2:10" ht="28.5" x14ac:dyDescent="0.25">
      <c r="B144" s="120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/>
      <c r="J144" s="117">
        <f t="shared" si="20"/>
        <v>0</v>
      </c>
    </row>
    <row r="145" spans="1:10" ht="21" customHeight="1" x14ac:dyDescent="0.25">
      <c r="B145" s="125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/>
      <c r="J145" s="117">
        <f t="shared" si="20"/>
        <v>0</v>
      </c>
    </row>
    <row r="146" spans="1:10" ht="15.75" x14ac:dyDescent="0.25">
      <c r="B146" s="120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/>
      <c r="J146" s="117">
        <f t="shared" si="20"/>
        <v>0</v>
      </c>
    </row>
    <row r="147" spans="1:10" ht="15.75" x14ac:dyDescent="0.25">
      <c r="B147" s="125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/>
      <c r="J147" s="117">
        <f t="shared" si="20"/>
        <v>0</v>
      </c>
    </row>
    <row r="148" spans="1:10" ht="15.75" x14ac:dyDescent="0.25">
      <c r="B148" s="120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/>
      <c r="J148" s="117">
        <f t="shared" si="20"/>
        <v>0</v>
      </c>
    </row>
    <row r="149" spans="1:10" ht="15.75" x14ac:dyDescent="0.25">
      <c r="B149" s="125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/>
      <c r="J149" s="117">
        <f t="shared" si="20"/>
        <v>0</v>
      </c>
    </row>
    <row r="150" spans="1:10" ht="15.75" x14ac:dyDescent="0.25">
      <c r="B150" s="120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/>
      <c r="J150" s="117">
        <f t="shared" si="20"/>
        <v>0</v>
      </c>
    </row>
    <row r="151" spans="1:10" ht="28.5" x14ac:dyDescent="0.25">
      <c r="B151" s="125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/>
      <c r="J151" s="117">
        <f t="shared" si="20"/>
        <v>0</v>
      </c>
    </row>
    <row r="152" spans="1:10" ht="15.75" x14ac:dyDescent="0.25">
      <c r="A152" s="82"/>
      <c r="B152" s="120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/>
      <c r="J152" s="117">
        <f t="shared" si="20"/>
        <v>0</v>
      </c>
    </row>
    <row r="153" spans="1:10" ht="15.75" x14ac:dyDescent="0.25">
      <c r="A153" s="82"/>
      <c r="B153" s="125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/>
      <c r="J153" s="117">
        <f t="shared" si="20"/>
        <v>0</v>
      </c>
    </row>
    <row r="154" spans="1:10" ht="15.75" x14ac:dyDescent="0.25">
      <c r="A154" s="82"/>
      <c r="B154" s="120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/>
      <c r="J154" s="117">
        <f t="shared" si="20"/>
        <v>0</v>
      </c>
    </row>
    <row r="155" spans="1:10" ht="15.75" x14ac:dyDescent="0.25">
      <c r="A155" s="82"/>
      <c r="B155" s="125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/>
      <c r="J155" s="117">
        <f t="shared" si="20"/>
        <v>0</v>
      </c>
    </row>
    <row r="156" spans="1:10" ht="3" customHeight="1" x14ac:dyDescent="0.25">
      <c r="A156" s="82"/>
      <c r="B156" s="120"/>
      <c r="C156" s="24"/>
      <c r="D156" s="24"/>
      <c r="E156" s="1"/>
      <c r="F156" s="7"/>
      <c r="G156" s="7"/>
      <c r="H156" s="7"/>
      <c r="I156" s="28"/>
      <c r="J156" s="117"/>
    </row>
    <row r="157" spans="1:10" ht="15.75" x14ac:dyDescent="0.25">
      <c r="A157" s="82"/>
      <c r="B157" s="121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7"/>
    </row>
    <row r="158" spans="1:10" ht="15.75" x14ac:dyDescent="0.25">
      <c r="A158" s="82"/>
      <c r="B158" s="120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/>
      <c r="J158" s="117">
        <f t="shared" ref="J158:J169" si="22">H158*I158</f>
        <v>0</v>
      </c>
    </row>
    <row r="159" spans="1:10" ht="15.75" x14ac:dyDescent="0.25">
      <c r="A159" s="82"/>
      <c r="B159" s="120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/>
      <c r="J159" s="117">
        <f t="shared" si="22"/>
        <v>0</v>
      </c>
    </row>
    <row r="160" spans="1:10" ht="15.75" x14ac:dyDescent="0.25">
      <c r="A160" s="82"/>
      <c r="B160" s="120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/>
      <c r="J160" s="117">
        <f t="shared" si="22"/>
        <v>0</v>
      </c>
    </row>
    <row r="161" spans="1:10" ht="15.75" x14ac:dyDescent="0.25">
      <c r="A161" s="82"/>
      <c r="B161" s="120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/>
      <c r="J161" s="117">
        <f t="shared" si="22"/>
        <v>0</v>
      </c>
    </row>
    <row r="162" spans="1:10" ht="15.75" x14ac:dyDescent="0.25">
      <c r="A162" s="82"/>
      <c r="B162" s="120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/>
      <c r="J162" s="117">
        <f t="shared" si="22"/>
        <v>0</v>
      </c>
    </row>
    <row r="163" spans="1:10" ht="15.75" x14ac:dyDescent="0.25">
      <c r="A163" s="4"/>
      <c r="B163" s="120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/>
      <c r="J163" s="117">
        <f t="shared" si="22"/>
        <v>0</v>
      </c>
    </row>
    <row r="164" spans="1:10" ht="15.75" x14ac:dyDescent="0.25">
      <c r="A164" s="4"/>
      <c r="B164" s="120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/>
      <c r="J164" s="117">
        <f t="shared" si="22"/>
        <v>0</v>
      </c>
    </row>
    <row r="165" spans="1:10" ht="15.75" x14ac:dyDescent="0.25">
      <c r="A165" s="4"/>
      <c r="B165" s="120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/>
      <c r="J165" s="117">
        <f t="shared" si="22"/>
        <v>0</v>
      </c>
    </row>
    <row r="166" spans="1:10" ht="15.75" x14ac:dyDescent="0.25">
      <c r="A166" s="4"/>
      <c r="B166" s="125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/>
      <c r="J166" s="117">
        <f t="shared" si="22"/>
        <v>0</v>
      </c>
    </row>
    <row r="167" spans="1:10" ht="15.75" x14ac:dyDescent="0.25">
      <c r="A167" s="4"/>
      <c r="B167" s="120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/>
      <c r="J167" s="117">
        <f t="shared" si="22"/>
        <v>0</v>
      </c>
    </row>
    <row r="168" spans="1:10" ht="15.75" x14ac:dyDescent="0.25">
      <c r="A168" s="4"/>
      <c r="B168" s="125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/>
      <c r="J168" s="117">
        <f t="shared" si="22"/>
        <v>0</v>
      </c>
    </row>
    <row r="169" spans="1:10" ht="30" x14ac:dyDescent="0.25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/>
      <c r="J169" s="117">
        <f t="shared" si="22"/>
        <v>0</v>
      </c>
    </row>
    <row r="170" spans="1:10" ht="15.75" x14ac:dyDescent="0.25">
      <c r="B170" s="129"/>
      <c r="C170" s="83"/>
      <c r="D170" s="83"/>
      <c r="E170" s="84"/>
      <c r="F170" s="83"/>
      <c r="G170" s="83"/>
      <c r="H170" s="83"/>
      <c r="I170" s="83"/>
      <c r="J170" s="130"/>
    </row>
    <row r="171" spans="1:10" ht="15.75" x14ac:dyDescent="0.25">
      <c r="B171" s="131"/>
      <c r="C171" s="85"/>
      <c r="D171" s="85"/>
      <c r="E171" s="86"/>
      <c r="F171" s="85"/>
      <c r="G171" s="85"/>
      <c r="H171" s="85"/>
      <c r="I171" s="87" t="s">
        <v>196</v>
      </c>
      <c r="J171" s="132">
        <f>SUM(J11:J169)</f>
        <v>0</v>
      </c>
    </row>
    <row r="172" spans="1:10" ht="15.75" x14ac:dyDescent="0.25">
      <c r="B172" s="131"/>
      <c r="C172" s="85"/>
      <c r="D172" s="85"/>
      <c r="E172" s="86"/>
      <c r="F172" s="85"/>
      <c r="G172" s="85"/>
      <c r="H172" s="85"/>
      <c r="I172" s="87" t="s">
        <v>242</v>
      </c>
      <c r="J172" s="132">
        <f>ROUNDDOWN(J171,-5)</f>
        <v>0</v>
      </c>
    </row>
    <row r="173" spans="1:10" ht="15.75" x14ac:dyDescent="0.25">
      <c r="B173" s="131"/>
      <c r="C173" s="85"/>
      <c r="D173" s="85"/>
      <c r="E173" s="86"/>
      <c r="F173" s="85"/>
      <c r="G173" s="85"/>
      <c r="H173" s="85"/>
      <c r="I173" s="87" t="s">
        <v>243</v>
      </c>
      <c r="J173" s="133"/>
    </row>
    <row r="174" spans="1:10" ht="15.75" x14ac:dyDescent="0.25">
      <c r="B174" s="131"/>
      <c r="C174" s="85"/>
      <c r="D174" s="85"/>
      <c r="E174" s="86"/>
      <c r="F174" s="85"/>
      <c r="G174" s="85"/>
      <c r="H174" s="85"/>
      <c r="I174" s="87" t="s">
        <v>143</v>
      </c>
      <c r="J174" s="133">
        <f>J172-J173</f>
        <v>0</v>
      </c>
    </row>
    <row r="175" spans="1:10" ht="15.75" x14ac:dyDescent="0.25">
      <c r="B175" s="131"/>
      <c r="C175" s="85"/>
      <c r="D175" s="85"/>
      <c r="E175" s="86"/>
      <c r="F175" s="85"/>
      <c r="G175" s="85"/>
      <c r="H175" s="85"/>
      <c r="I175" s="85" t="s">
        <v>189</v>
      </c>
      <c r="J175" s="134">
        <f>J174*0.1</f>
        <v>0</v>
      </c>
    </row>
    <row r="176" spans="1:10" ht="15.75" x14ac:dyDescent="0.25">
      <c r="B176" s="131"/>
      <c r="C176" s="85"/>
      <c r="D176" s="85"/>
      <c r="E176" s="86"/>
      <c r="F176" s="85"/>
      <c r="G176" s="85"/>
      <c r="H176" s="85"/>
      <c r="I176" s="85" t="s">
        <v>143</v>
      </c>
      <c r="J176" s="134">
        <f>J174+J175</f>
        <v>0</v>
      </c>
    </row>
    <row r="177" spans="2:10" ht="15.75" x14ac:dyDescent="0.25">
      <c r="B177" s="131"/>
      <c r="C177" s="85"/>
      <c r="D177" s="85"/>
      <c r="E177" s="86"/>
      <c r="F177" s="85"/>
      <c r="G177" s="85"/>
      <c r="H177" s="85"/>
      <c r="I177" s="85" t="s">
        <v>197</v>
      </c>
      <c r="J177" s="135">
        <f>131*4</f>
        <v>524</v>
      </c>
    </row>
    <row r="178" spans="2:10" ht="16.5" thickBot="1" x14ac:dyDescent="0.3">
      <c r="B178" s="136"/>
      <c r="C178" s="88"/>
      <c r="D178" s="88"/>
      <c r="E178" s="89"/>
      <c r="F178" s="88"/>
      <c r="G178" s="88"/>
      <c r="H178" s="88"/>
      <c r="I178" s="90" t="s">
        <v>198</v>
      </c>
      <c r="J178" s="137">
        <f>J171/J177</f>
        <v>0</v>
      </c>
    </row>
    <row r="179" spans="2:10" ht="8.25" customHeight="1" thickTop="1" x14ac:dyDescent="0.25">
      <c r="B179" s="138"/>
      <c r="C179" s="93"/>
      <c r="D179" s="93"/>
      <c r="E179" s="94"/>
      <c r="F179" s="93"/>
      <c r="G179" s="93"/>
      <c r="H179" s="93"/>
      <c r="I179" s="95"/>
      <c r="J179" s="139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2019-01-09T05:37:20Z</cp:lastPrinted>
  <dcterms:created xsi:type="dcterms:W3CDTF">2018-02-21T01:25:23Z</dcterms:created>
  <dcterms:modified xsi:type="dcterms:W3CDTF">2020-02-25T10:14:15Z</dcterms:modified>
</cp:coreProperties>
</file>