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4000" windowHeight="8940" tabRatio="811" firstSheet="1" activeTab="12"/>
  </bookViews>
  <sheets>
    <sheet name="000000" sheetId="17" state="veryHidden" r:id="rId1"/>
    <sheet name="Chart11" sheetId="62" r:id="rId2"/>
    <sheet name="Chart10" sheetId="61" r:id="rId3"/>
    <sheet name="Chart9" sheetId="60" r:id="rId4"/>
    <sheet name="Chart8" sheetId="59" r:id="rId5"/>
    <sheet name="Chart7" sheetId="58" r:id="rId6"/>
    <sheet name="Chart6" sheetId="57" r:id="rId7"/>
    <sheet name="Chart5" sheetId="56" r:id="rId8"/>
    <sheet name="Chart4" sheetId="55" r:id="rId9"/>
    <sheet name="Chart3" sheetId="54" r:id="rId10"/>
    <sheet name="Chart2" sheetId="53" r:id="rId11"/>
    <sheet name="Chart1" sheetId="52" r:id="rId12"/>
    <sheet name="OE R.1" sheetId="51" r:id="rId13"/>
  </sheets>
  <definedNames>
    <definedName name="_xlnm.Print_Area" localSheetId="12">'OE R.1'!$A$1:$F$105</definedName>
    <definedName name="_xlnm.Print_Titles" localSheetId="12">'OE R.1'!$1:$6</definedName>
  </definedNames>
  <calcPr calcId="162913"/>
</workbook>
</file>

<file path=xl/calcChain.xml><?xml version="1.0" encoding="utf-8"?>
<calcChain xmlns="http://schemas.openxmlformats.org/spreadsheetml/2006/main">
  <c r="F105" i="51" l="1"/>
  <c r="F104" i="51"/>
  <c r="F103" i="51"/>
  <c r="F102" i="51"/>
  <c r="F101" i="51"/>
  <c r="F100" i="51"/>
  <c r="F96" i="51"/>
  <c r="F92" i="51"/>
  <c r="F93" i="51"/>
  <c r="F94" i="51"/>
  <c r="F95" i="51"/>
  <c r="F91" i="51"/>
  <c r="F88" i="51"/>
  <c r="F86" i="51"/>
  <c r="F87" i="51"/>
  <c r="F85" i="51"/>
  <c r="F82" i="51"/>
  <c r="F75" i="51"/>
  <c r="F76" i="51"/>
  <c r="F77" i="51"/>
  <c r="F78" i="51"/>
  <c r="F79" i="51"/>
  <c r="F80" i="51"/>
  <c r="F81" i="51"/>
  <c r="F74" i="51"/>
  <c r="F71" i="51"/>
  <c r="F70" i="51"/>
  <c r="F69" i="51"/>
  <c r="F66" i="51"/>
  <c r="F60" i="51"/>
  <c r="F61" i="51"/>
  <c r="F62" i="51"/>
  <c r="F63" i="51"/>
  <c r="F64" i="51"/>
  <c r="F65" i="51"/>
  <c r="F59" i="51"/>
  <c r="F56" i="51"/>
  <c r="F53" i="51"/>
  <c r="F54" i="51"/>
  <c r="F55" i="51"/>
  <c r="F52" i="51"/>
  <c r="F49" i="51"/>
  <c r="F45" i="51"/>
  <c r="F46" i="51"/>
  <c r="F47" i="51"/>
  <c r="F48" i="51"/>
  <c r="F44" i="51"/>
  <c r="F41" i="51"/>
  <c r="F32" i="51"/>
  <c r="F33" i="51"/>
  <c r="F34" i="51"/>
  <c r="F35" i="51"/>
  <c r="F36" i="51"/>
  <c r="F37" i="51"/>
  <c r="F38" i="51"/>
  <c r="F39" i="51"/>
  <c r="F40" i="51"/>
  <c r="F31" i="51"/>
  <c r="F26" i="51"/>
  <c r="F27" i="51"/>
  <c r="F25" i="51"/>
  <c r="F17" i="51"/>
  <c r="F18" i="51"/>
  <c r="F19" i="51"/>
  <c r="F20" i="51"/>
  <c r="F21" i="51"/>
  <c r="F16" i="51"/>
  <c r="F10" i="51"/>
  <c r="F11" i="51"/>
  <c r="F12" i="51"/>
  <c r="F9" i="51"/>
  <c r="F28" i="51" l="1"/>
  <c r="F22" i="51"/>
  <c r="F13" i="51"/>
  <c r="D40" i="51"/>
  <c r="D39" i="51"/>
  <c r="A32" i="51"/>
  <c r="A33" i="51" s="1"/>
  <c r="A34" i="51" s="1"/>
  <c r="A35" i="51" s="1"/>
  <c r="A36" i="51" s="1"/>
  <c r="A37" i="51" s="1"/>
  <c r="A38" i="51" s="1"/>
  <c r="A39" i="51" s="1"/>
  <c r="A40" i="51" s="1"/>
  <c r="A26" i="51"/>
  <c r="A27" i="51" s="1"/>
  <c r="A17" i="51"/>
  <c r="A18" i="51" s="1"/>
  <c r="A19" i="51" s="1"/>
  <c r="A20" i="51" s="1"/>
  <c r="A21" i="51" s="1"/>
</calcChain>
</file>

<file path=xl/sharedStrings.xml><?xml version="1.0" encoding="utf-8"?>
<sst xmlns="http://schemas.openxmlformats.org/spreadsheetml/2006/main" count="162" uniqueCount="112">
  <si>
    <t>No.</t>
  </si>
  <si>
    <t>JENIS PEKERJAAN</t>
  </si>
  <si>
    <t>I</t>
  </si>
  <si>
    <t>m2</t>
  </si>
  <si>
    <t>LS</t>
  </si>
  <si>
    <t>II</t>
  </si>
  <si>
    <t>m3</t>
  </si>
  <si>
    <t>III</t>
  </si>
  <si>
    <t>IV</t>
  </si>
  <si>
    <t>V</t>
  </si>
  <si>
    <t>VI</t>
  </si>
  <si>
    <t>VII</t>
  </si>
  <si>
    <t>SAT.</t>
  </si>
  <si>
    <t>JUMLAH</t>
  </si>
  <si>
    <t>Unit</t>
  </si>
  <si>
    <t>Lot</t>
  </si>
  <si>
    <t>RENCANA  ANGGARAN  BIAYA</t>
  </si>
  <si>
    <t>HARGA SAT</t>
  </si>
  <si>
    <t xml:space="preserve"> List Plafond Kayu</t>
  </si>
  <si>
    <t xml:space="preserve"> Instalasi Air Kotor PVC - AW dia - 3" ex LG</t>
  </si>
  <si>
    <t xml:space="preserve"> Air dan Listrik kerja</t>
  </si>
  <si>
    <t>VOL</t>
  </si>
  <si>
    <t>PEKERJAAN TANAH</t>
  </si>
  <si>
    <t>m'</t>
  </si>
  <si>
    <t>PEKERJAAN PERSIAPAN</t>
  </si>
  <si>
    <t>bh</t>
  </si>
  <si>
    <t xml:space="preserve"> Floor bawah keramik, tebal 4 cm</t>
  </si>
  <si>
    <t xml:space="preserve"> Plester Aci 1 : 5</t>
  </si>
  <si>
    <t>PEKERJAAN CAT</t>
  </si>
  <si>
    <t>PEKERJAAN LISTRIK</t>
  </si>
  <si>
    <t>Titik Lampu dan Saklar Ex. Broco</t>
  </si>
  <si>
    <t>Panel Box + sekering 3 group</t>
  </si>
  <si>
    <t>Ttk</t>
  </si>
  <si>
    <t>PEKERJAAN SANITARY + SALURAN</t>
  </si>
  <si>
    <t xml:space="preserve"> Pasangan Batako Penebalan 1 : 5</t>
  </si>
  <si>
    <t>Cat Listplank</t>
  </si>
  <si>
    <t>Sub Total I</t>
  </si>
  <si>
    <t>PEKERJAAN PONDASI</t>
  </si>
  <si>
    <t>PEKERJAAN DINDING DAN BETON</t>
  </si>
  <si>
    <t>PEKERJAAN LANTAI KERAMIK</t>
  </si>
  <si>
    <t>PEKERJAAN PINTU DAN JENDELA</t>
  </si>
  <si>
    <t>PEKERJAAN ATAP</t>
  </si>
  <si>
    <t>VIII</t>
  </si>
  <si>
    <t>PEKERJAAN LANGIT - LANGIT ( PLAFOND )</t>
  </si>
  <si>
    <t>IX</t>
  </si>
  <si>
    <t>X</t>
  </si>
  <si>
    <t>XI</t>
  </si>
  <si>
    <t>Sub Total II</t>
  </si>
  <si>
    <t>Sub Total III</t>
  </si>
  <si>
    <t>Sub Total IV</t>
  </si>
  <si>
    <t>Sub Total V</t>
  </si>
  <si>
    <t>Sub Total VI</t>
  </si>
  <si>
    <t>Sub Total VII</t>
  </si>
  <si>
    <t>Sub Total VIII</t>
  </si>
  <si>
    <t>Sub Total IX</t>
  </si>
  <si>
    <t>Sub Total X</t>
  </si>
  <si>
    <t>Sub Total XI</t>
  </si>
  <si>
    <t xml:space="preserve"> Urugan Tanah Kembali</t>
  </si>
  <si>
    <t xml:space="preserve"> Rangka Atap Baja Ringan t = 0.75 mm ex. Gavalum</t>
  </si>
  <si>
    <t>Cat Plafond Ex. Decolith</t>
  </si>
  <si>
    <t xml:space="preserve"> Keramik Lantai Toilet Uk. 20 x 20 Ex. Asia Tile</t>
  </si>
  <si>
    <t>Fee Kontraktor 10%</t>
  </si>
  <si>
    <t>Total</t>
  </si>
  <si>
    <t>Pembulatan</t>
  </si>
  <si>
    <t>PPn 10%</t>
  </si>
  <si>
    <t xml:space="preserve"> Urugan  Pasir Pondasi, t = 5 cm</t>
  </si>
  <si>
    <t xml:space="preserve"> Urugan  Pasir Lantai, t = 5 cm</t>
  </si>
  <si>
    <t xml:space="preserve"> Plafond GRC 3,5 mm + Rangka Hollow ex GRC BOARD</t>
  </si>
  <si>
    <t xml:space="preserve"> Closet Jongkok </t>
  </si>
  <si>
    <t xml:space="preserve"> Kran dinding ex lokal</t>
  </si>
  <si>
    <t xml:space="preserve"> Floor Drain plastik ex lokal</t>
  </si>
  <si>
    <t xml:space="preserve"> Septictank + Rembesan</t>
  </si>
  <si>
    <t xml:space="preserve"> Kebersihan dan keamanan</t>
  </si>
  <si>
    <t xml:space="preserve"> Pengukuran</t>
  </si>
  <si>
    <t xml:space="preserve"> Galian Pondasi P2 rollag batako</t>
  </si>
  <si>
    <t xml:space="preserve"> Galian Pondasi batu kali menerus P1</t>
  </si>
  <si>
    <t xml:space="preserve"> Pondasi batu kali menerus P1</t>
  </si>
  <si>
    <t xml:space="preserve"> Pondasi P2 rollag batako</t>
  </si>
  <si>
    <t>Stop Kontak inc. instalasi Ex. Broco</t>
  </si>
  <si>
    <t>Saklar ganda Ex. Broco</t>
  </si>
  <si>
    <t>Saklar tunggal Ex. Broco</t>
  </si>
  <si>
    <t xml:space="preserve"> Pos kerja/ gudang</t>
  </si>
  <si>
    <t xml:space="preserve"> Ring Balok Tipe RB (Uk. 11 x 11 cm) K-175</t>
  </si>
  <si>
    <t xml:space="preserve"> Finish screed &amp; waterproofing dak beton</t>
  </si>
  <si>
    <t>PEKERJAAN       : BALAI WARGA BUKIT MELIA</t>
  </si>
  <si>
    <t>LOKASI              : BUKIT MELIA - CITRAINDAH CITY</t>
  </si>
  <si>
    <t xml:space="preserve"> Sloof Beton Tipe SG (Uk. 12 x 15 cm) camp. 1:2:3 K-175</t>
  </si>
  <si>
    <t xml:space="preserve"> Urugan tanah leveling lantai</t>
  </si>
  <si>
    <t xml:space="preserve"> Pasangan Batako 1 : 5</t>
  </si>
  <si>
    <t xml:space="preserve"> Kolom K1 Uk. 13 x 13 K-175</t>
  </si>
  <si>
    <t xml:space="preserve"> Kolom K2 Uk. 11 x 11 K-175</t>
  </si>
  <si>
    <t xml:space="preserve"> Topi beton K-175</t>
  </si>
  <si>
    <t xml:space="preserve"> Selasar beton t. 17 cm depan kamar mandi</t>
  </si>
  <si>
    <t xml:space="preserve"> Selasar beton t. 10 cm keliling balai warga</t>
  </si>
  <si>
    <t xml:space="preserve"> Stepnosing trap tangga</t>
  </si>
  <si>
    <t>Kusen dan daun pintu P1 (Kusen alumunium  ex. Alexindo Stiker + Daun Pintu rangka kayu)</t>
  </si>
  <si>
    <t>Daun Pintu PVC (P2)  kamar mandi ( komplit ) Ex. Platindo</t>
  </si>
  <si>
    <t>Jendela Tipe J1 (Kusen dan Frame Alumunium Kaca Polos tebal 3 mm) Ex. Alexindo Stiker</t>
  </si>
  <si>
    <t>Jendela Bouven Tipe BV1 (Kusen Alumunium + Kaca Polos tebal 3 mm) ex. Alexindo stiker</t>
  </si>
  <si>
    <t xml:space="preserve"> Genteng beton flat badan ex. Monier</t>
  </si>
  <si>
    <t xml:space="preserve"> Genteng beton nok ex. Monier + spesi + upah</t>
  </si>
  <si>
    <t xml:space="preserve"> Genteng beton nok ujung ex. Monier</t>
  </si>
  <si>
    <t xml:space="preserve"> Genteng beton nok three way ex. Monier</t>
  </si>
  <si>
    <t xml:space="preserve"> Lisplank GRC, L=20 cm</t>
  </si>
  <si>
    <t>unit</t>
  </si>
  <si>
    <t xml:space="preserve"> Instalasi Air Kotor PVC - AW dia - 4" ex LG</t>
  </si>
  <si>
    <t xml:space="preserve"> Bak kontrol</t>
  </si>
  <si>
    <t>Cat Dinding Ex. Propan Decorshield</t>
  </si>
  <si>
    <t xml:space="preserve"> Instalasi Air Bersih PVC - AW dia - 1/2" ex Wavin</t>
  </si>
  <si>
    <t xml:space="preserve"> Keramik Dinding Toilet Uk. 20 x 25 Ex. Asia Tile h=1.65m</t>
  </si>
  <si>
    <t xml:space="preserve"> Tali air 5mm</t>
  </si>
  <si>
    <t xml:space="preserve"> Keramik Lantai Uk. 40 x 40 cm putih polos Ex Milan Manhattan L.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</si>
</sst>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0.\ "/>
    <numFmt numFmtId="166" formatCode="_-* #,##0\ &quot;DM&quot;_-;\-* #,##0\ &quot;DM&quot;_-;_-* &quot;-&quot;\ &quot;DM&quot;_-;_-@_-"/>
    <numFmt numFmtId="167" formatCode="_-* #,##0\ _D_M_-;\-* #,##0\ _D_M_-;_-* &quot;-&quot;\ _D_M_-;_-@_-"/>
    <numFmt numFmtId="168" formatCode="_-* #,##0.00\ &quot;DM&quot;_-;\-* #,##0.00\ &quot;DM&quot;_-;_-* &quot;-&quot;??\ &quot;DM&quot;_-;_-@_-"/>
    <numFmt numFmtId="169" formatCode="_-* #,##0.00\ _D_M_-;\-* #,##0.00\ _D_M_-;_-* &quot;-&quot;??\ _D_M_-;_-@_-"/>
    <numFmt numFmtId="170" formatCode="_(* #,##0.0000000000_);_(* \(#,##0.0000000000\);_(* &quot;-&quot;??_);_(@_)"/>
    <numFmt numFmtId="171" formatCode="_(* #,##0.0_);_(* \(#,##0.0\);_(* &quot;-&quot;?_);_(@_)"/>
    <numFmt numFmtId="172" formatCode="_(* #,##0.000_);_(* \(#,##0.000\);_(* &quot;-&quot;_);_(@_)"/>
    <numFmt numFmtId="173" formatCode="_(* #,##0_);_(* \(#,##0\);_(* \-??_);_(@_)"/>
    <numFmt numFmtId="174" formatCode="[$-409]d\-mmm\-yy;@"/>
    <numFmt numFmtId="175" formatCode="_([$Rp-421]* #,##0_);_([$Rp-421]* \(#,##0\);_([$Rp-421]* &quot;-&quot;_);_(@_)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Tms Rmn"/>
    </font>
    <font>
      <sz val="11"/>
      <name val="Tms Rmn"/>
    </font>
    <font>
      <b/>
      <sz val="10"/>
      <name val="Arial"/>
      <family val="2"/>
    </font>
    <font>
      <b/>
      <i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8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4" fillId="0" borderId="0">
      <protection locked="0"/>
    </xf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4" fillId="0" borderId="0">
      <protection locked="0"/>
    </xf>
    <xf numFmtId="171" fontId="4" fillId="0" borderId="0">
      <protection locked="0"/>
    </xf>
    <xf numFmtId="171" fontId="4" fillId="0" borderId="0">
      <protection locked="0"/>
    </xf>
    <xf numFmtId="0" fontId="2" fillId="0" borderId="0"/>
    <xf numFmtId="9" fontId="1" fillId="0" borderId="0" applyFont="0" applyFill="0" applyBorder="0" applyAlignment="0" applyProtection="0"/>
    <xf numFmtId="0" fontId="1" fillId="0" borderId="0"/>
    <xf numFmtId="171" fontId="4" fillId="0" borderId="1">
      <protection locked="0"/>
    </xf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80">
    <xf numFmtId="0" fontId="0" fillId="0" borderId="0" xfId="0"/>
    <xf numFmtId="0" fontId="5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171" fontId="1" fillId="0" borderId="0" xfId="0" applyNumberFormat="1" applyFont="1"/>
    <xf numFmtId="0" fontId="5" fillId="0" borderId="0" xfId="0" applyFont="1" applyAlignment="1"/>
    <xf numFmtId="0" fontId="1" fillId="0" borderId="0" xfId="0" applyFont="1" applyAlignment="1"/>
    <xf numFmtId="0" fontId="1" fillId="0" borderId="0" xfId="0" applyFont="1" applyFill="1" applyAlignment="1"/>
    <xf numFmtId="0" fontId="5" fillId="0" borderId="0" xfId="0" applyFont="1" applyFill="1" applyAlignment="1">
      <alignment horizontal="center"/>
    </xf>
    <xf numFmtId="174" fontId="1" fillId="0" borderId="0" xfId="0" applyNumberFormat="1" applyFont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41" fontId="5" fillId="2" borderId="7" xfId="0" applyNumberFormat="1" applyFont="1" applyFill="1" applyBorder="1" applyAlignment="1">
      <alignment horizontal="center" vertical="center" wrapText="1"/>
    </xf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/>
    <xf numFmtId="0" fontId="1" fillId="0" borderId="10" xfId="0" applyFont="1" applyBorder="1"/>
    <xf numFmtId="0" fontId="5" fillId="0" borderId="11" xfId="0" applyFont="1" applyBorder="1" applyAlignment="1">
      <alignment horizontal="center"/>
    </xf>
    <xf numFmtId="0" fontId="5" fillId="0" borderId="2" xfId="0" applyFont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2" xfId="0" applyFont="1" applyBorder="1"/>
    <xf numFmtId="43" fontId="1" fillId="0" borderId="2" xfId="0" applyNumberFormat="1" applyFont="1" applyFill="1" applyBorder="1"/>
    <xf numFmtId="165" fontId="1" fillId="0" borderId="11" xfId="0" applyNumberFormat="1" applyFont="1" applyFill="1" applyBorder="1"/>
    <xf numFmtId="0" fontId="5" fillId="0" borderId="2" xfId="0" applyFont="1" applyFill="1" applyBorder="1" applyAlignment="1">
      <alignment horizontal="right" vertical="center"/>
    </xf>
    <xf numFmtId="41" fontId="1" fillId="0" borderId="2" xfId="0" applyNumberFormat="1" applyFont="1" applyFill="1" applyBorder="1"/>
    <xf numFmtId="41" fontId="5" fillId="0" borderId="13" xfId="0" applyNumberFormat="1" applyFont="1" applyFill="1" applyBorder="1"/>
    <xf numFmtId="0" fontId="1" fillId="0" borderId="11" xfId="0" applyFont="1" applyFill="1" applyBorder="1"/>
    <xf numFmtId="0" fontId="5" fillId="0" borderId="1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1" fillId="0" borderId="11" xfId="0" quotePrefix="1" applyFont="1" applyFill="1" applyBorder="1" applyAlignment="1">
      <alignment horizontal="right" vertical="center"/>
    </xf>
    <xf numFmtId="0" fontId="1" fillId="0" borderId="2" xfId="0" quotePrefix="1" applyFont="1" applyFill="1" applyBorder="1" applyAlignment="1">
      <alignment vertical="center"/>
    </xf>
    <xf numFmtId="43" fontId="1" fillId="0" borderId="2" xfId="0" applyNumberFormat="1" applyFont="1" applyFill="1" applyBorder="1" applyAlignment="1">
      <alignment vertical="center"/>
    </xf>
    <xf numFmtId="164" fontId="1" fillId="0" borderId="2" xfId="0" applyNumberFormat="1" applyFont="1" applyFill="1" applyBorder="1" applyAlignment="1">
      <alignment vertical="center"/>
    </xf>
    <xf numFmtId="164" fontId="1" fillId="0" borderId="1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41" fontId="1" fillId="0" borderId="2" xfId="0" applyNumberFormat="1" applyFont="1" applyFill="1" applyBorder="1" applyAlignment="1">
      <alignment vertical="center"/>
    </xf>
    <xf numFmtId="41" fontId="5" fillId="0" borderId="13" xfId="0" applyNumberFormat="1" applyFont="1" applyFill="1" applyBorder="1" applyAlignment="1">
      <alignment vertical="center"/>
    </xf>
    <xf numFmtId="41" fontId="5" fillId="0" borderId="1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64" fontId="5" fillId="0" borderId="13" xfId="0" applyNumberFormat="1" applyFont="1" applyFill="1" applyBorder="1" applyAlignment="1">
      <alignment vertical="center"/>
    </xf>
    <xf numFmtId="0" fontId="5" fillId="0" borderId="11" xfId="0" quotePrefix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vertical="center"/>
    </xf>
    <xf numFmtId="0" fontId="1" fillId="0" borderId="11" xfId="0" quotePrefix="1" applyNumberFormat="1" applyFont="1" applyFill="1" applyBorder="1" applyAlignment="1">
      <alignment horizontal="right"/>
    </xf>
    <xf numFmtId="0" fontId="5" fillId="0" borderId="2" xfId="0" quotePrefix="1" applyFont="1" applyFill="1" applyBorder="1" applyAlignment="1">
      <alignment horizontal="right" vertical="center"/>
    </xf>
    <xf numFmtId="0" fontId="5" fillId="0" borderId="11" xfId="0" quotePrefix="1" applyFont="1" applyFill="1" applyBorder="1" applyAlignment="1">
      <alignment horizontal="right" vertical="center"/>
    </xf>
    <xf numFmtId="0" fontId="1" fillId="0" borderId="11" xfId="0" quotePrefix="1" applyFont="1" applyFill="1" applyBorder="1" applyAlignment="1">
      <alignment horizontal="right" vertical="top"/>
    </xf>
    <xf numFmtId="0" fontId="1" fillId="0" borderId="2" xfId="0" applyFont="1" applyFill="1" applyBorder="1" applyAlignment="1">
      <alignment horizontal="left" vertical="top" wrapText="1"/>
    </xf>
    <xf numFmtId="164" fontId="1" fillId="0" borderId="18" xfId="0" applyNumberFormat="1" applyFont="1" applyFill="1" applyBorder="1" applyAlignment="1">
      <alignment vertical="center"/>
    </xf>
    <xf numFmtId="164" fontId="5" fillId="0" borderId="17" xfId="0" applyNumberFormat="1" applyFont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 wrapText="1"/>
    </xf>
    <xf numFmtId="0" fontId="1" fillId="0" borderId="16" xfId="0" applyFont="1" applyFill="1" applyBorder="1" applyAlignment="1">
      <alignment horizontal="right" vertical="center"/>
    </xf>
    <xf numFmtId="0" fontId="5" fillId="0" borderId="15" xfId="0" quotePrefix="1" applyFont="1" applyFill="1" applyBorder="1" applyAlignment="1">
      <alignment horizontal="right" vertical="center"/>
    </xf>
    <xf numFmtId="0" fontId="1" fillId="0" borderId="19" xfId="0" applyFont="1" applyFill="1" applyBorder="1" applyAlignment="1">
      <alignment horizontal="center"/>
    </xf>
    <xf numFmtId="43" fontId="1" fillId="0" borderId="19" xfId="0" applyNumberFormat="1" applyFont="1" applyFill="1" applyBorder="1" applyAlignment="1">
      <alignment vertical="center"/>
    </xf>
    <xf numFmtId="164" fontId="5" fillId="0" borderId="20" xfId="0" applyNumberFormat="1" applyFont="1" applyFill="1" applyBorder="1" applyAlignment="1">
      <alignment horizontal="right" vertical="center"/>
    </xf>
    <xf numFmtId="175" fontId="5" fillId="0" borderId="17" xfId="0" applyNumberFormat="1" applyFont="1" applyFill="1" applyBorder="1" applyAlignment="1">
      <alignment vertical="center"/>
    </xf>
    <xf numFmtId="0" fontId="1" fillId="0" borderId="11" xfId="0" applyFont="1" applyBorder="1"/>
    <xf numFmtId="0" fontId="5" fillId="0" borderId="18" xfId="0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41" fontId="5" fillId="0" borderId="0" xfId="0" applyNumberFormat="1" applyFont="1" applyFill="1" applyBorder="1"/>
    <xf numFmtId="0" fontId="5" fillId="0" borderId="3" xfId="0" applyFont="1" applyFill="1" applyBorder="1" applyAlignment="1">
      <alignment horizontal="right" vertical="center"/>
    </xf>
    <xf numFmtId="175" fontId="5" fillId="0" borderId="12" xfId="0" applyNumberFormat="1" applyFont="1" applyFill="1" applyBorder="1"/>
    <xf numFmtId="0" fontId="1" fillId="0" borderId="0" xfId="0" applyFont="1" applyBorder="1"/>
    <xf numFmtId="41" fontId="5" fillId="0" borderId="0" xfId="0" applyNumberFormat="1" applyFont="1" applyBorder="1"/>
    <xf numFmtId="0" fontId="1" fillId="0" borderId="21" xfId="0" applyFont="1" applyFill="1" applyBorder="1" applyAlignment="1">
      <alignment vertical="center"/>
    </xf>
    <xf numFmtId="0" fontId="5" fillId="0" borderId="22" xfId="0" applyFont="1" applyFill="1" applyBorder="1" applyAlignment="1">
      <alignment horizontal="right" vertical="center"/>
    </xf>
    <xf numFmtId="0" fontId="1" fillId="0" borderId="14" xfId="0" applyFont="1" applyFill="1" applyBorder="1" applyAlignment="1">
      <alignment vertical="center"/>
    </xf>
    <xf numFmtId="41" fontId="5" fillId="0" borderId="14" xfId="0" applyNumberFormat="1" applyFont="1" applyFill="1" applyBorder="1" applyAlignment="1">
      <alignment vertical="center"/>
    </xf>
    <xf numFmtId="0" fontId="5" fillId="0" borderId="23" xfId="0" applyFont="1" applyFill="1" applyBorder="1" applyAlignment="1">
      <alignment horizontal="right" vertical="center"/>
    </xf>
    <xf numFmtId="175" fontId="5" fillId="0" borderId="24" xfId="0" applyNumberFormat="1" applyFont="1" applyFill="1" applyBorder="1" applyAlignment="1">
      <alignment vertical="center"/>
    </xf>
    <xf numFmtId="0" fontId="1" fillId="0" borderId="2" xfId="0" quotePrefix="1" applyFont="1" applyFill="1" applyBorder="1" applyAlignment="1">
      <alignment vertical="top" wrapText="1"/>
    </xf>
    <xf numFmtId="43" fontId="1" fillId="0" borderId="0" xfId="1" applyFont="1"/>
    <xf numFmtId="0" fontId="6" fillId="0" borderId="0" xfId="0" applyFont="1" applyAlignment="1">
      <alignment horizontal="left"/>
    </xf>
    <xf numFmtId="0" fontId="1" fillId="0" borderId="11" xfId="0" applyNumberFormat="1" applyFont="1" applyFill="1" applyBorder="1"/>
    <xf numFmtId="173" fontId="1" fillId="0" borderId="4" xfId="1" applyNumberFormat="1" applyFont="1" applyFill="1" applyBorder="1" applyAlignment="1" applyProtection="1"/>
    <xf numFmtId="41" fontId="1" fillId="0" borderId="12" xfId="0" applyNumberFormat="1" applyFont="1" applyFill="1" applyBorder="1"/>
  </cellXfs>
  <cellStyles count="24">
    <cellStyle name="Comma" xfId="1" builtinId="3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Comma [0] 2" xfId="10"/>
    <cellStyle name="Comma 2" xfId="11"/>
    <cellStyle name="Date" xfId="12"/>
    <cellStyle name="Dezimal [0]_laroux" xfId="13"/>
    <cellStyle name="Dezimal_laroux" xfId="14"/>
    <cellStyle name="Fixed" xfId="15"/>
    <cellStyle name="Heading1" xfId="16"/>
    <cellStyle name="Heading2" xfId="17"/>
    <cellStyle name="Normal" xfId="0" builtinId="0"/>
    <cellStyle name="Normal 2" xfId="18"/>
    <cellStyle name="Prozent_laroux" xfId="19"/>
    <cellStyle name="Standard_laroux" xfId="20"/>
    <cellStyle name="Total" xfId="21" builtinId="25" customBuiltin="1"/>
    <cellStyle name="Währung [0]_laroux" xfId="22"/>
    <cellStyle name="Währung_laroux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7.xml"/><Relationship Id="rId13" Type="http://schemas.openxmlformats.org/officeDocument/2006/relationships/worksheet" Target="worksheets/sheet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hartsheet" Target="chartsheets/sheet11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hartsheet" Target="chartsheets/sheet10.xml"/><Relationship Id="rId5" Type="http://schemas.openxmlformats.org/officeDocument/2006/relationships/chartsheet" Target="chartsheets/sheet4.xml"/><Relationship Id="rId15" Type="http://schemas.openxmlformats.org/officeDocument/2006/relationships/styles" Target="styles.xml"/><Relationship Id="rId10" Type="http://schemas.openxmlformats.org/officeDocument/2006/relationships/chartsheet" Target="chartsheets/sheet9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R.1'!$C$43:$C$49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7-460A-ABF0-A26419B0BEA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R.1'!$D$43:$D$49</c:f>
              <c:numCache>
                <c:formatCode>_(* #,##0.00_);_(* \(#,##0.00\);_(* "-"??_);_(@_)</c:formatCode>
                <c:ptCount val="7"/>
                <c:pt idx="1">
                  <c:v>60.37</c:v>
                </c:pt>
                <c:pt idx="2">
                  <c:v>58.3</c:v>
                </c:pt>
                <c:pt idx="3">
                  <c:v>2.04</c:v>
                </c:pt>
                <c:pt idx="4">
                  <c:v>10</c:v>
                </c:pt>
                <c:pt idx="5">
                  <c:v>8.4499999999999993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7-460A-ABF0-A26419B0BEA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R.1'!$E$43:$E$49</c:f>
              <c:numCache>
                <c:formatCode>_("Rp"* #,##0_);_("Rp"* \(#,##0\);_("Rp"* "-"_);_(@_)</c:formatCode>
                <c:ptCount val="7"/>
                <c:pt idx="1">
                  <c:v>25000</c:v>
                </c:pt>
                <c:pt idx="2">
                  <c:v>125000</c:v>
                </c:pt>
                <c:pt idx="3">
                  <c:v>90000</c:v>
                </c:pt>
                <c:pt idx="4">
                  <c:v>35000</c:v>
                </c:pt>
                <c:pt idx="5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7-460A-ABF0-A26419B0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136192"/>
        <c:axId val="665136608"/>
      </c:barChart>
      <c:catAx>
        <c:axId val="66513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6608"/>
        <c:crosses val="autoZero"/>
        <c:auto val="1"/>
        <c:lblAlgn val="ctr"/>
        <c:lblOffset val="100"/>
        <c:noMultiLvlLbl val="0"/>
      </c:catAx>
      <c:valAx>
        <c:axId val="66513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R.1'!$C$43:$C$49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05-4EF5-9E11-58E500D66CE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R.1'!$D$43:$D$49</c:f>
              <c:numCache>
                <c:formatCode>_(* #,##0.00_);_(* \(#,##0.00\);_(* "-"??_);_(@_)</c:formatCode>
                <c:ptCount val="7"/>
                <c:pt idx="1">
                  <c:v>60.37</c:v>
                </c:pt>
                <c:pt idx="2">
                  <c:v>58.3</c:v>
                </c:pt>
                <c:pt idx="3">
                  <c:v>2.04</c:v>
                </c:pt>
                <c:pt idx="4">
                  <c:v>10</c:v>
                </c:pt>
                <c:pt idx="5">
                  <c:v>8.4499999999999993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05-4EF5-9E11-58E500D66CE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R.1'!$E$43:$E$49</c:f>
              <c:numCache>
                <c:formatCode>_("Rp"* #,##0_);_("Rp"* \(#,##0\);_("Rp"* "-"_);_(@_)</c:formatCode>
                <c:ptCount val="7"/>
                <c:pt idx="1">
                  <c:v>25000</c:v>
                </c:pt>
                <c:pt idx="2">
                  <c:v>125000</c:v>
                </c:pt>
                <c:pt idx="3">
                  <c:v>90000</c:v>
                </c:pt>
                <c:pt idx="4">
                  <c:v>35000</c:v>
                </c:pt>
                <c:pt idx="5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05-4EF5-9E11-58E500D66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102160"/>
        <c:axId val="613103824"/>
      </c:barChart>
      <c:catAx>
        <c:axId val="61310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03824"/>
        <c:crosses val="autoZero"/>
        <c:auto val="1"/>
        <c:lblAlgn val="ctr"/>
        <c:lblOffset val="100"/>
        <c:noMultiLvlLbl val="0"/>
      </c:catAx>
      <c:valAx>
        <c:axId val="6131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0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R.1'!$C$43:$C$49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4130-91BA-911DB7D4A7D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R.1'!$D$43:$D$49</c:f>
              <c:numCache>
                <c:formatCode>_(* #,##0.00_);_(* \(#,##0.00\);_(* "-"??_);_(@_)</c:formatCode>
                <c:ptCount val="7"/>
                <c:pt idx="1">
                  <c:v>60.37</c:v>
                </c:pt>
                <c:pt idx="2">
                  <c:v>58.3</c:v>
                </c:pt>
                <c:pt idx="3">
                  <c:v>2.04</c:v>
                </c:pt>
                <c:pt idx="4">
                  <c:v>10</c:v>
                </c:pt>
                <c:pt idx="5">
                  <c:v>8.4499999999999993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A-4130-91BA-911DB7D4A7D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R.1'!$E$43:$E$49</c:f>
              <c:numCache>
                <c:formatCode>_("Rp"* #,##0_);_("Rp"* \(#,##0\);_("Rp"* "-"_);_(@_)</c:formatCode>
                <c:ptCount val="7"/>
                <c:pt idx="1">
                  <c:v>25000</c:v>
                </c:pt>
                <c:pt idx="2">
                  <c:v>125000</c:v>
                </c:pt>
                <c:pt idx="3">
                  <c:v>90000</c:v>
                </c:pt>
                <c:pt idx="4">
                  <c:v>35000</c:v>
                </c:pt>
                <c:pt idx="5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A-4130-91BA-911DB7D4A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133376"/>
        <c:axId val="544135456"/>
      </c:barChart>
      <c:catAx>
        <c:axId val="54413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35456"/>
        <c:crosses val="autoZero"/>
        <c:auto val="1"/>
        <c:lblAlgn val="ctr"/>
        <c:lblOffset val="100"/>
        <c:noMultiLvlLbl val="0"/>
      </c:catAx>
      <c:valAx>
        <c:axId val="5441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3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R.1'!$C$43:$C$49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4-4FF1-9338-FDD1045F2C3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R.1'!$D$43:$D$49</c:f>
              <c:numCache>
                <c:formatCode>_(* #,##0.00_);_(* \(#,##0.00\);_(* "-"??_);_(@_)</c:formatCode>
                <c:ptCount val="7"/>
                <c:pt idx="1">
                  <c:v>60.37</c:v>
                </c:pt>
                <c:pt idx="2">
                  <c:v>58.3</c:v>
                </c:pt>
                <c:pt idx="3">
                  <c:v>2.04</c:v>
                </c:pt>
                <c:pt idx="4">
                  <c:v>10</c:v>
                </c:pt>
                <c:pt idx="5">
                  <c:v>8.4499999999999993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4-4FF1-9338-FDD1045F2C3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R.1'!$E$43:$E$49</c:f>
              <c:numCache>
                <c:formatCode>_("Rp"* #,##0_);_("Rp"* \(#,##0\);_("Rp"* "-"_);_(@_)</c:formatCode>
                <c:ptCount val="7"/>
                <c:pt idx="1">
                  <c:v>25000</c:v>
                </c:pt>
                <c:pt idx="2">
                  <c:v>125000</c:v>
                </c:pt>
                <c:pt idx="3">
                  <c:v>90000</c:v>
                </c:pt>
                <c:pt idx="4">
                  <c:v>35000</c:v>
                </c:pt>
                <c:pt idx="5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4-4FF1-9338-FDD1045F2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134944"/>
        <c:axId val="665140768"/>
      </c:barChart>
      <c:catAx>
        <c:axId val="66513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40768"/>
        <c:crosses val="autoZero"/>
        <c:auto val="1"/>
        <c:lblAlgn val="ctr"/>
        <c:lblOffset val="100"/>
        <c:noMultiLvlLbl val="0"/>
      </c:catAx>
      <c:valAx>
        <c:axId val="6651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R.1'!$C$43:$C$49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7E-4F9A-B4DC-8FBC80761A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R.1'!$D$43:$D$49</c:f>
              <c:numCache>
                <c:formatCode>_(* #,##0.00_);_(* \(#,##0.00\);_(* "-"??_);_(@_)</c:formatCode>
                <c:ptCount val="7"/>
                <c:pt idx="1">
                  <c:v>60.37</c:v>
                </c:pt>
                <c:pt idx="2">
                  <c:v>58.3</c:v>
                </c:pt>
                <c:pt idx="3">
                  <c:v>2.04</c:v>
                </c:pt>
                <c:pt idx="4">
                  <c:v>10</c:v>
                </c:pt>
                <c:pt idx="5">
                  <c:v>8.4499999999999993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7E-4F9A-B4DC-8FBC80761A1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R.1'!$E$43:$E$49</c:f>
              <c:numCache>
                <c:formatCode>_("Rp"* #,##0_);_("Rp"* \(#,##0\);_("Rp"* "-"_);_(@_)</c:formatCode>
                <c:ptCount val="7"/>
                <c:pt idx="1">
                  <c:v>25000</c:v>
                </c:pt>
                <c:pt idx="2">
                  <c:v>125000</c:v>
                </c:pt>
                <c:pt idx="3">
                  <c:v>90000</c:v>
                </c:pt>
                <c:pt idx="4">
                  <c:v>35000</c:v>
                </c:pt>
                <c:pt idx="5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7E-4F9A-B4DC-8FBC80761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135776"/>
        <c:axId val="665139936"/>
      </c:barChart>
      <c:catAx>
        <c:axId val="6651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9936"/>
        <c:crosses val="autoZero"/>
        <c:auto val="1"/>
        <c:lblAlgn val="ctr"/>
        <c:lblOffset val="100"/>
        <c:noMultiLvlLbl val="0"/>
      </c:catAx>
      <c:valAx>
        <c:axId val="6651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R.1'!$C$43:$C$49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C-41CA-911E-5EA0D069E3F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R.1'!$D$43:$D$49</c:f>
              <c:numCache>
                <c:formatCode>_(* #,##0.00_);_(* \(#,##0.00\);_(* "-"??_);_(@_)</c:formatCode>
                <c:ptCount val="7"/>
                <c:pt idx="1">
                  <c:v>60.37</c:v>
                </c:pt>
                <c:pt idx="2">
                  <c:v>58.3</c:v>
                </c:pt>
                <c:pt idx="3">
                  <c:v>2.04</c:v>
                </c:pt>
                <c:pt idx="4">
                  <c:v>10</c:v>
                </c:pt>
                <c:pt idx="5">
                  <c:v>8.4499999999999993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C-41CA-911E-5EA0D069E3F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R.1'!$E$43:$E$49</c:f>
              <c:numCache>
                <c:formatCode>_("Rp"* #,##0_);_("Rp"* \(#,##0\);_("Rp"* "-"_);_(@_)</c:formatCode>
                <c:ptCount val="7"/>
                <c:pt idx="1">
                  <c:v>25000</c:v>
                </c:pt>
                <c:pt idx="2">
                  <c:v>125000</c:v>
                </c:pt>
                <c:pt idx="3">
                  <c:v>90000</c:v>
                </c:pt>
                <c:pt idx="4">
                  <c:v>35000</c:v>
                </c:pt>
                <c:pt idx="5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C-41CA-911E-5EA0D069E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398688"/>
        <c:axId val="613103408"/>
      </c:barChart>
      <c:catAx>
        <c:axId val="61339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03408"/>
        <c:crosses val="autoZero"/>
        <c:auto val="1"/>
        <c:lblAlgn val="ctr"/>
        <c:lblOffset val="100"/>
        <c:noMultiLvlLbl val="0"/>
      </c:catAx>
      <c:valAx>
        <c:axId val="61310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9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R.1'!$C$43:$C$49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07-487F-8229-64387A1F131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R.1'!$D$43:$D$49</c:f>
              <c:numCache>
                <c:formatCode>_(* #,##0.00_);_(* \(#,##0.00\);_(* "-"??_);_(@_)</c:formatCode>
                <c:ptCount val="7"/>
                <c:pt idx="1">
                  <c:v>60.37</c:v>
                </c:pt>
                <c:pt idx="2">
                  <c:v>58.3</c:v>
                </c:pt>
                <c:pt idx="3">
                  <c:v>2.04</c:v>
                </c:pt>
                <c:pt idx="4">
                  <c:v>10</c:v>
                </c:pt>
                <c:pt idx="5">
                  <c:v>8.4499999999999993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07-487F-8229-64387A1F131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R.1'!$E$43:$E$49</c:f>
              <c:numCache>
                <c:formatCode>_("Rp"* #,##0_);_("Rp"* \(#,##0\);_("Rp"* "-"_);_(@_)</c:formatCode>
                <c:ptCount val="7"/>
                <c:pt idx="1">
                  <c:v>25000</c:v>
                </c:pt>
                <c:pt idx="2">
                  <c:v>125000</c:v>
                </c:pt>
                <c:pt idx="3">
                  <c:v>90000</c:v>
                </c:pt>
                <c:pt idx="4">
                  <c:v>35000</c:v>
                </c:pt>
                <c:pt idx="5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07-487F-8229-64387A1F1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401600"/>
        <c:axId val="613402432"/>
      </c:barChart>
      <c:catAx>
        <c:axId val="61340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02432"/>
        <c:crosses val="autoZero"/>
        <c:auto val="1"/>
        <c:lblAlgn val="ctr"/>
        <c:lblOffset val="100"/>
        <c:noMultiLvlLbl val="0"/>
      </c:catAx>
      <c:valAx>
        <c:axId val="6134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R.1'!$C$43:$C$49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7-40A2-9B39-E9D6E17963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R.1'!$D$43:$D$49</c:f>
              <c:numCache>
                <c:formatCode>_(* #,##0.00_);_(* \(#,##0.00\);_(* "-"??_);_(@_)</c:formatCode>
                <c:ptCount val="7"/>
                <c:pt idx="1">
                  <c:v>60.37</c:v>
                </c:pt>
                <c:pt idx="2">
                  <c:v>58.3</c:v>
                </c:pt>
                <c:pt idx="3">
                  <c:v>2.04</c:v>
                </c:pt>
                <c:pt idx="4">
                  <c:v>10</c:v>
                </c:pt>
                <c:pt idx="5">
                  <c:v>8.4499999999999993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A7-40A2-9B39-E9D6E179639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R.1'!$E$43:$E$49</c:f>
              <c:numCache>
                <c:formatCode>_("Rp"* #,##0_);_("Rp"* \(#,##0\);_("Rp"* "-"_);_(@_)</c:formatCode>
                <c:ptCount val="7"/>
                <c:pt idx="1">
                  <c:v>25000</c:v>
                </c:pt>
                <c:pt idx="2">
                  <c:v>125000</c:v>
                </c:pt>
                <c:pt idx="3">
                  <c:v>90000</c:v>
                </c:pt>
                <c:pt idx="4">
                  <c:v>35000</c:v>
                </c:pt>
                <c:pt idx="5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A7-40A2-9B39-E9D6E1796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396608"/>
        <c:axId val="613402848"/>
      </c:barChart>
      <c:catAx>
        <c:axId val="6133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02848"/>
        <c:crosses val="autoZero"/>
        <c:auto val="1"/>
        <c:lblAlgn val="ctr"/>
        <c:lblOffset val="100"/>
        <c:noMultiLvlLbl val="0"/>
      </c:catAx>
      <c:valAx>
        <c:axId val="6134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9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R.1'!$C$43:$C$49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2-4E8F-9BD7-C87ED280E8C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R.1'!$D$43:$D$49</c:f>
              <c:numCache>
                <c:formatCode>_(* #,##0.00_);_(* \(#,##0.00\);_(* "-"??_);_(@_)</c:formatCode>
                <c:ptCount val="7"/>
                <c:pt idx="1">
                  <c:v>60.37</c:v>
                </c:pt>
                <c:pt idx="2">
                  <c:v>58.3</c:v>
                </c:pt>
                <c:pt idx="3">
                  <c:v>2.04</c:v>
                </c:pt>
                <c:pt idx="4">
                  <c:v>10</c:v>
                </c:pt>
                <c:pt idx="5">
                  <c:v>8.4499999999999993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2-4E8F-9BD7-C87ED280E8CC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R.1'!$E$43:$E$49</c:f>
              <c:numCache>
                <c:formatCode>_("Rp"* #,##0_);_("Rp"* \(#,##0\);_("Rp"* "-"_);_(@_)</c:formatCode>
                <c:ptCount val="7"/>
                <c:pt idx="1">
                  <c:v>25000</c:v>
                </c:pt>
                <c:pt idx="2">
                  <c:v>125000</c:v>
                </c:pt>
                <c:pt idx="3">
                  <c:v>90000</c:v>
                </c:pt>
                <c:pt idx="4">
                  <c:v>35000</c:v>
                </c:pt>
                <c:pt idx="5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2-4E8F-9BD7-C87ED280E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646160"/>
        <c:axId val="613399104"/>
      </c:barChart>
      <c:catAx>
        <c:axId val="54664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399104"/>
        <c:crosses val="autoZero"/>
        <c:auto val="1"/>
        <c:lblAlgn val="ctr"/>
        <c:lblOffset val="100"/>
        <c:noMultiLvlLbl val="0"/>
      </c:catAx>
      <c:valAx>
        <c:axId val="6133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646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R.1'!$C$43:$C$49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0C-466E-B36D-012AE4F43D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R.1'!$D$43:$D$49</c:f>
              <c:numCache>
                <c:formatCode>_(* #,##0.00_);_(* \(#,##0.00\);_(* "-"??_);_(@_)</c:formatCode>
                <c:ptCount val="7"/>
                <c:pt idx="1">
                  <c:v>60.37</c:v>
                </c:pt>
                <c:pt idx="2">
                  <c:v>58.3</c:v>
                </c:pt>
                <c:pt idx="3">
                  <c:v>2.04</c:v>
                </c:pt>
                <c:pt idx="4">
                  <c:v>10</c:v>
                </c:pt>
                <c:pt idx="5">
                  <c:v>8.4499999999999993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0C-466E-B36D-012AE4F43DE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R.1'!$E$43:$E$49</c:f>
              <c:numCache>
                <c:formatCode>_("Rp"* #,##0_);_("Rp"* \(#,##0\);_("Rp"* "-"_);_(@_)</c:formatCode>
                <c:ptCount val="7"/>
                <c:pt idx="1">
                  <c:v>25000</c:v>
                </c:pt>
                <c:pt idx="2">
                  <c:v>125000</c:v>
                </c:pt>
                <c:pt idx="3">
                  <c:v>90000</c:v>
                </c:pt>
                <c:pt idx="4">
                  <c:v>35000</c:v>
                </c:pt>
                <c:pt idx="5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0C-466E-B36D-012AE4F43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1774000"/>
        <c:axId val="614597968"/>
      </c:barChart>
      <c:catAx>
        <c:axId val="53177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97968"/>
        <c:crosses val="autoZero"/>
        <c:auto val="1"/>
        <c:lblAlgn val="ctr"/>
        <c:lblOffset val="100"/>
        <c:noMultiLvlLbl val="0"/>
      </c:catAx>
      <c:valAx>
        <c:axId val="6145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R.1'!$C$43:$C$49</c:f>
              <c:numCache>
                <c:formatCode>General</c:formatCode>
                <c:ptCount val="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3-4158-8B07-091F8306620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R.1'!$D$43:$D$49</c:f>
              <c:numCache>
                <c:formatCode>_(* #,##0.00_);_(* \(#,##0.00\);_(* "-"??_);_(@_)</c:formatCode>
                <c:ptCount val="7"/>
                <c:pt idx="1">
                  <c:v>60.37</c:v>
                </c:pt>
                <c:pt idx="2">
                  <c:v>58.3</c:v>
                </c:pt>
                <c:pt idx="3">
                  <c:v>2.04</c:v>
                </c:pt>
                <c:pt idx="4">
                  <c:v>10</c:v>
                </c:pt>
                <c:pt idx="5">
                  <c:v>8.4499999999999993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3-4158-8B07-091F8306620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'OE R.1'!$A$43:$B$49</c:f>
              <c:multiLvlStrCache>
                <c:ptCount val="7"/>
                <c:lvl>
                  <c:pt idx="0">
                    <c:v>PEKERJAAN LANTAI KERAMIK</c:v>
                  </c:pt>
                  <c:pt idx="1">
                    <c:v> Floor bawah keramik, tebal 4 cm</c:v>
                  </c:pt>
                  <c:pt idx="2">
                    <c:v> Keramik Lantai Uk. 40 x 40 cm putih polos Ex Milan Manhattan L. Grey</c:v>
                  </c:pt>
                  <c:pt idx="3">
                    <c:v> Keramik Lantai Toilet Uk. 20 x 20 Ex. Asia Tile</c:v>
                  </c:pt>
                  <c:pt idx="4">
                    <c:v> Stepnosing trap tangga</c:v>
                  </c:pt>
                  <c:pt idx="5">
                    <c:v> Keramik Dinding Toilet Uk. 20 x 25 Ex. Asia Tile h=1.65m</c:v>
                  </c:pt>
                  <c:pt idx="6">
                    <c:v>Sub Total V</c:v>
                  </c:pt>
                </c:lvl>
                <c:lvl>
                  <c:pt idx="0">
                    <c:v>V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</c:lvl>
              </c:multiLvlStrCache>
            </c:multiLvlStrRef>
          </c:cat>
          <c:val>
            <c:numRef>
              <c:f>'OE R.1'!$E$43:$E$49</c:f>
              <c:numCache>
                <c:formatCode>_("Rp"* #,##0_);_("Rp"* \(#,##0\);_("Rp"* "-"_);_(@_)</c:formatCode>
                <c:ptCount val="7"/>
                <c:pt idx="1">
                  <c:v>25000</c:v>
                </c:pt>
                <c:pt idx="2">
                  <c:v>125000</c:v>
                </c:pt>
                <c:pt idx="3">
                  <c:v>90000</c:v>
                </c:pt>
                <c:pt idx="4">
                  <c:v>35000</c:v>
                </c:pt>
                <c:pt idx="5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03-4158-8B07-091F83066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099664"/>
        <c:axId val="613098000"/>
      </c:barChart>
      <c:catAx>
        <c:axId val="61309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98000"/>
        <c:crosses val="autoZero"/>
        <c:auto val="1"/>
        <c:lblAlgn val="ctr"/>
        <c:lblOffset val="100"/>
        <c:noMultiLvlLbl val="0"/>
      </c:catAx>
      <c:valAx>
        <c:axId val="61309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09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2"/>
  <sheetViews>
    <sheetView tabSelected="1" view="pageBreakPreview" topLeftCell="A78" zoomScale="85" zoomScaleNormal="85" zoomScaleSheetLayoutView="85" workbookViewId="0">
      <selection activeCell="M93" sqref="M93"/>
    </sheetView>
  </sheetViews>
  <sheetFormatPr defaultRowHeight="12.75" x14ac:dyDescent="0.2"/>
  <cols>
    <col min="1" max="1" width="5.5703125" style="2" customWidth="1"/>
    <col min="2" max="2" width="58.28515625" style="2" customWidth="1"/>
    <col min="3" max="3" width="7.28515625" style="2" customWidth="1"/>
    <col min="4" max="4" width="11" style="2" customWidth="1"/>
    <col min="5" max="5" width="16.140625" style="2" bestFit="1" customWidth="1"/>
    <col min="6" max="6" width="23" style="2" bestFit="1" customWidth="1"/>
    <col min="7" max="7" width="15.7109375" style="2" customWidth="1"/>
    <col min="8" max="16384" width="9.140625" style="2"/>
  </cols>
  <sheetData>
    <row r="1" spans="1:7" ht="23.25" x14ac:dyDescent="0.35">
      <c r="A1" s="76" t="s">
        <v>16</v>
      </c>
      <c r="B1" s="1"/>
      <c r="C1" s="8"/>
      <c r="D1" s="7"/>
      <c r="E1" s="8"/>
      <c r="F1" s="1"/>
    </row>
    <row r="2" spans="1:7" x14ac:dyDescent="0.2">
      <c r="A2" s="6"/>
      <c r="B2" s="6"/>
      <c r="C2" s="7"/>
      <c r="D2" s="3"/>
      <c r="E2" s="3"/>
    </row>
    <row r="3" spans="1:7" x14ac:dyDescent="0.2">
      <c r="A3" s="5" t="s">
        <v>84</v>
      </c>
      <c r="B3" s="6"/>
      <c r="C3" s="7"/>
      <c r="D3" s="3"/>
      <c r="E3" s="3"/>
    </row>
    <row r="4" spans="1:7" x14ac:dyDescent="0.2">
      <c r="A4" s="5" t="s">
        <v>85</v>
      </c>
      <c r="B4" s="6"/>
      <c r="C4" s="7"/>
      <c r="D4" s="3"/>
      <c r="E4" s="3"/>
    </row>
    <row r="5" spans="1:7" ht="13.5" thickBot="1" x14ac:dyDescent="0.25">
      <c r="A5" s="6"/>
      <c r="B5" s="6"/>
      <c r="C5" s="7"/>
      <c r="D5" s="3"/>
      <c r="E5" s="3"/>
      <c r="F5" s="9"/>
    </row>
    <row r="6" spans="1:7" ht="14.25" thickTop="1" thickBot="1" x14ac:dyDescent="0.25">
      <c r="A6" s="10" t="s">
        <v>0</v>
      </c>
      <c r="B6" s="11" t="s">
        <v>1</v>
      </c>
      <c r="C6" s="12" t="s">
        <v>12</v>
      </c>
      <c r="D6" s="12" t="s">
        <v>21</v>
      </c>
      <c r="E6" s="12" t="s">
        <v>17</v>
      </c>
      <c r="F6" s="13" t="s">
        <v>13</v>
      </c>
    </row>
    <row r="7" spans="1:7" ht="13.5" thickTop="1" x14ac:dyDescent="0.2">
      <c r="A7" s="14"/>
      <c r="B7" s="15"/>
      <c r="C7" s="16"/>
      <c r="D7" s="17"/>
      <c r="E7" s="17"/>
      <c r="F7" s="18"/>
    </row>
    <row r="8" spans="1:7" x14ac:dyDescent="0.2">
      <c r="A8" s="19" t="s">
        <v>2</v>
      </c>
      <c r="B8" s="20" t="s">
        <v>24</v>
      </c>
      <c r="C8" s="21"/>
      <c r="D8" s="22"/>
      <c r="E8" s="22"/>
      <c r="F8" s="23"/>
    </row>
    <row r="9" spans="1:7" x14ac:dyDescent="0.2">
      <c r="A9" s="77">
        <v>1</v>
      </c>
      <c r="B9" s="22" t="s">
        <v>72</v>
      </c>
      <c r="C9" s="21" t="s">
        <v>4</v>
      </c>
      <c r="D9" s="24">
        <v>1</v>
      </c>
      <c r="E9" s="78">
        <v>2500000</v>
      </c>
      <c r="F9" s="79">
        <f>E9*D9</f>
        <v>2500000</v>
      </c>
      <c r="G9" s="24"/>
    </row>
    <row r="10" spans="1:7" x14ac:dyDescent="0.2">
      <c r="A10" s="77">
        <v>2</v>
      </c>
      <c r="B10" s="22" t="s">
        <v>81</v>
      </c>
      <c r="C10" s="21" t="s">
        <v>4</v>
      </c>
      <c r="D10" s="24">
        <v>1</v>
      </c>
      <c r="E10" s="78">
        <v>1000000</v>
      </c>
      <c r="F10" s="79">
        <f t="shared" ref="F10:F12" si="0">E10*D10</f>
        <v>1000000</v>
      </c>
      <c r="G10" s="24"/>
    </row>
    <row r="11" spans="1:7" x14ac:dyDescent="0.2">
      <c r="A11" s="77">
        <v>3</v>
      </c>
      <c r="B11" s="22" t="s">
        <v>73</v>
      </c>
      <c r="C11" s="21" t="s">
        <v>4</v>
      </c>
      <c r="D11" s="24">
        <v>1</v>
      </c>
      <c r="E11" s="78">
        <v>500000</v>
      </c>
      <c r="F11" s="79">
        <f t="shared" si="0"/>
        <v>500000</v>
      </c>
      <c r="G11" s="24"/>
    </row>
    <row r="12" spans="1:7" x14ac:dyDescent="0.2">
      <c r="A12" s="77">
        <v>4</v>
      </c>
      <c r="B12" s="22" t="s">
        <v>20</v>
      </c>
      <c r="C12" s="21" t="s">
        <v>4</v>
      </c>
      <c r="D12" s="24">
        <v>1</v>
      </c>
      <c r="E12" s="78">
        <v>1500000</v>
      </c>
      <c r="F12" s="79">
        <f t="shared" si="0"/>
        <v>1500000</v>
      </c>
      <c r="G12" s="24"/>
    </row>
    <row r="13" spans="1:7" x14ac:dyDescent="0.2">
      <c r="A13" s="25"/>
      <c r="B13" s="26" t="s">
        <v>36</v>
      </c>
      <c r="C13" s="21"/>
      <c r="D13" s="24"/>
      <c r="E13" s="27"/>
      <c r="F13" s="28">
        <f>SUM(F9:F12)</f>
        <v>5500000</v>
      </c>
      <c r="G13" s="24"/>
    </row>
    <row r="14" spans="1:7" x14ac:dyDescent="0.2">
      <c r="A14" s="29"/>
      <c r="B14" s="22"/>
      <c r="C14" s="21"/>
      <c r="D14" s="22"/>
      <c r="E14" s="22"/>
      <c r="F14" s="23"/>
      <c r="G14" s="22"/>
    </row>
    <row r="15" spans="1:7" x14ac:dyDescent="0.2">
      <c r="A15" s="30" t="s">
        <v>5</v>
      </c>
      <c r="B15" s="31" t="s">
        <v>22</v>
      </c>
      <c r="C15" s="21"/>
      <c r="D15" s="22"/>
      <c r="E15" s="22"/>
      <c r="F15" s="23"/>
      <c r="G15" s="22"/>
    </row>
    <row r="16" spans="1:7" x14ac:dyDescent="0.2">
      <c r="A16" s="32">
        <v>1</v>
      </c>
      <c r="B16" s="33" t="s">
        <v>75</v>
      </c>
      <c r="C16" s="21" t="s">
        <v>6</v>
      </c>
      <c r="D16" s="34">
        <v>6.42</v>
      </c>
      <c r="E16" s="35">
        <v>105000</v>
      </c>
      <c r="F16" s="79">
        <f>E16*D16</f>
        <v>674100</v>
      </c>
      <c r="G16" s="34"/>
    </row>
    <row r="17" spans="1:7" x14ac:dyDescent="0.2">
      <c r="A17" s="32">
        <f t="shared" ref="A17:A21" si="1">A16+1</f>
        <v>2</v>
      </c>
      <c r="B17" s="33" t="s">
        <v>74</v>
      </c>
      <c r="C17" s="21" t="s">
        <v>6</v>
      </c>
      <c r="D17" s="34">
        <v>1.97</v>
      </c>
      <c r="E17" s="35">
        <v>95000</v>
      </c>
      <c r="F17" s="79">
        <f t="shared" ref="F17:F21" si="2">E17*D17</f>
        <v>187150</v>
      </c>
      <c r="G17" s="34"/>
    </row>
    <row r="18" spans="1:7" x14ac:dyDescent="0.2">
      <c r="A18" s="32">
        <f t="shared" si="1"/>
        <v>3</v>
      </c>
      <c r="B18" s="33" t="s">
        <v>87</v>
      </c>
      <c r="C18" s="21" t="s">
        <v>6</v>
      </c>
      <c r="D18" s="34">
        <v>12.87</v>
      </c>
      <c r="E18" s="35">
        <v>35000</v>
      </c>
      <c r="F18" s="79">
        <f t="shared" si="2"/>
        <v>450450</v>
      </c>
      <c r="G18" s="34"/>
    </row>
    <row r="19" spans="1:7" x14ac:dyDescent="0.2">
      <c r="A19" s="32">
        <f t="shared" si="1"/>
        <v>4</v>
      </c>
      <c r="B19" s="33" t="s">
        <v>65</v>
      </c>
      <c r="C19" s="21" t="s">
        <v>6</v>
      </c>
      <c r="D19" s="34">
        <v>0.49</v>
      </c>
      <c r="E19" s="35">
        <v>260000</v>
      </c>
      <c r="F19" s="79">
        <f t="shared" si="2"/>
        <v>127400</v>
      </c>
      <c r="G19" s="34"/>
    </row>
    <row r="20" spans="1:7" x14ac:dyDescent="0.2">
      <c r="A20" s="32">
        <f t="shared" si="1"/>
        <v>5</v>
      </c>
      <c r="B20" s="33" t="s">
        <v>66</v>
      </c>
      <c r="C20" s="21" t="s">
        <v>6</v>
      </c>
      <c r="D20" s="34">
        <v>2.85</v>
      </c>
      <c r="E20" s="35">
        <v>260000</v>
      </c>
      <c r="F20" s="79">
        <f t="shared" si="2"/>
        <v>741000</v>
      </c>
      <c r="G20" s="34"/>
    </row>
    <row r="21" spans="1:7" x14ac:dyDescent="0.2">
      <c r="A21" s="32">
        <f t="shared" si="1"/>
        <v>6</v>
      </c>
      <c r="B21" s="33" t="s">
        <v>57</v>
      </c>
      <c r="C21" s="21" t="s">
        <v>6</v>
      </c>
      <c r="D21" s="34">
        <v>3.36</v>
      </c>
      <c r="E21" s="35">
        <v>35000</v>
      </c>
      <c r="F21" s="79">
        <f t="shared" si="2"/>
        <v>117600</v>
      </c>
      <c r="G21" s="34"/>
    </row>
    <row r="22" spans="1:7" x14ac:dyDescent="0.2">
      <c r="A22" s="37"/>
      <c r="B22" s="26" t="s">
        <v>47</v>
      </c>
      <c r="C22" s="38"/>
      <c r="D22" s="34"/>
      <c r="E22" s="39"/>
      <c r="F22" s="40">
        <f>SUM(F16:F21)</f>
        <v>2297700</v>
      </c>
      <c r="G22" s="34"/>
    </row>
    <row r="23" spans="1:7" x14ac:dyDescent="0.2">
      <c r="A23" s="37"/>
      <c r="B23" s="26"/>
      <c r="C23" s="38"/>
      <c r="D23" s="34"/>
      <c r="E23" s="39"/>
      <c r="F23" s="41"/>
      <c r="G23" s="34"/>
    </row>
    <row r="24" spans="1:7" x14ac:dyDescent="0.2">
      <c r="A24" s="30" t="s">
        <v>7</v>
      </c>
      <c r="B24" s="31" t="s">
        <v>37</v>
      </c>
      <c r="C24" s="21"/>
      <c r="D24" s="34"/>
      <c r="E24" s="35"/>
      <c r="F24" s="36"/>
      <c r="G24" s="34"/>
    </row>
    <row r="25" spans="1:7" x14ac:dyDescent="0.2">
      <c r="A25" s="32">
        <v>1</v>
      </c>
      <c r="B25" s="42" t="s">
        <v>76</v>
      </c>
      <c r="C25" s="21" t="s">
        <v>6</v>
      </c>
      <c r="D25" s="34">
        <v>3.06</v>
      </c>
      <c r="E25" s="35">
        <v>575000</v>
      </c>
      <c r="F25" s="79">
        <f t="shared" ref="F25:F27" si="3">E25*D25</f>
        <v>1759500</v>
      </c>
      <c r="G25" s="34"/>
    </row>
    <row r="26" spans="1:7" x14ac:dyDescent="0.2">
      <c r="A26" s="32">
        <f t="shared" ref="A26:A27" si="4">A25+1</f>
        <v>2</v>
      </c>
      <c r="B26" s="33" t="s">
        <v>77</v>
      </c>
      <c r="C26" s="21" t="s">
        <v>6</v>
      </c>
      <c r="D26" s="34">
        <v>1.97</v>
      </c>
      <c r="E26" s="35">
        <v>175000</v>
      </c>
      <c r="F26" s="79">
        <f t="shared" si="3"/>
        <v>344750</v>
      </c>
      <c r="G26" s="34"/>
    </row>
    <row r="27" spans="1:7" x14ac:dyDescent="0.2">
      <c r="A27" s="32">
        <f t="shared" si="4"/>
        <v>3</v>
      </c>
      <c r="B27" s="42" t="s">
        <v>86</v>
      </c>
      <c r="C27" s="21" t="s">
        <v>6</v>
      </c>
      <c r="D27" s="34">
        <v>0.71</v>
      </c>
      <c r="E27" s="35">
        <v>3500000</v>
      </c>
      <c r="F27" s="79">
        <f t="shared" si="3"/>
        <v>2485000</v>
      </c>
      <c r="G27" s="34"/>
    </row>
    <row r="28" spans="1:7" x14ac:dyDescent="0.2">
      <c r="A28" s="32"/>
      <c r="B28" s="26" t="s">
        <v>48</v>
      </c>
      <c r="C28" s="21"/>
      <c r="D28" s="34"/>
      <c r="E28" s="35"/>
      <c r="F28" s="43">
        <f>SUM(F25:F27)</f>
        <v>4589250</v>
      </c>
      <c r="G28" s="34"/>
    </row>
    <row r="29" spans="1:7" x14ac:dyDescent="0.2">
      <c r="A29" s="32"/>
      <c r="B29" s="33"/>
      <c r="C29" s="21"/>
      <c r="D29" s="34"/>
      <c r="E29" s="35"/>
      <c r="F29" s="36"/>
      <c r="G29" s="34"/>
    </row>
    <row r="30" spans="1:7" x14ac:dyDescent="0.2">
      <c r="A30" s="30" t="s">
        <v>8</v>
      </c>
      <c r="B30" s="31" t="s">
        <v>38</v>
      </c>
      <c r="C30" s="21"/>
      <c r="D30" s="34"/>
      <c r="E30" s="35"/>
      <c r="F30" s="36"/>
      <c r="G30" s="34"/>
    </row>
    <row r="31" spans="1:7" x14ac:dyDescent="0.2">
      <c r="A31" s="32">
        <v>1</v>
      </c>
      <c r="B31" s="33" t="s">
        <v>88</v>
      </c>
      <c r="C31" s="21" t="s">
        <v>3</v>
      </c>
      <c r="D31" s="34">
        <v>71.599999999999994</v>
      </c>
      <c r="E31" s="35">
        <v>95000</v>
      </c>
      <c r="F31" s="79">
        <f t="shared" ref="F31:F40" si="5">E31*D31</f>
        <v>6801999.9999999991</v>
      </c>
      <c r="G31" s="34"/>
    </row>
    <row r="32" spans="1:7" x14ac:dyDescent="0.2">
      <c r="A32" s="32">
        <f>A31+1</f>
        <v>2</v>
      </c>
      <c r="B32" s="33" t="s">
        <v>34</v>
      </c>
      <c r="C32" s="21" t="s">
        <v>3</v>
      </c>
      <c r="D32" s="34">
        <v>21.79</v>
      </c>
      <c r="E32" s="35">
        <v>95000</v>
      </c>
      <c r="F32" s="79">
        <f t="shared" si="5"/>
        <v>2070050</v>
      </c>
      <c r="G32" s="34"/>
    </row>
    <row r="33" spans="1:7" x14ac:dyDescent="0.2">
      <c r="A33" s="32">
        <f t="shared" ref="A33:A40" si="6">A32+1</f>
        <v>3</v>
      </c>
      <c r="B33" s="33" t="s">
        <v>27</v>
      </c>
      <c r="C33" s="21" t="s">
        <v>3</v>
      </c>
      <c r="D33" s="34">
        <v>138.02000000000001</v>
      </c>
      <c r="E33" s="35">
        <v>90000</v>
      </c>
      <c r="F33" s="79">
        <f t="shared" si="5"/>
        <v>12421800</v>
      </c>
      <c r="G33" s="34"/>
    </row>
    <row r="34" spans="1:7" x14ac:dyDescent="0.2">
      <c r="A34" s="32">
        <f t="shared" si="6"/>
        <v>4</v>
      </c>
      <c r="B34" s="33" t="s">
        <v>110</v>
      </c>
      <c r="C34" s="21" t="s">
        <v>23</v>
      </c>
      <c r="D34" s="34">
        <v>31</v>
      </c>
      <c r="E34" s="35">
        <v>25000</v>
      </c>
      <c r="F34" s="79">
        <f t="shared" si="5"/>
        <v>775000</v>
      </c>
      <c r="G34" s="34"/>
    </row>
    <row r="35" spans="1:7" x14ac:dyDescent="0.2">
      <c r="A35" s="32">
        <f t="shared" si="6"/>
        <v>5</v>
      </c>
      <c r="B35" s="33" t="s">
        <v>89</v>
      </c>
      <c r="C35" s="21" t="s">
        <v>6</v>
      </c>
      <c r="D35" s="34">
        <v>0.56000000000000005</v>
      </c>
      <c r="E35" s="35">
        <v>3500000</v>
      </c>
      <c r="F35" s="79">
        <f t="shared" si="5"/>
        <v>1960000.0000000002</v>
      </c>
      <c r="G35" s="34"/>
    </row>
    <row r="36" spans="1:7" x14ac:dyDescent="0.2">
      <c r="A36" s="32">
        <f t="shared" si="6"/>
        <v>6</v>
      </c>
      <c r="B36" s="33" t="s">
        <v>90</v>
      </c>
      <c r="C36" s="21" t="s">
        <v>6</v>
      </c>
      <c r="D36" s="34">
        <v>0.8</v>
      </c>
      <c r="E36" s="35">
        <v>3500000</v>
      </c>
      <c r="F36" s="79">
        <f t="shared" si="5"/>
        <v>2800000</v>
      </c>
      <c r="G36" s="34"/>
    </row>
    <row r="37" spans="1:7" x14ac:dyDescent="0.2">
      <c r="A37" s="32">
        <f t="shared" si="6"/>
        <v>7</v>
      </c>
      <c r="B37" s="33" t="s">
        <v>82</v>
      </c>
      <c r="C37" s="21" t="s">
        <v>6</v>
      </c>
      <c r="D37" s="34">
        <v>0.48</v>
      </c>
      <c r="E37" s="35">
        <v>3500000</v>
      </c>
      <c r="F37" s="79">
        <f t="shared" si="5"/>
        <v>1680000</v>
      </c>
      <c r="G37" s="34"/>
    </row>
    <row r="38" spans="1:7" x14ac:dyDescent="0.2">
      <c r="A38" s="32">
        <f t="shared" si="6"/>
        <v>8</v>
      </c>
      <c r="B38" s="33" t="s">
        <v>91</v>
      </c>
      <c r="C38" s="21" t="s">
        <v>6</v>
      </c>
      <c r="D38" s="34">
        <v>2.64</v>
      </c>
      <c r="E38" s="35">
        <v>3500000</v>
      </c>
      <c r="F38" s="79">
        <f t="shared" si="5"/>
        <v>9240000</v>
      </c>
      <c r="G38" s="34"/>
    </row>
    <row r="39" spans="1:7" x14ac:dyDescent="0.2">
      <c r="A39" s="32">
        <f t="shared" si="6"/>
        <v>9</v>
      </c>
      <c r="B39" s="33" t="s">
        <v>92</v>
      </c>
      <c r="C39" s="21" t="s">
        <v>3</v>
      </c>
      <c r="D39" s="34">
        <f>0.41/0.17</f>
        <v>2.4117647058823528</v>
      </c>
      <c r="E39" s="35">
        <v>105000</v>
      </c>
      <c r="F39" s="79">
        <f t="shared" si="5"/>
        <v>253235.29411764705</v>
      </c>
      <c r="G39" s="34"/>
    </row>
    <row r="40" spans="1:7" x14ac:dyDescent="0.2">
      <c r="A40" s="32">
        <f t="shared" si="6"/>
        <v>10</v>
      </c>
      <c r="B40" s="33" t="s">
        <v>93</v>
      </c>
      <c r="C40" s="21" t="s">
        <v>3</v>
      </c>
      <c r="D40" s="34">
        <f>2.26/0.1</f>
        <v>22.599999999999998</v>
      </c>
      <c r="E40" s="35">
        <v>80000</v>
      </c>
      <c r="F40" s="79">
        <f t="shared" si="5"/>
        <v>1807999.9999999998</v>
      </c>
      <c r="G40" s="34"/>
    </row>
    <row r="41" spans="1:7" x14ac:dyDescent="0.2">
      <c r="A41" s="37"/>
      <c r="B41" s="26" t="s">
        <v>49</v>
      </c>
      <c r="C41" s="21"/>
      <c r="D41" s="34"/>
      <c r="E41" s="35"/>
      <c r="F41" s="43">
        <f>SUM(F31:F40)</f>
        <v>39810085.294117644</v>
      </c>
      <c r="G41" s="34"/>
    </row>
    <row r="42" spans="1:7" x14ac:dyDescent="0.2">
      <c r="A42" s="37"/>
      <c r="B42" s="33"/>
      <c r="C42" s="21"/>
      <c r="D42" s="34"/>
      <c r="E42" s="35"/>
      <c r="F42" s="36"/>
      <c r="G42" s="34"/>
    </row>
    <row r="43" spans="1:7" x14ac:dyDescent="0.2">
      <c r="A43" s="30" t="s">
        <v>9</v>
      </c>
      <c r="B43" s="31" t="s">
        <v>39</v>
      </c>
      <c r="C43" s="21"/>
      <c r="D43" s="34"/>
      <c r="E43" s="35"/>
      <c r="F43" s="36"/>
      <c r="G43" s="34"/>
    </row>
    <row r="44" spans="1:7" x14ac:dyDescent="0.2">
      <c r="A44" s="32">
        <v>1</v>
      </c>
      <c r="B44" s="33" t="s">
        <v>26</v>
      </c>
      <c r="C44" s="21" t="s">
        <v>3</v>
      </c>
      <c r="D44" s="34">
        <v>60.37</v>
      </c>
      <c r="E44" s="35">
        <v>25000</v>
      </c>
      <c r="F44" s="79">
        <f t="shared" ref="F44:F48" si="7">E44*D44</f>
        <v>1509250</v>
      </c>
      <c r="G44" s="34"/>
    </row>
    <row r="45" spans="1:7" x14ac:dyDescent="0.2">
      <c r="A45" s="32">
        <v>2</v>
      </c>
      <c r="B45" s="33" t="s">
        <v>111</v>
      </c>
      <c r="C45" s="21" t="s">
        <v>3</v>
      </c>
      <c r="D45" s="34">
        <v>58.3</v>
      </c>
      <c r="E45" s="35">
        <v>125000</v>
      </c>
      <c r="F45" s="79">
        <f t="shared" si="7"/>
        <v>7287500</v>
      </c>
      <c r="G45" s="34"/>
    </row>
    <row r="46" spans="1:7" x14ac:dyDescent="0.2">
      <c r="A46" s="32">
        <v>3</v>
      </c>
      <c r="B46" s="33" t="s">
        <v>60</v>
      </c>
      <c r="C46" s="21" t="s">
        <v>3</v>
      </c>
      <c r="D46" s="34">
        <v>2.04</v>
      </c>
      <c r="E46" s="35">
        <v>90000</v>
      </c>
      <c r="F46" s="79">
        <f t="shared" si="7"/>
        <v>183600</v>
      </c>
      <c r="G46" s="34"/>
    </row>
    <row r="47" spans="1:7" x14ac:dyDescent="0.2">
      <c r="A47" s="32">
        <v>4</v>
      </c>
      <c r="B47" s="33" t="s">
        <v>94</v>
      </c>
      <c r="C47" s="21" t="s">
        <v>23</v>
      </c>
      <c r="D47" s="34">
        <v>10</v>
      </c>
      <c r="E47" s="35">
        <v>35000</v>
      </c>
      <c r="F47" s="79">
        <f t="shared" si="7"/>
        <v>350000</v>
      </c>
      <c r="G47" s="34"/>
    </row>
    <row r="48" spans="1:7" x14ac:dyDescent="0.2">
      <c r="A48" s="32">
        <v>5</v>
      </c>
      <c r="B48" s="33" t="s">
        <v>109</v>
      </c>
      <c r="C48" s="21" t="s">
        <v>3</v>
      </c>
      <c r="D48" s="34">
        <v>8.4499999999999993</v>
      </c>
      <c r="E48" s="35">
        <v>95000</v>
      </c>
      <c r="F48" s="79">
        <f t="shared" si="7"/>
        <v>802749.99999999988</v>
      </c>
      <c r="G48" s="34"/>
    </row>
    <row r="49" spans="1:10" x14ac:dyDescent="0.2">
      <c r="A49" s="32"/>
      <c r="B49" s="26" t="s">
        <v>50</v>
      </c>
      <c r="C49" s="21"/>
      <c r="D49" s="34"/>
      <c r="E49" s="35"/>
      <c r="F49" s="43">
        <f>SUM(F44:F48)</f>
        <v>10133100</v>
      </c>
      <c r="G49" s="34"/>
    </row>
    <row r="50" spans="1:10" x14ac:dyDescent="0.2">
      <c r="A50" s="37"/>
      <c r="B50" s="33"/>
      <c r="C50" s="21"/>
      <c r="D50" s="34"/>
      <c r="E50" s="35"/>
      <c r="F50" s="36"/>
      <c r="G50" s="34"/>
    </row>
    <row r="51" spans="1:10" x14ac:dyDescent="0.2">
      <c r="A51" s="44" t="s">
        <v>10</v>
      </c>
      <c r="B51" s="45" t="s">
        <v>40</v>
      </c>
      <c r="C51" s="21"/>
      <c r="D51" s="34"/>
      <c r="E51" s="35"/>
      <c r="F51" s="36"/>
      <c r="G51" s="34"/>
    </row>
    <row r="52" spans="1:10" s="3" customFormat="1" ht="25.5" x14ac:dyDescent="0.2">
      <c r="A52" s="49">
        <v>1</v>
      </c>
      <c r="B52" s="74" t="s">
        <v>95</v>
      </c>
      <c r="C52" s="38" t="s">
        <v>14</v>
      </c>
      <c r="D52" s="34">
        <v>1</v>
      </c>
      <c r="E52" s="35">
        <v>1750000</v>
      </c>
      <c r="F52" s="79">
        <f t="shared" ref="F52:F55" si="8">E52*D52</f>
        <v>1750000</v>
      </c>
      <c r="G52" s="34"/>
    </row>
    <row r="53" spans="1:10" s="3" customFormat="1" ht="25.5" x14ac:dyDescent="0.2">
      <c r="A53" s="49">
        <v>2</v>
      </c>
      <c r="B53" s="74" t="s">
        <v>97</v>
      </c>
      <c r="C53" s="38" t="s">
        <v>14</v>
      </c>
      <c r="D53" s="34">
        <v>1</v>
      </c>
      <c r="E53" s="35">
        <v>2500000</v>
      </c>
      <c r="F53" s="79">
        <f t="shared" si="8"/>
        <v>2500000</v>
      </c>
      <c r="G53" s="34"/>
    </row>
    <row r="54" spans="1:10" s="3" customFormat="1" ht="25.5" x14ac:dyDescent="0.2">
      <c r="A54" s="49">
        <v>3</v>
      </c>
      <c r="B54" s="74" t="s">
        <v>98</v>
      </c>
      <c r="C54" s="38" t="s">
        <v>14</v>
      </c>
      <c r="D54" s="34">
        <v>1</v>
      </c>
      <c r="E54" s="35">
        <v>450000</v>
      </c>
      <c r="F54" s="79">
        <f t="shared" si="8"/>
        <v>450000</v>
      </c>
      <c r="G54" s="34"/>
    </row>
    <row r="55" spans="1:10" s="3" customFormat="1" x14ac:dyDescent="0.2">
      <c r="A55" s="49">
        <v>4</v>
      </c>
      <c r="B55" s="53" t="s">
        <v>96</v>
      </c>
      <c r="C55" s="38" t="s">
        <v>14</v>
      </c>
      <c r="D55" s="34">
        <v>1</v>
      </c>
      <c r="E55" s="35">
        <v>650000</v>
      </c>
      <c r="F55" s="79">
        <f t="shared" si="8"/>
        <v>650000</v>
      </c>
      <c r="G55" s="34"/>
    </row>
    <row r="56" spans="1:10" x14ac:dyDescent="0.2">
      <c r="A56" s="32"/>
      <c r="B56" s="26" t="s">
        <v>51</v>
      </c>
      <c r="C56" s="21"/>
      <c r="D56" s="34"/>
      <c r="E56" s="35"/>
      <c r="F56" s="43">
        <f>SUM(F52:F55)</f>
        <v>5350000</v>
      </c>
      <c r="G56" s="34"/>
    </row>
    <row r="57" spans="1:10" x14ac:dyDescent="0.2">
      <c r="A57" s="37"/>
      <c r="B57" s="33"/>
      <c r="C57" s="21"/>
      <c r="D57" s="34"/>
      <c r="E57" s="35"/>
      <c r="F57" s="36"/>
      <c r="G57" s="34"/>
    </row>
    <row r="58" spans="1:10" x14ac:dyDescent="0.2">
      <c r="A58" s="30" t="s">
        <v>11</v>
      </c>
      <c r="B58" s="45" t="s">
        <v>41</v>
      </c>
      <c r="C58" s="21"/>
      <c r="D58" s="34"/>
      <c r="E58" s="35"/>
      <c r="F58" s="36"/>
      <c r="G58" s="34"/>
    </row>
    <row r="59" spans="1:10" x14ac:dyDescent="0.2">
      <c r="A59" s="32">
        <v>1</v>
      </c>
      <c r="B59" s="42" t="s">
        <v>58</v>
      </c>
      <c r="C59" s="21" t="s">
        <v>3</v>
      </c>
      <c r="D59" s="34">
        <v>95.4</v>
      </c>
      <c r="E59" s="35">
        <v>105000</v>
      </c>
      <c r="F59" s="79">
        <f t="shared" ref="F59:F65" si="9">E59*D59</f>
        <v>10017000</v>
      </c>
      <c r="G59" s="34"/>
      <c r="J59" s="34"/>
    </row>
    <row r="60" spans="1:10" x14ac:dyDescent="0.2">
      <c r="A60" s="32">
        <v>2</v>
      </c>
      <c r="B60" s="42" t="s">
        <v>99</v>
      </c>
      <c r="C60" s="21" t="s">
        <v>3</v>
      </c>
      <c r="D60" s="34">
        <v>95.4</v>
      </c>
      <c r="E60" s="35">
        <v>75000</v>
      </c>
      <c r="F60" s="79">
        <f t="shared" si="9"/>
        <v>7155000</v>
      </c>
      <c r="G60" s="34"/>
    </row>
    <row r="61" spans="1:10" x14ac:dyDescent="0.2">
      <c r="A61" s="32">
        <v>3</v>
      </c>
      <c r="B61" s="42" t="s">
        <v>100</v>
      </c>
      <c r="C61" s="21" t="s">
        <v>23</v>
      </c>
      <c r="D61" s="34">
        <v>22.92</v>
      </c>
      <c r="E61" s="35">
        <v>45000</v>
      </c>
      <c r="F61" s="79">
        <f t="shared" si="9"/>
        <v>1031400.0000000001</v>
      </c>
      <c r="G61" s="34"/>
    </row>
    <row r="62" spans="1:10" x14ac:dyDescent="0.2">
      <c r="A62" s="32">
        <v>4</v>
      </c>
      <c r="B62" s="42" t="s">
        <v>101</v>
      </c>
      <c r="C62" s="21" t="s">
        <v>25</v>
      </c>
      <c r="D62" s="34">
        <v>4</v>
      </c>
      <c r="E62" s="35">
        <v>25000</v>
      </c>
      <c r="F62" s="79">
        <f t="shared" si="9"/>
        <v>100000</v>
      </c>
      <c r="G62" s="34"/>
    </row>
    <row r="63" spans="1:10" x14ac:dyDescent="0.2">
      <c r="A63" s="46">
        <v>5</v>
      </c>
      <c r="B63" s="22" t="s">
        <v>102</v>
      </c>
      <c r="C63" s="21" t="s">
        <v>25</v>
      </c>
      <c r="D63" s="34">
        <v>2</v>
      </c>
      <c r="E63" s="35">
        <v>35000</v>
      </c>
      <c r="F63" s="79">
        <f t="shared" si="9"/>
        <v>70000</v>
      </c>
      <c r="G63" s="34"/>
    </row>
    <row r="64" spans="1:10" x14ac:dyDescent="0.2">
      <c r="A64" s="32">
        <v>6</v>
      </c>
      <c r="B64" s="42" t="s">
        <v>103</v>
      </c>
      <c r="C64" s="21" t="s">
        <v>23</v>
      </c>
      <c r="D64" s="34">
        <v>35.44</v>
      </c>
      <c r="E64" s="35">
        <v>35000</v>
      </c>
      <c r="F64" s="79">
        <f t="shared" si="9"/>
        <v>1240400</v>
      </c>
      <c r="G64" s="34"/>
    </row>
    <row r="65" spans="1:7" x14ac:dyDescent="0.2">
      <c r="A65" s="32">
        <v>7</v>
      </c>
      <c r="B65" s="42" t="s">
        <v>83</v>
      </c>
      <c r="C65" s="21" t="s">
        <v>3</v>
      </c>
      <c r="D65" s="34">
        <v>18.47</v>
      </c>
      <c r="E65" s="35">
        <v>100000</v>
      </c>
      <c r="F65" s="79">
        <f t="shared" si="9"/>
        <v>1847000</v>
      </c>
      <c r="G65" s="34"/>
    </row>
    <row r="66" spans="1:7" s="66" customFormat="1" x14ac:dyDescent="0.2">
      <c r="A66" s="37"/>
      <c r="B66" s="26" t="s">
        <v>52</v>
      </c>
      <c r="C66" s="21"/>
      <c r="D66" s="34"/>
      <c r="E66" s="35"/>
      <c r="F66" s="43">
        <f>SUM(F59:F65)</f>
        <v>21460800</v>
      </c>
      <c r="G66" s="34"/>
    </row>
    <row r="67" spans="1:7" x14ac:dyDescent="0.2">
      <c r="A67" s="37"/>
      <c r="B67" s="33"/>
      <c r="C67" s="21"/>
      <c r="D67" s="34"/>
      <c r="E67" s="35"/>
      <c r="F67" s="36"/>
      <c r="G67" s="34"/>
    </row>
    <row r="68" spans="1:7" x14ac:dyDescent="0.2">
      <c r="A68" s="44" t="s">
        <v>42</v>
      </c>
      <c r="B68" s="45" t="s">
        <v>43</v>
      </c>
      <c r="C68" s="21"/>
      <c r="D68" s="34"/>
      <c r="E68" s="35"/>
      <c r="F68" s="36"/>
      <c r="G68" s="34"/>
    </row>
    <row r="69" spans="1:7" x14ac:dyDescent="0.2">
      <c r="A69" s="32">
        <v>1</v>
      </c>
      <c r="B69" s="33" t="s">
        <v>67</v>
      </c>
      <c r="C69" s="21" t="s">
        <v>3</v>
      </c>
      <c r="D69" s="34">
        <v>57.04</v>
      </c>
      <c r="E69" s="35">
        <v>68000</v>
      </c>
      <c r="F69" s="79">
        <f t="shared" ref="F69:F70" si="10">E69*D69</f>
        <v>3878720</v>
      </c>
      <c r="G69" s="34"/>
    </row>
    <row r="70" spans="1:7" x14ac:dyDescent="0.2">
      <c r="A70" s="32">
        <v>2</v>
      </c>
      <c r="B70" s="33" t="s">
        <v>18</v>
      </c>
      <c r="C70" s="21" t="s">
        <v>23</v>
      </c>
      <c r="D70" s="34">
        <v>50.76</v>
      </c>
      <c r="E70" s="35">
        <v>17000</v>
      </c>
      <c r="F70" s="79">
        <f t="shared" si="10"/>
        <v>862920</v>
      </c>
      <c r="G70" s="34"/>
    </row>
    <row r="71" spans="1:7" x14ac:dyDescent="0.2">
      <c r="A71" s="32"/>
      <c r="B71" s="26" t="s">
        <v>53</v>
      </c>
      <c r="C71" s="21"/>
      <c r="D71" s="34"/>
      <c r="E71" s="35"/>
      <c r="F71" s="43">
        <f>SUM(F69:F70)</f>
        <v>4741640</v>
      </c>
      <c r="G71" s="34"/>
    </row>
    <row r="72" spans="1:7" x14ac:dyDescent="0.2">
      <c r="A72" s="32"/>
      <c r="B72" s="33"/>
      <c r="C72" s="21"/>
      <c r="D72" s="34"/>
      <c r="E72" s="35"/>
      <c r="F72" s="36"/>
      <c r="G72" s="34"/>
    </row>
    <row r="73" spans="1:7" x14ac:dyDescent="0.2">
      <c r="A73" s="44" t="s">
        <v>44</v>
      </c>
      <c r="B73" s="45" t="s">
        <v>33</v>
      </c>
      <c r="C73" s="21"/>
      <c r="D73" s="34"/>
      <c r="E73" s="35"/>
      <c r="F73" s="36"/>
      <c r="G73" s="34"/>
    </row>
    <row r="74" spans="1:7" x14ac:dyDescent="0.2">
      <c r="A74" s="32">
        <v>1</v>
      </c>
      <c r="B74" s="33" t="s">
        <v>68</v>
      </c>
      <c r="C74" s="21" t="s">
        <v>25</v>
      </c>
      <c r="D74" s="34">
        <v>1</v>
      </c>
      <c r="E74" s="35">
        <v>450000</v>
      </c>
      <c r="F74" s="79">
        <f t="shared" ref="F74:F81" si="11">E74*D74</f>
        <v>450000</v>
      </c>
      <c r="G74" s="34"/>
    </row>
    <row r="75" spans="1:7" x14ac:dyDescent="0.2">
      <c r="A75" s="32">
        <v>2</v>
      </c>
      <c r="B75" s="33" t="s">
        <v>69</v>
      </c>
      <c r="C75" s="21" t="s">
        <v>25</v>
      </c>
      <c r="D75" s="34">
        <v>2</v>
      </c>
      <c r="E75" s="35">
        <v>50000</v>
      </c>
      <c r="F75" s="79">
        <f t="shared" si="11"/>
        <v>100000</v>
      </c>
      <c r="G75" s="34"/>
    </row>
    <row r="76" spans="1:7" x14ac:dyDescent="0.2">
      <c r="A76" s="32">
        <v>3</v>
      </c>
      <c r="B76" s="33" t="s">
        <v>70</v>
      </c>
      <c r="C76" s="21" t="s">
        <v>25</v>
      </c>
      <c r="D76" s="34">
        <v>1</v>
      </c>
      <c r="E76" s="35">
        <v>45000</v>
      </c>
      <c r="F76" s="79">
        <f t="shared" si="11"/>
        <v>45000</v>
      </c>
      <c r="G76" s="34"/>
    </row>
    <row r="77" spans="1:7" x14ac:dyDescent="0.2">
      <c r="A77" s="32">
        <v>4</v>
      </c>
      <c r="B77" s="33" t="s">
        <v>71</v>
      </c>
      <c r="C77" s="21" t="s">
        <v>14</v>
      </c>
      <c r="D77" s="34">
        <v>1</v>
      </c>
      <c r="E77" s="35">
        <v>2250000</v>
      </c>
      <c r="F77" s="79">
        <f t="shared" si="11"/>
        <v>2250000</v>
      </c>
      <c r="G77" s="34"/>
    </row>
    <row r="78" spans="1:7" x14ac:dyDescent="0.2">
      <c r="A78" s="32">
        <v>5</v>
      </c>
      <c r="B78" s="22" t="s">
        <v>108</v>
      </c>
      <c r="C78" s="21" t="s">
        <v>23</v>
      </c>
      <c r="D78" s="34">
        <v>12</v>
      </c>
      <c r="E78" s="35">
        <v>30000</v>
      </c>
      <c r="F78" s="79">
        <f t="shared" si="11"/>
        <v>360000</v>
      </c>
      <c r="G78" s="34"/>
    </row>
    <row r="79" spans="1:7" x14ac:dyDescent="0.2">
      <c r="A79" s="32">
        <v>6</v>
      </c>
      <c r="B79" s="22" t="s">
        <v>19</v>
      </c>
      <c r="C79" s="21" t="s">
        <v>23</v>
      </c>
      <c r="D79" s="34">
        <v>15</v>
      </c>
      <c r="E79" s="35">
        <v>43000</v>
      </c>
      <c r="F79" s="79">
        <f t="shared" si="11"/>
        <v>645000</v>
      </c>
      <c r="G79" s="34"/>
    </row>
    <row r="80" spans="1:7" x14ac:dyDescent="0.2">
      <c r="A80" s="32">
        <v>7</v>
      </c>
      <c r="B80" s="22" t="s">
        <v>105</v>
      </c>
      <c r="C80" s="21" t="s">
        <v>23</v>
      </c>
      <c r="D80" s="34">
        <v>3</v>
      </c>
      <c r="E80" s="35">
        <v>48000</v>
      </c>
      <c r="F80" s="79">
        <f t="shared" si="11"/>
        <v>144000</v>
      </c>
      <c r="G80" s="34"/>
    </row>
    <row r="81" spans="1:7" x14ac:dyDescent="0.2">
      <c r="A81" s="32">
        <v>8</v>
      </c>
      <c r="B81" s="22" t="s">
        <v>106</v>
      </c>
      <c r="C81" s="21" t="s">
        <v>104</v>
      </c>
      <c r="D81" s="34">
        <v>1</v>
      </c>
      <c r="E81" s="35">
        <v>150000</v>
      </c>
      <c r="F81" s="79">
        <f t="shared" si="11"/>
        <v>150000</v>
      </c>
      <c r="G81" s="34"/>
    </row>
    <row r="82" spans="1:7" x14ac:dyDescent="0.2">
      <c r="A82" s="32"/>
      <c r="B82" s="26" t="s">
        <v>54</v>
      </c>
      <c r="C82" s="21"/>
      <c r="D82" s="34"/>
      <c r="E82" s="35"/>
      <c r="F82" s="43">
        <f>SUM(F74:F81)</f>
        <v>4144000</v>
      </c>
      <c r="G82" s="34"/>
    </row>
    <row r="83" spans="1:7" x14ac:dyDescent="0.2">
      <c r="A83" s="32"/>
      <c r="B83" s="33"/>
      <c r="C83" s="21"/>
      <c r="D83" s="34"/>
      <c r="E83" s="35"/>
      <c r="F83" s="36"/>
      <c r="G83" s="34"/>
    </row>
    <row r="84" spans="1:7" x14ac:dyDescent="0.2">
      <c r="A84" s="44" t="s">
        <v>45</v>
      </c>
      <c r="B84" s="45" t="s">
        <v>28</v>
      </c>
      <c r="C84" s="21"/>
      <c r="D84" s="34"/>
      <c r="E84" s="35"/>
      <c r="F84" s="36"/>
      <c r="G84" s="34"/>
    </row>
    <row r="85" spans="1:7" x14ac:dyDescent="0.2">
      <c r="A85" s="32">
        <v>1</v>
      </c>
      <c r="B85" s="33" t="s">
        <v>107</v>
      </c>
      <c r="C85" s="21" t="s">
        <v>3</v>
      </c>
      <c r="D85" s="34">
        <v>174.96</v>
      </c>
      <c r="E85" s="35">
        <v>23000</v>
      </c>
      <c r="F85" s="79">
        <f t="shared" ref="F85:F87" si="12">E85*D85</f>
        <v>4024080</v>
      </c>
      <c r="G85" s="34"/>
    </row>
    <row r="86" spans="1:7" s="3" customFormat="1" x14ac:dyDescent="0.2">
      <c r="A86" s="32">
        <v>2</v>
      </c>
      <c r="B86" s="33" t="s">
        <v>59</v>
      </c>
      <c r="C86" s="21" t="s">
        <v>3</v>
      </c>
      <c r="D86" s="34">
        <v>57.04</v>
      </c>
      <c r="E86" s="35">
        <v>18000</v>
      </c>
      <c r="F86" s="79">
        <f t="shared" si="12"/>
        <v>1026720</v>
      </c>
      <c r="G86" s="34"/>
    </row>
    <row r="87" spans="1:7" x14ac:dyDescent="0.2">
      <c r="A87" s="32">
        <v>3</v>
      </c>
      <c r="B87" s="33" t="s">
        <v>35</v>
      </c>
      <c r="C87" s="21" t="s">
        <v>23</v>
      </c>
      <c r="D87" s="34">
        <v>35.44</v>
      </c>
      <c r="E87" s="35">
        <v>7000</v>
      </c>
      <c r="F87" s="79">
        <f t="shared" si="12"/>
        <v>248079.99999999997</v>
      </c>
      <c r="G87" s="34"/>
    </row>
    <row r="88" spans="1:7" x14ac:dyDescent="0.2">
      <c r="A88" s="37"/>
      <c r="B88" s="47" t="s">
        <v>55</v>
      </c>
      <c r="C88" s="21"/>
      <c r="D88" s="34"/>
      <c r="E88" s="35"/>
      <c r="F88" s="43">
        <f>SUM(F85:F87)</f>
        <v>5298880</v>
      </c>
      <c r="G88" s="34"/>
    </row>
    <row r="89" spans="1:7" x14ac:dyDescent="0.2">
      <c r="A89" s="48"/>
      <c r="B89" s="31"/>
      <c r="C89" s="21"/>
      <c r="D89" s="34"/>
      <c r="E89" s="35"/>
      <c r="F89" s="36"/>
      <c r="G89" s="34"/>
    </row>
    <row r="90" spans="1:7" x14ac:dyDescent="0.2">
      <c r="A90" s="44" t="s">
        <v>46</v>
      </c>
      <c r="B90" s="45" t="s">
        <v>29</v>
      </c>
      <c r="C90" s="38"/>
      <c r="D90" s="34"/>
      <c r="E90" s="35"/>
      <c r="F90" s="36"/>
      <c r="G90" s="34"/>
    </row>
    <row r="91" spans="1:7" x14ac:dyDescent="0.2">
      <c r="A91" s="49">
        <v>1</v>
      </c>
      <c r="B91" s="50" t="s">
        <v>30</v>
      </c>
      <c r="C91" s="21" t="s">
        <v>32</v>
      </c>
      <c r="D91" s="34">
        <v>6</v>
      </c>
      <c r="E91" s="35">
        <v>225000</v>
      </c>
      <c r="F91" s="79">
        <f t="shared" ref="F91:F95" si="13">E91*D91</f>
        <v>1350000</v>
      </c>
      <c r="G91" s="34"/>
    </row>
    <row r="92" spans="1:7" x14ac:dyDescent="0.2">
      <c r="A92" s="32">
        <v>2</v>
      </c>
      <c r="B92" s="33" t="s">
        <v>78</v>
      </c>
      <c r="C92" s="21" t="s">
        <v>32</v>
      </c>
      <c r="D92" s="34">
        <v>2</v>
      </c>
      <c r="E92" s="35">
        <v>225000</v>
      </c>
      <c r="F92" s="79">
        <f t="shared" si="13"/>
        <v>450000</v>
      </c>
      <c r="G92" s="34"/>
    </row>
    <row r="93" spans="1:7" x14ac:dyDescent="0.2">
      <c r="A93" s="49">
        <v>3</v>
      </c>
      <c r="B93" s="50" t="s">
        <v>79</v>
      </c>
      <c r="C93" s="21" t="s">
        <v>32</v>
      </c>
      <c r="D93" s="34">
        <v>1</v>
      </c>
      <c r="E93" s="35">
        <v>38000</v>
      </c>
      <c r="F93" s="79">
        <f t="shared" si="13"/>
        <v>38000</v>
      </c>
      <c r="G93" s="34"/>
    </row>
    <row r="94" spans="1:7" x14ac:dyDescent="0.2">
      <c r="A94" s="32">
        <v>4</v>
      </c>
      <c r="B94" s="33" t="s">
        <v>80</v>
      </c>
      <c r="C94" s="21" t="s">
        <v>32</v>
      </c>
      <c r="D94" s="34">
        <v>2</v>
      </c>
      <c r="E94" s="35">
        <v>35000</v>
      </c>
      <c r="F94" s="79">
        <f t="shared" si="13"/>
        <v>70000</v>
      </c>
      <c r="G94" s="34"/>
    </row>
    <row r="95" spans="1:7" x14ac:dyDescent="0.2">
      <c r="A95" s="32">
        <v>5</v>
      </c>
      <c r="B95" s="22" t="s">
        <v>31</v>
      </c>
      <c r="C95" s="21" t="s">
        <v>15</v>
      </c>
      <c r="D95" s="34">
        <v>1</v>
      </c>
      <c r="E95" s="35">
        <v>450000</v>
      </c>
      <c r="F95" s="79">
        <f t="shared" si="13"/>
        <v>450000</v>
      </c>
      <c r="G95" s="34"/>
    </row>
    <row r="96" spans="1:7" x14ac:dyDescent="0.2">
      <c r="A96" s="37"/>
      <c r="B96" s="47" t="s">
        <v>56</v>
      </c>
      <c r="C96" s="21"/>
      <c r="D96" s="34"/>
      <c r="E96" s="35"/>
      <c r="F96" s="43">
        <f>SUM(F91:F95)</f>
        <v>2358000</v>
      </c>
      <c r="G96" s="34"/>
    </row>
    <row r="97" spans="1:7" x14ac:dyDescent="0.2">
      <c r="A97" s="37"/>
      <c r="B97" s="47"/>
      <c r="C97" s="21"/>
      <c r="D97" s="34"/>
      <c r="E97" s="51"/>
      <c r="F97" s="52"/>
      <c r="G97" s="34"/>
    </row>
    <row r="98" spans="1:7" x14ac:dyDescent="0.2">
      <c r="A98" s="37"/>
      <c r="B98" s="47"/>
      <c r="C98" s="21"/>
      <c r="D98" s="34"/>
      <c r="E98" s="51"/>
      <c r="F98" s="52"/>
    </row>
    <row r="99" spans="1:7" x14ac:dyDescent="0.2">
      <c r="A99" s="37"/>
      <c r="B99" s="33"/>
      <c r="C99" s="21"/>
      <c r="D99" s="34"/>
      <c r="E99" s="51"/>
      <c r="F99" s="36"/>
    </row>
    <row r="100" spans="1:7" x14ac:dyDescent="0.2">
      <c r="A100" s="54"/>
      <c r="B100" s="55"/>
      <c r="C100" s="56"/>
      <c r="D100" s="57"/>
      <c r="E100" s="58" t="s">
        <v>36</v>
      </c>
      <c r="F100" s="59">
        <f>SUM(F96,F88,F82,F71,F66,F56,F49,F41,F28,F22,F13)</f>
        <v>105683455.29411764</v>
      </c>
      <c r="G100" s="75"/>
    </row>
    <row r="101" spans="1:7" x14ac:dyDescent="0.2">
      <c r="A101" s="60"/>
      <c r="B101" s="61"/>
      <c r="C101" s="62"/>
      <c r="D101" s="63"/>
      <c r="E101" s="64" t="s">
        <v>61</v>
      </c>
      <c r="F101" s="65">
        <f>F100*0.1</f>
        <v>10568345.529411765</v>
      </c>
    </row>
    <row r="102" spans="1:7" x14ac:dyDescent="0.2">
      <c r="A102" s="60"/>
      <c r="B102" s="61"/>
      <c r="C102" s="66"/>
      <c r="D102" s="67"/>
      <c r="E102" s="64" t="s">
        <v>47</v>
      </c>
      <c r="F102" s="65">
        <f>SUM(F100:F101)</f>
        <v>116251800.82352941</v>
      </c>
    </row>
    <row r="103" spans="1:7" x14ac:dyDescent="0.2">
      <c r="A103" s="60"/>
      <c r="B103" s="61"/>
      <c r="C103" s="66"/>
      <c r="D103" s="67"/>
      <c r="E103" s="64" t="s">
        <v>63</v>
      </c>
      <c r="F103" s="65">
        <f>FLOOR(F102,1000)</f>
        <v>116251000</v>
      </c>
    </row>
    <row r="104" spans="1:7" x14ac:dyDescent="0.2">
      <c r="A104" s="60"/>
      <c r="B104" s="61"/>
      <c r="C104" s="66"/>
      <c r="D104" s="67"/>
      <c r="E104" s="64" t="s">
        <v>64</v>
      </c>
      <c r="F104" s="65">
        <f>F103*0.1</f>
        <v>11625100</v>
      </c>
    </row>
    <row r="105" spans="1:7" s="3" customFormat="1" ht="13.5" thickBot="1" x14ac:dyDescent="0.25">
      <c r="A105" s="68"/>
      <c r="B105" s="69"/>
      <c r="C105" s="70"/>
      <c r="D105" s="71"/>
      <c r="E105" s="72" t="s">
        <v>62</v>
      </c>
      <c r="F105" s="73">
        <f>SUM(F103:F104)</f>
        <v>127876100</v>
      </c>
    </row>
    <row r="106" spans="1:7" ht="13.5" thickTop="1" x14ac:dyDescent="0.2"/>
    <row r="112" spans="1:7" x14ac:dyDescent="0.2">
      <c r="F112" s="4"/>
    </row>
  </sheetData>
  <printOptions horizontalCentered="1"/>
  <pageMargins left="0.45" right="0.45" top="0.25" bottom="0.5" header="0.3" footer="0.3"/>
  <pageSetup paperSize="9" scale="77" fitToHeight="0" orientation="portrait" horizontalDpi="4294967293" r:id="rId1"/>
  <rowBreaks count="1" manualBreakCount="1">
    <brk id="57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OE R.1</vt:lpstr>
      <vt:lpstr>Chart11</vt:lpstr>
      <vt:lpstr>Chart10</vt:lpstr>
      <vt:lpstr>Chart9</vt:lpstr>
      <vt:lpstr>Chart8</vt:lpstr>
      <vt:lpstr>Chart7</vt:lpstr>
      <vt:lpstr>Chart6</vt:lpstr>
      <vt:lpstr>Chart5</vt:lpstr>
      <vt:lpstr>Chart4</vt:lpstr>
      <vt:lpstr>Chart3</vt:lpstr>
      <vt:lpstr>Chart2</vt:lpstr>
      <vt:lpstr>Chart1</vt:lpstr>
      <vt:lpstr>'OE R.1'!Print_Area</vt:lpstr>
      <vt:lpstr>'OE R.1'!Print_Titles</vt:lpstr>
    </vt:vector>
  </TitlesOfParts>
  <Company>CITRA INDAH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TIKA</dc:creator>
  <cp:lastModifiedBy>Windows User</cp:lastModifiedBy>
  <cp:lastPrinted>2020-03-04T03:58:10Z</cp:lastPrinted>
  <dcterms:created xsi:type="dcterms:W3CDTF">2000-08-15T20:54:07Z</dcterms:created>
  <dcterms:modified xsi:type="dcterms:W3CDTF">2020-04-02T06:54:04Z</dcterms:modified>
</cp:coreProperties>
</file>