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ru\Tender\Landscape\TENDER TAMAN TERBARU 2020\PENANAMAN POHON ARECA,NEW LIVISTONA,NEW ATTALEYA\"/>
    </mc:Choice>
  </mc:AlternateContent>
  <bookViews>
    <workbookView xWindow="0" yWindow="0" windowWidth="20475" windowHeight="8430"/>
  </bookViews>
  <sheets>
    <sheet name="ARECA REV" sheetId="10" r:id="rId1"/>
    <sheet name="NEW LIVISTONA REV" sheetId="12" r:id="rId2"/>
  </sheets>
  <calcPr calcId="152511"/>
</workbook>
</file>

<file path=xl/calcChain.xml><?xml version="1.0" encoding="utf-8"?>
<calcChain xmlns="http://schemas.openxmlformats.org/spreadsheetml/2006/main">
  <c r="H31" i="10" l="1"/>
  <c r="H23" i="12"/>
  <c r="I17" i="12" l="1"/>
  <c r="I18" i="12"/>
  <c r="I19" i="12"/>
  <c r="I16" i="12"/>
  <c r="I20" i="12" l="1"/>
  <c r="I31" i="10"/>
  <c r="I26" i="10"/>
  <c r="I27" i="10" s="1"/>
  <c r="I18" i="10"/>
  <c r="I19" i="10"/>
  <c r="I20" i="10"/>
  <c r="I21" i="10"/>
  <c r="I22" i="10"/>
  <c r="I17" i="10"/>
  <c r="I10" i="10"/>
  <c r="I11" i="10"/>
  <c r="I12" i="10"/>
  <c r="I9" i="10"/>
  <c r="F20" i="12"/>
  <c r="D10" i="12" s="1"/>
  <c r="I10" i="12" s="1"/>
  <c r="D27" i="10"/>
  <c r="F31" i="10" s="1"/>
  <c r="F23" i="10"/>
  <c r="D12" i="10"/>
  <c r="D11" i="10"/>
  <c r="D10" i="10"/>
  <c r="F23" i="12" l="1"/>
  <c r="I23" i="12" s="1"/>
  <c r="I25" i="12" s="1"/>
  <c r="D11" i="12"/>
  <c r="I11" i="12" s="1"/>
  <c r="D9" i="12"/>
  <c r="I9" i="12" s="1"/>
  <c r="I12" i="12" s="1"/>
  <c r="I23" i="10"/>
  <c r="I13" i="10"/>
  <c r="I28" i="10"/>
  <c r="I33" i="10"/>
  <c r="I27" i="12" l="1"/>
  <c r="I28" i="12" s="1"/>
  <c r="I29" i="12" s="1"/>
  <c r="I30" i="12" s="1"/>
  <c r="I35" i="10"/>
  <c r="I36" i="10" s="1"/>
  <c r="I37" i="10" l="1"/>
  <c r="I38" i="10" s="1"/>
</calcChain>
</file>

<file path=xl/sharedStrings.xml><?xml version="1.0" encoding="utf-8"?>
<sst xmlns="http://schemas.openxmlformats.org/spreadsheetml/2006/main" count="115" uniqueCount="57">
  <si>
    <t>Akasia Pink</t>
  </si>
  <si>
    <t xml:space="preserve">Flamboyan Kuning </t>
  </si>
  <si>
    <t>Sapu Tangan</t>
  </si>
  <si>
    <t>Tabebuia Kuning</t>
  </si>
  <si>
    <t>Pinus</t>
  </si>
  <si>
    <t>Bungur</t>
  </si>
  <si>
    <t>Palem Pinang</t>
  </si>
  <si>
    <t>Total</t>
  </si>
  <si>
    <t xml:space="preserve">PT.  PANASIA GRIYA MEKARASRI </t>
  </si>
  <si>
    <t>Perumahan Citra Land  Cibubur</t>
  </si>
  <si>
    <t>PEK. SOFTSCAPE ARECA</t>
  </si>
  <si>
    <t>No</t>
  </si>
  <si>
    <t>JENIS PEKERJAAN</t>
  </si>
  <si>
    <t>SPESIFIKASI</t>
  </si>
  <si>
    <t>LUAS AREA</t>
  </si>
  <si>
    <t>UNIT</t>
  </si>
  <si>
    <t>VOL/Plb</t>
  </si>
  <si>
    <t>HARGA SAT.</t>
  </si>
  <si>
    <t>JUMLAH</t>
  </si>
  <si>
    <t>I</t>
  </si>
  <si>
    <t>PEKERJAAN PERSIAPAN</t>
  </si>
  <si>
    <t>Pembuatan lubang tanam</t>
  </si>
  <si>
    <t>1X1 m</t>
  </si>
  <si>
    <t>m2</t>
  </si>
  <si>
    <t>Pengolahan Lahan, Langsir (lereng,kavling,dan berm)</t>
  </si>
  <si>
    <t>Pupuk Kandang (Pohon)</t>
  </si>
  <si>
    <t>krg</t>
  </si>
  <si>
    <t xml:space="preserve">Steger Warna Hijau </t>
  </si>
  <si>
    <t>set</t>
  </si>
  <si>
    <t>Sub. Total</t>
  </si>
  <si>
    <t>II</t>
  </si>
  <si>
    <t>PEKERJAAN PENANAMAN</t>
  </si>
  <si>
    <t>A</t>
  </si>
  <si>
    <t>TREES</t>
  </si>
  <si>
    <t>h = 3-4m, d. batang = 6-8cm</t>
  </si>
  <si>
    <t>bh</t>
  </si>
  <si>
    <t>h = 3-4m, d. batang = 3-4 cm</t>
  </si>
  <si>
    <t>h = 2-3m, d. batang = 6-8 cm</t>
  </si>
  <si>
    <t>h = 3-4m, d. batang = 15-20cm</t>
  </si>
  <si>
    <t>B</t>
  </si>
  <si>
    <t>SHRUBS</t>
  </si>
  <si>
    <t>Rumput Gajah Biasa (lereng,kavling,dan berm)</t>
  </si>
  <si>
    <t>80% kerapatan</t>
  </si>
  <si>
    <t>Total SHRUBS</t>
  </si>
  <si>
    <t>III</t>
  </si>
  <si>
    <t>PEKERJAAN PERAWATAN</t>
  </si>
  <si>
    <t>Pemupukan, Penyiraman, Pemangkasan</t>
  </si>
  <si>
    <t>6  Bulan</t>
  </si>
  <si>
    <t>Penyulaman Tanaman yang Mati</t>
  </si>
  <si>
    <t>Total PERAWATAN</t>
  </si>
  <si>
    <t>PEK. SOFTSCAPE NEW LIVISTONA</t>
  </si>
  <si>
    <t>h = 3-4m, d. batang = 6-8 cm</t>
  </si>
  <si>
    <t>Total TREES</t>
  </si>
  <si>
    <t>Sub Total</t>
  </si>
  <si>
    <t>PPN 10%</t>
  </si>
  <si>
    <t>Pembulatan</t>
  </si>
  <si>
    <t>titik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</si>
</sst>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_);_(* \(#,##0.00\);_(* &quot;-&quot;_);_(@_)"/>
    <numFmt numFmtId="166" formatCode="_(* #,##0_);_(* \(#,##0\);_(* &quot;-&quot;??_);_(@_)"/>
  </numFmts>
  <fonts count="13">
    <font>
      <sz val="11"/>
      <color theme="1"/>
      <name val="Times New Roman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Calibri"/>
      <scheme val="minor"/>
    </font>
    <font>
      <sz val="11"/>
      <color theme="1"/>
      <name val="Calibri"/>
      <charset val="1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41" fontId="8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 applyFont="1" applyFill="1" applyAlignment="1"/>
    <xf numFmtId="41" fontId="2" fillId="0" borderId="0" xfId="2" applyFont="1" applyFill="1" applyAlignment="1"/>
    <xf numFmtId="0" fontId="1" fillId="0" borderId="7" xfId="1" applyFont="1" applyFill="1" applyBorder="1" applyAlignment="1"/>
    <xf numFmtId="0" fontId="1" fillId="0" borderId="8" xfId="1" applyFont="1" applyFill="1" applyBorder="1" applyAlignment="1"/>
    <xf numFmtId="41" fontId="1" fillId="0" borderId="8" xfId="2" applyFont="1" applyFill="1" applyBorder="1"/>
    <xf numFmtId="41" fontId="1" fillId="0" borderId="2" xfId="2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1" fillId="0" borderId="10" xfId="1" applyFont="1" applyFill="1" applyBorder="1" applyAlignment="1"/>
    <xf numFmtId="41" fontId="1" fillId="0" borderId="10" xfId="2" applyFont="1" applyFill="1" applyBorder="1"/>
    <xf numFmtId="0" fontId="1" fillId="0" borderId="9" xfId="1" applyFont="1" applyFill="1" applyBorder="1" applyAlignment="1"/>
    <xf numFmtId="41" fontId="1" fillId="0" borderId="10" xfId="2" applyFont="1" applyFill="1" applyBorder="1" applyAlignment="1">
      <alignment horizontal="center"/>
    </xf>
    <xf numFmtId="166" fontId="1" fillId="0" borderId="10" xfId="2" applyNumberFormat="1" applyFont="1" applyFill="1" applyBorder="1"/>
    <xf numFmtId="0" fontId="4" fillId="0" borderId="10" xfId="1" applyFont="1" applyFill="1" applyBorder="1" applyAlignment="1">
      <alignment horizontal="right"/>
    </xf>
    <xf numFmtId="0" fontId="5" fillId="0" borderId="10" xfId="1" applyFont="1" applyFill="1" applyBorder="1" applyAlignment="1"/>
    <xf numFmtId="0" fontId="2" fillId="0" borderId="9" xfId="1" applyFont="1" applyFill="1" applyBorder="1" applyAlignment="1">
      <alignment horizontal="right"/>
    </xf>
    <xf numFmtId="165" fontId="1" fillId="0" borderId="10" xfId="2" applyNumberFormat="1" applyFont="1" applyFill="1" applyBorder="1"/>
    <xf numFmtId="41" fontId="1" fillId="0" borderId="10" xfId="2" applyNumberFormat="1" applyFont="1" applyFill="1" applyBorder="1" applyAlignment="1">
      <alignment horizontal="center"/>
    </xf>
    <xf numFmtId="165" fontId="6" fillId="0" borderId="10" xfId="2" applyNumberFormat="1" applyFont="1" applyFill="1" applyBorder="1"/>
    <xf numFmtId="0" fontId="1" fillId="0" borderId="10" xfId="1" applyFont="1" applyFill="1" applyBorder="1" applyAlignment="1">
      <alignment horizontal="center"/>
    </xf>
    <xf numFmtId="41" fontId="6" fillId="0" borderId="10" xfId="2" applyFont="1" applyFill="1" applyBorder="1" applyAlignment="1">
      <alignment horizontal="center"/>
    </xf>
    <xf numFmtId="41" fontId="1" fillId="0" borderId="13" xfId="2" applyFont="1" applyFill="1" applyBorder="1" applyAlignment="1"/>
    <xf numFmtId="0" fontId="1" fillId="0" borderId="14" xfId="1" applyFont="1" applyFill="1" applyBorder="1" applyAlignment="1"/>
    <xf numFmtId="41" fontId="1" fillId="0" borderId="14" xfId="2" applyFont="1" applyFill="1" applyBorder="1"/>
    <xf numFmtId="41" fontId="1" fillId="0" borderId="10" xfId="2" applyNumberFormat="1" applyFont="1" applyFill="1" applyBorder="1" applyAlignment="1">
      <alignment horizontal="right"/>
    </xf>
    <xf numFmtId="41" fontId="1" fillId="0" borderId="10" xfId="2" applyNumberFormat="1" applyFont="1" applyFill="1" applyBorder="1"/>
    <xf numFmtId="164" fontId="1" fillId="0" borderId="10" xfId="2" applyNumberFormat="1" applyFont="1" applyFill="1" applyBorder="1"/>
    <xf numFmtId="0" fontId="9" fillId="0" borderId="10" xfId="0" applyFont="1" applyBorder="1" applyAlignment="1">
      <alignment horizontal="right"/>
    </xf>
    <xf numFmtId="0" fontId="1" fillId="0" borderId="10" xfId="1" applyFont="1" applyFill="1" applyBorder="1"/>
    <xf numFmtId="0" fontId="0" fillId="0" borderId="10" xfId="0" applyBorder="1"/>
    <xf numFmtId="41" fontId="0" fillId="0" borderId="0" xfId="0" applyNumberFormat="1"/>
    <xf numFmtId="41" fontId="1" fillId="0" borderId="10" xfId="3" applyFont="1" applyFill="1" applyBorder="1"/>
    <xf numFmtId="166" fontId="6" fillId="0" borderId="14" xfId="2" applyNumberFormat="1" applyFont="1" applyFill="1" applyBorder="1"/>
    <xf numFmtId="166" fontId="5" fillId="0" borderId="14" xfId="2" applyNumberFormat="1" applyFont="1" applyFill="1" applyBorder="1"/>
    <xf numFmtId="166" fontId="1" fillId="0" borderId="14" xfId="2" applyNumberFormat="1" applyFont="1" applyFill="1" applyBorder="1"/>
    <xf numFmtId="166" fontId="2" fillId="0" borderId="14" xfId="2" applyNumberFormat="1" applyFont="1" applyFill="1" applyBorder="1"/>
    <xf numFmtId="166" fontId="0" fillId="0" borderId="14" xfId="0" applyNumberFormat="1" applyBorder="1"/>
    <xf numFmtId="166" fontId="11" fillId="0" borderId="14" xfId="2" applyNumberFormat="1" applyFont="1" applyFill="1" applyBorder="1"/>
    <xf numFmtId="166" fontId="10" fillId="0" borderId="14" xfId="2" applyNumberFormat="1" applyFont="1" applyFill="1" applyBorder="1"/>
    <xf numFmtId="0" fontId="3" fillId="0" borderId="3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41" fontId="2" fillId="0" borderId="3" xfId="2" applyFont="1" applyFill="1" applyBorder="1" applyAlignment="1">
      <alignment horizontal="center" vertical="center"/>
    </xf>
    <xf numFmtId="41" fontId="2" fillId="0" borderId="6" xfId="2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41" fontId="2" fillId="0" borderId="12" xfId="2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41" fontId="0" fillId="0" borderId="0" xfId="3" applyFont="1"/>
  </cellXfs>
  <cellStyles count="4">
    <cellStyle name="Comma [0]" xfId="3" builtinId="6"/>
    <cellStyle name="Comma [0] 3" xfId="2"/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E699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9"/>
  <sheetViews>
    <sheetView tabSelected="1" topLeftCell="A13" zoomScale="85" zoomScaleNormal="85" workbookViewId="0">
      <selection activeCell="H31" sqref="H31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5.28515625" bestFit="1" customWidth="1"/>
    <col min="9" max="9" width="16.85546875" customWidth="1"/>
    <col min="10" max="10" width="11.57031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10</v>
      </c>
      <c r="B3" s="1"/>
    </row>
    <row r="4" spans="1:9">
      <c r="A4" s="2"/>
      <c r="B4" s="1"/>
    </row>
    <row r="5" spans="1:9">
      <c r="A5" s="46" t="s">
        <v>11</v>
      </c>
      <c r="B5" s="48" t="s">
        <v>12</v>
      </c>
      <c r="C5" s="40" t="s">
        <v>13</v>
      </c>
      <c r="D5" s="40" t="s">
        <v>14</v>
      </c>
      <c r="E5" s="40" t="s">
        <v>15</v>
      </c>
      <c r="F5" s="40" t="s">
        <v>16</v>
      </c>
      <c r="G5" s="40" t="s">
        <v>15</v>
      </c>
      <c r="H5" s="42" t="s">
        <v>17</v>
      </c>
      <c r="I5" s="44" t="s">
        <v>18</v>
      </c>
    </row>
    <row r="6" spans="1:9">
      <c r="A6" s="47"/>
      <c r="B6" s="49"/>
      <c r="C6" s="41"/>
      <c r="D6" s="41"/>
      <c r="E6" s="41"/>
      <c r="F6" s="41"/>
      <c r="G6" s="41"/>
      <c r="H6" s="43"/>
      <c r="I6" s="45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v>122</v>
      </c>
      <c r="E9" s="12" t="s">
        <v>56</v>
      </c>
      <c r="F9" s="10"/>
      <c r="G9" s="12"/>
      <c r="H9" s="32">
        <v>5000</v>
      </c>
      <c r="I9" s="33">
        <f>D9*H9</f>
        <v>610000</v>
      </c>
    </row>
    <row r="10" spans="1:9" ht="15.75">
      <c r="A10" s="11">
        <v>2</v>
      </c>
      <c r="B10" s="9" t="s">
        <v>24</v>
      </c>
      <c r="C10" s="9"/>
      <c r="D10" s="10">
        <f>D26</f>
        <v>3137.6</v>
      </c>
      <c r="E10" s="12" t="s">
        <v>23</v>
      </c>
      <c r="F10" s="10"/>
      <c r="G10" s="12"/>
      <c r="H10" s="10">
        <v>2500</v>
      </c>
      <c r="I10" s="33">
        <f t="shared" ref="I10:I12" si="0">D10*H10</f>
        <v>7844000</v>
      </c>
    </row>
    <row r="11" spans="1:9" ht="15.75">
      <c r="A11" s="11">
        <v>3</v>
      </c>
      <c r="B11" s="9" t="s">
        <v>25</v>
      </c>
      <c r="C11" s="9"/>
      <c r="D11" s="13">
        <f>((SUM(F23*0.5)))</f>
        <v>61</v>
      </c>
      <c r="E11" s="12" t="s">
        <v>26</v>
      </c>
      <c r="F11" s="13"/>
      <c r="G11" s="12"/>
      <c r="H11" s="10">
        <v>15000</v>
      </c>
      <c r="I11" s="33">
        <f t="shared" si="0"/>
        <v>915000</v>
      </c>
    </row>
    <row r="12" spans="1:9" ht="15.75">
      <c r="A12" s="11">
        <v>4</v>
      </c>
      <c r="B12" s="9" t="s">
        <v>27</v>
      </c>
      <c r="C12" s="9"/>
      <c r="D12" s="10">
        <f>F23</f>
        <v>122</v>
      </c>
      <c r="E12" s="12" t="s">
        <v>28</v>
      </c>
      <c r="F12" s="10"/>
      <c r="G12" s="12"/>
      <c r="H12" s="10">
        <v>13000</v>
      </c>
      <c r="I12" s="33">
        <f t="shared" si="0"/>
        <v>1586000</v>
      </c>
    </row>
    <row r="13" spans="1:9" ht="15.75">
      <c r="A13" s="7"/>
      <c r="B13" s="14" t="s">
        <v>29</v>
      </c>
      <c r="C13" s="9"/>
      <c r="D13" s="10"/>
      <c r="E13" s="10"/>
      <c r="F13" s="10"/>
      <c r="G13" s="10"/>
      <c r="H13" s="10"/>
      <c r="I13" s="34">
        <f>SUM(I9:I12)</f>
        <v>10955000</v>
      </c>
    </row>
    <row r="14" spans="1:9" ht="15.75">
      <c r="A14" s="7"/>
      <c r="B14" s="15"/>
      <c r="C14" s="9"/>
      <c r="D14" s="10"/>
      <c r="E14" s="10"/>
      <c r="F14" s="10"/>
      <c r="G14" s="10"/>
      <c r="H14" s="10"/>
      <c r="I14" s="35"/>
    </row>
    <row r="15" spans="1:9">
      <c r="A15" s="7" t="s">
        <v>30</v>
      </c>
      <c r="B15" s="8" t="s">
        <v>31</v>
      </c>
      <c r="C15" s="9"/>
      <c r="D15" s="10"/>
      <c r="E15" s="10"/>
      <c r="F15" s="10"/>
      <c r="G15" s="10"/>
      <c r="H15" s="10"/>
      <c r="I15" s="35"/>
    </row>
    <row r="16" spans="1:9">
      <c r="A16" s="16" t="s">
        <v>32</v>
      </c>
      <c r="B16" s="8" t="s">
        <v>33</v>
      </c>
      <c r="C16" s="9"/>
      <c r="D16" s="10"/>
      <c r="E16" s="10"/>
      <c r="F16" s="10"/>
      <c r="G16" s="10"/>
      <c r="H16" s="10"/>
      <c r="I16" s="35"/>
    </row>
    <row r="17" spans="1:9" ht="15.75">
      <c r="A17" s="11">
        <v>1</v>
      </c>
      <c r="B17" s="9" t="s">
        <v>0</v>
      </c>
      <c r="C17" s="9" t="s">
        <v>34</v>
      </c>
      <c r="D17" s="17"/>
      <c r="E17" s="18"/>
      <c r="F17" s="18">
        <v>4</v>
      </c>
      <c r="G17" s="18" t="s">
        <v>35</v>
      </c>
      <c r="H17" s="10">
        <v>250000</v>
      </c>
      <c r="I17" s="33">
        <f>F17*H17</f>
        <v>1000000</v>
      </c>
    </row>
    <row r="18" spans="1:9" ht="15.75">
      <c r="A18" s="11">
        <v>2</v>
      </c>
      <c r="B18" s="9" t="s">
        <v>1</v>
      </c>
      <c r="C18" s="9" t="s">
        <v>34</v>
      </c>
      <c r="D18" s="17"/>
      <c r="E18" s="25"/>
      <c r="F18" s="18">
        <v>5</v>
      </c>
      <c r="G18" s="18" t="s">
        <v>35</v>
      </c>
      <c r="H18" s="10">
        <v>400000</v>
      </c>
      <c r="I18" s="33">
        <f t="shared" ref="I18:I22" si="1">F18*H18</f>
        <v>2000000</v>
      </c>
    </row>
    <row r="19" spans="1:9" ht="15.75">
      <c r="A19" s="11">
        <v>3</v>
      </c>
      <c r="B19" s="9" t="s">
        <v>2</v>
      </c>
      <c r="C19" s="9" t="s">
        <v>36</v>
      </c>
      <c r="D19" s="17"/>
      <c r="E19" s="18"/>
      <c r="F19" s="18">
        <v>2</v>
      </c>
      <c r="G19" s="18" t="s">
        <v>35</v>
      </c>
      <c r="H19" s="10">
        <v>200000</v>
      </c>
      <c r="I19" s="33">
        <f t="shared" si="1"/>
        <v>400000</v>
      </c>
    </row>
    <row r="20" spans="1:9" ht="15.75">
      <c r="A20" s="11">
        <v>4</v>
      </c>
      <c r="B20" s="9" t="s">
        <v>4</v>
      </c>
      <c r="C20" s="9" t="s">
        <v>37</v>
      </c>
      <c r="D20" s="17"/>
      <c r="E20" s="18"/>
      <c r="F20" s="18">
        <v>10</v>
      </c>
      <c r="G20" s="18" t="s">
        <v>35</v>
      </c>
      <c r="H20" s="10">
        <v>300000</v>
      </c>
      <c r="I20" s="33">
        <f t="shared" si="1"/>
        <v>3000000</v>
      </c>
    </row>
    <row r="21" spans="1:9" ht="15.75">
      <c r="A21" s="11">
        <v>5</v>
      </c>
      <c r="B21" s="9" t="s">
        <v>5</v>
      </c>
      <c r="C21" s="9" t="s">
        <v>34</v>
      </c>
      <c r="D21" s="17"/>
      <c r="E21" s="18"/>
      <c r="F21" s="18">
        <v>64</v>
      </c>
      <c r="G21" s="18" t="s">
        <v>35</v>
      </c>
      <c r="H21" s="10">
        <v>275000</v>
      </c>
      <c r="I21" s="33">
        <f t="shared" si="1"/>
        <v>17600000</v>
      </c>
    </row>
    <row r="22" spans="1:9" ht="15.75">
      <c r="A22" s="11">
        <v>6</v>
      </c>
      <c r="B22" s="9" t="s">
        <v>6</v>
      </c>
      <c r="C22" s="9" t="s">
        <v>38</v>
      </c>
      <c r="D22" s="17"/>
      <c r="E22" s="26"/>
      <c r="F22" s="18">
        <v>37</v>
      </c>
      <c r="G22" s="18" t="s">
        <v>35</v>
      </c>
      <c r="H22" s="10">
        <v>800000</v>
      </c>
      <c r="I22" s="33">
        <f t="shared" si="1"/>
        <v>29600000</v>
      </c>
    </row>
    <row r="23" spans="1:9" ht="15.75">
      <c r="A23" s="11"/>
      <c r="B23" s="14" t="s">
        <v>52</v>
      </c>
      <c r="C23" s="9"/>
      <c r="D23" s="17"/>
      <c r="E23" s="17"/>
      <c r="F23" s="18">
        <f>SUM(F17:F22)</f>
        <v>122</v>
      </c>
      <c r="G23" s="17"/>
      <c r="H23" s="10"/>
      <c r="I23" s="34">
        <f>SUM(I17:I22)</f>
        <v>53600000</v>
      </c>
    </row>
    <row r="24" spans="1:9">
      <c r="A24" s="11"/>
      <c r="B24" s="14"/>
      <c r="C24" s="9"/>
      <c r="D24" s="17"/>
      <c r="E24" s="17"/>
      <c r="F24" s="18"/>
      <c r="G24" s="17"/>
      <c r="H24" s="10"/>
      <c r="I24" s="36"/>
    </row>
    <row r="25" spans="1:9">
      <c r="A25" s="16" t="s">
        <v>39</v>
      </c>
      <c r="B25" s="8" t="s">
        <v>40</v>
      </c>
      <c r="C25" s="9"/>
      <c r="D25" s="10"/>
      <c r="E25" s="10"/>
      <c r="F25" s="10"/>
      <c r="G25" s="10"/>
      <c r="H25" s="10"/>
      <c r="I25" s="35"/>
    </row>
    <row r="26" spans="1:9" ht="15.75">
      <c r="A26" s="11">
        <v>1</v>
      </c>
      <c r="B26" s="9" t="s">
        <v>41</v>
      </c>
      <c r="C26" s="9" t="s">
        <v>42</v>
      </c>
      <c r="D26" s="10">
        <v>3137.6</v>
      </c>
      <c r="E26" s="12" t="s">
        <v>23</v>
      </c>
      <c r="F26" s="27"/>
      <c r="G26" s="25"/>
      <c r="H26" s="10">
        <v>8000</v>
      </c>
      <c r="I26" s="33">
        <f>D26*H26</f>
        <v>25100800</v>
      </c>
    </row>
    <row r="27" spans="1:9" ht="15.75">
      <c r="A27" s="11"/>
      <c r="B27" s="14" t="s">
        <v>43</v>
      </c>
      <c r="C27" s="9"/>
      <c r="D27" s="10">
        <f>SUM(D26:D26)</f>
        <v>3137.6</v>
      </c>
      <c r="E27" s="12" t="s">
        <v>23</v>
      </c>
      <c r="F27" s="17"/>
      <c r="G27" s="12"/>
      <c r="H27" s="10"/>
      <c r="I27" s="34">
        <f>SUM(I26:I26)</f>
        <v>25100800</v>
      </c>
    </row>
    <row r="28" spans="1:9" ht="15.75">
      <c r="A28" s="11"/>
      <c r="B28" s="14"/>
      <c r="C28" s="9"/>
      <c r="D28" s="19"/>
      <c r="E28" s="19"/>
      <c r="F28" s="19"/>
      <c r="G28" s="19"/>
      <c r="H28" s="10"/>
      <c r="I28" s="34">
        <f>I23+I27</f>
        <v>78700800</v>
      </c>
    </row>
    <row r="29" spans="1:9" ht="15.75">
      <c r="A29" s="11"/>
      <c r="B29" s="14"/>
      <c r="C29" s="9"/>
      <c r="D29" s="19"/>
      <c r="E29" s="19"/>
      <c r="F29" s="19"/>
      <c r="G29" s="19"/>
      <c r="H29" s="10"/>
      <c r="I29" s="35"/>
    </row>
    <row r="30" spans="1:9">
      <c r="A30" s="7" t="s">
        <v>44</v>
      </c>
      <c r="B30" s="8" t="s">
        <v>45</v>
      </c>
      <c r="C30" s="9"/>
      <c r="D30" s="10"/>
      <c r="E30" s="12"/>
      <c r="F30" s="10"/>
      <c r="G30" s="12"/>
      <c r="H30" s="10"/>
      <c r="I30" s="35"/>
    </row>
    <row r="31" spans="1:9" ht="15.75">
      <c r="A31" s="11">
        <v>1</v>
      </c>
      <c r="B31" s="9" t="s">
        <v>46</v>
      </c>
      <c r="C31" s="20" t="s">
        <v>47</v>
      </c>
      <c r="D31" s="10"/>
      <c r="E31" s="21"/>
      <c r="F31" s="10">
        <f>D27</f>
        <v>3137.6</v>
      </c>
      <c r="G31" s="21" t="s">
        <v>23</v>
      </c>
      <c r="H31" s="10">
        <f>1400*F31</f>
        <v>4392640</v>
      </c>
      <c r="I31" s="35">
        <f>H31*6</f>
        <v>26355840</v>
      </c>
    </row>
    <row r="32" spans="1:9">
      <c r="A32" s="7"/>
      <c r="B32" s="9" t="s">
        <v>48</v>
      </c>
      <c r="C32" s="9"/>
      <c r="D32" s="10"/>
      <c r="E32" s="12"/>
      <c r="F32" s="10"/>
      <c r="G32" s="12"/>
      <c r="H32" s="10"/>
      <c r="I32" s="35"/>
    </row>
    <row r="33" spans="1:10" ht="15.75">
      <c r="A33" s="11"/>
      <c r="B33" s="14" t="s">
        <v>49</v>
      </c>
      <c r="C33" s="9"/>
      <c r="D33" s="19"/>
      <c r="E33" s="19"/>
      <c r="F33" s="19"/>
      <c r="G33" s="19"/>
      <c r="H33" s="10"/>
      <c r="I33" s="34">
        <f>I31</f>
        <v>26355840</v>
      </c>
    </row>
    <row r="34" spans="1:10">
      <c r="H34" s="30"/>
      <c r="I34" s="37"/>
    </row>
    <row r="35" spans="1:10" ht="15.75">
      <c r="H35" s="28" t="s">
        <v>53</v>
      </c>
      <c r="I35" s="38">
        <f>I13+I28+I33</f>
        <v>116011640</v>
      </c>
      <c r="J35" s="31"/>
    </row>
    <row r="36" spans="1:10" ht="15.75">
      <c r="H36" s="28" t="s">
        <v>55</v>
      </c>
      <c r="I36" s="38">
        <f>ROUNDDOWN(I35,-4)</f>
        <v>116010000</v>
      </c>
      <c r="J36" s="31"/>
    </row>
    <row r="37" spans="1:10" ht="15.75">
      <c r="H37" s="28" t="s">
        <v>54</v>
      </c>
      <c r="I37" s="39">
        <f>I36*0.1</f>
        <v>11601000</v>
      </c>
    </row>
    <row r="38" spans="1:10" ht="15.75">
      <c r="H38" s="28" t="s">
        <v>7</v>
      </c>
      <c r="I38" s="38">
        <f>I36+I37</f>
        <v>127611000</v>
      </c>
    </row>
    <row r="39" spans="1:10">
      <c r="H39" s="29"/>
      <c r="I39" s="24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zoomScale="85" zoomScaleNormal="85" workbookViewId="0">
      <selection activeCell="H23" sqref="H23"/>
    </sheetView>
  </sheetViews>
  <sheetFormatPr defaultColWidth="9.140625" defaultRowHeight="15"/>
  <cols>
    <col min="1" max="1" width="4.42578125" customWidth="1"/>
    <col min="2" max="2" width="57.28515625" customWidth="1"/>
    <col min="3" max="3" width="33" customWidth="1"/>
    <col min="4" max="4" width="11.28515625" customWidth="1"/>
    <col min="6" max="6" width="8.140625" customWidth="1"/>
    <col min="8" max="8" width="16.140625" customWidth="1"/>
    <col min="9" max="9" width="15.140625" bestFit="1" customWidth="1"/>
  </cols>
  <sheetData>
    <row r="1" spans="1:9">
      <c r="A1" s="1" t="s">
        <v>8</v>
      </c>
      <c r="B1" s="1"/>
    </row>
    <row r="2" spans="1:9">
      <c r="A2" s="1" t="s">
        <v>9</v>
      </c>
      <c r="B2" s="1"/>
    </row>
    <row r="3" spans="1:9">
      <c r="A3" s="2" t="s">
        <v>50</v>
      </c>
      <c r="B3" s="1"/>
    </row>
    <row r="4" spans="1:9">
      <c r="A4" s="2"/>
      <c r="B4" s="1"/>
    </row>
    <row r="5" spans="1:9">
      <c r="A5" s="46" t="s">
        <v>11</v>
      </c>
      <c r="B5" s="48" t="s">
        <v>12</v>
      </c>
      <c r="C5" s="40" t="s">
        <v>13</v>
      </c>
      <c r="D5" s="40" t="s">
        <v>14</v>
      </c>
      <c r="E5" s="40" t="s">
        <v>15</v>
      </c>
      <c r="F5" s="40" t="s">
        <v>16</v>
      </c>
      <c r="G5" s="40" t="s">
        <v>15</v>
      </c>
      <c r="H5" s="42" t="s">
        <v>17</v>
      </c>
      <c r="I5" s="44" t="s">
        <v>18</v>
      </c>
    </row>
    <row r="6" spans="1:9">
      <c r="A6" s="47"/>
      <c r="B6" s="49"/>
      <c r="C6" s="41"/>
      <c r="D6" s="41"/>
      <c r="E6" s="41"/>
      <c r="F6" s="41"/>
      <c r="G6" s="41"/>
      <c r="H6" s="43"/>
      <c r="I6" s="45"/>
    </row>
    <row r="7" spans="1:9">
      <c r="A7" s="3"/>
      <c r="B7" s="4"/>
      <c r="C7" s="4"/>
      <c r="D7" s="5"/>
      <c r="E7" s="5"/>
      <c r="F7" s="5"/>
      <c r="G7" s="5"/>
      <c r="H7" s="6"/>
      <c r="I7" s="22"/>
    </row>
    <row r="8" spans="1:9">
      <c r="A8" s="7" t="s">
        <v>19</v>
      </c>
      <c r="B8" s="8" t="s">
        <v>20</v>
      </c>
      <c r="C8" s="9"/>
      <c r="D8" s="10"/>
      <c r="E8" s="9"/>
      <c r="F8" s="10"/>
      <c r="G8" s="9"/>
      <c r="H8" s="9"/>
      <c r="I8" s="23"/>
    </row>
    <row r="9" spans="1:9" ht="15.75">
      <c r="A9" s="11">
        <v>1</v>
      </c>
      <c r="B9" s="9" t="s">
        <v>21</v>
      </c>
      <c r="C9" s="9" t="s">
        <v>22</v>
      </c>
      <c r="D9" s="10">
        <f>F20</f>
        <v>84</v>
      </c>
      <c r="E9" s="12" t="s">
        <v>56</v>
      </c>
      <c r="F9" s="10"/>
      <c r="G9" s="12"/>
      <c r="H9" s="10">
        <v>5000</v>
      </c>
      <c r="I9" s="33">
        <f>D9*H9</f>
        <v>420000</v>
      </c>
    </row>
    <row r="10" spans="1:9" ht="15.75">
      <c r="A10" s="11">
        <v>2</v>
      </c>
      <c r="B10" s="9" t="s">
        <v>25</v>
      </c>
      <c r="C10" s="9"/>
      <c r="D10" s="13">
        <f>((SUM(F20*0.5)))</f>
        <v>42</v>
      </c>
      <c r="E10" s="12" t="s">
        <v>26</v>
      </c>
      <c r="F10" s="13"/>
      <c r="G10" s="12"/>
      <c r="H10" s="10">
        <v>15000</v>
      </c>
      <c r="I10" s="33">
        <f t="shared" ref="I10:I11" si="0">D10*H10</f>
        <v>630000</v>
      </c>
    </row>
    <row r="11" spans="1:9" ht="15.75">
      <c r="A11" s="11">
        <v>3</v>
      </c>
      <c r="B11" s="9" t="s">
        <v>27</v>
      </c>
      <c r="C11" s="9"/>
      <c r="D11" s="10">
        <f>F20</f>
        <v>84</v>
      </c>
      <c r="E11" s="12" t="s">
        <v>28</v>
      </c>
      <c r="F11" s="10"/>
      <c r="G11" s="12"/>
      <c r="H11" s="10">
        <v>13000</v>
      </c>
      <c r="I11" s="33">
        <f t="shared" si="0"/>
        <v>1092000</v>
      </c>
    </row>
    <row r="12" spans="1:9" ht="15.75">
      <c r="A12" s="7"/>
      <c r="B12" s="14" t="s">
        <v>29</v>
      </c>
      <c r="C12" s="9"/>
      <c r="D12" s="10"/>
      <c r="E12" s="10"/>
      <c r="F12" s="10"/>
      <c r="G12" s="10"/>
      <c r="H12" s="10"/>
      <c r="I12" s="34">
        <f>SUM(I9:I11)</f>
        <v>2142000</v>
      </c>
    </row>
    <row r="13" spans="1:9" ht="15.75">
      <c r="A13" s="7"/>
      <c r="B13" s="15"/>
      <c r="C13" s="9"/>
      <c r="D13" s="10"/>
      <c r="E13" s="10"/>
      <c r="F13" s="10"/>
      <c r="G13" s="10"/>
      <c r="H13" s="10"/>
      <c r="I13" s="35"/>
    </row>
    <row r="14" spans="1:9">
      <c r="A14" s="7" t="s">
        <v>30</v>
      </c>
      <c r="B14" s="8" t="s">
        <v>31</v>
      </c>
      <c r="C14" s="9"/>
      <c r="D14" s="10"/>
      <c r="E14" s="10"/>
      <c r="F14" s="10"/>
      <c r="G14" s="10"/>
      <c r="H14" s="10"/>
      <c r="I14" s="35"/>
    </row>
    <row r="15" spans="1:9">
      <c r="A15" s="16" t="s">
        <v>32</v>
      </c>
      <c r="B15" s="8" t="s">
        <v>33</v>
      </c>
      <c r="C15" s="9"/>
      <c r="D15" s="10"/>
      <c r="E15" s="10"/>
      <c r="F15" s="10"/>
      <c r="G15" s="10"/>
      <c r="H15" s="10"/>
      <c r="I15" s="35"/>
    </row>
    <row r="16" spans="1:9" ht="15.75">
      <c r="A16" s="11">
        <v>1</v>
      </c>
      <c r="B16" s="9" t="s">
        <v>0</v>
      </c>
      <c r="C16" s="9" t="s">
        <v>34</v>
      </c>
      <c r="D16" s="17"/>
      <c r="E16" s="18"/>
      <c r="F16" s="10">
        <v>3</v>
      </c>
      <c r="G16" s="18" t="s">
        <v>35</v>
      </c>
      <c r="H16" s="10">
        <v>250000</v>
      </c>
      <c r="I16" s="33">
        <f>F16*H16</f>
        <v>750000</v>
      </c>
    </row>
    <row r="17" spans="1:9" ht="15.75">
      <c r="A17" s="11">
        <v>2</v>
      </c>
      <c r="B17" s="9" t="s">
        <v>1</v>
      </c>
      <c r="C17" s="9" t="s">
        <v>51</v>
      </c>
      <c r="D17" s="17"/>
      <c r="E17" s="17"/>
      <c r="F17" s="10">
        <v>9</v>
      </c>
      <c r="G17" s="18" t="s">
        <v>35</v>
      </c>
      <c r="H17" s="10">
        <v>400000</v>
      </c>
      <c r="I17" s="33">
        <f t="shared" ref="I17:I19" si="1">F17*H17</f>
        <v>3600000</v>
      </c>
    </row>
    <row r="18" spans="1:9" ht="15.75">
      <c r="A18" s="11">
        <v>3</v>
      </c>
      <c r="B18" s="9" t="s">
        <v>2</v>
      </c>
      <c r="C18" s="9" t="s">
        <v>36</v>
      </c>
      <c r="D18" s="17"/>
      <c r="E18" s="17"/>
      <c r="F18" s="10">
        <v>6</v>
      </c>
      <c r="G18" s="18" t="s">
        <v>35</v>
      </c>
      <c r="H18" s="10">
        <v>200000</v>
      </c>
      <c r="I18" s="33">
        <f t="shared" si="1"/>
        <v>1200000</v>
      </c>
    </row>
    <row r="19" spans="1:9" ht="15.75">
      <c r="A19" s="11">
        <v>4</v>
      </c>
      <c r="B19" s="9" t="s">
        <v>3</v>
      </c>
      <c r="C19" s="9" t="s">
        <v>34</v>
      </c>
      <c r="D19" s="17"/>
      <c r="E19" s="17"/>
      <c r="F19" s="10">
        <v>66</v>
      </c>
      <c r="G19" s="18" t="s">
        <v>35</v>
      </c>
      <c r="H19" s="10">
        <v>450000</v>
      </c>
      <c r="I19" s="33">
        <f t="shared" si="1"/>
        <v>29700000</v>
      </c>
    </row>
    <row r="20" spans="1:9" ht="15.75">
      <c r="A20" s="11"/>
      <c r="B20" s="14" t="s">
        <v>52</v>
      </c>
      <c r="C20" s="9"/>
      <c r="D20" s="17"/>
      <c r="E20" s="17"/>
      <c r="F20" s="18">
        <f>SUM(F16:F19)</f>
        <v>84</v>
      </c>
      <c r="G20" s="17"/>
      <c r="H20" s="10"/>
      <c r="I20" s="34">
        <f>SUM(I16:I19)</f>
        <v>35250000</v>
      </c>
    </row>
    <row r="21" spans="1:9" ht="15.75">
      <c r="A21" s="11"/>
      <c r="B21" s="14"/>
      <c r="C21" s="9"/>
      <c r="D21" s="19"/>
      <c r="E21" s="19"/>
      <c r="F21" s="19"/>
      <c r="G21" s="19"/>
      <c r="H21" s="10"/>
      <c r="I21" s="35"/>
    </row>
    <row r="22" spans="1:9">
      <c r="A22" s="7" t="s">
        <v>44</v>
      </c>
      <c r="B22" s="8" t="s">
        <v>45</v>
      </c>
      <c r="C22" s="9"/>
      <c r="D22" s="10"/>
      <c r="E22" s="12"/>
      <c r="F22" s="10"/>
      <c r="G22" s="12"/>
      <c r="H22" s="10"/>
      <c r="I22" s="35"/>
    </row>
    <row r="23" spans="1:9" ht="15.75">
      <c r="A23" s="11">
        <v>1</v>
      </c>
      <c r="B23" s="9" t="s">
        <v>46</v>
      </c>
      <c r="C23" s="20" t="s">
        <v>47</v>
      </c>
      <c r="D23" s="10"/>
      <c r="E23" s="21"/>
      <c r="F23" s="10">
        <f>F20</f>
        <v>84</v>
      </c>
      <c r="G23" s="18" t="s">
        <v>35</v>
      </c>
      <c r="H23" s="10">
        <f>20000*F23</f>
        <v>1680000</v>
      </c>
      <c r="I23" s="35">
        <f>H23*6</f>
        <v>10080000</v>
      </c>
    </row>
    <row r="24" spans="1:9">
      <c r="A24" s="7"/>
      <c r="B24" s="9" t="s">
        <v>48</v>
      </c>
      <c r="C24" s="9"/>
      <c r="D24" s="10"/>
      <c r="E24" s="12"/>
      <c r="F24" s="10"/>
      <c r="G24" s="12"/>
      <c r="H24" s="10"/>
      <c r="I24" s="35"/>
    </row>
    <row r="25" spans="1:9" ht="15.75">
      <c r="A25" s="11"/>
      <c r="B25" s="14" t="s">
        <v>49</v>
      </c>
      <c r="C25" s="9"/>
      <c r="D25" s="19"/>
      <c r="E25" s="19"/>
      <c r="F25" s="19"/>
      <c r="G25" s="19"/>
      <c r="H25" s="10"/>
      <c r="I25" s="34">
        <f>I23</f>
        <v>10080000</v>
      </c>
    </row>
    <row r="26" spans="1:9">
      <c r="H26" s="30"/>
      <c r="I26" s="37"/>
    </row>
    <row r="27" spans="1:9" ht="15.75">
      <c r="C27" s="31"/>
      <c r="D27" s="31"/>
      <c r="H27" s="28" t="s">
        <v>53</v>
      </c>
      <c r="I27" s="38">
        <f>I12+I20+I25</f>
        <v>47472000</v>
      </c>
    </row>
    <row r="28" spans="1:9" ht="15.75">
      <c r="C28" s="50"/>
      <c r="D28" s="50"/>
      <c r="H28" s="28" t="s">
        <v>55</v>
      </c>
      <c r="I28" s="38">
        <f>ROUNDDOWN(I27,-4)</f>
        <v>47470000</v>
      </c>
    </row>
    <row r="29" spans="1:9" ht="15.75">
      <c r="H29" s="28" t="s">
        <v>54</v>
      </c>
      <c r="I29" s="39">
        <f>I28*0.1</f>
        <v>4747000</v>
      </c>
    </row>
    <row r="30" spans="1:9" ht="15.75">
      <c r="H30" s="28" t="s">
        <v>7</v>
      </c>
      <c r="I30" s="38">
        <f>I28+I29</f>
        <v>52217000</v>
      </c>
    </row>
    <row r="31" spans="1:9">
      <c r="H31" s="29"/>
      <c r="I31" s="24"/>
    </row>
  </sheetData>
  <mergeCells count="9">
    <mergeCell ref="F5:F6"/>
    <mergeCell ref="G5:G6"/>
    <mergeCell ref="H5:H6"/>
    <mergeCell ref="I5:I6"/>
    <mergeCell ref="A5:A6"/>
    <mergeCell ref="B5:B6"/>
    <mergeCell ref="C5:C6"/>
    <mergeCell ref="D5:D6"/>
    <mergeCell ref="E5:E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ARECA REV</vt:lpstr>
      <vt:lpstr>NEW LIVISTONA 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</dc:creator>
  <cp:lastModifiedBy>HENDHY</cp:lastModifiedBy>
  <cp:lastPrinted>2017-08-30T03:37:00Z</cp:lastPrinted>
  <dcterms:created xsi:type="dcterms:W3CDTF">2017-08-30T02:30:00Z</dcterms:created>
  <dcterms:modified xsi:type="dcterms:W3CDTF">2020-01-22T06:43:02Z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