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OE Kolam Arus Water Park\"/>
    </mc:Choice>
  </mc:AlternateContent>
  <bookViews>
    <workbookView xWindow="0" yWindow="0" windowWidth="24000" windowHeight="9735"/>
  </bookViews>
  <sheets>
    <sheet name="Rekap" sheetId="5" r:id="rId1"/>
    <sheet name="BoQ Jonggol" sheetId="1" r:id="rId2"/>
    <sheet name="Mechanical (2)" sheetId="8" r:id="rId3"/>
    <sheet name="ELECTRICAL" sheetId="7" r:id="rId4"/>
  </sheets>
  <definedNames>
    <definedName name="_xlnm.Print_Area" localSheetId="1">'BoQ Jonggol'!$A$1:$G$224</definedName>
    <definedName name="_xlnm.Print_Area" localSheetId="3">ELECTRICAL!$A$1:$H$49</definedName>
    <definedName name="_xlnm.Print_Area" localSheetId="0">Rekap!$A$1:$E$37</definedName>
  </definedNames>
  <calcPr calcId="152511"/>
</workbook>
</file>

<file path=xl/calcChain.xml><?xml version="1.0" encoding="utf-8"?>
<calcChain xmlns="http://schemas.openxmlformats.org/spreadsheetml/2006/main">
  <c r="A63" i="8" l="1"/>
  <c r="B24" i="5" l="1"/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F50" i="8" l="1"/>
  <c r="D24" i="5" s="1"/>
  <c r="G218" i="1" l="1"/>
  <c r="G217" i="1"/>
  <c r="G216" i="1"/>
  <c r="G220" i="1" l="1"/>
  <c r="B28" i="5" l="1"/>
  <c r="B26" i="5"/>
  <c r="B22" i="5"/>
  <c r="B20" i="5"/>
  <c r="B18" i="5"/>
  <c r="B16" i="5"/>
  <c r="A54" i="8"/>
  <c r="A55" i="8" s="1"/>
  <c r="F68" i="8" l="1"/>
  <c r="D26" i="5" l="1"/>
  <c r="F69" i="8"/>
  <c r="F70" i="8" l="1"/>
  <c r="H16" i="7"/>
  <c r="H32" i="7" l="1"/>
  <c r="H13" i="7"/>
  <c r="G197" i="1" l="1"/>
  <c r="D20" i="5" s="1"/>
  <c r="H46" i="7"/>
  <c r="H27" i="7"/>
  <c r="H47" i="7" l="1"/>
  <c r="H48" i="7" l="1"/>
  <c r="D28" i="5"/>
  <c r="D118" i="1"/>
  <c r="B14" i="5" l="1"/>
  <c r="G164" i="1" l="1"/>
  <c r="D18" i="5" s="1"/>
  <c r="G213" i="1" l="1"/>
  <c r="D67" i="1" l="1"/>
  <c r="D212" i="1"/>
  <c r="D24" i="1"/>
  <c r="G113" i="1" l="1"/>
  <c r="D16" i="5" s="1"/>
  <c r="D22" i="5"/>
  <c r="G62" i="1" l="1"/>
  <c r="D14" i="5" l="1"/>
  <c r="G19" i="1"/>
  <c r="D12" i="5" s="1"/>
  <c r="G221" i="1" l="1"/>
  <c r="G222" i="1" s="1"/>
  <c r="D31" i="5"/>
  <c r="D32" i="5" l="1"/>
  <c r="D33" i="5" l="1"/>
  <c r="D34" i="5" s="1"/>
</calcChain>
</file>

<file path=xl/sharedStrings.xml><?xml version="1.0" encoding="utf-8"?>
<sst xmlns="http://schemas.openxmlformats.org/spreadsheetml/2006/main" count="701" uniqueCount="276">
  <si>
    <t>NO.</t>
  </si>
  <si>
    <t>PEKERJAAN</t>
  </si>
  <si>
    <t>SPESIFIKASI</t>
  </si>
  <si>
    <t>VOLUME</t>
  </si>
  <si>
    <t>c</t>
  </si>
  <si>
    <t>A.</t>
  </si>
  <si>
    <t>PEKERJAAN PERSIAPAN</t>
  </si>
  <si>
    <t>Direksi kit + gudang</t>
  </si>
  <si>
    <t>rangka kayu, seng t=2m, bagian luar dicat</t>
  </si>
  <si>
    <t>m'</t>
  </si>
  <si>
    <t>genset</t>
  </si>
  <si>
    <t>Setting out &amp; survey</t>
  </si>
  <si>
    <t>TOTAL PEKERJAAN PERSIAPAN</t>
  </si>
  <si>
    <t>B.</t>
  </si>
  <si>
    <t xml:space="preserve"> Pekerjaan Struktur</t>
  </si>
  <si>
    <t>m2</t>
  </si>
  <si>
    <t>ls</t>
  </si>
  <si>
    <t>Bowplank</t>
  </si>
  <si>
    <t>Galian tanah</t>
  </si>
  <si>
    <t>m3</t>
  </si>
  <si>
    <t>Buangan tanah</t>
  </si>
  <si>
    <t>Urugan tanah kembali</t>
  </si>
  <si>
    <t xml:space="preserve">Urugan pasir bawah lantai kerja 5 cm </t>
  </si>
  <si>
    <t>Perataan dan pemadatan</t>
  </si>
  <si>
    <t>Lantai kerja t = 5 cm</t>
  </si>
  <si>
    <t>adukan 1pc : 5 ps</t>
  </si>
  <si>
    <t>a. beton site mix/ready mix K250 integral</t>
  </si>
  <si>
    <t>b. pembesian D13-150</t>
  </si>
  <si>
    <t>kg</t>
  </si>
  <si>
    <t>c. bekisting</t>
  </si>
  <si>
    <t>Beton sloof uk 20x40</t>
  </si>
  <si>
    <t>b. pembesian 6D13, Ø8-150</t>
  </si>
  <si>
    <t>a. beton site mix/ready mix K225</t>
  </si>
  <si>
    <t>Pekerjaan Arsitektur</t>
  </si>
  <si>
    <t>Screed lantai+dinding kolam</t>
  </si>
  <si>
    <t>Ex. Roman dengan perekat keramik ex. AM 40/Setara</t>
  </si>
  <si>
    <t>Grill Overflow</t>
  </si>
  <si>
    <t>Plastik ABS</t>
  </si>
  <si>
    <t>Rubber waterstoping</t>
  </si>
  <si>
    <t>Ribbon type waterstoping</t>
  </si>
  <si>
    <t>Waterproofing</t>
  </si>
  <si>
    <t>Flexible cementious 2 play</t>
  </si>
  <si>
    <t>Pekerjaan Struktur</t>
  </si>
  <si>
    <t>adukan 1pc:5ps</t>
  </si>
  <si>
    <t>Beton lantai t = 20cm</t>
  </si>
  <si>
    <t>Beton dinding t=20cm</t>
  </si>
  <si>
    <t>Beton kolom 20x20</t>
  </si>
  <si>
    <t xml:space="preserve"> Pekerjaan Arsitektur</t>
  </si>
  <si>
    <t>Plesteran + acian</t>
  </si>
  <si>
    <t>Pipa Gas B.S. t= 1.8 mm</t>
  </si>
  <si>
    <t>Pengecatan indoor</t>
  </si>
  <si>
    <t>cat tembok</t>
  </si>
  <si>
    <t>Pasangan bata</t>
  </si>
  <si>
    <t>Tutup bordes</t>
  </si>
  <si>
    <t>Pemadatan pooldeck</t>
  </si>
  <si>
    <t>Cor lantai t=8cm</t>
  </si>
  <si>
    <t>C</t>
  </si>
  <si>
    <t>D</t>
  </si>
  <si>
    <t>A</t>
  </si>
  <si>
    <t>B</t>
  </si>
  <si>
    <t>Unit</t>
  </si>
  <si>
    <t>E</t>
  </si>
  <si>
    <t>F</t>
  </si>
  <si>
    <t>PEKERJAAN FINISHING</t>
  </si>
  <si>
    <t>Pembersihan dan perapihan keseluruhan</t>
  </si>
  <si>
    <t>SATUAN</t>
  </si>
  <si>
    <t>Sewa mess pekerja</t>
  </si>
  <si>
    <t>M²</t>
  </si>
  <si>
    <t>M¹</t>
  </si>
  <si>
    <t>M³</t>
  </si>
  <si>
    <t>Kg</t>
  </si>
  <si>
    <t xml:space="preserve">Ls </t>
  </si>
  <si>
    <t>b. pembesian D10-150</t>
  </si>
  <si>
    <t>Pagar pengaman proyek ( rangka kayu, seng t=2m, bagian luar dicat )</t>
  </si>
  <si>
    <t>a. beton site mix/ready mix K250</t>
  </si>
  <si>
    <t>b. pembesian 6D 13,  Ø8-150</t>
  </si>
  <si>
    <t>b. pembesian D10-150 double layer</t>
  </si>
  <si>
    <t>b. pembesian Ø8-150</t>
  </si>
  <si>
    <t>Pembongkaran paving dan pemindahan</t>
  </si>
  <si>
    <t>M'</t>
  </si>
  <si>
    <t>Plastik cor</t>
  </si>
  <si>
    <t>Pekerjaan finish trowel</t>
  </si>
  <si>
    <t>Pengecatan pooldeck</t>
  </si>
  <si>
    <t>a. Galian strouss</t>
  </si>
  <si>
    <t>b. beton site mix/ready mix K250</t>
  </si>
  <si>
    <t>Beton pilecap uk 60x60x40</t>
  </si>
  <si>
    <t>Beton plat atap t = 12 cm</t>
  </si>
  <si>
    <t>b. pembesian wiremesh M5 single layer</t>
  </si>
  <si>
    <t>Patung air</t>
  </si>
  <si>
    <t>TOTAL POOLDECK</t>
  </si>
  <si>
    <t>TOTAL PEKERJAAN FINISHING</t>
  </si>
  <si>
    <t>TOTAL</t>
  </si>
  <si>
    <t>DIBULATKAN</t>
  </si>
  <si>
    <t>Beton balok 20x30</t>
  </si>
  <si>
    <t>b. pembesian 6D 16,  Ø8-150</t>
  </si>
  <si>
    <t>Tangga Maintenance (h = 3m)</t>
  </si>
  <si>
    <t>Pengadaan dan pemasangan Kabel Power</t>
  </si>
  <si>
    <t xml:space="preserve">Kabel BC 50mm2 SDP 1 </t>
  </si>
  <si>
    <t xml:space="preserve">Kabel BC 50mm2 SDP 2  </t>
  </si>
  <si>
    <t>Lighting &amp; Miscellaneous</t>
  </si>
  <si>
    <t>Pengadaan &amp; pemasangan Under Water Light (UWL) l/d trafo</t>
  </si>
  <si>
    <t>buah</t>
  </si>
  <si>
    <t>Butterfly Valve  Ø4"</t>
  </si>
  <si>
    <t>Ball Valve  Ø2"</t>
  </si>
  <si>
    <t>Flange  Ø2"</t>
  </si>
  <si>
    <t>Knee  Ø2"</t>
  </si>
  <si>
    <t>Knee  Ø4"</t>
  </si>
  <si>
    <t>Knee  Ø6"</t>
  </si>
  <si>
    <t>m</t>
  </si>
  <si>
    <t>Pipa  Ø2"</t>
  </si>
  <si>
    <t>Pipa  Ø4"</t>
  </si>
  <si>
    <t>Pipa  Ø6"</t>
  </si>
  <si>
    <t>Sox  Ø2"</t>
  </si>
  <si>
    <t>Sox  Ø6"</t>
  </si>
  <si>
    <t>Butterfly Valve  Ø3"</t>
  </si>
  <si>
    <t>Flange  Ø3"</t>
  </si>
  <si>
    <t>Pipa  Ø3"</t>
  </si>
  <si>
    <t>Pengadaan dan Pemasangan Panel</t>
  </si>
  <si>
    <t>Pengadaan dan Pemasangan Kabel Feeder</t>
  </si>
  <si>
    <t>Pengadaan dan pemasangan Grunding dan Kabel</t>
  </si>
  <si>
    <t>Pengadaan Dan Pemasangan Lampu TL 2x36 watt  Ruang Pompa</t>
  </si>
  <si>
    <t>titik</t>
  </si>
  <si>
    <t>Pengadaan Dan Pemasangan Power Outlet Ruang Pompa</t>
  </si>
  <si>
    <t>Pengadaan Dan Pemasangan Exhaust Fan</t>
  </si>
  <si>
    <t>Kolam</t>
  </si>
  <si>
    <t>REKAPITULASI TOTAL RENCANA ANGGARAN BIAYA</t>
  </si>
  <si>
    <t>Pemberi Tugas</t>
  </si>
  <si>
    <t>Pekerjaan</t>
  </si>
  <si>
    <t>Lokasi</t>
  </si>
  <si>
    <t>Tahun Anggaran</t>
  </si>
  <si>
    <t>No</t>
  </si>
  <si>
    <t>Uraian Pekerjaan</t>
  </si>
  <si>
    <t>Jumlah Harga</t>
  </si>
  <si>
    <t>(Rp)</t>
  </si>
  <si>
    <t>(a)</t>
  </si>
  <si>
    <t>(b)</t>
  </si>
  <si>
    <t>(c)</t>
  </si>
  <si>
    <t xml:space="preserve">TOTAL </t>
  </si>
  <si>
    <t>PPN 10 %</t>
  </si>
  <si>
    <t xml:space="preserve">JUMLAH </t>
  </si>
  <si>
    <t xml:space="preserve">Terbilang : </t>
  </si>
  <si>
    <t>:</t>
  </si>
  <si>
    <t>c. pembesian 5D 10 , Ø8-150</t>
  </si>
  <si>
    <t>Beton plat over flow t=15 cm</t>
  </si>
  <si>
    <t>Pengisian pertama dan test rendam ( By Owner )</t>
  </si>
  <si>
    <t>Air kerja  ( By Owner )</t>
  </si>
  <si>
    <t>Listrik kerja + penerangan ( By Owner )</t>
  </si>
  <si>
    <t>Pile cap 60x60x40</t>
  </si>
  <si>
    <t>No.</t>
  </si>
  <si>
    <t>Sat.</t>
  </si>
  <si>
    <t>Vol.</t>
  </si>
  <si>
    <t>Harga Satuan (Rp.)</t>
  </si>
  <si>
    <t>Knee  Ø1.5"</t>
  </si>
  <si>
    <t>Pipa  Ø1.5"</t>
  </si>
  <si>
    <t>Flange  Ø4"</t>
  </si>
  <si>
    <t>Harga</t>
  </si>
  <si>
    <t>Total Harga</t>
  </si>
  <si>
    <t xml:space="preserve"> Total Pengadaan dan Pemasangan Panel</t>
  </si>
  <si>
    <t>Total Pengadaan dan Pemasangan Kabel Feeder</t>
  </si>
  <si>
    <t>Total Pengadaan dan pemasangan Kabel Power</t>
  </si>
  <si>
    <t>Total Pengadaan dan pemasangan Grunding dan Kabel</t>
  </si>
  <si>
    <t>Total Lighting &amp; Miscellaneous</t>
  </si>
  <si>
    <t>Harga Satuan</t>
  </si>
  <si>
    <t xml:space="preserve"> (Rp.)</t>
  </si>
  <si>
    <t>JUMLAH HARGA</t>
  </si>
  <si>
    <t>Jumlah Harga       (Rp.)</t>
  </si>
  <si>
    <t>Mob demob pekerja+alat berat</t>
  </si>
  <si>
    <t>PEKERJAAN CIVIL, STRUCTURE DAN ARCHITECT KOLAM ARUS</t>
  </si>
  <si>
    <t>TOTAL PEKERJAAN KOLAM ARUS</t>
  </si>
  <si>
    <t>TOTAL R.POMPA &amp; BALANCING TANK</t>
  </si>
  <si>
    <t>R.POMPA KOLAM ARUS</t>
  </si>
  <si>
    <t>TOTAL R.POMPA KOLAM ARUS</t>
  </si>
  <si>
    <t>JEMBATAN</t>
  </si>
  <si>
    <t>Beton lantai t = 15cm</t>
  </si>
  <si>
    <t>Beton dinding t=15cm</t>
  </si>
  <si>
    <t>Rolag bata trap tangga</t>
  </si>
  <si>
    <t>Artwork kapal</t>
  </si>
  <si>
    <t>Artwork ranting pohon</t>
  </si>
  <si>
    <t>Gazebo</t>
  </si>
  <si>
    <t>unit</t>
  </si>
  <si>
    <t>Pengukuran &amp; pasang papan bouwplank</t>
  </si>
  <si>
    <t>Galian tanah mekanis &amp; konvensional</t>
  </si>
  <si>
    <t>Buangan tanah setempat</t>
  </si>
  <si>
    <t>Urugan pasir dibawah lantai kerja t=5 cm</t>
  </si>
  <si>
    <t>Pemadatan &amp; perataan tanah</t>
  </si>
  <si>
    <t>Lantai kerja t=5 cm camp. 1:3:5</t>
  </si>
  <si>
    <t>Plester aci 1:5</t>
  </si>
  <si>
    <t>Pengecatan menggunakan mowilex weathershield</t>
  </si>
  <si>
    <t>Railing artwork / artifitial (Ferocement)</t>
  </si>
  <si>
    <t>Fin. Lantai artwork</t>
  </si>
  <si>
    <t>Fin. Trap tangga artwork</t>
  </si>
  <si>
    <t>Beton kolom 20/20, K225 6ɸ12, ɸ8 -150</t>
  </si>
  <si>
    <t>Beton sloof k225 uk 20x30, K225 6ɸ12, ɸ8-150</t>
  </si>
  <si>
    <t>Beton lantai k225 t=12cm, K225 ɸ8-150</t>
  </si>
  <si>
    <t>Beton balok k225 uk 20x30, K225 6ɸ12, ɸ8-150</t>
  </si>
  <si>
    <t>a. Ready mix K225, slump 12 cm ±1cm</t>
  </si>
  <si>
    <t xml:space="preserve">b. Pembesian </t>
  </si>
  <si>
    <t>c. Bekisting batako</t>
  </si>
  <si>
    <t>a. Ready mix K255</t>
  </si>
  <si>
    <t>c. Bekisting plat (kayu) 2x pakai</t>
  </si>
  <si>
    <t>c. Bekisting balok (kayu) 2x pakai</t>
  </si>
  <si>
    <t>c. Bekisting kolom (kayu) 2x pakai</t>
  </si>
  <si>
    <t>TOTAL JEMBATAN</t>
  </si>
  <si>
    <t>Panel SDP 2 (Kolam Arus)</t>
  </si>
  <si>
    <t>Ruang Pompa SDP 1 (Filtrasi)</t>
  </si>
  <si>
    <t>Panel SDP 1 (Filtrasi)</t>
  </si>
  <si>
    <t>Ruang Pompa SDP 2 (Kolam Arus)</t>
  </si>
  <si>
    <t>by Owner</t>
  </si>
  <si>
    <t>Toping batu andesit T= 2 CM</t>
  </si>
  <si>
    <t>Strouss diameter  30 cm L=3</t>
  </si>
  <si>
    <t>PEMBANGUNAN  KOLAM ARUS</t>
  </si>
  <si>
    <t>LOKASI : JONGGOL</t>
  </si>
  <si>
    <t>POMPA FILTRASI (PF.01 &amp; 02) , SUMPIT &amp; OVERFLOW KOLAM</t>
  </si>
  <si>
    <t>Pompa 4JA53.7 - 80x65; H=15 m, Q=600 L/Menit</t>
  </si>
  <si>
    <t>Pompa submersible (Sumpit)</t>
  </si>
  <si>
    <t>Flexible Joint  Ø2.5"</t>
  </si>
  <si>
    <t>Flexible Joint  Ø3"</t>
  </si>
  <si>
    <t>Hair Catcher  Ø3"</t>
  </si>
  <si>
    <t>Butterfly Valve  Ø2.5"</t>
  </si>
  <si>
    <t>Butterfly Valve  Ø8"</t>
  </si>
  <si>
    <t>Check Valve  Ø2" (Sumpit)</t>
  </si>
  <si>
    <t>Check Valve  Ø2.5"</t>
  </si>
  <si>
    <t>Flange  Ø2.5"</t>
  </si>
  <si>
    <t>Flange  Ø8"</t>
  </si>
  <si>
    <t>Header Fiberglass  Ø5"</t>
  </si>
  <si>
    <t>Header Fiberglass  Ø8"</t>
  </si>
  <si>
    <t>Knee  Ø8"</t>
  </si>
  <si>
    <t>Tee  Ø2"</t>
  </si>
  <si>
    <t>Tee  Ø6"</t>
  </si>
  <si>
    <t>Reducer  Ø1.5" x 2"</t>
  </si>
  <si>
    <t>Reducer  Ø2" x 2.5"</t>
  </si>
  <si>
    <t>Reducer  Ø4" x 6"</t>
  </si>
  <si>
    <t>Pipa  Ø2.5"</t>
  </si>
  <si>
    <t>Pipa  Ø8"</t>
  </si>
  <si>
    <t>Sox  Ø8"</t>
  </si>
  <si>
    <t>Wall Inlet</t>
  </si>
  <si>
    <t>Galian pipa</t>
  </si>
  <si>
    <t>Maindrain 1x1 m</t>
  </si>
  <si>
    <t>Flexible Joint  Ø4"</t>
  </si>
  <si>
    <t>POMPA KOLAM ARUS I &amp; II (KA.01 &amp; 02)</t>
  </si>
  <si>
    <t>Sand Filter Ø1200 mm</t>
  </si>
  <si>
    <t>: Citra Indah - Jonggol</t>
  </si>
  <si>
    <t>: Pembangunan Kolam Arus</t>
  </si>
  <si>
    <t>R.POMPA &amp; BALANCING TANK FILTRASI</t>
  </si>
  <si>
    <t>POOLDECK/PLASA</t>
  </si>
  <si>
    <t>Kabel NYY 4x10mm2 Dari SDP 1 ke Pompa Filtrasi 1</t>
  </si>
  <si>
    <t>Kabel NYY 4x10mm2 Dari SDP 1 ke Pompa Filtrasi 2</t>
  </si>
  <si>
    <t>Kabel NYY 4x10mm2 Dari SDP 1 ke Pompa Kolam Arus 1</t>
  </si>
  <si>
    <t>Kabel NYY 4x10mm2 Dari SDP 1 ke Pompa Waterplay 1</t>
  </si>
  <si>
    <t>Kabel NYY 4x10mm2 Dari SDP 1 ke Pompa Waterplay 2</t>
  </si>
  <si>
    <t>Kabel NYY 4x10mm2 Dari SDP 2 ke Pompa Kolam Arus 2</t>
  </si>
  <si>
    <t>Box Panel (Trafo UWL)</t>
  </si>
  <si>
    <t>Kabel NYY 3x2.5mm2 Dari Box Panel UWL Ke UWL Kolam</t>
  </si>
  <si>
    <t>Kabel NYY 4x10mm2 Dari Panel SDP 1 Ke Panel SDP 2</t>
  </si>
  <si>
    <t>PEKERJAAN ELEKTRIKAL</t>
  </si>
  <si>
    <t>G</t>
  </si>
  <si>
    <t>H</t>
  </si>
  <si>
    <t>K</t>
  </si>
  <si>
    <t>L</t>
  </si>
  <si>
    <t>b. pembesian ɸ12-150</t>
  </si>
  <si>
    <t>b. pembesian ɸ8-150</t>
  </si>
  <si>
    <t xml:space="preserve">TOTAL POMPA FILTRASI </t>
  </si>
  <si>
    <t>TOTAL POMPA KOLAM ARUS</t>
  </si>
  <si>
    <t>Beton lantai t = 15 cm</t>
  </si>
  <si>
    <t>Beton dinding t = 15 cm</t>
  </si>
  <si>
    <t>Pompa FSJC 5.5 - 125x100; H=15 m, Q=1000 L/Menit</t>
  </si>
  <si>
    <t>Flexible Joint  Ø5"</t>
  </si>
  <si>
    <t>Hair Catcher  Ø5"</t>
  </si>
  <si>
    <t>Butterfly Valve  Ø5"</t>
  </si>
  <si>
    <t>Checkvalve 4"</t>
  </si>
  <si>
    <t>Flange  Ø5"</t>
  </si>
  <si>
    <t>Knee  Ø5"</t>
  </si>
  <si>
    <t>Pipa  Ø5"</t>
  </si>
  <si>
    <t>Sox  Ø5"</t>
  </si>
  <si>
    <t>Keamanan + kuli bongkar</t>
  </si>
  <si>
    <t>Pasang keramik  lantai+dinding ex roman 20x20, nat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</si>
</sst>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0.000"/>
    <numFmt numFmtId="168" formatCode="_(* #,##0_);_(* \(#,##0\);_(* &quot;-&quot;??_);_(@_)"/>
    <numFmt numFmtId="169" formatCode="_-* #,##0.00_-;\-* #,##0.00_-;_-* &quot;-&quot;_-;_-@_-"/>
    <numFmt numFmtId="170" formatCode="0.0"/>
    <numFmt numFmtId="171" formatCode="General_)"/>
    <numFmt numFmtId="172" formatCode="_(* #,##0.000_);_(* \(#,##0.000\);_(* &quot;-&quot;??_);_(@_)"/>
    <numFmt numFmtId="173" formatCode="_([$Rp-421]* #,##0.00_);_([$Rp-421]* \(#,##0.00\);_([$Rp-421]* &quot;-&quot;??_);_(@_)"/>
    <numFmt numFmtId="174" formatCode="_(* #,##0.00_);_(* \(#,##0.00\);_(* &quot;-&quot;_);_(@_)"/>
    <numFmt numFmtId="175" formatCode="_([$Rp-421]* #,##0_);_([$Rp-421]* \(#,##0\);_([$Rp-421]* &quot;-&quot;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2"/>
      <name val="Helv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0" fontId="3" fillId="0" borderId="0"/>
    <xf numFmtId="0" fontId="6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08">
    <xf numFmtId="0" fontId="0" fillId="0" borderId="0" xfId="0"/>
    <xf numFmtId="0" fontId="11" fillId="0" borderId="0" xfId="0" applyFont="1"/>
    <xf numFmtId="0" fontId="11" fillId="0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5" borderId="0" xfId="0" applyFont="1" applyFill="1"/>
    <xf numFmtId="0" fontId="10" fillId="0" borderId="0" xfId="0" applyFont="1" applyFill="1"/>
    <xf numFmtId="0" fontId="10" fillId="0" borderId="0" xfId="18" applyFont="1"/>
    <xf numFmtId="0" fontId="10" fillId="0" borderId="0" xfId="18" applyFont="1" applyAlignment="1">
      <alignment horizontal="center"/>
    </xf>
    <xf numFmtId="0" fontId="10" fillId="5" borderId="0" xfId="18" applyFont="1" applyFill="1"/>
    <xf numFmtId="0" fontId="11" fillId="7" borderId="0" xfId="0" applyFont="1" applyFill="1"/>
    <xf numFmtId="0" fontId="10" fillId="7" borderId="0" xfId="18" applyFont="1" applyFill="1"/>
    <xf numFmtId="0" fontId="9" fillId="0" borderId="0" xfId="17"/>
    <xf numFmtId="3" fontId="10" fillId="0" borderId="0" xfId="18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Fill="1"/>
    <xf numFmtId="0" fontId="20" fillId="0" borderId="0" xfId="0" applyFont="1"/>
    <xf numFmtId="0" fontId="19" fillId="0" borderId="0" xfId="0" applyNumberFormat="1" applyFont="1"/>
    <xf numFmtId="0" fontId="21" fillId="0" borderId="0" xfId="0" applyFont="1"/>
    <xf numFmtId="0" fontId="22" fillId="0" borderId="0" xfId="0" applyNumberFormat="1" applyFont="1"/>
    <xf numFmtId="0" fontId="19" fillId="7" borderId="10" xfId="0" applyNumberFormat="1" applyFont="1" applyFill="1" applyBorder="1" applyAlignment="1">
      <alignment horizontal="center" vertical="center" wrapText="1"/>
    </xf>
    <xf numFmtId="0" fontId="19" fillId="7" borderId="16" xfId="0" applyNumberFormat="1" applyFont="1" applyFill="1" applyBorder="1" applyAlignment="1">
      <alignment horizontal="center" vertical="center" wrapText="1"/>
    </xf>
    <xf numFmtId="0" fontId="19" fillId="7" borderId="2" xfId="0" applyNumberFormat="1" applyFont="1" applyFill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/>
    </xf>
    <xf numFmtId="0" fontId="22" fillId="0" borderId="6" xfId="0" applyNumberFormat="1" applyFont="1" applyBorder="1"/>
    <xf numFmtId="0" fontId="20" fillId="0" borderId="20" xfId="0" applyFont="1" applyBorder="1"/>
    <xf numFmtId="43" fontId="21" fillId="0" borderId="4" xfId="0" applyNumberFormat="1" applyFont="1" applyFill="1" applyBorder="1"/>
    <xf numFmtId="173" fontId="20" fillId="0" borderId="4" xfId="0" applyNumberFormat="1" applyFont="1" applyFill="1" applyBorder="1"/>
    <xf numFmtId="0" fontId="23" fillId="0" borderId="4" xfId="0" applyNumberFormat="1" applyFont="1" applyFill="1" applyBorder="1" applyAlignment="1">
      <alignment horizontal="center"/>
    </xf>
    <xf numFmtId="0" fontId="23" fillId="0" borderId="6" xfId="0" applyNumberFormat="1" applyFont="1" applyFill="1" applyBorder="1"/>
    <xf numFmtId="0" fontId="23" fillId="0" borderId="20" xfId="0" applyFont="1" applyFill="1" applyBorder="1"/>
    <xf numFmtId="173" fontId="23" fillId="0" borderId="4" xfId="0" applyNumberFormat="1" applyFont="1" applyFill="1" applyBorder="1"/>
    <xf numFmtId="0" fontId="23" fillId="0" borderId="0" xfId="0" applyFont="1" applyFill="1"/>
    <xf numFmtId="0" fontId="22" fillId="0" borderId="5" xfId="0" applyNumberFormat="1" applyFont="1" applyBorder="1" applyAlignment="1">
      <alignment horizontal="center"/>
    </xf>
    <xf numFmtId="0" fontId="22" fillId="0" borderId="19" xfId="0" applyNumberFormat="1" applyFont="1" applyBorder="1"/>
    <xf numFmtId="0" fontId="20" fillId="0" borderId="24" xfId="0" applyFont="1" applyBorder="1"/>
    <xf numFmtId="173" fontId="21" fillId="0" borderId="5" xfId="0" applyNumberFormat="1" applyFont="1" applyFill="1" applyBorder="1"/>
    <xf numFmtId="0" fontId="19" fillId="0" borderId="7" xfId="0" applyNumberFormat="1" applyFont="1" applyFill="1" applyBorder="1" applyAlignment="1">
      <alignment horizontal="center"/>
    </xf>
    <xf numFmtId="0" fontId="19" fillId="0" borderId="9" xfId="0" applyNumberFormat="1" applyFont="1" applyFill="1" applyBorder="1"/>
    <xf numFmtId="0" fontId="21" fillId="0" borderId="9" xfId="0" applyFont="1" applyFill="1" applyBorder="1"/>
    <xf numFmtId="173" fontId="21" fillId="0" borderId="2" xfId="0" applyNumberFormat="1" applyFont="1" applyFill="1" applyBorder="1"/>
    <xf numFmtId="173" fontId="20" fillId="0" borderId="0" xfId="0" applyNumberFormat="1" applyFont="1" applyFill="1"/>
    <xf numFmtId="0" fontId="20" fillId="0" borderId="0" xfId="0" applyFont="1" applyFill="1"/>
    <xf numFmtId="173" fontId="23" fillId="0" borderId="0" xfId="0" applyNumberFormat="1" applyFont="1" applyAlignment="1">
      <alignment vertical="center"/>
    </xf>
    <xf numFmtId="173" fontId="21" fillId="0" borderId="2" xfId="0" applyNumberFormat="1" applyFont="1" applyFill="1" applyBorder="1" applyAlignment="1">
      <alignment horizontal="right"/>
    </xf>
    <xf numFmtId="0" fontId="21" fillId="0" borderId="11" xfId="0" applyFont="1" applyBorder="1"/>
    <xf numFmtId="0" fontId="20" fillId="0" borderId="15" xfId="0" applyFont="1" applyBorder="1"/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43" fontId="15" fillId="0" borderId="0" xfId="31" applyNumberFormat="1" applyFont="1"/>
    <xf numFmtId="167" fontId="18" fillId="0" borderId="0" xfId="1" applyNumberFormat="1" applyFont="1" applyAlignment="1">
      <alignment horizontal="center"/>
    </xf>
    <xf numFmtId="43" fontId="15" fillId="7" borderId="0" xfId="31" applyNumberFormat="1" applyFont="1" applyFill="1"/>
    <xf numFmtId="0" fontId="15" fillId="7" borderId="0" xfId="0" applyFont="1" applyFill="1"/>
    <xf numFmtId="0" fontId="25" fillId="0" borderId="10" xfId="22" applyFont="1" applyBorder="1" applyAlignment="1">
      <alignment horizontal="center" vertical="center"/>
    </xf>
    <xf numFmtId="168" fontId="25" fillId="0" borderId="10" xfId="10" applyNumberFormat="1" applyFont="1" applyBorder="1" applyAlignment="1">
      <alignment horizontal="center" vertical="center"/>
    </xf>
    <xf numFmtId="43" fontId="16" fillId="0" borderId="0" xfId="31" applyNumberFormat="1" applyFont="1"/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left"/>
    </xf>
    <xf numFmtId="169" fontId="18" fillId="0" borderId="13" xfId="3" applyNumberFormat="1" applyFont="1" applyBorder="1" applyAlignment="1">
      <alignment horizontal="right"/>
    </xf>
    <xf numFmtId="0" fontId="25" fillId="0" borderId="4" xfId="20" applyNumberFormat="1" applyFont="1" applyFill="1" applyBorder="1" applyAlignment="1">
      <alignment vertical="center" wrapText="1"/>
    </xf>
    <xf numFmtId="0" fontId="18" fillId="0" borderId="4" xfId="20" applyFont="1" applyBorder="1" applyAlignment="1">
      <alignment horizontal="center" vertical="center"/>
    </xf>
    <xf numFmtId="2" fontId="18" fillId="0" borderId="4" xfId="20" applyNumberFormat="1" applyFont="1" applyBorder="1" applyAlignment="1">
      <alignment vertical="center"/>
    </xf>
    <xf numFmtId="0" fontId="18" fillId="0" borderId="5" xfId="20" applyNumberFormat="1" applyFont="1" applyFill="1" applyBorder="1" applyAlignment="1">
      <alignment vertical="center" wrapText="1"/>
    </xf>
    <xf numFmtId="0" fontId="18" fillId="0" borderId="5" xfId="20" applyNumberFormat="1" applyFont="1" applyFill="1" applyBorder="1" applyAlignment="1">
      <alignment horizontal="center" vertical="center" wrapText="1"/>
    </xf>
    <xf numFmtId="43" fontId="18" fillId="0" borderId="5" xfId="12" applyFont="1" applyFill="1" applyBorder="1" applyAlignment="1">
      <alignment horizontal="center" vertical="center" wrapText="1"/>
    </xf>
    <xf numFmtId="0" fontId="18" fillId="0" borderId="4" xfId="20" applyNumberFormat="1" applyFont="1" applyFill="1" applyBorder="1" applyAlignment="1">
      <alignment vertical="center" wrapText="1"/>
    </xf>
    <xf numFmtId="43" fontId="18" fillId="0" borderId="4" xfId="12" applyFont="1" applyFill="1" applyBorder="1" applyAlignment="1">
      <alignment vertical="center" wrapText="1"/>
    </xf>
    <xf numFmtId="0" fontId="18" fillId="0" borderId="6" xfId="20" applyNumberFormat="1" applyFont="1" applyFill="1" applyBorder="1" applyAlignment="1">
      <alignment vertical="center" wrapText="1"/>
    </xf>
    <xf numFmtId="43" fontId="15" fillId="0" borderId="0" xfId="31" applyNumberFormat="1" applyFont="1" applyFill="1"/>
    <xf numFmtId="0" fontId="18" fillId="0" borderId="4" xfId="20" applyNumberFormat="1" applyFont="1" applyFill="1" applyBorder="1" applyAlignment="1">
      <alignment horizontal="center" vertical="center" wrapText="1"/>
    </xf>
    <xf numFmtId="43" fontId="15" fillId="2" borderId="0" xfId="31" applyNumberFormat="1" applyFont="1" applyFill="1"/>
    <xf numFmtId="0" fontId="15" fillId="2" borderId="0" xfId="0" applyFont="1" applyFill="1"/>
    <xf numFmtId="43" fontId="15" fillId="2" borderId="0" xfId="0" applyNumberFormat="1" applyFont="1" applyFill="1"/>
    <xf numFmtId="0" fontId="16" fillId="0" borderId="4" xfId="20" applyFont="1" applyFill="1" applyBorder="1" applyAlignment="1">
      <alignment horizontal="center" vertical="center" wrapText="1"/>
    </xf>
    <xf numFmtId="0" fontId="16" fillId="0" borderId="4" xfId="20" applyFont="1" applyFill="1" applyBorder="1" applyAlignment="1">
      <alignment horizontal="left" vertical="center" wrapText="1"/>
    </xf>
    <xf numFmtId="43" fontId="16" fillId="0" borderId="4" xfId="20" applyNumberFormat="1" applyFont="1" applyFill="1" applyBorder="1" applyAlignment="1">
      <alignment horizontal="center" vertical="center" wrapText="1"/>
    </xf>
    <xf numFmtId="0" fontId="14" fillId="0" borderId="4" xfId="15" applyFont="1" applyFill="1" applyBorder="1" applyAlignment="1">
      <alignment horizontal="left"/>
    </xf>
    <xf numFmtId="0" fontId="17" fillId="0" borderId="4" xfId="15" applyFont="1" applyFill="1" applyBorder="1" applyAlignment="1">
      <alignment horizontal="center"/>
    </xf>
    <xf numFmtId="43" fontId="17" fillId="0" borderId="4" xfId="15" applyNumberFormat="1" applyFont="1" applyFill="1" applyBorder="1" applyAlignment="1">
      <alignment horizontal="center"/>
    </xf>
    <xf numFmtId="168" fontId="15" fillId="0" borderId="4" xfId="11" applyNumberFormat="1" applyFont="1" applyFill="1" applyBorder="1"/>
    <xf numFmtId="43" fontId="15" fillId="0" borderId="0" xfId="0" applyNumberFormat="1" applyFont="1"/>
    <xf numFmtId="168" fontId="15" fillId="0" borderId="12" xfId="11" applyNumberFormat="1" applyFont="1" applyFill="1" applyBorder="1"/>
    <xf numFmtId="0" fontId="18" fillId="0" borderId="12" xfId="1" applyFont="1" applyBorder="1"/>
    <xf numFmtId="0" fontId="15" fillId="0" borderId="4" xfId="11" applyNumberFormat="1" applyFont="1" applyFill="1" applyBorder="1"/>
    <xf numFmtId="168" fontId="15" fillId="0" borderId="4" xfId="11" applyNumberFormat="1" applyFont="1" applyFill="1" applyBorder="1" applyAlignment="1">
      <alignment horizontal="center"/>
    </xf>
    <xf numFmtId="43" fontId="18" fillId="0" borderId="4" xfId="12" applyNumberFormat="1" applyFont="1" applyFill="1" applyBorder="1"/>
    <xf numFmtId="172" fontId="18" fillId="0" borderId="4" xfId="12" applyNumberFormat="1" applyFont="1" applyFill="1" applyBorder="1"/>
    <xf numFmtId="43" fontId="18" fillId="0" borderId="4" xfId="15" applyNumberFormat="1" applyFont="1" applyFill="1" applyBorder="1" applyAlignment="1">
      <alignment horizontal="center"/>
    </xf>
    <xf numFmtId="0" fontId="18" fillId="0" borderId="12" xfId="1" applyFont="1" applyFill="1" applyBorder="1"/>
    <xf numFmtId="168" fontId="16" fillId="0" borderId="4" xfId="11" applyNumberFormat="1" applyFont="1" applyFill="1" applyBorder="1"/>
    <xf numFmtId="168" fontId="15" fillId="0" borderId="4" xfId="12" applyNumberFormat="1" applyFont="1" applyFill="1" applyBorder="1" applyAlignment="1">
      <alignment horizontal="center"/>
    </xf>
    <xf numFmtId="43" fontId="15" fillId="0" borderId="4" xfId="12" applyNumberFormat="1" applyFont="1" applyFill="1" applyBorder="1"/>
    <xf numFmtId="0" fontId="18" fillId="0" borderId="3" xfId="1" applyFont="1" applyBorder="1"/>
    <xf numFmtId="0" fontId="18" fillId="0" borderId="3" xfId="1" applyFont="1" applyFill="1" applyBorder="1"/>
    <xf numFmtId="43" fontId="27" fillId="2" borderId="0" xfId="31" applyNumberFormat="1" applyFont="1" applyFill="1"/>
    <xf numFmtId="0" fontId="27" fillId="2" borderId="0" xfId="0" applyFont="1" applyFill="1"/>
    <xf numFmtId="168" fontId="25" fillId="0" borderId="3" xfId="11" applyNumberFormat="1" applyFont="1" applyFill="1" applyBorder="1"/>
    <xf numFmtId="168" fontId="18" fillId="0" borderId="3" xfId="12" applyNumberFormat="1" applyFont="1" applyFill="1" applyBorder="1" applyAlignment="1">
      <alignment horizontal="center"/>
    </xf>
    <xf numFmtId="43" fontId="18" fillId="0" borderId="3" xfId="12" applyNumberFormat="1" applyFont="1" applyFill="1" applyBorder="1"/>
    <xf numFmtId="43" fontId="27" fillId="5" borderId="0" xfId="31" applyNumberFormat="1" applyFont="1" applyFill="1"/>
    <xf numFmtId="0" fontId="27" fillId="5" borderId="0" xfId="0" applyFont="1" applyFill="1"/>
    <xf numFmtId="168" fontId="25" fillId="0" borderId="4" xfId="11" applyNumberFormat="1" applyFont="1" applyFill="1" applyBorder="1"/>
    <xf numFmtId="168" fontId="18" fillId="0" borderId="4" xfId="12" applyNumberFormat="1" applyFont="1" applyFill="1" applyBorder="1" applyAlignment="1">
      <alignment horizontal="center"/>
    </xf>
    <xf numFmtId="168" fontId="18" fillId="0" borderId="4" xfId="11" applyNumberFormat="1" applyFont="1" applyFill="1" applyBorder="1"/>
    <xf numFmtId="0" fontId="18" fillId="0" borderId="4" xfId="15" applyFont="1" applyFill="1" applyBorder="1" applyAlignment="1">
      <alignment horizontal="center"/>
    </xf>
    <xf numFmtId="168" fontId="18" fillId="0" borderId="12" xfId="11" applyNumberFormat="1" applyFont="1" applyFill="1" applyBorder="1"/>
    <xf numFmtId="43" fontId="27" fillId="5" borderId="0" xfId="0" applyNumberFormat="1" applyFont="1" applyFill="1"/>
    <xf numFmtId="0" fontId="18" fillId="0" borderId="4" xfId="11" applyNumberFormat="1" applyFont="1" applyFill="1" applyBorder="1"/>
    <xf numFmtId="168" fontId="18" fillId="0" borderId="4" xfId="11" applyNumberFormat="1" applyFont="1" applyFill="1" applyBorder="1" applyAlignment="1">
      <alignment horizontal="center"/>
    </xf>
    <xf numFmtId="0" fontId="25" fillId="0" borderId="4" xfId="15" applyFont="1" applyFill="1" applyBorder="1" applyAlignment="1">
      <alignment horizontal="left"/>
    </xf>
    <xf numFmtId="168" fontId="18" fillId="0" borderId="5" xfId="11" applyNumberFormat="1" applyFont="1" applyFill="1" applyBorder="1"/>
    <xf numFmtId="168" fontId="18" fillId="0" borderId="5" xfId="11" applyNumberFormat="1" applyFont="1" applyFill="1" applyBorder="1" applyAlignment="1">
      <alignment horizontal="center"/>
    </xf>
    <xf numFmtId="43" fontId="18" fillId="0" borderId="5" xfId="15" applyNumberFormat="1" applyFont="1" applyFill="1" applyBorder="1" applyAlignment="1">
      <alignment horizontal="center"/>
    </xf>
    <xf numFmtId="168" fontId="16" fillId="0" borderId="3" xfId="11" applyNumberFormat="1" applyFont="1" applyFill="1" applyBorder="1"/>
    <xf numFmtId="168" fontId="15" fillId="0" borderId="3" xfId="12" applyNumberFormat="1" applyFont="1" applyFill="1" applyBorder="1" applyAlignment="1">
      <alignment horizontal="center"/>
    </xf>
    <xf numFmtId="43" fontId="15" fillId="0" borderId="3" xfId="12" applyNumberFormat="1" applyFont="1" applyFill="1" applyBorder="1"/>
    <xf numFmtId="168" fontId="16" fillId="0" borderId="13" xfId="11" applyNumberFormat="1" applyFont="1" applyFill="1" applyBorder="1"/>
    <xf numFmtId="168" fontId="15" fillId="0" borderId="13" xfId="11" applyNumberFormat="1" applyFont="1" applyFill="1" applyBorder="1" applyAlignment="1">
      <alignment horizontal="center"/>
    </xf>
    <xf numFmtId="43" fontId="18" fillId="0" borderId="13" xfId="12" applyNumberFormat="1" applyFont="1" applyFill="1" applyBorder="1"/>
    <xf numFmtId="0" fontId="15" fillId="0" borderId="3" xfId="11" applyNumberFormat="1" applyFont="1" applyFill="1" applyBorder="1"/>
    <xf numFmtId="43" fontId="18" fillId="0" borderId="4" xfId="12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168" fontId="15" fillId="0" borderId="3" xfId="11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43" fontId="15" fillId="0" borderId="0" xfId="0" applyNumberFormat="1" applyFont="1" applyFill="1"/>
    <xf numFmtId="171" fontId="18" fillId="0" borderId="4" xfId="29" applyNumberFormat="1" applyFont="1" applyFill="1" applyBorder="1" applyAlignment="1" applyProtection="1">
      <alignment horizontal="center"/>
    </xf>
    <xf numFmtId="0" fontId="15" fillId="0" borderId="4" xfId="18" applyFont="1" applyFill="1" applyBorder="1" applyAlignment="1">
      <alignment horizontal="center"/>
    </xf>
    <xf numFmtId="0" fontId="14" fillId="0" borderId="3" xfId="20" applyFont="1" applyFill="1" applyBorder="1" applyAlignment="1">
      <alignment horizontal="center" vertical="center" wrapText="1"/>
    </xf>
    <xf numFmtId="43" fontId="15" fillId="0" borderId="0" xfId="31" applyNumberFormat="1" applyFont="1" applyAlignment="1"/>
    <xf numFmtId="0" fontId="15" fillId="0" borderId="0" xfId="0" applyFont="1" applyAlignment="1"/>
    <xf numFmtId="43" fontId="18" fillId="0" borderId="0" xfId="31" applyNumberFormat="1" applyFont="1" applyAlignment="1">
      <alignment vertical="center"/>
    </xf>
    <xf numFmtId="43" fontId="25" fillId="0" borderId="0" xfId="31" applyNumberFormat="1" applyFont="1" applyAlignment="1">
      <alignment vertical="center"/>
    </xf>
    <xf numFmtId="0" fontId="15" fillId="0" borderId="0" xfId="17" applyFont="1"/>
    <xf numFmtId="0" fontId="15" fillId="6" borderId="0" xfId="17" applyFont="1" applyFill="1"/>
    <xf numFmtId="2" fontId="15" fillId="6" borderId="0" xfId="17" applyNumberFormat="1" applyFont="1" applyFill="1" applyAlignment="1">
      <alignment horizontal="center"/>
    </xf>
    <xf numFmtId="0" fontId="16" fillId="6" borderId="0" xfId="17" applyFont="1" applyFill="1" applyAlignment="1">
      <alignment horizontal="left"/>
    </xf>
    <xf numFmtId="0" fontId="16" fillId="6" borderId="0" xfId="17" applyFont="1" applyFill="1"/>
    <xf numFmtId="0" fontId="15" fillId="0" borderId="0" xfId="17" applyFont="1" applyAlignment="1">
      <alignment horizontal="center"/>
    </xf>
    <xf numFmtId="41" fontId="15" fillId="0" borderId="0" xfId="6" applyFont="1" applyAlignment="1">
      <alignment horizontal="center"/>
    </xf>
    <xf numFmtId="0" fontId="15" fillId="0" borderId="4" xfId="17" applyFont="1" applyBorder="1"/>
    <xf numFmtId="0" fontId="15" fillId="0" borderId="4" xfId="17" applyFont="1" applyBorder="1" applyAlignment="1">
      <alignment horizontal="center"/>
    </xf>
    <xf numFmtId="0" fontId="15" fillId="0" borderId="4" xfId="17" applyFont="1" applyFill="1" applyBorder="1" applyAlignment="1">
      <alignment horizontal="center"/>
    </xf>
    <xf numFmtId="0" fontId="15" fillId="0" borderId="4" xfId="17" applyFont="1" applyFill="1" applyBorder="1"/>
    <xf numFmtId="0" fontId="16" fillId="0" borderId="4" xfId="17" applyFont="1" applyFill="1" applyBorder="1" applyAlignment="1">
      <alignment horizontal="center" vertical="center" wrapText="1"/>
    </xf>
    <xf numFmtId="0" fontId="15" fillId="0" borderId="4" xfId="17" applyFont="1" applyFill="1" applyBorder="1" applyAlignment="1">
      <alignment horizontal="center" vertical="center" wrapText="1"/>
    </xf>
    <xf numFmtId="0" fontId="25" fillId="0" borderId="41" xfId="22" applyFont="1" applyBorder="1" applyAlignment="1">
      <alignment horizontal="center" vertical="center"/>
    </xf>
    <xf numFmtId="0" fontId="15" fillId="0" borderId="43" xfId="17" applyFont="1" applyBorder="1" applyAlignment="1">
      <alignment horizontal="center"/>
    </xf>
    <xf numFmtId="0" fontId="16" fillId="0" borderId="43" xfId="17" applyFont="1" applyFill="1" applyBorder="1" applyAlignment="1">
      <alignment horizontal="center" vertical="center" wrapText="1"/>
    </xf>
    <xf numFmtId="0" fontId="15" fillId="0" borderId="0" xfId="0" applyFont="1" applyBorder="1" applyAlignment="1"/>
    <xf numFmtId="0" fontId="18" fillId="0" borderId="46" xfId="1" applyFont="1" applyBorder="1" applyAlignment="1">
      <alignment horizontal="center"/>
    </xf>
    <xf numFmtId="0" fontId="25" fillId="0" borderId="43" xfId="20" applyFont="1" applyFill="1" applyBorder="1" applyAlignment="1">
      <alignment horizontal="center" vertical="center"/>
    </xf>
    <xf numFmtId="0" fontId="18" fillId="0" borderId="48" xfId="20" applyFont="1" applyFill="1" applyBorder="1" applyAlignment="1">
      <alignment horizontal="center" vertical="center"/>
    </xf>
    <xf numFmtId="0" fontId="18" fillId="0" borderId="43" xfId="20" applyFont="1" applyFill="1" applyBorder="1" applyAlignment="1">
      <alignment horizontal="center" vertical="center"/>
    </xf>
    <xf numFmtId="0" fontId="16" fillId="0" borderId="43" xfId="20" applyFont="1" applyFill="1" applyBorder="1" applyAlignment="1">
      <alignment horizontal="center" vertical="center" wrapText="1"/>
    </xf>
    <xf numFmtId="0" fontId="16" fillId="0" borderId="43" xfId="20" applyFont="1" applyFill="1" applyBorder="1" applyAlignment="1">
      <alignment horizontal="center"/>
    </xf>
    <xf numFmtId="0" fontId="17" fillId="0" borderId="43" xfId="15" applyFont="1" applyFill="1" applyBorder="1" applyAlignment="1">
      <alignment horizontal="center"/>
    </xf>
    <xf numFmtId="170" fontId="17" fillId="0" borderId="43" xfId="15" applyNumberFormat="1" applyFont="1" applyFill="1" applyBorder="1" applyAlignment="1">
      <alignment horizontal="center"/>
    </xf>
    <xf numFmtId="2" fontId="17" fillId="0" borderId="43" xfId="15" applyNumberFormat="1" applyFont="1" applyFill="1" applyBorder="1" applyAlignment="1">
      <alignment horizontal="center"/>
    </xf>
    <xf numFmtId="0" fontId="25" fillId="0" borderId="49" xfId="20" applyFont="1" applyFill="1" applyBorder="1" applyAlignment="1">
      <alignment horizontal="center"/>
    </xf>
    <xf numFmtId="0" fontId="25" fillId="0" borderId="43" xfId="20" applyFont="1" applyFill="1" applyBorder="1" applyAlignment="1">
      <alignment horizontal="center"/>
    </xf>
    <xf numFmtId="170" fontId="18" fillId="0" borderId="43" xfId="15" applyNumberFormat="1" applyFont="1" applyFill="1" applyBorder="1" applyAlignment="1">
      <alignment horizontal="center"/>
    </xf>
    <xf numFmtId="2" fontId="18" fillId="0" borderId="43" xfId="15" applyNumberFormat="1" applyFont="1" applyFill="1" applyBorder="1" applyAlignment="1">
      <alignment horizontal="center"/>
    </xf>
    <xf numFmtId="170" fontId="18" fillId="0" borderId="48" xfId="15" applyNumberFormat="1" applyFont="1" applyFill="1" applyBorder="1" applyAlignment="1">
      <alignment horizontal="center"/>
    </xf>
    <xf numFmtId="0" fontId="16" fillId="0" borderId="49" xfId="20" applyFont="1" applyFill="1" applyBorder="1" applyAlignment="1">
      <alignment horizontal="center"/>
    </xf>
    <xf numFmtId="168" fontId="16" fillId="0" borderId="46" xfId="11" applyNumberFormat="1" applyFont="1" applyFill="1" applyBorder="1" applyAlignment="1">
      <alignment horizontal="center"/>
    </xf>
    <xf numFmtId="170" fontId="15" fillId="0" borderId="49" xfId="11" applyNumberFormat="1" applyFont="1" applyFill="1" applyBorder="1" applyAlignment="1">
      <alignment horizontal="center" vertical="center"/>
    </xf>
    <xf numFmtId="2" fontId="15" fillId="0" borderId="49" xfId="11" applyNumberFormat="1" applyFont="1" applyFill="1" applyBorder="1" applyAlignment="1">
      <alignment horizontal="center" vertical="center"/>
    </xf>
    <xf numFmtId="1" fontId="15" fillId="0" borderId="49" xfId="11" applyNumberFormat="1" applyFont="1" applyFill="1" applyBorder="1" applyAlignment="1">
      <alignment horizontal="center" vertical="center"/>
    </xf>
    <xf numFmtId="1" fontId="25" fillId="0" borderId="43" xfId="20" applyNumberFormat="1" applyFont="1" applyFill="1" applyBorder="1" applyAlignment="1">
      <alignment horizontal="center" vertical="center"/>
    </xf>
    <xf numFmtId="168" fontId="16" fillId="0" borderId="49" xfId="11" applyNumberFormat="1" applyFont="1" applyFill="1" applyBorder="1" applyAlignment="1">
      <alignment horizontal="center"/>
    </xf>
    <xf numFmtId="0" fontId="16" fillId="0" borderId="43" xfId="18" applyFont="1" applyFill="1" applyBorder="1" applyAlignment="1">
      <alignment horizontal="center"/>
    </xf>
    <xf numFmtId="170" fontId="15" fillId="0" borderId="43" xfId="18" applyNumberFormat="1" applyFont="1" applyFill="1" applyBorder="1" applyAlignment="1">
      <alignment horizontal="center"/>
    </xf>
    <xf numFmtId="0" fontId="15" fillId="0" borderId="43" xfId="18" applyFont="1" applyFill="1" applyBorder="1" applyAlignment="1">
      <alignment horizontal="center"/>
    </xf>
    <xf numFmtId="0" fontId="15" fillId="0" borderId="45" xfId="18" applyFont="1" applyFill="1" applyBorder="1" applyAlignment="1">
      <alignment horizontal="center"/>
    </xf>
    <xf numFmtId="0" fontId="15" fillId="0" borderId="48" xfId="17" applyFont="1" applyBorder="1" applyAlignment="1">
      <alignment horizontal="center"/>
    </xf>
    <xf numFmtId="0" fontId="15" fillId="0" borderId="5" xfId="17" applyFont="1" applyFill="1" applyBorder="1"/>
    <xf numFmtId="0" fontId="15" fillId="0" borderId="5" xfId="17" applyFont="1" applyFill="1" applyBorder="1" applyAlignment="1">
      <alignment horizontal="center"/>
    </xf>
    <xf numFmtId="0" fontId="15" fillId="0" borderId="49" xfId="17" applyFont="1" applyBorder="1"/>
    <xf numFmtId="0" fontId="15" fillId="0" borderId="3" xfId="17" applyFont="1" applyBorder="1"/>
    <xf numFmtId="0" fontId="15" fillId="0" borderId="3" xfId="17" applyFont="1" applyBorder="1" applyAlignment="1">
      <alignment horizontal="center"/>
    </xf>
    <xf numFmtId="174" fontId="18" fillId="0" borderId="0" xfId="32" applyNumberFormat="1" applyFont="1" applyBorder="1"/>
    <xf numFmtId="174" fontId="18" fillId="0" borderId="0" xfId="31" applyNumberFormat="1" applyFont="1" applyBorder="1"/>
    <xf numFmtId="174" fontId="25" fillId="7" borderId="39" xfId="32" applyNumberFormat="1" applyFont="1" applyFill="1" applyBorder="1" applyAlignment="1">
      <alignment horizontal="center" vertical="center"/>
    </xf>
    <xf numFmtId="174" fontId="25" fillId="7" borderId="40" xfId="31" applyNumberFormat="1" applyFont="1" applyFill="1" applyBorder="1" applyAlignment="1">
      <alignment horizontal="center" vertical="center"/>
    </xf>
    <xf numFmtId="174" fontId="25" fillId="7" borderId="16" xfId="32" applyNumberFormat="1" applyFont="1" applyFill="1" applyBorder="1" applyAlignment="1">
      <alignment horizontal="center" vertical="center"/>
    </xf>
    <xf numFmtId="174" fontId="25" fillId="7" borderId="33" xfId="0" applyNumberFormat="1" applyFont="1" applyFill="1" applyBorder="1" applyAlignment="1">
      <alignment horizontal="center" vertical="center"/>
    </xf>
    <xf numFmtId="174" fontId="25" fillId="0" borderId="8" xfId="32" applyNumberFormat="1" applyFont="1" applyBorder="1" applyAlignment="1">
      <alignment horizontal="center" vertical="center"/>
    </xf>
    <xf numFmtId="174" fontId="25" fillId="0" borderId="34" xfId="31" applyNumberFormat="1" applyFont="1" applyBorder="1" applyAlignment="1">
      <alignment horizontal="center" vertical="center"/>
    </xf>
    <xf numFmtId="174" fontId="18" fillId="0" borderId="13" xfId="32" applyNumberFormat="1" applyFont="1" applyBorder="1"/>
    <xf numFmtId="174" fontId="18" fillId="0" borderId="47" xfId="31" applyNumberFormat="1" applyFont="1" applyBorder="1"/>
    <xf numFmtId="174" fontId="18" fillId="0" borderId="4" xfId="32" applyNumberFormat="1" applyFont="1" applyBorder="1"/>
    <xf numFmtId="174" fontId="18" fillId="0" borderId="44" xfId="31" applyNumberFormat="1" applyFont="1" applyBorder="1"/>
    <xf numFmtId="174" fontId="15" fillId="0" borderId="4" xfId="32" applyNumberFormat="1" applyFont="1" applyBorder="1"/>
    <xf numFmtId="174" fontId="18" fillId="0" borderId="44" xfId="4" applyNumberFormat="1" applyFont="1" applyFill="1" applyBorder="1"/>
    <xf numFmtId="174" fontId="15" fillId="0" borderId="4" xfId="32" applyNumberFormat="1" applyFont="1" applyFill="1" applyBorder="1"/>
    <xf numFmtId="174" fontId="18" fillId="0" borderId="5" xfId="32" applyNumberFormat="1" applyFont="1" applyFill="1" applyBorder="1"/>
    <xf numFmtId="174" fontId="26" fillId="2" borderId="34" xfId="31" applyNumberFormat="1" applyFont="1" applyFill="1" applyBorder="1"/>
    <xf numFmtId="174" fontId="15" fillId="0" borderId="44" xfId="31" applyNumberFormat="1" applyFont="1" applyBorder="1"/>
    <xf numFmtId="174" fontId="18" fillId="0" borderId="4" xfId="32" applyNumberFormat="1" applyFont="1" applyFill="1" applyBorder="1"/>
    <xf numFmtId="174" fontId="18" fillId="0" borderId="3" xfId="32" applyNumberFormat="1" applyFont="1" applyFill="1" applyBorder="1"/>
    <xf numFmtId="174" fontId="15" fillId="0" borderId="3" xfId="32" applyNumberFormat="1" applyFont="1" applyBorder="1"/>
    <xf numFmtId="174" fontId="26" fillId="2" borderId="34" xfId="4" applyNumberFormat="1" applyFont="1" applyFill="1" applyBorder="1"/>
    <xf numFmtId="174" fontId="18" fillId="0" borderId="50" xfId="4" applyNumberFormat="1" applyFont="1" applyFill="1" applyBorder="1"/>
    <xf numFmtId="174" fontId="18" fillId="0" borderId="4" xfId="32" applyNumberFormat="1" applyFont="1" applyFill="1" applyBorder="1" applyAlignment="1">
      <alignment horizontal="center"/>
    </xf>
    <xf numFmtId="174" fontId="15" fillId="0" borderId="3" xfId="32" applyNumberFormat="1" applyFont="1" applyFill="1" applyBorder="1"/>
    <xf numFmtId="174" fontId="15" fillId="0" borderId="13" xfId="32" applyNumberFormat="1" applyFont="1" applyBorder="1"/>
    <xf numFmtId="174" fontId="18" fillId="0" borderId="47" xfId="4" applyNumberFormat="1" applyFont="1" applyFill="1" applyBorder="1"/>
    <xf numFmtId="174" fontId="18" fillId="0" borderId="3" xfId="32" applyNumberFormat="1" applyFont="1" applyFill="1" applyBorder="1" applyAlignment="1">
      <alignment vertical="center"/>
    </xf>
    <xf numFmtId="174" fontId="15" fillId="0" borderId="4" xfId="32" applyNumberFormat="1" applyFont="1" applyFill="1" applyBorder="1" applyAlignment="1">
      <alignment horizontal="center"/>
    </xf>
    <xf numFmtId="174" fontId="26" fillId="2" borderId="54" xfId="31" applyNumberFormat="1" applyFont="1" applyFill="1" applyBorder="1"/>
    <xf numFmtId="174" fontId="16" fillId="0" borderId="0" xfId="32" applyNumberFormat="1" applyFont="1" applyFill="1" applyBorder="1" applyAlignment="1">
      <alignment vertical="center"/>
    </xf>
    <xf numFmtId="174" fontId="16" fillId="0" borderId="0" xfId="31" applyNumberFormat="1" applyFont="1" applyFill="1" applyBorder="1" applyAlignment="1">
      <alignment vertical="center"/>
    </xf>
    <xf numFmtId="174" fontId="15" fillId="0" borderId="0" xfId="32" applyNumberFormat="1" applyFont="1" applyAlignment="1"/>
    <xf numFmtId="174" fontId="15" fillId="0" borderId="0" xfId="0" applyNumberFormat="1" applyFont="1" applyAlignment="1"/>
    <xf numFmtId="174" fontId="15" fillId="0" borderId="0" xfId="32" applyNumberFormat="1" applyFont="1"/>
    <xf numFmtId="174" fontId="15" fillId="0" borderId="0" xfId="31" applyNumberFormat="1" applyFont="1"/>
    <xf numFmtId="4" fontId="15" fillId="6" borderId="0" xfId="6" applyNumberFormat="1" applyFont="1" applyFill="1"/>
    <xf numFmtId="4" fontId="15" fillId="0" borderId="0" xfId="17" applyNumberFormat="1" applyFont="1"/>
    <xf numFmtId="4" fontId="25" fillId="7" borderId="39" xfId="32" applyNumberFormat="1" applyFont="1" applyFill="1" applyBorder="1" applyAlignment="1">
      <alignment horizontal="center" vertical="center"/>
    </xf>
    <xf numFmtId="4" fontId="25" fillId="7" borderId="40" xfId="31" applyNumberFormat="1" applyFont="1" applyFill="1" applyBorder="1" applyAlignment="1">
      <alignment horizontal="center" vertical="center"/>
    </xf>
    <xf numFmtId="4" fontId="25" fillId="7" borderId="16" xfId="32" applyNumberFormat="1" applyFont="1" applyFill="1" applyBorder="1" applyAlignment="1">
      <alignment horizontal="center" vertical="center"/>
    </xf>
    <xf numFmtId="4" fontId="25" fillId="7" borderId="33" xfId="0" applyNumberFormat="1" applyFont="1" applyFill="1" applyBorder="1" applyAlignment="1">
      <alignment horizontal="center" vertical="center"/>
    </xf>
    <xf numFmtId="4" fontId="25" fillId="0" borderId="8" xfId="32" applyNumberFormat="1" applyFont="1" applyBorder="1" applyAlignment="1">
      <alignment horizontal="center" vertical="center"/>
    </xf>
    <xf numFmtId="4" fontId="25" fillId="0" borderId="34" xfId="31" applyNumberFormat="1" applyFont="1" applyBorder="1" applyAlignment="1">
      <alignment horizontal="center" vertical="center"/>
    </xf>
    <xf numFmtId="4" fontId="15" fillId="0" borderId="4" xfId="17" applyNumberFormat="1" applyFont="1" applyFill="1" applyBorder="1"/>
    <xf numFmtId="4" fontId="15" fillId="0" borderId="44" xfId="17" applyNumberFormat="1" applyFont="1" applyBorder="1"/>
    <xf numFmtId="4" fontId="15" fillId="0" borderId="5" xfId="17" applyNumberFormat="1" applyFont="1" applyFill="1" applyBorder="1"/>
    <xf numFmtId="4" fontId="15" fillId="0" borderId="55" xfId="17" applyNumberFormat="1" applyFont="1" applyBorder="1"/>
    <xf numFmtId="4" fontId="26" fillId="2" borderId="34" xfId="17" applyNumberFormat="1" applyFont="1" applyFill="1" applyBorder="1"/>
    <xf numFmtId="4" fontId="15" fillId="0" borderId="3" xfId="17" applyNumberFormat="1" applyFont="1" applyBorder="1"/>
    <xf numFmtId="4" fontId="15" fillId="0" borderId="50" xfId="17" applyNumberFormat="1" applyFont="1" applyBorder="1"/>
    <xf numFmtId="4" fontId="16" fillId="0" borderId="4" xfId="17" applyNumberFormat="1" applyFont="1" applyFill="1" applyBorder="1" applyAlignment="1">
      <alignment horizontal="center" vertical="center" wrapText="1"/>
    </xf>
    <xf numFmtId="4" fontId="16" fillId="0" borderId="44" xfId="17" applyNumberFormat="1" applyFont="1" applyFill="1" applyBorder="1" applyAlignment="1">
      <alignment horizontal="center" vertical="center" wrapText="1"/>
    </xf>
    <xf numFmtId="4" fontId="15" fillId="0" borderId="4" xfId="6" applyNumberFormat="1" applyFont="1" applyBorder="1"/>
    <xf numFmtId="4" fontId="25" fillId="0" borderId="22" xfId="32" applyNumberFormat="1" applyFont="1" applyBorder="1" applyAlignment="1">
      <alignment horizontal="center" vertical="center"/>
    </xf>
    <xf numFmtId="4" fontId="25" fillId="0" borderId="42" xfId="31" applyNumberFormat="1" applyFont="1" applyBorder="1" applyAlignment="1">
      <alignment horizontal="center" vertical="center"/>
    </xf>
    <xf numFmtId="0" fontId="15" fillId="0" borderId="37" xfId="17" applyFont="1" applyBorder="1"/>
    <xf numFmtId="0" fontId="15" fillId="0" borderId="37" xfId="17" applyFont="1" applyBorder="1" applyAlignment="1">
      <alignment horizontal="center"/>
    </xf>
    <xf numFmtId="4" fontId="26" fillId="2" borderId="42" xfId="17" applyNumberFormat="1" applyFont="1" applyFill="1" applyBorder="1"/>
    <xf numFmtId="174" fontId="16" fillId="0" borderId="27" xfId="32" applyNumberFormat="1" applyFont="1" applyFill="1" applyBorder="1" applyAlignment="1">
      <alignment vertical="center"/>
    </xf>
    <xf numFmtId="174" fontId="16" fillId="0" borderId="29" xfId="31" applyNumberFormat="1" applyFont="1" applyFill="1" applyBorder="1" applyAlignment="1">
      <alignment vertical="center"/>
    </xf>
    <xf numFmtId="174" fontId="16" fillId="0" borderId="57" xfId="32" applyNumberFormat="1" applyFont="1" applyFill="1" applyBorder="1" applyAlignment="1">
      <alignment vertical="center"/>
    </xf>
    <xf numFmtId="174" fontId="16" fillId="0" borderId="54" xfId="31" applyNumberFormat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174" fontId="15" fillId="0" borderId="0" xfId="6" applyNumberFormat="1" applyFont="1" applyAlignment="1">
      <alignment horizontal="right"/>
    </xf>
    <xf numFmtId="3" fontId="18" fillId="0" borderId="0" xfId="18" applyNumberFormat="1" applyFont="1" applyAlignment="1">
      <alignment horizontal="right"/>
    </xf>
    <xf numFmtId="0" fontId="18" fillId="0" borderId="0" xfId="18" applyFont="1"/>
    <xf numFmtId="2" fontId="18" fillId="0" borderId="0" xfId="18" applyNumberFormat="1" applyFont="1" applyAlignment="1">
      <alignment horizontal="right"/>
    </xf>
    <xf numFmtId="3" fontId="18" fillId="7" borderId="0" xfId="18" applyNumberFormat="1" applyFont="1" applyFill="1" applyBorder="1" applyAlignment="1">
      <alignment horizontal="center" vertical="center" wrapText="1"/>
    </xf>
    <xf numFmtId="3" fontId="18" fillId="0" borderId="0" xfId="18" applyNumberFormat="1" applyFont="1" applyBorder="1" applyAlignment="1">
      <alignment horizontal="right"/>
    </xf>
    <xf numFmtId="3" fontId="18" fillId="5" borderId="0" xfId="18" applyNumberFormat="1" applyFont="1" applyFill="1" applyBorder="1" applyAlignment="1">
      <alignment horizontal="right"/>
    </xf>
    <xf numFmtId="43" fontId="26" fillId="2" borderId="34" xfId="31" applyFont="1" applyFill="1" applyBorder="1"/>
    <xf numFmtId="3" fontId="16" fillId="0" borderId="0" xfId="18" applyNumberFormat="1" applyFont="1" applyBorder="1" applyAlignment="1">
      <alignment horizontal="right"/>
    </xf>
    <xf numFmtId="43" fontId="26" fillId="2" borderId="54" xfId="31" applyFont="1" applyFill="1" applyBorder="1"/>
    <xf numFmtId="0" fontId="16" fillId="0" borderId="27" xfId="0" applyFont="1" applyFill="1" applyBorder="1" applyAlignment="1">
      <alignment vertical="center"/>
    </xf>
    <xf numFmtId="43" fontId="16" fillId="0" borderId="29" xfId="31" applyNumberFormat="1" applyFont="1" applyFill="1" applyBorder="1" applyAlignment="1">
      <alignment vertical="center"/>
    </xf>
    <xf numFmtId="0" fontId="16" fillId="0" borderId="57" xfId="0" applyFont="1" applyFill="1" applyBorder="1" applyAlignment="1">
      <alignment vertical="center"/>
    </xf>
    <xf numFmtId="43" fontId="16" fillId="0" borderId="54" xfId="31" applyNumberFormat="1" applyFont="1" applyFill="1" applyBorder="1" applyAlignment="1">
      <alignment vertical="center"/>
    </xf>
    <xf numFmtId="0" fontId="16" fillId="0" borderId="61" xfId="18" applyFont="1" applyFill="1" applyBorder="1" applyAlignment="1">
      <alignment horizontal="center" vertical="center" wrapText="1"/>
    </xf>
    <xf numFmtId="0" fontId="16" fillId="0" borderId="26" xfId="18" applyFont="1" applyFill="1" applyBorder="1" applyAlignment="1">
      <alignment horizontal="center" vertical="center" wrapText="1"/>
    </xf>
    <xf numFmtId="3" fontId="16" fillId="0" borderId="26" xfId="18" applyNumberFormat="1" applyFont="1" applyFill="1" applyBorder="1" applyAlignment="1">
      <alignment horizontal="center" vertical="center" wrapText="1"/>
    </xf>
    <xf numFmtId="174" fontId="16" fillId="0" borderId="26" xfId="6" applyNumberFormat="1" applyFont="1" applyFill="1" applyBorder="1" applyAlignment="1">
      <alignment horizontal="center" vertical="center" wrapText="1"/>
    </xf>
    <xf numFmtId="174" fontId="16" fillId="0" borderId="62" xfId="6" applyNumberFormat="1" applyFont="1" applyFill="1" applyBorder="1" applyAlignment="1">
      <alignment horizontal="center" vertical="center" wrapText="1"/>
    </xf>
    <xf numFmtId="2" fontId="16" fillId="0" borderId="26" xfId="18" applyNumberFormat="1" applyFont="1" applyFill="1" applyBorder="1" applyAlignment="1">
      <alignment horizontal="center" vertical="center" wrapText="1"/>
    </xf>
    <xf numFmtId="0" fontId="15" fillId="0" borderId="58" xfId="18" applyFont="1" applyBorder="1"/>
    <xf numFmtId="0" fontId="16" fillId="0" borderId="59" xfId="18" applyFont="1" applyBorder="1"/>
    <xf numFmtId="0" fontId="15" fillId="0" borderId="59" xfId="18" applyFont="1" applyBorder="1"/>
    <xf numFmtId="2" fontId="15" fillId="0" borderId="59" xfId="18" applyNumberFormat="1" applyFont="1" applyBorder="1" applyAlignment="1">
      <alignment horizontal="right"/>
    </xf>
    <xf numFmtId="3" fontId="15" fillId="0" borderId="59" xfId="18" applyNumberFormat="1" applyFont="1" applyBorder="1" applyAlignment="1">
      <alignment horizontal="right"/>
    </xf>
    <xf numFmtId="174" fontId="15" fillId="0" borderId="59" xfId="6" applyNumberFormat="1" applyFont="1" applyBorder="1" applyAlignment="1">
      <alignment horizontal="right"/>
    </xf>
    <xf numFmtId="174" fontId="15" fillId="0" borderId="60" xfId="6" applyNumberFormat="1" applyFont="1" applyBorder="1" applyAlignment="1">
      <alignment horizontal="right"/>
    </xf>
    <xf numFmtId="0" fontId="15" fillId="0" borderId="21" xfId="18" applyFont="1" applyFill="1" applyBorder="1"/>
    <xf numFmtId="0" fontId="15" fillId="0" borderId="16" xfId="18" applyFont="1" applyFill="1" applyBorder="1"/>
    <xf numFmtId="0" fontId="15" fillId="0" borderId="16" xfId="18" applyFont="1" applyFill="1" applyBorder="1" applyAlignment="1">
      <alignment horizontal="center"/>
    </xf>
    <xf numFmtId="2" fontId="15" fillId="0" borderId="16" xfId="18" applyNumberFormat="1" applyFont="1" applyFill="1" applyBorder="1" applyAlignment="1">
      <alignment horizontal="right"/>
    </xf>
    <xf numFmtId="3" fontId="15" fillId="0" borderId="16" xfId="18" applyNumberFormat="1" applyFont="1" applyFill="1" applyBorder="1" applyAlignment="1">
      <alignment horizontal="right"/>
    </xf>
    <xf numFmtId="43" fontId="15" fillId="0" borderId="16" xfId="31" applyFont="1" applyFill="1" applyBorder="1"/>
    <xf numFmtId="43" fontId="15" fillId="0" borderId="33" xfId="31" applyFont="1" applyFill="1" applyBorder="1"/>
    <xf numFmtId="0" fontId="16" fillId="0" borderId="43" xfId="18" applyFont="1" applyBorder="1" applyAlignment="1">
      <alignment horizontal="center"/>
    </xf>
    <xf numFmtId="0" fontId="16" fillId="0" borderId="4" xfId="18" applyFont="1" applyBorder="1"/>
    <xf numFmtId="0" fontId="15" fillId="0" borderId="4" xfId="18" applyFont="1" applyBorder="1"/>
    <xf numFmtId="2" fontId="15" fillId="0" borderId="4" xfId="18" applyNumberFormat="1" applyFont="1" applyBorder="1" applyAlignment="1">
      <alignment horizontal="right"/>
    </xf>
    <xf numFmtId="3" fontId="15" fillId="0" borderId="4" xfId="18" applyNumberFormat="1" applyFont="1" applyBorder="1" applyAlignment="1">
      <alignment horizontal="right"/>
    </xf>
    <xf numFmtId="174" fontId="15" fillId="0" borderId="4" xfId="6" applyNumberFormat="1" applyFont="1" applyBorder="1" applyAlignment="1">
      <alignment horizontal="right"/>
    </xf>
    <xf numFmtId="174" fontId="15" fillId="0" borderId="44" xfId="6" applyNumberFormat="1" applyFont="1" applyBorder="1" applyAlignment="1">
      <alignment horizontal="right"/>
    </xf>
    <xf numFmtId="0" fontId="15" fillId="0" borderId="43" xfId="18" applyFont="1" applyFill="1" applyBorder="1"/>
    <xf numFmtId="0" fontId="15" fillId="0" borderId="4" xfId="18" applyFont="1" applyFill="1" applyBorder="1"/>
    <xf numFmtId="2" fontId="15" fillId="0" borderId="4" xfId="18" applyNumberFormat="1" applyFont="1" applyFill="1" applyBorder="1" applyAlignment="1">
      <alignment horizontal="right"/>
    </xf>
    <xf numFmtId="3" fontId="15" fillId="0" borderId="4" xfId="18" applyNumberFormat="1" applyFont="1" applyFill="1" applyBorder="1" applyAlignment="1">
      <alignment horizontal="right"/>
    </xf>
    <xf numFmtId="43" fontId="15" fillId="0" borderId="4" xfId="31" applyFont="1" applyFill="1" applyBorder="1"/>
    <xf numFmtId="43" fontId="15" fillId="0" borderId="44" xfId="31" applyFont="1" applyFill="1" applyBorder="1"/>
    <xf numFmtId="0" fontId="16" fillId="0" borderId="41" xfId="18" applyFont="1" applyBorder="1" applyAlignment="1">
      <alignment horizontal="center"/>
    </xf>
    <xf numFmtId="0" fontId="16" fillId="0" borderId="10" xfId="18" applyFont="1" applyBorder="1"/>
    <xf numFmtId="0" fontId="15" fillId="0" borderId="10" xfId="18" applyFont="1" applyBorder="1"/>
    <xf numFmtId="2" fontId="15" fillId="0" borderId="10" xfId="18" applyNumberFormat="1" applyFont="1" applyBorder="1" applyAlignment="1">
      <alignment horizontal="right"/>
    </xf>
    <xf numFmtId="3" fontId="15" fillId="0" borderId="10" xfId="18" applyNumberFormat="1" applyFont="1" applyBorder="1" applyAlignment="1">
      <alignment horizontal="right"/>
    </xf>
    <xf numFmtId="166" fontId="15" fillId="0" borderId="10" xfId="17" applyNumberFormat="1" applyFont="1" applyFill="1" applyBorder="1"/>
    <xf numFmtId="166" fontId="15" fillId="0" borderId="42" xfId="17" applyNumberFormat="1" applyFont="1" applyFill="1" applyBorder="1"/>
    <xf numFmtId="0" fontId="15" fillId="0" borderId="63" xfId="18" applyFont="1" applyFill="1" applyBorder="1"/>
    <xf numFmtId="0" fontId="15" fillId="0" borderId="64" xfId="18" applyFont="1" applyFill="1" applyBorder="1" applyAlignment="1">
      <alignment horizontal="left"/>
    </xf>
    <xf numFmtId="0" fontId="15" fillId="0" borderId="64" xfId="18" applyFont="1" applyFill="1" applyBorder="1" applyAlignment="1">
      <alignment horizontal="center"/>
    </xf>
    <xf numFmtId="2" fontId="15" fillId="0" borderId="64" xfId="18" applyNumberFormat="1" applyFont="1" applyFill="1" applyBorder="1" applyAlignment="1">
      <alignment horizontal="right"/>
    </xf>
    <xf numFmtId="3" fontId="15" fillId="0" borderId="64" xfId="18" applyNumberFormat="1" applyFont="1" applyFill="1" applyBorder="1" applyAlignment="1">
      <alignment horizontal="right"/>
    </xf>
    <xf numFmtId="43" fontId="15" fillId="0" borderId="64" xfId="31" applyFont="1" applyFill="1" applyBorder="1"/>
    <xf numFmtId="43" fontId="15" fillId="0" borderId="65" xfId="31" applyFont="1" applyFill="1" applyBorder="1"/>
    <xf numFmtId="174" fontId="15" fillId="0" borderId="10" xfId="6" applyNumberFormat="1" applyFont="1" applyBorder="1" applyAlignment="1">
      <alignment horizontal="right"/>
    </xf>
    <xf numFmtId="174" fontId="15" fillId="0" borderId="42" xfId="6" applyNumberFormat="1" applyFont="1" applyBorder="1" applyAlignment="1">
      <alignment horizontal="right"/>
    </xf>
    <xf numFmtId="0" fontId="15" fillId="0" borderId="10" xfId="18" applyFont="1" applyBorder="1" applyAlignment="1">
      <alignment horizontal="center"/>
    </xf>
    <xf numFmtId="0" fontId="18" fillId="0" borderId="21" xfId="18" applyFont="1" applyFill="1" applyBorder="1"/>
    <xf numFmtId="0" fontId="18" fillId="0" borderId="16" xfId="18" applyFont="1" applyFill="1" applyBorder="1"/>
    <xf numFmtId="0" fontId="18" fillId="0" borderId="16" xfId="18" applyFont="1" applyFill="1" applyBorder="1" applyAlignment="1">
      <alignment horizontal="center"/>
    </xf>
    <xf numFmtId="2" fontId="18" fillId="0" borderId="16" xfId="18" applyNumberFormat="1" applyFont="1" applyFill="1" applyBorder="1" applyAlignment="1">
      <alignment horizontal="right"/>
    </xf>
    <xf numFmtId="3" fontId="18" fillId="0" borderId="16" xfId="18" applyNumberFormat="1" applyFont="1" applyFill="1" applyBorder="1" applyAlignment="1">
      <alignment horizontal="right"/>
    </xf>
    <xf numFmtId="0" fontId="18" fillId="0" borderId="43" xfId="18" applyFont="1" applyFill="1" applyBorder="1"/>
    <xf numFmtId="0" fontId="18" fillId="0" borderId="4" xfId="18" applyFont="1" applyFill="1" applyBorder="1"/>
    <xf numFmtId="0" fontId="18" fillId="0" borderId="4" xfId="18" applyFont="1" applyFill="1" applyBorder="1" applyAlignment="1">
      <alignment horizontal="center"/>
    </xf>
    <xf numFmtId="2" fontId="18" fillId="0" borderId="4" xfId="18" applyNumberFormat="1" applyFont="1" applyFill="1" applyBorder="1" applyAlignment="1">
      <alignment horizontal="right"/>
    </xf>
    <xf numFmtId="3" fontId="18" fillId="0" borderId="4" xfId="18" applyNumberFormat="1" applyFont="1" applyFill="1" applyBorder="1" applyAlignment="1">
      <alignment horizontal="right"/>
    </xf>
    <xf numFmtId="0" fontId="16" fillId="0" borderId="41" xfId="18" applyFont="1" applyFill="1" applyBorder="1" applyAlignment="1">
      <alignment horizontal="center"/>
    </xf>
    <xf numFmtId="0" fontId="16" fillId="0" borderId="10" xfId="18" applyFont="1" applyFill="1" applyBorder="1"/>
    <xf numFmtId="2" fontId="16" fillId="0" borderId="10" xfId="18" applyNumberFormat="1" applyFont="1" applyFill="1" applyBorder="1" applyAlignment="1">
      <alignment horizontal="right"/>
    </xf>
    <xf numFmtId="3" fontId="16" fillId="0" borderId="10" xfId="18" applyNumberFormat="1" applyFont="1" applyFill="1" applyBorder="1" applyAlignment="1">
      <alignment horizontal="right"/>
    </xf>
    <xf numFmtId="174" fontId="16" fillId="0" borderId="10" xfId="6" applyNumberFormat="1" applyFont="1" applyFill="1" applyBorder="1" applyAlignment="1">
      <alignment horizontal="right"/>
    </xf>
    <xf numFmtId="174" fontId="16" fillId="0" borderId="42" xfId="6" applyNumberFormat="1" applyFont="1" applyFill="1" applyBorder="1" applyAlignment="1">
      <alignment horizontal="right"/>
    </xf>
    <xf numFmtId="0" fontId="16" fillId="0" borderId="4" xfId="18" applyFont="1" applyFill="1" applyBorder="1" applyAlignment="1">
      <alignment horizontal="justify" vertical="center" wrapText="1"/>
    </xf>
    <xf numFmtId="174" fontId="15" fillId="0" borderId="4" xfId="6" applyNumberFormat="1" applyFont="1" applyFill="1" applyBorder="1" applyAlignment="1">
      <alignment horizontal="right"/>
    </xf>
    <xf numFmtId="174" fontId="15" fillId="0" borderId="44" xfId="6" applyNumberFormat="1" applyFont="1" applyFill="1" applyBorder="1" applyAlignment="1">
      <alignment horizontal="right"/>
    </xf>
    <xf numFmtId="0" fontId="15" fillId="0" borderId="4" xfId="18" applyFont="1" applyFill="1" applyBorder="1" applyAlignment="1">
      <alignment horizontal="justify" vertical="center" wrapText="1"/>
    </xf>
    <xf numFmtId="0" fontId="16" fillId="0" borderId="43" xfId="0" applyFont="1" applyFill="1" applyBorder="1" applyAlignment="1">
      <alignment horizontal="center"/>
    </xf>
    <xf numFmtId="0" fontId="14" fillId="0" borderId="6" xfId="15" applyFont="1" applyFill="1" applyBorder="1" applyAlignment="1">
      <alignment horizontal="left"/>
    </xf>
    <xf numFmtId="168" fontId="15" fillId="0" borderId="4" xfId="31" applyNumberFormat="1" applyFont="1" applyFill="1" applyBorder="1" applyAlignment="1">
      <alignment horizontal="center"/>
    </xf>
    <xf numFmtId="2" fontId="15" fillId="0" borderId="4" xfId="31" applyNumberFormat="1" applyFont="1" applyFill="1" applyBorder="1" applyAlignment="1">
      <alignment horizontal="right"/>
    </xf>
    <xf numFmtId="175" fontId="15" fillId="0" borderId="4" xfId="0" applyNumberFormat="1" applyFont="1" applyFill="1" applyBorder="1" applyAlignment="1">
      <alignment horizontal="left"/>
    </xf>
    <xf numFmtId="175" fontId="15" fillId="0" borderId="44" xfId="0" applyNumberFormat="1" applyFont="1" applyFill="1" applyBorder="1" applyAlignment="1">
      <alignment horizontal="left"/>
    </xf>
    <xf numFmtId="174" fontId="15" fillId="0" borderId="20" xfId="6" applyNumberFormat="1" applyFont="1" applyFill="1" applyBorder="1" applyAlignment="1">
      <alignment horizontal="right"/>
    </xf>
    <xf numFmtId="174" fontId="15" fillId="0" borderId="4" xfId="32" applyNumberFormat="1" applyFont="1" applyBorder="1" applyAlignment="1">
      <alignment horizontal="right"/>
    </xf>
    <xf numFmtId="0" fontId="15" fillId="0" borderId="4" xfId="17" applyFont="1" applyFill="1" applyBorder="1" applyAlignment="1">
      <alignment horizontal="right" vertical="center" wrapText="1"/>
    </xf>
    <xf numFmtId="2" fontId="15" fillId="0" borderId="4" xfId="17" applyNumberFormat="1" applyFont="1" applyBorder="1" applyAlignment="1">
      <alignment horizontal="right"/>
    </xf>
    <xf numFmtId="0" fontId="25" fillId="0" borderId="10" xfId="22" applyFont="1" applyBorder="1" applyAlignment="1">
      <alignment horizontal="right" vertical="center"/>
    </xf>
    <xf numFmtId="2" fontId="15" fillId="0" borderId="5" xfId="17" applyNumberFormat="1" applyFont="1" applyBorder="1" applyAlignment="1">
      <alignment horizontal="right"/>
    </xf>
    <xf numFmtId="3" fontId="15" fillId="0" borderId="4" xfId="17" applyNumberFormat="1" applyFont="1" applyFill="1" applyBorder="1"/>
    <xf numFmtId="3" fontId="15" fillId="0" borderId="44" xfId="17" applyNumberFormat="1" applyFont="1" applyFill="1" applyBorder="1"/>
    <xf numFmtId="0" fontId="15" fillId="0" borderId="0" xfId="17" applyFont="1" applyFill="1"/>
    <xf numFmtId="0" fontId="9" fillId="0" borderId="0" xfId="17" applyFill="1"/>
    <xf numFmtId="3" fontId="15" fillId="0" borderId="4" xfId="6" applyNumberFormat="1" applyFont="1" applyFill="1" applyBorder="1"/>
    <xf numFmtId="173" fontId="23" fillId="0" borderId="4" xfId="0" applyNumberFormat="1" applyFont="1" applyFill="1" applyBorder="1" applyAlignment="1">
      <alignment horizontal="center"/>
    </xf>
    <xf numFmtId="41" fontId="20" fillId="0" borderId="22" xfId="32" applyFont="1" applyBorder="1"/>
    <xf numFmtId="173" fontId="24" fillId="0" borderId="25" xfId="0" applyNumberFormat="1" applyFont="1" applyBorder="1" applyAlignment="1">
      <alignment vertical="center"/>
    </xf>
    <xf numFmtId="174" fontId="24" fillId="0" borderId="23" xfId="32" applyNumberFormat="1" applyFont="1" applyBorder="1" applyAlignment="1">
      <alignment vertical="center"/>
    </xf>
    <xf numFmtId="9" fontId="20" fillId="0" borderId="0" xfId="0" applyNumberFormat="1" applyFont="1"/>
    <xf numFmtId="0" fontId="19" fillId="0" borderId="0" xfId="0" applyNumberFormat="1" applyFont="1" applyAlignment="1">
      <alignment horizontal="center"/>
    </xf>
    <xf numFmtId="0" fontId="19" fillId="7" borderId="10" xfId="0" applyNumberFormat="1" applyFont="1" applyFill="1" applyBorder="1" applyAlignment="1">
      <alignment horizontal="center" vertical="center"/>
    </xf>
    <xf numFmtId="0" fontId="19" fillId="7" borderId="16" xfId="0" applyNumberFormat="1" applyFont="1" applyFill="1" applyBorder="1" applyAlignment="1">
      <alignment horizontal="center" vertical="center"/>
    </xf>
    <xf numFmtId="0" fontId="19" fillId="7" borderId="11" xfId="0" applyNumberFormat="1" applyFont="1" applyFill="1" applyBorder="1" applyAlignment="1">
      <alignment horizontal="center" vertical="center"/>
    </xf>
    <xf numFmtId="0" fontId="19" fillId="7" borderId="22" xfId="0" applyNumberFormat="1" applyFont="1" applyFill="1" applyBorder="1" applyAlignment="1">
      <alignment horizontal="center" vertical="center"/>
    </xf>
    <xf numFmtId="0" fontId="19" fillId="7" borderId="17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41" fontId="26" fillId="3" borderId="51" xfId="20" applyNumberFormat="1" applyFont="1" applyFill="1" applyBorder="1" applyAlignment="1">
      <alignment horizontal="right" vertical="center"/>
    </xf>
    <xf numFmtId="41" fontId="26" fillId="3" borderId="52" xfId="20" applyNumberFormat="1" applyFont="1" applyFill="1" applyBorder="1" applyAlignment="1">
      <alignment horizontal="right" vertical="center"/>
    </xf>
    <xf numFmtId="41" fontId="26" fillId="3" borderId="53" xfId="2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7" borderId="36" xfId="22" applyFont="1" applyFill="1" applyBorder="1" applyAlignment="1">
      <alignment horizontal="center" vertical="center"/>
    </xf>
    <xf numFmtId="0" fontId="25" fillId="7" borderId="21" xfId="22" applyFont="1" applyFill="1" applyBorder="1" applyAlignment="1">
      <alignment horizontal="center" vertical="center"/>
    </xf>
    <xf numFmtId="0" fontId="25" fillId="7" borderId="37" xfId="22" applyFont="1" applyFill="1" applyBorder="1" applyAlignment="1">
      <alignment horizontal="center" vertical="center"/>
    </xf>
    <xf numFmtId="0" fontId="25" fillId="7" borderId="1" xfId="22" applyFont="1" applyFill="1" applyBorder="1" applyAlignment="1">
      <alignment horizontal="center" vertical="center"/>
    </xf>
    <xf numFmtId="168" fontId="25" fillId="7" borderId="38" xfId="10" applyNumberFormat="1" applyFont="1" applyFill="1" applyBorder="1" applyAlignment="1">
      <alignment horizontal="center" vertical="center"/>
    </xf>
    <xf numFmtId="168" fontId="25" fillId="7" borderId="17" xfId="10" applyNumberFormat="1" applyFont="1" applyFill="1" applyBorder="1" applyAlignment="1">
      <alignment horizontal="center" vertical="center"/>
    </xf>
    <xf numFmtId="0" fontId="25" fillId="7" borderId="39" xfId="22" applyFont="1" applyFill="1" applyBorder="1" applyAlignment="1">
      <alignment horizontal="center" vertical="center"/>
    </xf>
    <xf numFmtId="0" fontId="25" fillId="7" borderId="16" xfId="22" applyFont="1" applyFill="1" applyBorder="1" applyAlignment="1">
      <alignment horizontal="center" vertical="center"/>
    </xf>
    <xf numFmtId="41" fontId="26" fillId="4" borderId="35" xfId="20" applyNumberFormat="1" applyFont="1" applyFill="1" applyBorder="1" applyAlignment="1">
      <alignment horizontal="right" vertical="center"/>
    </xf>
    <xf numFmtId="41" fontId="26" fillId="4" borderId="9" xfId="20" applyNumberFormat="1" applyFont="1" applyFill="1" applyBorder="1" applyAlignment="1">
      <alignment horizontal="right" vertical="center"/>
    </xf>
    <xf numFmtId="41" fontId="26" fillId="4" borderId="8" xfId="20" applyNumberFormat="1" applyFont="1" applyFill="1" applyBorder="1" applyAlignment="1">
      <alignment horizontal="right" vertical="center"/>
    </xf>
    <xf numFmtId="41" fontId="26" fillId="2" borderId="35" xfId="20" applyNumberFormat="1" applyFont="1" applyFill="1" applyBorder="1" applyAlignment="1">
      <alignment horizontal="right" vertical="center"/>
    </xf>
    <xf numFmtId="41" fontId="26" fillId="2" borderId="9" xfId="20" applyNumberFormat="1" applyFont="1" applyFill="1" applyBorder="1" applyAlignment="1">
      <alignment horizontal="right" vertical="center"/>
    </xf>
    <xf numFmtId="41" fontId="26" fillId="2" borderId="8" xfId="20" applyNumberFormat="1" applyFont="1" applyFill="1" applyBorder="1" applyAlignment="1">
      <alignment horizontal="right" vertical="center"/>
    </xf>
    <xf numFmtId="43" fontId="15" fillId="0" borderId="0" xfId="31" applyNumberFormat="1" applyFont="1" applyFill="1" applyBorder="1" applyAlignment="1">
      <alignment horizontal="center"/>
    </xf>
    <xf numFmtId="0" fontId="26" fillId="2" borderId="56" xfId="17" applyFont="1" applyFill="1" applyBorder="1" applyAlignment="1">
      <alignment horizontal="right"/>
    </xf>
    <xf numFmtId="0" fontId="26" fillId="2" borderId="15" xfId="17" applyFont="1" applyFill="1" applyBorder="1" applyAlignment="1">
      <alignment horizontal="right"/>
    </xf>
    <xf numFmtId="0" fontId="26" fillId="2" borderId="22" xfId="17" applyFont="1" applyFill="1" applyBorder="1" applyAlignment="1">
      <alignment horizontal="right"/>
    </xf>
    <xf numFmtId="0" fontId="26" fillId="2" borderId="35" xfId="17" applyFont="1" applyFill="1" applyBorder="1" applyAlignment="1">
      <alignment horizontal="right"/>
    </xf>
    <xf numFmtId="0" fontId="26" fillId="2" borderId="9" xfId="17" applyFont="1" applyFill="1" applyBorder="1" applyAlignment="1">
      <alignment horizontal="right"/>
    </xf>
    <xf numFmtId="0" fontId="26" fillId="2" borderId="8" xfId="17" applyFont="1" applyFill="1" applyBorder="1" applyAlignment="1">
      <alignment horizontal="right"/>
    </xf>
    <xf numFmtId="0" fontId="26" fillId="2" borderId="35" xfId="18" applyFont="1" applyFill="1" applyBorder="1" applyAlignment="1">
      <alignment horizontal="right"/>
    </xf>
    <xf numFmtId="0" fontId="26" fillId="2" borderId="9" xfId="18" applyFont="1" applyFill="1" applyBorder="1" applyAlignment="1">
      <alignment horizontal="right"/>
    </xf>
    <xf numFmtId="0" fontId="26" fillId="2" borderId="8" xfId="18" applyFont="1" applyFill="1" applyBorder="1" applyAlignment="1">
      <alignment horizontal="right"/>
    </xf>
    <xf numFmtId="0" fontId="26" fillId="2" borderId="51" xfId="18" applyFont="1" applyFill="1" applyBorder="1" applyAlignment="1">
      <alignment horizontal="right"/>
    </xf>
    <xf numFmtId="0" fontId="26" fillId="2" borderId="52" xfId="18" applyFont="1" applyFill="1" applyBorder="1" applyAlignment="1">
      <alignment horizontal="right"/>
    </xf>
    <xf numFmtId="0" fontId="26" fillId="2" borderId="53" xfId="18" applyFont="1" applyFill="1" applyBorder="1" applyAlignment="1">
      <alignment horizontal="right"/>
    </xf>
    <xf numFmtId="3" fontId="16" fillId="7" borderId="28" xfId="18" applyNumberFormat="1" applyFont="1" applyFill="1" applyBorder="1" applyAlignment="1">
      <alignment horizontal="center" vertical="center" wrapText="1"/>
    </xf>
    <xf numFmtId="3" fontId="16" fillId="7" borderId="31" xfId="18" applyNumberFormat="1" applyFont="1" applyFill="1" applyBorder="1" applyAlignment="1">
      <alignment horizontal="center" vertical="center" wrapText="1"/>
    </xf>
    <xf numFmtId="174" fontId="16" fillId="7" borderId="28" xfId="6" applyNumberFormat="1" applyFont="1" applyFill="1" applyBorder="1" applyAlignment="1">
      <alignment horizontal="center" vertical="center" wrapText="1"/>
    </xf>
    <xf numFmtId="174" fontId="16" fillId="7" borderId="31" xfId="6" applyNumberFormat="1" applyFont="1" applyFill="1" applyBorder="1" applyAlignment="1">
      <alignment horizontal="center" vertical="center" wrapText="1"/>
    </xf>
    <xf numFmtId="174" fontId="16" fillId="7" borderId="29" xfId="6" applyNumberFormat="1" applyFont="1" applyFill="1" applyBorder="1" applyAlignment="1">
      <alignment horizontal="center" vertical="center" wrapText="1"/>
    </xf>
    <xf numFmtId="174" fontId="16" fillId="7" borderId="32" xfId="6" applyNumberFormat="1" applyFont="1" applyFill="1" applyBorder="1" applyAlignment="1">
      <alignment horizontal="center" vertical="center" wrapText="1"/>
    </xf>
    <xf numFmtId="0" fontId="16" fillId="7" borderId="27" xfId="18" applyFont="1" applyFill="1" applyBorder="1" applyAlignment="1">
      <alignment horizontal="center" vertical="center" wrapText="1"/>
    </xf>
    <xf numFmtId="0" fontId="16" fillId="7" borderId="30" xfId="18" applyFont="1" applyFill="1" applyBorder="1" applyAlignment="1">
      <alignment horizontal="center" vertical="center" wrapText="1"/>
    </xf>
    <xf numFmtId="0" fontId="16" fillId="7" borderId="28" xfId="18" applyFont="1" applyFill="1" applyBorder="1" applyAlignment="1">
      <alignment horizontal="center" vertical="center" wrapText="1"/>
    </xf>
    <xf numFmtId="0" fontId="16" fillId="7" borderId="31" xfId="18" applyFont="1" applyFill="1" applyBorder="1" applyAlignment="1">
      <alignment horizontal="center" vertical="center" wrapText="1"/>
    </xf>
    <xf numFmtId="2" fontId="16" fillId="7" borderId="28" xfId="18" applyNumberFormat="1" applyFont="1" applyFill="1" applyBorder="1" applyAlignment="1">
      <alignment horizontal="right" vertical="center" wrapText="1"/>
    </xf>
    <xf numFmtId="2" fontId="16" fillId="7" borderId="31" xfId="18" applyNumberFormat="1" applyFont="1" applyFill="1" applyBorder="1" applyAlignment="1">
      <alignment horizontal="right" vertical="center" wrapText="1"/>
    </xf>
  </cellXfs>
  <cellStyles count="39">
    <cellStyle name="Comma" xfId="31" builtinId="3"/>
    <cellStyle name="Comma [0]" xfId="32" builtinId="6"/>
    <cellStyle name="Comma [0] 11" xfId="4"/>
    <cellStyle name="Comma [0] 2" xfId="5"/>
    <cellStyle name="Comma [0] 2 2" xfId="6"/>
    <cellStyle name="Comma [0] 3" xfId="7"/>
    <cellStyle name="Comma [0] 4" xfId="8"/>
    <cellStyle name="Comma [0] 5" xfId="3"/>
    <cellStyle name="Comma [0] 6" xfId="34"/>
    <cellStyle name="Comma [0] 7" xfId="9"/>
    <cellStyle name="Comma 2" xfId="10"/>
    <cellStyle name="Comma 2 2" xfId="11"/>
    <cellStyle name="Comma 3" xfId="12"/>
    <cellStyle name="Comma 4" xfId="2"/>
    <cellStyle name="Comma 6" xfId="35"/>
    <cellStyle name="Comma[0]_analisa vol" xfId="13"/>
    <cellStyle name="Normal" xfId="0" builtinId="0"/>
    <cellStyle name="Normal 10" xfId="1"/>
    <cellStyle name="Normal 2" xfId="14"/>
    <cellStyle name="Normal 2 2" xfId="15"/>
    <cellStyle name="Normal 2 3" xfId="16"/>
    <cellStyle name="Normal 2 4" xfId="36"/>
    <cellStyle name="Normal 2 5" xfId="37"/>
    <cellStyle name="Normal 2 6" xfId="38"/>
    <cellStyle name="Normal 2 7" xfId="17"/>
    <cellStyle name="Normal 3" xfId="18"/>
    <cellStyle name="Normal 3 2" xfId="19"/>
    <cellStyle name="Normal 4" xfId="20"/>
    <cellStyle name="Normal 5" xfId="21"/>
    <cellStyle name="Normal 6" xfId="22"/>
    <cellStyle name="Normal 7" xfId="23"/>
    <cellStyle name="Normal 7 2" xfId="24"/>
    <cellStyle name="Normal 7 2 2" xfId="25"/>
    <cellStyle name="Normal 7 2 3" xfId="26"/>
    <cellStyle name="Normal 7 3" xfId="33"/>
    <cellStyle name="Normal 8" xfId="27"/>
    <cellStyle name="Normal 9" xfId="28"/>
    <cellStyle name="Normal_BOQ-Kolam Lampung" xfId="29"/>
    <cellStyle name="Percent 2" xfId="30"/>
  </cellStyles>
  <dxfs count="0"/>
  <tableStyles count="0" defaultTableStyle="TableStyleMedium2" defaultPivotStyle="PivotStyleLight16"/>
  <colors>
    <mruColors>
      <color rgb="FFEB1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view="pageBreakPreview" topLeftCell="A25" zoomScale="85" zoomScaleNormal="70" zoomScaleSheetLayoutView="85" workbookViewId="0">
      <selection activeCell="C18" sqref="C18"/>
    </sheetView>
  </sheetViews>
  <sheetFormatPr defaultColWidth="9.140625" defaultRowHeight="18.75" x14ac:dyDescent="0.3"/>
  <cols>
    <col min="1" max="1" width="6.140625" style="18" customWidth="1"/>
    <col min="2" max="2" width="16.5703125" style="18" customWidth="1"/>
    <col min="3" max="3" width="80.5703125" style="18" customWidth="1"/>
    <col min="4" max="4" width="35.28515625" style="18" customWidth="1"/>
    <col min="5" max="5" width="8.5703125" style="18" customWidth="1"/>
    <col min="6" max="6" width="19.140625" style="18" bestFit="1" customWidth="1"/>
    <col min="7" max="34" width="9.140625" style="18"/>
    <col min="35" max="16384" width="9.140625" style="1"/>
  </cols>
  <sheetData>
    <row r="1" spans="1:34" x14ac:dyDescent="0.3">
      <c r="A1" s="356" t="s">
        <v>125</v>
      </c>
      <c r="B1" s="356"/>
      <c r="C1" s="356"/>
      <c r="D1" s="356"/>
    </row>
    <row r="3" spans="1:34" x14ac:dyDescent="0.3">
      <c r="A3" s="19" t="s">
        <v>126</v>
      </c>
      <c r="B3" s="20"/>
      <c r="C3" s="19" t="s">
        <v>141</v>
      </c>
    </row>
    <row r="4" spans="1:34" x14ac:dyDescent="0.3">
      <c r="A4" s="19" t="s">
        <v>127</v>
      </c>
      <c r="B4" s="20"/>
      <c r="C4" s="19" t="s">
        <v>242</v>
      </c>
    </row>
    <row r="5" spans="1:34" x14ac:dyDescent="0.3">
      <c r="A5" s="19" t="s">
        <v>128</v>
      </c>
      <c r="B5" s="20"/>
      <c r="C5" s="19" t="s">
        <v>241</v>
      </c>
    </row>
    <row r="6" spans="1:34" x14ac:dyDescent="0.3">
      <c r="A6" s="19" t="s">
        <v>129</v>
      </c>
      <c r="B6" s="20"/>
      <c r="C6" s="19" t="s">
        <v>141</v>
      </c>
    </row>
    <row r="7" spans="1:34" x14ac:dyDescent="0.3">
      <c r="A7" s="21"/>
      <c r="C7" s="21"/>
    </row>
    <row r="8" spans="1:34" x14ac:dyDescent="0.3">
      <c r="A8" s="357" t="s">
        <v>130</v>
      </c>
      <c r="B8" s="359" t="s">
        <v>131</v>
      </c>
      <c r="C8" s="360"/>
      <c r="D8" s="22" t="s">
        <v>132</v>
      </c>
    </row>
    <row r="9" spans="1:34" x14ac:dyDescent="0.3">
      <c r="A9" s="358"/>
      <c r="B9" s="361"/>
      <c r="C9" s="362"/>
      <c r="D9" s="23" t="s">
        <v>133</v>
      </c>
    </row>
    <row r="10" spans="1:34" x14ac:dyDescent="0.3">
      <c r="A10" s="24" t="s">
        <v>134</v>
      </c>
      <c r="B10" s="363" t="s">
        <v>135</v>
      </c>
      <c r="C10" s="363"/>
      <c r="D10" s="24" t="s">
        <v>136</v>
      </c>
    </row>
    <row r="11" spans="1:34" x14ac:dyDescent="0.3">
      <c r="A11" s="25"/>
      <c r="B11" s="26"/>
      <c r="C11" s="27"/>
      <c r="D11" s="28"/>
    </row>
    <row r="12" spans="1:34" x14ac:dyDescent="0.3">
      <c r="A12" s="25" t="s">
        <v>58</v>
      </c>
      <c r="B12" s="26" t="s">
        <v>6</v>
      </c>
      <c r="C12" s="27"/>
      <c r="D12" s="29">
        <f>'BoQ Jonggol'!G19</f>
        <v>0</v>
      </c>
    </row>
    <row r="13" spans="1:34" x14ac:dyDescent="0.3">
      <c r="A13" s="25"/>
      <c r="B13" s="26"/>
      <c r="C13" s="27"/>
      <c r="D13" s="29"/>
    </row>
    <row r="14" spans="1:34" s="7" customFormat="1" x14ac:dyDescent="0.3">
      <c r="A14" s="30" t="s">
        <v>59</v>
      </c>
      <c r="B14" s="31" t="str">
        <f>'BoQ Jonggol'!B20</f>
        <v>PEKERJAAN CIVIL, STRUCTURE DAN ARCHITECT KOLAM ARUS</v>
      </c>
      <c r="C14" s="32"/>
      <c r="D14" s="33">
        <f>'BoQ Jonggol'!G62</f>
        <v>0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 spans="1:34" s="7" customFormat="1" x14ac:dyDescent="0.3">
      <c r="A15" s="30"/>
      <c r="B15" s="31"/>
      <c r="C15" s="32"/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 spans="1:34" s="7" customFormat="1" x14ac:dyDescent="0.3">
      <c r="A16" s="30" t="s">
        <v>56</v>
      </c>
      <c r="B16" s="31" t="str">
        <f>'BoQ Jonggol'!B63</f>
        <v>R.POMPA &amp; BALANCING TANK FILTRASI</v>
      </c>
      <c r="C16" s="32"/>
      <c r="D16" s="33">
        <f>'BoQ Jonggol'!G113</f>
        <v>0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s="7" customFormat="1" x14ac:dyDescent="0.3">
      <c r="A17" s="30"/>
      <c r="B17" s="31"/>
      <c r="C17" s="32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 spans="1:34" s="7" customFormat="1" x14ac:dyDescent="0.3">
      <c r="A18" s="30" t="s">
        <v>57</v>
      </c>
      <c r="B18" s="31" t="str">
        <f>'BoQ Jonggol'!B114</f>
        <v>R.POMPA KOLAM ARUS</v>
      </c>
      <c r="C18" s="32"/>
      <c r="D18" s="33">
        <f>'BoQ Jonggol'!G164</f>
        <v>0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 spans="1:34" s="7" customFormat="1" x14ac:dyDescent="0.3">
      <c r="A19" s="30"/>
      <c r="B19" s="31"/>
      <c r="C19" s="32"/>
      <c r="D19" s="3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s="7" customFormat="1" x14ac:dyDescent="0.3">
      <c r="A20" s="30" t="s">
        <v>61</v>
      </c>
      <c r="B20" s="31" t="str">
        <f>'BoQ Jonggol'!B165</f>
        <v>JEMBATAN</v>
      </c>
      <c r="C20" s="32"/>
      <c r="D20" s="351">
        <f>'BoQ Jonggol'!G197</f>
        <v>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s="7" customFormat="1" x14ac:dyDescent="0.3">
      <c r="A21" s="30"/>
      <c r="B21" s="31"/>
      <c r="C21" s="32"/>
      <c r="D21" s="33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s="7" customFormat="1" x14ac:dyDescent="0.3">
      <c r="A22" s="30" t="s">
        <v>62</v>
      </c>
      <c r="B22" s="31" t="str">
        <f>'BoQ Jonggol'!B199</f>
        <v>POOLDECK/PLASA</v>
      </c>
      <c r="C22" s="32"/>
      <c r="D22" s="33">
        <f>'BoQ Jonggol'!G213</f>
        <v>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s="7" customFormat="1" x14ac:dyDescent="0.3">
      <c r="A23" s="30"/>
      <c r="B23" s="31"/>
      <c r="C23" s="32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s="7" customFormat="1" x14ac:dyDescent="0.3">
      <c r="A24" s="30" t="s">
        <v>256</v>
      </c>
      <c r="B24" s="31" t="str">
        <f>+'Mechanical (2)'!B8</f>
        <v>POMPA FILTRASI (PF.01 &amp; 02) , SUMPIT &amp; OVERFLOW KOLAM</v>
      </c>
      <c r="C24" s="32"/>
      <c r="D24" s="33">
        <f>+'Mechanical (2)'!F50</f>
        <v>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s="7" customFormat="1" x14ac:dyDescent="0.3">
      <c r="A25" s="30"/>
      <c r="B25" s="31"/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s="7" customFormat="1" x14ac:dyDescent="0.3">
      <c r="A26" s="30" t="s">
        <v>257</v>
      </c>
      <c r="B26" s="31" t="str">
        <f>'Mechanical (2)'!B53</f>
        <v>POMPA KOLAM ARUS I &amp; II (KA.01 &amp; 02)</v>
      </c>
      <c r="C26" s="32"/>
      <c r="D26" s="33">
        <f>+'Mechanical (2)'!F68</f>
        <v>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s="7" customFormat="1" x14ac:dyDescent="0.3">
      <c r="A27" s="30"/>
      <c r="B27" s="31"/>
      <c r="C27" s="32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s="7" customFormat="1" x14ac:dyDescent="0.3">
      <c r="A28" s="30" t="s">
        <v>258</v>
      </c>
      <c r="B28" s="31" t="str">
        <f>ELECTRICAL!B7</f>
        <v>PEKERJAAN ELEKTRIKAL</v>
      </c>
      <c r="C28" s="32"/>
      <c r="D28" s="33">
        <f>ELECTRICAL!H47</f>
        <v>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x14ac:dyDescent="0.3">
      <c r="A29" s="25"/>
      <c r="B29" s="26"/>
      <c r="C29" s="27"/>
      <c r="D29" s="29"/>
    </row>
    <row r="30" spans="1:34" x14ac:dyDescent="0.3">
      <c r="A30" s="35"/>
      <c r="B30" s="36"/>
      <c r="C30" s="37"/>
      <c r="D30" s="38"/>
    </row>
    <row r="31" spans="1:34" s="2" customFormat="1" x14ac:dyDescent="0.3">
      <c r="A31" s="39"/>
      <c r="B31" s="40" t="s">
        <v>137</v>
      </c>
      <c r="C31" s="41"/>
      <c r="D31" s="42">
        <f>SUM(D12:D30)</f>
        <v>0</v>
      </c>
      <c r="E31" s="43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 s="2" customFormat="1" x14ac:dyDescent="0.3">
      <c r="A32" s="39"/>
      <c r="B32" s="40" t="s">
        <v>92</v>
      </c>
      <c r="C32" s="41"/>
      <c r="D32" s="42">
        <f>ROUND(D31,-3)</f>
        <v>0</v>
      </c>
      <c r="E32" s="45"/>
      <c r="F32" s="43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 s="2" customFormat="1" x14ac:dyDescent="0.3">
      <c r="A33" s="39"/>
      <c r="B33" s="40" t="s">
        <v>138</v>
      </c>
      <c r="C33" s="41"/>
      <c r="D33" s="42">
        <f>D32*0.1</f>
        <v>0</v>
      </c>
      <c r="E33" s="43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 s="2" customFormat="1" x14ac:dyDescent="0.3">
      <c r="A34" s="39"/>
      <c r="B34" s="40" t="s">
        <v>139</v>
      </c>
      <c r="C34" s="41"/>
      <c r="D34" s="46">
        <f>D32+D33</f>
        <v>0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 x14ac:dyDescent="0.3">
      <c r="A35" s="47" t="s">
        <v>140</v>
      </c>
      <c r="B35" s="48"/>
      <c r="C35" s="48"/>
      <c r="D35" s="352"/>
      <c r="E35" s="355"/>
    </row>
    <row r="36" spans="1:34" ht="19.5" x14ac:dyDescent="0.3">
      <c r="A36" s="49"/>
      <c r="B36" s="50"/>
      <c r="C36" s="50"/>
      <c r="D36" s="353"/>
    </row>
    <row r="37" spans="1:34" ht="19.5" x14ac:dyDescent="0.3">
      <c r="A37" s="51"/>
      <c r="B37" s="52"/>
      <c r="C37" s="52"/>
      <c r="D37" s="354"/>
    </row>
  </sheetData>
  <mergeCells count="4">
    <mergeCell ref="A1:D1"/>
    <mergeCell ref="A8:A9"/>
    <mergeCell ref="B8:C9"/>
    <mergeCell ref="B10:C10"/>
  </mergeCells>
  <pageMargins left="0.7" right="0.7" top="0.75" bottom="0.75" header="0.3" footer="0.3"/>
  <pageSetup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view="pageBreakPreview" zoomScale="82" zoomScaleNormal="82" zoomScaleSheetLayoutView="82" workbookViewId="0">
      <selection activeCell="F201" sqref="F201:G212"/>
    </sheetView>
  </sheetViews>
  <sheetFormatPr defaultColWidth="9.140625" defaultRowHeight="15.75" x14ac:dyDescent="0.25"/>
  <cols>
    <col min="1" max="1" width="11" style="15" bestFit="1" customWidth="1"/>
    <col min="2" max="2" width="76.140625" style="15" customWidth="1"/>
    <col min="3" max="3" width="21.85546875" style="15" hidden="1" customWidth="1"/>
    <col min="4" max="4" width="16.42578125" style="15" customWidth="1"/>
    <col min="5" max="5" width="17" style="15" customWidth="1"/>
    <col min="6" max="6" width="19" style="219" customWidth="1"/>
    <col min="7" max="7" width="26" style="220" customWidth="1"/>
    <col min="8" max="8" width="11.5703125" style="53" customWidth="1"/>
    <col min="9" max="9" width="11.7109375" style="53" bestFit="1" customWidth="1"/>
    <col min="10" max="10" width="10.5703125" style="15" bestFit="1" customWidth="1"/>
    <col min="11" max="11" width="17.140625" style="15" bestFit="1" customWidth="1"/>
    <col min="12" max="23" width="9.140625" style="15"/>
    <col min="24" max="16384" width="9.140625" style="1"/>
  </cols>
  <sheetData>
    <row r="1" spans="1:23" x14ac:dyDescent="0.25">
      <c r="A1" s="367" t="s">
        <v>210</v>
      </c>
      <c r="B1" s="367"/>
      <c r="C1" s="367"/>
      <c r="D1" s="367"/>
      <c r="E1" s="367"/>
      <c r="F1" s="367"/>
      <c r="G1" s="367"/>
    </row>
    <row r="2" spans="1:23" x14ac:dyDescent="0.25">
      <c r="A2" s="368" t="s">
        <v>211</v>
      </c>
      <c r="B2" s="368"/>
      <c r="C2" s="368"/>
      <c r="D2" s="368"/>
      <c r="E2" s="368"/>
      <c r="F2" s="368"/>
      <c r="G2" s="368"/>
    </row>
    <row r="3" spans="1:23" ht="16.5" thickBot="1" x14ac:dyDescent="0.3">
      <c r="A3" s="54"/>
      <c r="B3" s="54"/>
      <c r="C3" s="54"/>
      <c r="D3" s="54"/>
      <c r="E3" s="54"/>
      <c r="F3" s="185"/>
      <c r="G3" s="186"/>
    </row>
    <row r="4" spans="1:23" s="11" customFormat="1" ht="15.75" customHeight="1" thickTop="1" x14ac:dyDescent="0.25">
      <c r="A4" s="369" t="s">
        <v>0</v>
      </c>
      <c r="B4" s="371" t="s">
        <v>1</v>
      </c>
      <c r="C4" s="371" t="s">
        <v>2</v>
      </c>
      <c r="D4" s="373" t="s">
        <v>65</v>
      </c>
      <c r="E4" s="375" t="s">
        <v>3</v>
      </c>
      <c r="F4" s="187" t="s">
        <v>162</v>
      </c>
      <c r="G4" s="188" t="s">
        <v>164</v>
      </c>
      <c r="H4" s="55"/>
      <c r="I4" s="55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5" spans="1:23" s="11" customFormat="1" ht="15.75" customHeight="1" x14ac:dyDescent="0.25">
      <c r="A5" s="370"/>
      <c r="B5" s="372"/>
      <c r="C5" s="372"/>
      <c r="D5" s="374"/>
      <c r="E5" s="376"/>
      <c r="F5" s="189" t="s">
        <v>163</v>
      </c>
      <c r="G5" s="190" t="s">
        <v>163</v>
      </c>
      <c r="H5" s="55"/>
      <c r="I5" s="55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23" s="5" customFormat="1" x14ac:dyDescent="0.25">
      <c r="A6" s="150" t="s">
        <v>58</v>
      </c>
      <c r="B6" s="57" t="s">
        <v>59</v>
      </c>
      <c r="C6" s="57" t="s">
        <v>4</v>
      </c>
      <c r="D6" s="58" t="s">
        <v>56</v>
      </c>
      <c r="E6" s="57" t="s">
        <v>57</v>
      </c>
      <c r="F6" s="191" t="s">
        <v>61</v>
      </c>
      <c r="G6" s="192" t="s">
        <v>62</v>
      </c>
      <c r="H6" s="59"/>
      <c r="I6" s="5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x14ac:dyDescent="0.25">
      <c r="A7" s="154"/>
      <c r="B7" s="61"/>
      <c r="C7" s="61"/>
      <c r="D7" s="62"/>
      <c r="E7" s="60"/>
      <c r="F7" s="193"/>
      <c r="G7" s="194"/>
    </row>
    <row r="8" spans="1:23" x14ac:dyDescent="0.25">
      <c r="A8" s="155" t="s">
        <v>5</v>
      </c>
      <c r="B8" s="63" t="s">
        <v>6</v>
      </c>
      <c r="C8" s="63"/>
      <c r="D8" s="64"/>
      <c r="E8" s="65"/>
      <c r="F8" s="195"/>
      <c r="G8" s="196"/>
    </row>
    <row r="9" spans="1:23" x14ac:dyDescent="0.25">
      <c r="A9" s="156">
        <v>1</v>
      </c>
      <c r="B9" s="66" t="s">
        <v>166</v>
      </c>
      <c r="C9" s="66"/>
      <c r="D9" s="67" t="s">
        <v>71</v>
      </c>
      <c r="E9" s="68">
        <v>1</v>
      </c>
      <c r="F9" s="197"/>
      <c r="G9" s="198"/>
    </row>
    <row r="10" spans="1:23" x14ac:dyDescent="0.25">
      <c r="A10" s="157">
        <v>2</v>
      </c>
      <c r="B10" s="69" t="s">
        <v>7</v>
      </c>
      <c r="C10" s="69"/>
      <c r="D10" s="67" t="s">
        <v>71</v>
      </c>
      <c r="E10" s="70">
        <v>1</v>
      </c>
      <c r="F10" s="197"/>
      <c r="G10" s="198"/>
    </row>
    <row r="11" spans="1:23" x14ac:dyDescent="0.25">
      <c r="A11" s="157">
        <v>3</v>
      </c>
      <c r="B11" s="69" t="s">
        <v>66</v>
      </c>
      <c r="C11" s="71"/>
      <c r="D11" s="67" t="s">
        <v>71</v>
      </c>
      <c r="E11" s="70">
        <v>1</v>
      </c>
      <c r="F11" s="197"/>
      <c r="G11" s="198"/>
    </row>
    <row r="12" spans="1:23" ht="14.25" customHeight="1" x14ac:dyDescent="0.25">
      <c r="A12" s="157">
        <v>4</v>
      </c>
      <c r="B12" s="69" t="s">
        <v>73</v>
      </c>
      <c r="C12" s="71" t="s">
        <v>8</v>
      </c>
      <c r="D12" s="67" t="s">
        <v>68</v>
      </c>
      <c r="E12" s="70">
        <v>79.8</v>
      </c>
      <c r="F12" s="197"/>
      <c r="G12" s="198"/>
    </row>
    <row r="13" spans="1:23" s="2" customFormat="1" x14ac:dyDescent="0.25">
      <c r="A13" s="157">
        <v>5</v>
      </c>
      <c r="B13" s="69" t="s">
        <v>145</v>
      </c>
      <c r="C13" s="71"/>
      <c r="D13" s="67" t="s">
        <v>71</v>
      </c>
      <c r="E13" s="70">
        <v>1</v>
      </c>
      <c r="F13" s="199"/>
      <c r="G13" s="198"/>
      <c r="H13" s="72"/>
      <c r="I13" s="72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s="2" customFormat="1" x14ac:dyDescent="0.25">
      <c r="A14" s="157">
        <v>1</v>
      </c>
      <c r="B14" s="69" t="s">
        <v>144</v>
      </c>
      <c r="C14" s="63"/>
      <c r="D14" s="73" t="s">
        <v>16</v>
      </c>
      <c r="E14" s="70">
        <v>1</v>
      </c>
      <c r="F14" s="199"/>
      <c r="G14" s="198"/>
      <c r="H14" s="72"/>
      <c r="I14" s="72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s="2" customFormat="1" x14ac:dyDescent="0.25">
      <c r="A15" s="157">
        <v>6</v>
      </c>
      <c r="B15" s="69" t="s">
        <v>146</v>
      </c>
      <c r="C15" s="69" t="s">
        <v>10</v>
      </c>
      <c r="D15" s="67" t="s">
        <v>71</v>
      </c>
      <c r="E15" s="70">
        <v>1</v>
      </c>
      <c r="F15" s="199"/>
      <c r="G15" s="198"/>
      <c r="H15" s="72"/>
      <c r="I15" s="72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s="2" customFormat="1" x14ac:dyDescent="0.25">
      <c r="A16" s="157">
        <v>2</v>
      </c>
      <c r="B16" s="69" t="s">
        <v>64</v>
      </c>
      <c r="C16" s="69"/>
      <c r="D16" s="73" t="s">
        <v>16</v>
      </c>
      <c r="E16" s="70">
        <v>1</v>
      </c>
      <c r="F16" s="200"/>
      <c r="G16" s="198"/>
      <c r="H16" s="72"/>
      <c r="I16" s="72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s="2" customFormat="1" x14ac:dyDescent="0.25">
      <c r="A17" s="157">
        <v>7</v>
      </c>
      <c r="B17" s="69" t="s">
        <v>11</v>
      </c>
      <c r="C17" s="69"/>
      <c r="D17" s="67" t="s">
        <v>71</v>
      </c>
      <c r="E17" s="70">
        <v>1</v>
      </c>
      <c r="F17" s="199"/>
      <c r="G17" s="198"/>
      <c r="H17" s="72"/>
      <c r="I17" s="72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s="2" customFormat="1" x14ac:dyDescent="0.25">
      <c r="A18" s="157">
        <v>8</v>
      </c>
      <c r="B18" s="69" t="s">
        <v>274</v>
      </c>
      <c r="C18" s="69"/>
      <c r="D18" s="67" t="s">
        <v>71</v>
      </c>
      <c r="E18" s="70">
        <v>1</v>
      </c>
      <c r="F18" s="199"/>
      <c r="G18" s="198"/>
      <c r="H18" s="72"/>
      <c r="I18" s="72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s="3" customFormat="1" x14ac:dyDescent="0.25">
      <c r="A19" s="377" t="s">
        <v>12</v>
      </c>
      <c r="B19" s="378"/>
      <c r="C19" s="378"/>
      <c r="D19" s="378"/>
      <c r="E19" s="378"/>
      <c r="F19" s="379"/>
      <c r="G19" s="201">
        <f>SUM(G9:G18)</f>
        <v>0</v>
      </c>
      <c r="H19" s="74"/>
      <c r="I19" s="74"/>
      <c r="J19" s="75"/>
      <c r="K19" s="76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 x14ac:dyDescent="0.25">
      <c r="A20" s="158" t="s">
        <v>13</v>
      </c>
      <c r="B20" s="78" t="s">
        <v>167</v>
      </c>
      <c r="C20" s="77"/>
      <c r="D20" s="77"/>
      <c r="E20" s="79"/>
      <c r="F20" s="197"/>
      <c r="G20" s="202"/>
    </row>
    <row r="21" spans="1:23" x14ac:dyDescent="0.25">
      <c r="A21" s="159">
        <v>1</v>
      </c>
      <c r="B21" s="80" t="s">
        <v>14</v>
      </c>
      <c r="C21" s="80"/>
      <c r="D21" s="81"/>
      <c r="E21" s="82"/>
      <c r="F21" s="197"/>
      <c r="G21" s="202"/>
    </row>
    <row r="22" spans="1:23" x14ac:dyDescent="0.25">
      <c r="A22" s="160">
        <v>1.1000000000000001</v>
      </c>
      <c r="B22" s="83" t="s">
        <v>17</v>
      </c>
      <c r="C22" s="83"/>
      <c r="D22" s="81" t="s">
        <v>68</v>
      </c>
      <c r="E22" s="82">
        <v>268</v>
      </c>
      <c r="F22" s="203"/>
      <c r="G22" s="198"/>
      <c r="J22" s="84"/>
    </row>
    <row r="23" spans="1:23" x14ac:dyDescent="0.25">
      <c r="A23" s="160">
        <v>1.2</v>
      </c>
      <c r="B23" s="83" t="s">
        <v>209</v>
      </c>
      <c r="C23" s="83"/>
      <c r="D23" s="81"/>
      <c r="E23" s="82"/>
      <c r="F23" s="203"/>
      <c r="G23" s="198"/>
    </row>
    <row r="24" spans="1:23" x14ac:dyDescent="0.25">
      <c r="A24" s="160"/>
      <c r="B24" s="85" t="s">
        <v>83</v>
      </c>
      <c r="C24" s="83"/>
      <c r="D24" s="81" t="str">
        <f>D22</f>
        <v>M¹</v>
      </c>
      <c r="E24" s="82">
        <v>279</v>
      </c>
      <c r="F24" s="203"/>
      <c r="G24" s="198"/>
    </row>
    <row r="25" spans="1:23" x14ac:dyDescent="0.25">
      <c r="A25" s="160"/>
      <c r="B25" s="86" t="s">
        <v>84</v>
      </c>
      <c r="C25" s="83"/>
      <c r="D25" s="81" t="s">
        <v>69</v>
      </c>
      <c r="E25" s="82">
        <v>19.711349999999996</v>
      </c>
      <c r="F25" s="203"/>
      <c r="G25" s="198"/>
    </row>
    <row r="26" spans="1:23" x14ac:dyDescent="0.25">
      <c r="A26" s="160"/>
      <c r="B26" s="87" t="s">
        <v>142</v>
      </c>
      <c r="C26" s="83"/>
      <c r="D26" s="88" t="s">
        <v>70</v>
      </c>
      <c r="E26" s="82">
        <v>1576.9079999999997</v>
      </c>
      <c r="F26" s="203"/>
      <c r="G26" s="198"/>
    </row>
    <row r="27" spans="1:23" x14ac:dyDescent="0.25">
      <c r="A27" s="160">
        <v>1.3</v>
      </c>
      <c r="B27" s="83" t="s">
        <v>18</v>
      </c>
      <c r="C27" s="83"/>
      <c r="D27" s="81" t="s">
        <v>69</v>
      </c>
      <c r="E27" s="82">
        <v>1299</v>
      </c>
      <c r="F27" s="203"/>
      <c r="G27" s="198"/>
      <c r="J27" s="84"/>
      <c r="K27" s="84"/>
    </row>
    <row r="28" spans="1:23" x14ac:dyDescent="0.25">
      <c r="A28" s="160">
        <v>1.4</v>
      </c>
      <c r="B28" s="83" t="s">
        <v>20</v>
      </c>
      <c r="C28" s="83"/>
      <c r="D28" s="81" t="s">
        <v>69</v>
      </c>
      <c r="E28" s="82">
        <v>389.7</v>
      </c>
      <c r="F28" s="203"/>
      <c r="G28" s="198"/>
    </row>
    <row r="29" spans="1:23" x14ac:dyDescent="0.25">
      <c r="A29" s="160">
        <v>1.5</v>
      </c>
      <c r="B29" s="83" t="s">
        <v>21</v>
      </c>
      <c r="C29" s="83"/>
      <c r="D29" s="81" t="s">
        <v>69</v>
      </c>
      <c r="E29" s="82">
        <v>909.3</v>
      </c>
      <c r="F29" s="203"/>
      <c r="G29" s="198"/>
    </row>
    <row r="30" spans="1:23" x14ac:dyDescent="0.25">
      <c r="A30" s="160">
        <v>1.6</v>
      </c>
      <c r="B30" s="83" t="s">
        <v>22</v>
      </c>
      <c r="C30" s="83"/>
      <c r="D30" s="81" t="s">
        <v>69</v>
      </c>
      <c r="E30" s="82">
        <v>20.716500000000003</v>
      </c>
      <c r="F30" s="203"/>
      <c r="G30" s="198"/>
    </row>
    <row r="31" spans="1:23" x14ac:dyDescent="0.25">
      <c r="A31" s="161">
        <v>1.7</v>
      </c>
      <c r="B31" s="83" t="s">
        <v>23</v>
      </c>
      <c r="C31" s="83"/>
      <c r="D31" s="88" t="s">
        <v>67</v>
      </c>
      <c r="E31" s="82">
        <v>414.33000000000004</v>
      </c>
      <c r="F31" s="203"/>
      <c r="G31" s="198"/>
    </row>
    <row r="32" spans="1:23" x14ac:dyDescent="0.25">
      <c r="A32" s="160">
        <v>1.8</v>
      </c>
      <c r="B32" s="83" t="s">
        <v>24</v>
      </c>
      <c r="C32" s="83" t="s">
        <v>25</v>
      </c>
      <c r="D32" s="81" t="s">
        <v>69</v>
      </c>
      <c r="E32" s="82">
        <v>20.716500000000003</v>
      </c>
      <c r="F32" s="203"/>
      <c r="G32" s="198"/>
    </row>
    <row r="33" spans="1:11" x14ac:dyDescent="0.25">
      <c r="A33" s="160">
        <v>1.9</v>
      </c>
      <c r="B33" s="83" t="s">
        <v>147</v>
      </c>
      <c r="C33" s="87" t="s">
        <v>26</v>
      </c>
      <c r="D33" s="81"/>
      <c r="E33" s="89"/>
      <c r="F33" s="203"/>
      <c r="G33" s="198"/>
    </row>
    <row r="34" spans="1:11" ht="14.25" customHeight="1" x14ac:dyDescent="0.25">
      <c r="A34" s="160"/>
      <c r="B34" s="86" t="s">
        <v>74</v>
      </c>
      <c r="C34" s="87"/>
      <c r="D34" s="81" t="s">
        <v>69</v>
      </c>
      <c r="E34" s="82">
        <v>14.0616</v>
      </c>
      <c r="F34" s="203"/>
      <c r="G34" s="198"/>
    </row>
    <row r="35" spans="1:11" x14ac:dyDescent="0.25">
      <c r="A35" s="160"/>
      <c r="B35" s="87" t="s">
        <v>27</v>
      </c>
      <c r="C35" s="88" t="s">
        <v>28</v>
      </c>
      <c r="D35" s="88" t="s">
        <v>70</v>
      </c>
      <c r="E35" s="89">
        <v>2038.932</v>
      </c>
      <c r="F35" s="203"/>
      <c r="G35" s="198"/>
      <c r="K35" s="84"/>
    </row>
    <row r="36" spans="1:11" x14ac:dyDescent="0.25">
      <c r="A36" s="160"/>
      <c r="B36" s="87" t="s">
        <v>29</v>
      </c>
      <c r="C36" s="88" t="s">
        <v>15</v>
      </c>
      <c r="D36" s="88" t="s">
        <v>67</v>
      </c>
      <c r="E36" s="90">
        <v>93.790872000000007</v>
      </c>
      <c r="F36" s="203"/>
      <c r="G36" s="198"/>
    </row>
    <row r="37" spans="1:11" x14ac:dyDescent="0.25">
      <c r="A37" s="162">
        <v>1.1000000000000001</v>
      </c>
      <c r="B37" s="83" t="s">
        <v>30</v>
      </c>
      <c r="C37" s="87" t="s">
        <v>26</v>
      </c>
      <c r="D37" s="81"/>
      <c r="E37" s="82"/>
      <c r="F37" s="203"/>
      <c r="G37" s="198"/>
    </row>
    <row r="38" spans="1:11" x14ac:dyDescent="0.25">
      <c r="A38" s="162"/>
      <c r="B38" s="86" t="s">
        <v>74</v>
      </c>
      <c r="C38" s="87"/>
      <c r="D38" s="81" t="s">
        <v>69</v>
      </c>
      <c r="E38" s="91">
        <v>35.028000000000006</v>
      </c>
      <c r="F38" s="195"/>
      <c r="G38" s="198"/>
    </row>
    <row r="39" spans="1:11" x14ac:dyDescent="0.25">
      <c r="A39" s="160"/>
      <c r="B39" s="87" t="s">
        <v>75</v>
      </c>
      <c r="C39" s="88" t="s">
        <v>28</v>
      </c>
      <c r="D39" s="88" t="s">
        <v>70</v>
      </c>
      <c r="E39" s="89">
        <v>5079.0600000000004</v>
      </c>
      <c r="F39" s="195"/>
      <c r="G39" s="198"/>
    </row>
    <row r="40" spans="1:11" x14ac:dyDescent="0.25">
      <c r="A40" s="162"/>
      <c r="B40" s="87" t="s">
        <v>29</v>
      </c>
      <c r="C40" s="88" t="s">
        <v>15</v>
      </c>
      <c r="D40" s="88" t="s">
        <v>67</v>
      </c>
      <c r="E40" s="90">
        <v>350.28000000000009</v>
      </c>
      <c r="F40" s="203"/>
      <c r="G40" s="198"/>
    </row>
    <row r="41" spans="1:11" x14ac:dyDescent="0.25">
      <c r="A41" s="162">
        <v>1.1100000000000001</v>
      </c>
      <c r="B41" s="83" t="s">
        <v>263</v>
      </c>
      <c r="C41" s="87" t="s">
        <v>26</v>
      </c>
      <c r="D41" s="81"/>
      <c r="E41" s="82"/>
      <c r="F41" s="203"/>
      <c r="G41" s="198"/>
    </row>
    <row r="42" spans="1:11" x14ac:dyDescent="0.25">
      <c r="A42" s="162"/>
      <c r="B42" s="86" t="s">
        <v>74</v>
      </c>
      <c r="C42" s="87"/>
      <c r="D42" s="81" t="s">
        <v>69</v>
      </c>
      <c r="E42" s="82">
        <v>62.149500000000003</v>
      </c>
      <c r="F42" s="195"/>
      <c r="G42" s="198"/>
    </row>
    <row r="43" spans="1:11" x14ac:dyDescent="0.25">
      <c r="A43" s="162"/>
      <c r="B43" s="87" t="s">
        <v>76</v>
      </c>
      <c r="C43" s="88" t="s">
        <v>28</v>
      </c>
      <c r="D43" s="88" t="s">
        <v>70</v>
      </c>
      <c r="E43" s="89">
        <v>8287.6358250000012</v>
      </c>
      <c r="F43" s="195"/>
      <c r="G43" s="198"/>
    </row>
    <row r="44" spans="1:11" x14ac:dyDescent="0.25">
      <c r="A44" s="162"/>
      <c r="B44" s="87" t="s">
        <v>29</v>
      </c>
      <c r="C44" s="88" t="s">
        <v>15</v>
      </c>
      <c r="D44" s="88" t="s">
        <v>67</v>
      </c>
      <c r="E44" s="90"/>
      <c r="F44" s="203"/>
      <c r="G44" s="198"/>
    </row>
    <row r="45" spans="1:11" x14ac:dyDescent="0.25">
      <c r="A45" s="162">
        <v>1.1200000000000001</v>
      </c>
      <c r="B45" s="83" t="s">
        <v>264</v>
      </c>
      <c r="C45" s="87" t="s">
        <v>26</v>
      </c>
      <c r="D45" s="81"/>
      <c r="E45" s="82"/>
      <c r="F45" s="203"/>
      <c r="G45" s="198"/>
    </row>
    <row r="46" spans="1:11" x14ac:dyDescent="0.25">
      <c r="A46" s="162"/>
      <c r="B46" s="86" t="s">
        <v>74</v>
      </c>
      <c r="C46" s="87"/>
      <c r="D46" s="81" t="s">
        <v>69</v>
      </c>
      <c r="E46" s="82">
        <v>51.313499999999998</v>
      </c>
      <c r="F46" s="195"/>
      <c r="G46" s="198"/>
    </row>
    <row r="47" spans="1:11" x14ac:dyDescent="0.25">
      <c r="A47" s="162"/>
      <c r="B47" s="87" t="s">
        <v>76</v>
      </c>
      <c r="C47" s="88" t="s">
        <v>28</v>
      </c>
      <c r="D47" s="88" t="s">
        <v>70</v>
      </c>
      <c r="E47" s="89">
        <v>6842.6552249999995</v>
      </c>
      <c r="F47" s="195"/>
      <c r="G47" s="198"/>
    </row>
    <row r="48" spans="1:11" x14ac:dyDescent="0.25">
      <c r="A48" s="162"/>
      <c r="B48" s="87" t="s">
        <v>29</v>
      </c>
      <c r="C48" s="88" t="s">
        <v>15</v>
      </c>
      <c r="D48" s="88" t="s">
        <v>67</v>
      </c>
      <c r="E48" s="89">
        <v>513.13499999999999</v>
      </c>
      <c r="F48" s="203"/>
      <c r="G48" s="198"/>
    </row>
    <row r="49" spans="1:23" s="2" customFormat="1" x14ac:dyDescent="0.25">
      <c r="A49" s="162">
        <v>1.1299999999999999</v>
      </c>
      <c r="B49" s="83" t="s">
        <v>143</v>
      </c>
      <c r="C49" s="87" t="s">
        <v>26</v>
      </c>
      <c r="D49" s="88"/>
      <c r="E49" s="82"/>
      <c r="F49" s="203"/>
      <c r="G49" s="198"/>
      <c r="H49" s="72"/>
      <c r="I49" s="72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s="2" customFormat="1" x14ac:dyDescent="0.25">
      <c r="A50" s="162"/>
      <c r="B50" s="92" t="s">
        <v>74</v>
      </c>
      <c r="C50" s="87"/>
      <c r="D50" s="81" t="s">
        <v>69</v>
      </c>
      <c r="E50" s="82">
        <v>2.6774999999999998</v>
      </c>
      <c r="F50" s="195"/>
      <c r="G50" s="198"/>
      <c r="H50" s="72"/>
      <c r="I50" s="72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s="2" customFormat="1" x14ac:dyDescent="0.25">
      <c r="A51" s="162"/>
      <c r="B51" s="87" t="s">
        <v>72</v>
      </c>
      <c r="C51" s="88" t="s">
        <v>28</v>
      </c>
      <c r="D51" s="88" t="s">
        <v>70</v>
      </c>
      <c r="E51" s="89">
        <v>337.36499999999995</v>
      </c>
      <c r="F51" s="195"/>
      <c r="G51" s="198"/>
      <c r="H51" s="72"/>
      <c r="I51" s="72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s="2" customFormat="1" x14ac:dyDescent="0.25">
      <c r="A52" s="162"/>
      <c r="B52" s="87" t="s">
        <v>29</v>
      </c>
      <c r="C52" s="88" t="s">
        <v>15</v>
      </c>
      <c r="D52" s="88" t="s">
        <v>67</v>
      </c>
      <c r="E52" s="89">
        <v>17.858924999999999</v>
      </c>
      <c r="F52" s="203"/>
      <c r="G52" s="198"/>
      <c r="H52" s="72"/>
      <c r="I52" s="72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s="2" customFormat="1" x14ac:dyDescent="0.25">
      <c r="A53" s="162">
        <v>1.1399999999999999</v>
      </c>
      <c r="B53" s="87" t="s">
        <v>175</v>
      </c>
      <c r="C53" s="88"/>
      <c r="D53" s="81" t="s">
        <v>69</v>
      </c>
      <c r="E53" s="89">
        <v>7.4340000000000002</v>
      </c>
      <c r="F53" s="204"/>
      <c r="G53" s="198"/>
      <c r="H53" s="72"/>
      <c r="I53" s="72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s="2" customFormat="1" x14ac:dyDescent="0.25">
      <c r="A54" s="162"/>
      <c r="B54" s="87"/>
      <c r="C54" s="88"/>
      <c r="D54" s="88"/>
      <c r="E54" s="89"/>
      <c r="F54" s="204"/>
      <c r="G54" s="198"/>
      <c r="H54" s="72"/>
      <c r="I54" s="72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x14ac:dyDescent="0.25">
      <c r="A55" s="159">
        <v>2</v>
      </c>
      <c r="B55" s="93" t="s">
        <v>33</v>
      </c>
      <c r="C55" s="93"/>
      <c r="D55" s="94"/>
      <c r="E55" s="95"/>
      <c r="F55" s="205"/>
      <c r="G55" s="198"/>
    </row>
    <row r="56" spans="1:23" x14ac:dyDescent="0.25">
      <c r="A56" s="160">
        <v>2.1</v>
      </c>
      <c r="B56" s="83" t="s">
        <v>208</v>
      </c>
      <c r="C56" s="83"/>
      <c r="D56" s="88" t="s">
        <v>79</v>
      </c>
      <c r="E56" s="82">
        <v>302.92500000000001</v>
      </c>
      <c r="F56" s="203"/>
      <c r="G56" s="198"/>
    </row>
    <row r="57" spans="1:23" x14ac:dyDescent="0.25">
      <c r="A57" s="160">
        <v>2.2000000000000002</v>
      </c>
      <c r="B57" s="83" t="s">
        <v>34</v>
      </c>
      <c r="C57" s="83"/>
      <c r="D57" s="88" t="s">
        <v>67</v>
      </c>
      <c r="E57" s="82">
        <v>774.27</v>
      </c>
      <c r="F57" s="203"/>
      <c r="G57" s="198"/>
    </row>
    <row r="58" spans="1:23" x14ac:dyDescent="0.25">
      <c r="A58" s="160">
        <v>2.2999999999999998</v>
      </c>
      <c r="B58" s="83" t="s">
        <v>275</v>
      </c>
      <c r="C58" s="96" t="s">
        <v>35</v>
      </c>
      <c r="D58" s="88" t="s">
        <v>67</v>
      </c>
      <c r="E58" s="82">
        <v>774.27</v>
      </c>
      <c r="F58" s="203"/>
      <c r="G58" s="198"/>
    </row>
    <row r="59" spans="1:23" s="2" customFormat="1" x14ac:dyDescent="0.25">
      <c r="A59" s="160">
        <v>2.4</v>
      </c>
      <c r="B59" s="83" t="s">
        <v>36</v>
      </c>
      <c r="C59" s="97" t="s">
        <v>37</v>
      </c>
      <c r="D59" s="81" t="s">
        <v>68</v>
      </c>
      <c r="E59" s="95">
        <v>17</v>
      </c>
      <c r="F59" s="203"/>
      <c r="G59" s="198"/>
      <c r="H59" s="72"/>
      <c r="I59" s="72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x14ac:dyDescent="0.25">
      <c r="A60" s="161">
        <v>2.5</v>
      </c>
      <c r="B60" s="83" t="s">
        <v>38</v>
      </c>
      <c r="C60" s="96" t="s">
        <v>39</v>
      </c>
      <c r="D60" s="81" t="s">
        <v>68</v>
      </c>
      <c r="E60" s="82">
        <v>285.07499999999999</v>
      </c>
      <c r="F60" s="203"/>
      <c r="G60" s="198"/>
    </row>
    <row r="61" spans="1:23" x14ac:dyDescent="0.25">
      <c r="A61" s="161">
        <v>2.6</v>
      </c>
      <c r="B61" s="83" t="s">
        <v>40</v>
      </c>
      <c r="C61" s="96" t="s">
        <v>41</v>
      </c>
      <c r="D61" s="88" t="s">
        <v>67</v>
      </c>
      <c r="E61" s="82">
        <v>774.27</v>
      </c>
      <c r="F61" s="203"/>
      <c r="G61" s="198"/>
    </row>
    <row r="62" spans="1:23" s="4" customFormat="1" x14ac:dyDescent="0.25">
      <c r="A62" s="377" t="s">
        <v>168</v>
      </c>
      <c r="B62" s="378"/>
      <c r="C62" s="378"/>
      <c r="D62" s="378"/>
      <c r="E62" s="378"/>
      <c r="F62" s="379"/>
      <c r="G62" s="206">
        <f>SUM(G22:G61)</f>
        <v>0</v>
      </c>
      <c r="H62" s="98"/>
      <c r="I62" s="98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</row>
    <row r="63" spans="1:23" s="6" customFormat="1" x14ac:dyDescent="0.25">
      <c r="A63" s="163" t="s">
        <v>56</v>
      </c>
      <c r="B63" s="100" t="s">
        <v>243</v>
      </c>
      <c r="C63" s="100"/>
      <c r="D63" s="101"/>
      <c r="E63" s="102"/>
      <c r="F63" s="204"/>
      <c r="G63" s="207"/>
      <c r="H63" s="103"/>
      <c r="I63" s="103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</row>
    <row r="64" spans="1:23" s="6" customFormat="1" x14ac:dyDescent="0.25">
      <c r="A64" s="164">
        <v>1</v>
      </c>
      <c r="B64" s="105" t="s">
        <v>42</v>
      </c>
      <c r="C64" s="105"/>
      <c r="D64" s="106"/>
      <c r="E64" s="89"/>
      <c r="F64" s="203"/>
      <c r="G64" s="198"/>
      <c r="H64" s="103"/>
      <c r="I64" s="103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</row>
    <row r="65" spans="1:23" s="6" customFormat="1" x14ac:dyDescent="0.25">
      <c r="A65" s="165">
        <v>1.1000000000000001</v>
      </c>
      <c r="B65" s="107" t="s">
        <v>17</v>
      </c>
      <c r="C65" s="107"/>
      <c r="D65" s="108" t="s">
        <v>68</v>
      </c>
      <c r="E65" s="91">
        <v>33</v>
      </c>
      <c r="F65" s="203"/>
      <c r="G65" s="198"/>
      <c r="H65" s="103"/>
      <c r="I65" s="103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</row>
    <row r="66" spans="1:23" s="6" customFormat="1" x14ac:dyDescent="0.25">
      <c r="A66" s="165">
        <v>1.2</v>
      </c>
      <c r="B66" s="107" t="s">
        <v>209</v>
      </c>
      <c r="C66" s="107"/>
      <c r="D66" s="108"/>
      <c r="E66" s="91"/>
      <c r="F66" s="203"/>
      <c r="G66" s="198"/>
      <c r="H66" s="103"/>
      <c r="I66" s="103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</row>
    <row r="67" spans="1:23" s="6" customFormat="1" x14ac:dyDescent="0.25">
      <c r="A67" s="165"/>
      <c r="B67" s="109" t="s">
        <v>83</v>
      </c>
      <c r="C67" s="107"/>
      <c r="D67" s="108" t="str">
        <f>D65</f>
        <v>M¹</v>
      </c>
      <c r="E67" s="91">
        <v>24</v>
      </c>
      <c r="F67" s="203"/>
      <c r="G67" s="198"/>
      <c r="H67" s="103"/>
      <c r="I67" s="103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</row>
    <row r="68" spans="1:23" s="6" customFormat="1" x14ac:dyDescent="0.25">
      <c r="A68" s="165"/>
      <c r="B68" s="92" t="s">
        <v>84</v>
      </c>
      <c r="C68" s="107"/>
      <c r="D68" s="108" t="s">
        <v>69</v>
      </c>
      <c r="E68" s="91">
        <v>1.6955999999999998</v>
      </c>
      <c r="F68" s="203"/>
      <c r="G68" s="198"/>
      <c r="H68" s="103"/>
      <c r="I68" s="103"/>
      <c r="J68" s="104"/>
      <c r="K68" s="110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</row>
    <row r="69" spans="1:23" s="6" customFormat="1" x14ac:dyDescent="0.25">
      <c r="A69" s="165"/>
      <c r="B69" s="111" t="s">
        <v>142</v>
      </c>
      <c r="C69" s="107"/>
      <c r="D69" s="112" t="s">
        <v>70</v>
      </c>
      <c r="E69" s="91">
        <v>135.64799999999997</v>
      </c>
      <c r="F69" s="203"/>
      <c r="G69" s="198"/>
      <c r="H69" s="103"/>
      <c r="I69" s="103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</row>
    <row r="70" spans="1:23" s="6" customFormat="1" x14ac:dyDescent="0.25">
      <c r="A70" s="165">
        <v>1.3</v>
      </c>
      <c r="B70" s="107" t="s">
        <v>18</v>
      </c>
      <c r="C70" s="107"/>
      <c r="D70" s="108" t="s">
        <v>69</v>
      </c>
      <c r="E70" s="91">
        <v>227.5</v>
      </c>
      <c r="F70" s="208"/>
      <c r="G70" s="198"/>
      <c r="H70" s="103"/>
      <c r="I70" s="103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</row>
    <row r="71" spans="1:23" s="6" customFormat="1" x14ac:dyDescent="0.25">
      <c r="A71" s="165">
        <v>1.4</v>
      </c>
      <c r="B71" s="107" t="s">
        <v>20</v>
      </c>
      <c r="C71" s="107"/>
      <c r="D71" s="108" t="s">
        <v>69</v>
      </c>
      <c r="E71" s="91">
        <v>68.25</v>
      </c>
      <c r="F71" s="208"/>
      <c r="G71" s="198"/>
      <c r="H71" s="103"/>
      <c r="I71" s="103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</row>
    <row r="72" spans="1:23" s="6" customFormat="1" x14ac:dyDescent="0.25">
      <c r="A72" s="165">
        <v>1.5</v>
      </c>
      <c r="B72" s="107" t="s">
        <v>21</v>
      </c>
      <c r="C72" s="107"/>
      <c r="D72" s="108" t="s">
        <v>69</v>
      </c>
      <c r="E72" s="91">
        <v>159.25</v>
      </c>
      <c r="F72" s="208"/>
      <c r="G72" s="198"/>
      <c r="H72" s="103"/>
      <c r="I72" s="103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</row>
    <row r="73" spans="1:23" s="6" customFormat="1" x14ac:dyDescent="0.25">
      <c r="A73" s="165">
        <v>1.6</v>
      </c>
      <c r="B73" s="107" t="s">
        <v>22</v>
      </c>
      <c r="C73" s="107"/>
      <c r="D73" s="108" t="s">
        <v>69</v>
      </c>
      <c r="E73" s="91">
        <v>1.8690000000000002</v>
      </c>
      <c r="F73" s="208"/>
      <c r="G73" s="198"/>
      <c r="H73" s="103"/>
      <c r="I73" s="103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</row>
    <row r="74" spans="1:23" s="6" customFormat="1" x14ac:dyDescent="0.25">
      <c r="A74" s="165">
        <v>1.7</v>
      </c>
      <c r="B74" s="107" t="s">
        <v>23</v>
      </c>
      <c r="C74" s="107"/>
      <c r="D74" s="108" t="s">
        <v>69</v>
      </c>
      <c r="E74" s="91">
        <v>37.380000000000003</v>
      </c>
      <c r="F74" s="208"/>
      <c r="G74" s="198"/>
      <c r="H74" s="103"/>
      <c r="I74" s="103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</row>
    <row r="75" spans="1:23" s="6" customFormat="1" x14ac:dyDescent="0.25">
      <c r="A75" s="165">
        <v>1.8</v>
      </c>
      <c r="B75" s="107" t="s">
        <v>24</v>
      </c>
      <c r="C75" s="107" t="s">
        <v>43</v>
      </c>
      <c r="D75" s="108" t="s">
        <v>69</v>
      </c>
      <c r="E75" s="91">
        <v>1.8690000000000002</v>
      </c>
      <c r="F75" s="208"/>
      <c r="G75" s="198"/>
      <c r="H75" s="103"/>
      <c r="I75" s="103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</row>
    <row r="76" spans="1:23" s="6" customFormat="1" x14ac:dyDescent="0.25">
      <c r="A76" s="165">
        <v>1.9</v>
      </c>
      <c r="B76" s="107" t="s">
        <v>85</v>
      </c>
      <c r="C76" s="111" t="s">
        <v>26</v>
      </c>
      <c r="D76" s="108"/>
      <c r="E76" s="91"/>
      <c r="F76" s="208"/>
      <c r="G76" s="198"/>
      <c r="H76" s="103"/>
      <c r="I76" s="103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</row>
    <row r="77" spans="1:23" s="6" customFormat="1" x14ac:dyDescent="0.25">
      <c r="A77" s="165"/>
      <c r="B77" s="92" t="s">
        <v>74</v>
      </c>
      <c r="C77" s="111"/>
      <c r="D77" s="108" t="s">
        <v>69</v>
      </c>
      <c r="E77" s="91">
        <v>1.2096</v>
      </c>
      <c r="F77" s="203"/>
      <c r="G77" s="198"/>
      <c r="H77" s="103"/>
      <c r="I77" s="103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</row>
    <row r="78" spans="1:23" s="6" customFormat="1" x14ac:dyDescent="0.25">
      <c r="A78" s="166"/>
      <c r="B78" s="111" t="s">
        <v>27</v>
      </c>
      <c r="C78" s="112" t="s">
        <v>28</v>
      </c>
      <c r="D78" s="112" t="s">
        <v>70</v>
      </c>
      <c r="E78" s="89">
        <v>175.392</v>
      </c>
      <c r="F78" s="203"/>
      <c r="G78" s="198"/>
      <c r="H78" s="103"/>
      <c r="I78" s="103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</row>
    <row r="79" spans="1:23" s="6" customFormat="1" x14ac:dyDescent="0.25">
      <c r="A79" s="166"/>
      <c r="B79" s="111" t="s">
        <v>29</v>
      </c>
      <c r="C79" s="112" t="s">
        <v>15</v>
      </c>
      <c r="D79" s="112" t="s">
        <v>67</v>
      </c>
      <c r="E79" s="90">
        <v>8.0680320000000005</v>
      </c>
      <c r="F79" s="203"/>
      <c r="G79" s="198"/>
      <c r="H79" s="103"/>
      <c r="I79" s="103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</row>
    <row r="80" spans="1:23" s="6" customFormat="1" x14ac:dyDescent="0.25">
      <c r="A80" s="166">
        <v>1.1000000000000001</v>
      </c>
      <c r="B80" s="107" t="s">
        <v>30</v>
      </c>
      <c r="C80" s="111" t="s">
        <v>26</v>
      </c>
      <c r="D80" s="108"/>
      <c r="E80" s="91"/>
      <c r="F80" s="203"/>
      <c r="G80" s="198"/>
      <c r="H80" s="103"/>
      <c r="I80" s="103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</row>
    <row r="81" spans="1:23" s="6" customFormat="1" x14ac:dyDescent="0.25">
      <c r="A81" s="165"/>
      <c r="B81" s="92" t="s">
        <v>74</v>
      </c>
      <c r="C81" s="111"/>
      <c r="D81" s="108" t="s">
        <v>69</v>
      </c>
      <c r="E81" s="91">
        <v>2.8392000000000004</v>
      </c>
      <c r="F81" s="203"/>
      <c r="G81" s="198"/>
      <c r="H81" s="103"/>
      <c r="I81" s="103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</row>
    <row r="82" spans="1:23" s="6" customFormat="1" x14ac:dyDescent="0.25">
      <c r="A82" s="166"/>
      <c r="B82" s="111" t="s">
        <v>94</v>
      </c>
      <c r="C82" s="112" t="s">
        <v>28</v>
      </c>
      <c r="D82" s="112" t="s">
        <v>70</v>
      </c>
      <c r="E82" s="89">
        <v>525.25200000000007</v>
      </c>
      <c r="F82" s="203"/>
      <c r="G82" s="198"/>
      <c r="H82" s="103"/>
      <c r="I82" s="103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</row>
    <row r="83" spans="1:23" s="6" customFormat="1" x14ac:dyDescent="0.25">
      <c r="A83" s="166"/>
      <c r="B83" s="111" t="s">
        <v>29</v>
      </c>
      <c r="C83" s="112" t="s">
        <v>15</v>
      </c>
      <c r="D83" s="112" t="s">
        <v>67</v>
      </c>
      <c r="E83" s="90">
        <v>28.392000000000003</v>
      </c>
      <c r="F83" s="203"/>
      <c r="G83" s="198"/>
      <c r="H83" s="103"/>
      <c r="I83" s="103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</row>
    <row r="84" spans="1:23" s="6" customFormat="1" x14ac:dyDescent="0.25">
      <c r="A84" s="166">
        <v>1.1100000000000001</v>
      </c>
      <c r="B84" s="107" t="s">
        <v>44</v>
      </c>
      <c r="C84" s="111" t="s">
        <v>26</v>
      </c>
      <c r="D84" s="108"/>
      <c r="E84" s="91"/>
      <c r="F84" s="203"/>
      <c r="G84" s="198"/>
      <c r="H84" s="103"/>
      <c r="I84" s="103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</row>
    <row r="85" spans="1:23" s="6" customFormat="1" x14ac:dyDescent="0.25">
      <c r="A85" s="166"/>
      <c r="B85" s="92" t="s">
        <v>74</v>
      </c>
      <c r="C85" s="111"/>
      <c r="D85" s="108" t="s">
        <v>69</v>
      </c>
      <c r="E85" s="91">
        <v>7.4760000000000018</v>
      </c>
      <c r="F85" s="203"/>
      <c r="G85" s="198"/>
      <c r="H85" s="103"/>
      <c r="I85" s="103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</row>
    <row r="86" spans="1:23" s="6" customFormat="1" x14ac:dyDescent="0.25">
      <c r="A86" s="166"/>
      <c r="B86" s="111" t="s">
        <v>259</v>
      </c>
      <c r="C86" s="112" t="s">
        <v>28</v>
      </c>
      <c r="D86" s="112" t="s">
        <v>70</v>
      </c>
      <c r="E86" s="91">
        <v>1024.2120000000002</v>
      </c>
      <c r="F86" s="203"/>
      <c r="G86" s="198"/>
      <c r="H86" s="103"/>
      <c r="I86" s="103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</row>
    <row r="87" spans="1:23" s="6" customFormat="1" x14ac:dyDescent="0.25">
      <c r="A87" s="166"/>
      <c r="B87" s="111" t="s">
        <v>29</v>
      </c>
      <c r="C87" s="112" t="s">
        <v>15</v>
      </c>
      <c r="D87" s="112" t="s">
        <v>67</v>
      </c>
      <c r="E87" s="91"/>
      <c r="F87" s="203"/>
      <c r="G87" s="198"/>
      <c r="H87" s="103"/>
      <c r="I87" s="103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</row>
    <row r="88" spans="1:23" s="6" customFormat="1" x14ac:dyDescent="0.25">
      <c r="A88" s="166">
        <v>1.1200000000000001</v>
      </c>
      <c r="B88" s="107" t="s">
        <v>45</v>
      </c>
      <c r="C88" s="111" t="s">
        <v>26</v>
      </c>
      <c r="D88" s="108"/>
      <c r="E88" s="91"/>
      <c r="F88" s="203"/>
      <c r="G88" s="198"/>
      <c r="H88" s="103"/>
      <c r="I88" s="103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</row>
    <row r="89" spans="1:23" s="6" customFormat="1" x14ac:dyDescent="0.25">
      <c r="A89" s="166"/>
      <c r="B89" s="92" t="s">
        <v>74</v>
      </c>
      <c r="C89" s="111"/>
      <c r="D89" s="108" t="s">
        <v>69</v>
      </c>
      <c r="E89" s="91">
        <v>18.521999999999998</v>
      </c>
      <c r="F89" s="203"/>
      <c r="G89" s="198"/>
      <c r="H89" s="103"/>
      <c r="I89" s="103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</row>
    <row r="90" spans="1:23" s="6" customFormat="1" x14ac:dyDescent="0.25">
      <c r="A90" s="166"/>
      <c r="B90" s="111" t="s">
        <v>259</v>
      </c>
      <c r="C90" s="112" t="s">
        <v>28</v>
      </c>
      <c r="D90" s="112" t="s">
        <v>70</v>
      </c>
      <c r="E90" s="91">
        <v>2537.5139999999997</v>
      </c>
      <c r="F90" s="203"/>
      <c r="G90" s="198"/>
      <c r="H90" s="103"/>
      <c r="I90" s="103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</row>
    <row r="91" spans="1:23" s="6" customFormat="1" x14ac:dyDescent="0.25">
      <c r="A91" s="166"/>
      <c r="B91" s="111" t="s">
        <v>29</v>
      </c>
      <c r="C91" s="112" t="s">
        <v>15</v>
      </c>
      <c r="D91" s="112" t="s">
        <v>67</v>
      </c>
      <c r="E91" s="91">
        <v>185.21999999999997</v>
      </c>
      <c r="F91" s="203"/>
      <c r="G91" s="198"/>
      <c r="H91" s="103"/>
      <c r="I91" s="103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</row>
    <row r="92" spans="1:23" s="6" customFormat="1" x14ac:dyDescent="0.25">
      <c r="A92" s="166">
        <v>1.1299999999999999</v>
      </c>
      <c r="B92" s="107" t="s">
        <v>46</v>
      </c>
      <c r="C92" s="111" t="s">
        <v>26</v>
      </c>
      <c r="D92" s="108"/>
      <c r="E92" s="91"/>
      <c r="F92" s="203"/>
      <c r="G92" s="198"/>
      <c r="H92" s="103"/>
      <c r="I92" s="103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</row>
    <row r="93" spans="1:23" s="6" customFormat="1" x14ac:dyDescent="0.25">
      <c r="A93" s="166"/>
      <c r="B93" s="92" t="s">
        <v>74</v>
      </c>
      <c r="C93" s="111"/>
      <c r="D93" s="108" t="s">
        <v>69</v>
      </c>
      <c r="E93" s="91">
        <v>1.0080000000000002</v>
      </c>
      <c r="F93" s="203"/>
      <c r="G93" s="198"/>
      <c r="H93" s="103"/>
      <c r="I93" s="103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</row>
    <row r="94" spans="1:23" s="6" customFormat="1" x14ac:dyDescent="0.25">
      <c r="A94" s="166"/>
      <c r="B94" s="111" t="s">
        <v>31</v>
      </c>
      <c r="C94" s="112" t="s">
        <v>28</v>
      </c>
      <c r="D94" s="112" t="s">
        <v>70</v>
      </c>
      <c r="E94" s="89">
        <v>211.68000000000004</v>
      </c>
      <c r="F94" s="203"/>
      <c r="G94" s="198"/>
      <c r="H94" s="103"/>
      <c r="I94" s="103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</row>
    <row r="95" spans="1:23" s="6" customFormat="1" x14ac:dyDescent="0.25">
      <c r="A95" s="166"/>
      <c r="B95" s="111" t="s">
        <v>29</v>
      </c>
      <c r="C95" s="112" t="s">
        <v>15</v>
      </c>
      <c r="D95" s="112" t="s">
        <v>67</v>
      </c>
      <c r="E95" s="91">
        <v>20.160000000000004</v>
      </c>
      <c r="F95" s="203"/>
      <c r="G95" s="198"/>
      <c r="H95" s="103"/>
      <c r="I95" s="103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</row>
    <row r="96" spans="1:23" s="6" customFormat="1" x14ac:dyDescent="0.25">
      <c r="A96" s="166">
        <v>1.1399999999999999</v>
      </c>
      <c r="B96" s="107" t="s">
        <v>93</v>
      </c>
      <c r="C96" s="111" t="s">
        <v>32</v>
      </c>
      <c r="D96" s="108"/>
      <c r="E96" s="91"/>
      <c r="F96" s="203"/>
      <c r="G96" s="198"/>
      <c r="H96" s="103"/>
      <c r="I96" s="103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</row>
    <row r="97" spans="1:23" s="6" customFormat="1" ht="15.75" customHeight="1" x14ac:dyDescent="0.25">
      <c r="A97" s="166"/>
      <c r="B97" s="92" t="s">
        <v>74</v>
      </c>
      <c r="C97" s="111"/>
      <c r="D97" s="108" t="s">
        <v>69</v>
      </c>
      <c r="E97" s="91">
        <v>2.1294</v>
      </c>
      <c r="F97" s="203"/>
      <c r="G97" s="198"/>
      <c r="H97" s="103"/>
      <c r="I97" s="103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</row>
    <row r="98" spans="1:23" s="6" customFormat="1" ht="15.75" customHeight="1" x14ac:dyDescent="0.25">
      <c r="A98" s="166"/>
      <c r="B98" s="111" t="s">
        <v>75</v>
      </c>
      <c r="C98" s="112" t="s">
        <v>28</v>
      </c>
      <c r="D98" s="112" t="s">
        <v>70</v>
      </c>
      <c r="E98" s="89">
        <v>285.33960000000002</v>
      </c>
      <c r="F98" s="203"/>
      <c r="G98" s="198"/>
      <c r="H98" s="103"/>
      <c r="I98" s="103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</row>
    <row r="99" spans="1:23" s="6" customFormat="1" x14ac:dyDescent="0.25">
      <c r="A99" s="166"/>
      <c r="B99" s="111" t="s">
        <v>29</v>
      </c>
      <c r="C99" s="112" t="s">
        <v>15</v>
      </c>
      <c r="D99" s="112" t="s">
        <v>67</v>
      </c>
      <c r="E99" s="90">
        <v>28.53396</v>
      </c>
      <c r="F99" s="203"/>
      <c r="G99" s="198"/>
      <c r="H99" s="103"/>
      <c r="I99" s="103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</row>
    <row r="100" spans="1:23" s="6" customFormat="1" x14ac:dyDescent="0.25">
      <c r="A100" s="166">
        <v>1.1499999999999999</v>
      </c>
      <c r="B100" s="107" t="s">
        <v>86</v>
      </c>
      <c r="C100" s="111" t="s">
        <v>32</v>
      </c>
      <c r="D100" s="108"/>
      <c r="E100" s="91"/>
      <c r="F100" s="203"/>
      <c r="G100" s="198"/>
      <c r="H100" s="103"/>
      <c r="I100" s="103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</row>
    <row r="101" spans="1:23" s="6" customFormat="1" x14ac:dyDescent="0.25">
      <c r="A101" s="166"/>
      <c r="B101" s="92" t="s">
        <v>74</v>
      </c>
      <c r="C101" s="111"/>
      <c r="D101" s="108" t="s">
        <v>69</v>
      </c>
      <c r="E101" s="91">
        <v>4.4856000000000007</v>
      </c>
      <c r="F101" s="203"/>
      <c r="G101" s="198"/>
      <c r="H101" s="103"/>
      <c r="I101" s="103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</row>
    <row r="102" spans="1:23" s="6" customFormat="1" x14ac:dyDescent="0.25">
      <c r="A102" s="166"/>
      <c r="B102" s="111" t="s">
        <v>77</v>
      </c>
      <c r="C102" s="112" t="s">
        <v>28</v>
      </c>
      <c r="D102" s="112" t="s">
        <v>70</v>
      </c>
      <c r="E102" s="91">
        <v>453.04560000000009</v>
      </c>
      <c r="F102" s="203"/>
      <c r="G102" s="198"/>
      <c r="H102" s="103"/>
      <c r="I102" s="103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</row>
    <row r="103" spans="1:23" s="6" customFormat="1" x14ac:dyDescent="0.25">
      <c r="A103" s="166"/>
      <c r="B103" s="111" t="s">
        <v>29</v>
      </c>
      <c r="C103" s="112" t="s">
        <v>15</v>
      </c>
      <c r="D103" s="112" t="s">
        <v>67</v>
      </c>
      <c r="E103" s="91">
        <v>37.409904000000004</v>
      </c>
      <c r="F103" s="203"/>
      <c r="G103" s="198"/>
      <c r="H103" s="103"/>
      <c r="I103" s="103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</row>
    <row r="104" spans="1:23" s="6" customFormat="1" x14ac:dyDescent="0.25">
      <c r="A104" s="166"/>
      <c r="B104" s="107"/>
      <c r="C104" s="107"/>
      <c r="D104" s="112"/>
      <c r="E104" s="91"/>
      <c r="F104" s="203"/>
      <c r="G104" s="198"/>
      <c r="H104" s="103"/>
      <c r="I104" s="103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</row>
    <row r="105" spans="1:23" s="6" customFormat="1" x14ac:dyDescent="0.25">
      <c r="A105" s="164">
        <v>2</v>
      </c>
      <c r="B105" s="113" t="s">
        <v>47</v>
      </c>
      <c r="C105" s="113"/>
      <c r="D105" s="108"/>
      <c r="E105" s="91"/>
      <c r="F105" s="203"/>
      <c r="G105" s="198"/>
      <c r="H105" s="103"/>
      <c r="I105" s="103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</row>
    <row r="106" spans="1:23" s="6" customFormat="1" x14ac:dyDescent="0.25">
      <c r="A106" s="165">
        <v>2.1</v>
      </c>
      <c r="B106" s="107" t="s">
        <v>48</v>
      </c>
      <c r="C106" s="107"/>
      <c r="D106" s="112" t="s">
        <v>67</v>
      </c>
      <c r="E106" s="91">
        <v>218.61</v>
      </c>
      <c r="F106" s="203"/>
      <c r="G106" s="198"/>
      <c r="H106" s="103"/>
      <c r="I106" s="103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</row>
    <row r="107" spans="1:23" s="6" customFormat="1" x14ac:dyDescent="0.25">
      <c r="A107" s="165">
        <v>2.2000000000000002</v>
      </c>
      <c r="B107" s="107" t="s">
        <v>95</v>
      </c>
      <c r="C107" s="97" t="s">
        <v>49</v>
      </c>
      <c r="D107" s="112" t="s">
        <v>60</v>
      </c>
      <c r="E107" s="91">
        <v>1</v>
      </c>
      <c r="F107" s="203"/>
      <c r="G107" s="198"/>
      <c r="H107" s="103"/>
      <c r="I107" s="103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</row>
    <row r="108" spans="1:23" s="6" customFormat="1" x14ac:dyDescent="0.25">
      <c r="A108" s="165">
        <v>2.2999999999999998</v>
      </c>
      <c r="B108" s="107" t="s">
        <v>50</v>
      </c>
      <c r="C108" s="107" t="s">
        <v>51</v>
      </c>
      <c r="D108" s="112" t="s">
        <v>67</v>
      </c>
      <c r="E108" s="91">
        <v>218.61</v>
      </c>
      <c r="F108" s="203"/>
      <c r="G108" s="198"/>
      <c r="H108" s="103"/>
      <c r="I108" s="103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</row>
    <row r="109" spans="1:23" s="6" customFormat="1" x14ac:dyDescent="0.25">
      <c r="A109" s="165">
        <v>2.4</v>
      </c>
      <c r="B109" s="107" t="s">
        <v>52</v>
      </c>
      <c r="C109" s="107"/>
      <c r="D109" s="112" t="s">
        <v>67</v>
      </c>
      <c r="E109" s="91">
        <v>4</v>
      </c>
      <c r="F109" s="203"/>
      <c r="G109" s="198"/>
      <c r="H109" s="103"/>
      <c r="I109" s="103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</row>
    <row r="110" spans="1:23" s="6" customFormat="1" x14ac:dyDescent="0.25">
      <c r="A110" s="167">
        <v>2.5</v>
      </c>
      <c r="B110" s="114" t="s">
        <v>53</v>
      </c>
      <c r="C110" s="114"/>
      <c r="D110" s="115" t="s">
        <v>60</v>
      </c>
      <c r="E110" s="116">
        <v>2</v>
      </c>
      <c r="F110" s="200"/>
      <c r="G110" s="198"/>
      <c r="H110" s="103"/>
      <c r="I110" s="103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</row>
    <row r="111" spans="1:23" s="6" customFormat="1" x14ac:dyDescent="0.25">
      <c r="A111" s="165">
        <v>2.6</v>
      </c>
      <c r="B111" s="107" t="s">
        <v>38</v>
      </c>
      <c r="C111" s="97" t="s">
        <v>39</v>
      </c>
      <c r="D111" s="108" t="s">
        <v>68</v>
      </c>
      <c r="E111" s="91">
        <v>30.87</v>
      </c>
      <c r="F111" s="203"/>
      <c r="G111" s="198"/>
      <c r="H111" s="103"/>
      <c r="I111" s="103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</row>
    <row r="112" spans="1:23" s="6" customFormat="1" x14ac:dyDescent="0.25">
      <c r="A112" s="165">
        <v>2.7</v>
      </c>
      <c r="B112" s="107" t="s">
        <v>40</v>
      </c>
      <c r="C112" s="97" t="s">
        <v>41</v>
      </c>
      <c r="D112" s="112" t="s">
        <v>67</v>
      </c>
      <c r="E112" s="91">
        <v>218.61</v>
      </c>
      <c r="F112" s="203"/>
      <c r="G112" s="198"/>
      <c r="H112" s="103"/>
      <c r="I112" s="103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</row>
    <row r="113" spans="1:23" s="6" customFormat="1" ht="15" customHeight="1" x14ac:dyDescent="0.25">
      <c r="A113" s="380" t="s">
        <v>169</v>
      </c>
      <c r="B113" s="381"/>
      <c r="C113" s="381"/>
      <c r="D113" s="381"/>
      <c r="E113" s="381"/>
      <c r="F113" s="382"/>
      <c r="G113" s="206">
        <f>SUM(G65:G112)</f>
        <v>0</v>
      </c>
      <c r="H113" s="103"/>
      <c r="I113" s="103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</row>
    <row r="114" spans="1:23" s="6" customFormat="1" ht="15" customHeight="1" x14ac:dyDescent="0.25">
      <c r="A114" s="168" t="s">
        <v>57</v>
      </c>
      <c r="B114" s="117" t="s">
        <v>170</v>
      </c>
      <c r="C114" s="117"/>
      <c r="D114" s="118"/>
      <c r="E114" s="119"/>
      <c r="F114" s="209"/>
      <c r="G114" s="207"/>
      <c r="H114" s="103"/>
      <c r="I114" s="103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</row>
    <row r="115" spans="1:23" s="6" customFormat="1" ht="15" customHeight="1" x14ac:dyDescent="0.25">
      <c r="A115" s="164">
        <v>1</v>
      </c>
      <c r="B115" s="105" t="s">
        <v>42</v>
      </c>
      <c r="C115" s="105"/>
      <c r="D115" s="106"/>
      <c r="E115" s="89"/>
      <c r="F115" s="203"/>
      <c r="G115" s="198"/>
      <c r="H115" s="103"/>
      <c r="I115" s="103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</row>
    <row r="116" spans="1:23" s="6" customFormat="1" ht="15" customHeight="1" x14ac:dyDescent="0.25">
      <c r="A116" s="165">
        <v>1.1000000000000001</v>
      </c>
      <c r="B116" s="107" t="s">
        <v>17</v>
      </c>
      <c r="C116" s="107"/>
      <c r="D116" s="108" t="s">
        <v>68</v>
      </c>
      <c r="E116" s="91">
        <v>20.6</v>
      </c>
      <c r="F116" s="203"/>
      <c r="G116" s="198"/>
      <c r="H116" s="103"/>
      <c r="I116" s="103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</row>
    <row r="117" spans="1:23" s="6" customFormat="1" ht="15" customHeight="1" x14ac:dyDescent="0.25">
      <c r="A117" s="165">
        <v>1.2</v>
      </c>
      <c r="B117" s="107" t="s">
        <v>209</v>
      </c>
      <c r="C117" s="107"/>
      <c r="D117" s="108"/>
      <c r="E117" s="91"/>
      <c r="F117" s="203"/>
      <c r="G117" s="198"/>
      <c r="H117" s="103"/>
      <c r="I117" s="103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</row>
    <row r="118" spans="1:23" s="6" customFormat="1" ht="15" customHeight="1" x14ac:dyDescent="0.25">
      <c r="A118" s="165"/>
      <c r="B118" s="109" t="s">
        <v>83</v>
      </c>
      <c r="C118" s="107"/>
      <c r="D118" s="108" t="str">
        <f>D116</f>
        <v>M¹</v>
      </c>
      <c r="E118" s="91">
        <v>12</v>
      </c>
      <c r="F118" s="203"/>
      <c r="G118" s="198"/>
      <c r="H118" s="103"/>
      <c r="I118" s="103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</row>
    <row r="119" spans="1:23" s="6" customFormat="1" ht="15" customHeight="1" x14ac:dyDescent="0.25">
      <c r="A119" s="165"/>
      <c r="B119" s="92" t="s">
        <v>84</v>
      </c>
      <c r="C119" s="107"/>
      <c r="D119" s="108" t="s">
        <v>69</v>
      </c>
      <c r="E119" s="91">
        <v>0.84779999999999989</v>
      </c>
      <c r="F119" s="203"/>
      <c r="G119" s="198"/>
      <c r="H119" s="103"/>
      <c r="I119" s="103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</row>
    <row r="120" spans="1:23" s="6" customFormat="1" ht="15" customHeight="1" x14ac:dyDescent="0.25">
      <c r="A120" s="165"/>
      <c r="B120" s="111" t="s">
        <v>142</v>
      </c>
      <c r="C120" s="107"/>
      <c r="D120" s="112" t="s">
        <v>70</v>
      </c>
      <c r="E120" s="91">
        <v>67.823999999999984</v>
      </c>
      <c r="F120" s="203"/>
      <c r="G120" s="198"/>
      <c r="H120" s="103"/>
      <c r="I120" s="103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</row>
    <row r="121" spans="1:23" s="6" customFormat="1" ht="15" customHeight="1" x14ac:dyDescent="0.25">
      <c r="A121" s="165">
        <v>1.3</v>
      </c>
      <c r="B121" s="107" t="s">
        <v>18</v>
      </c>
      <c r="C121" s="107"/>
      <c r="D121" s="108" t="s">
        <v>69</v>
      </c>
      <c r="E121" s="91">
        <v>75</v>
      </c>
      <c r="F121" s="203"/>
      <c r="G121" s="198"/>
      <c r="H121" s="103"/>
      <c r="I121" s="103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</row>
    <row r="122" spans="1:23" s="6" customFormat="1" ht="15" customHeight="1" x14ac:dyDescent="0.25">
      <c r="A122" s="165">
        <v>1.4</v>
      </c>
      <c r="B122" s="107" t="s">
        <v>20</v>
      </c>
      <c r="C122" s="107"/>
      <c r="D122" s="108" t="s">
        <v>69</v>
      </c>
      <c r="E122" s="91">
        <v>22.5</v>
      </c>
      <c r="F122" s="203"/>
      <c r="G122" s="198"/>
      <c r="H122" s="103"/>
      <c r="I122" s="103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</row>
    <row r="123" spans="1:23" s="6" customFormat="1" ht="15" customHeight="1" x14ac:dyDescent="0.25">
      <c r="A123" s="165">
        <v>1.5</v>
      </c>
      <c r="B123" s="107" t="s">
        <v>21</v>
      </c>
      <c r="C123" s="107"/>
      <c r="D123" s="108" t="s">
        <v>69</v>
      </c>
      <c r="E123" s="91">
        <v>52.5</v>
      </c>
      <c r="F123" s="203"/>
      <c r="G123" s="198"/>
      <c r="H123" s="103"/>
      <c r="I123" s="103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</row>
    <row r="124" spans="1:23" s="6" customFormat="1" ht="15" customHeight="1" x14ac:dyDescent="0.25">
      <c r="A124" s="165">
        <v>1.6</v>
      </c>
      <c r="B124" s="107" t="s">
        <v>22</v>
      </c>
      <c r="C124" s="107"/>
      <c r="D124" s="108" t="s">
        <v>69</v>
      </c>
      <c r="E124" s="91">
        <v>0.44100000000000006</v>
      </c>
      <c r="F124" s="203"/>
      <c r="G124" s="198"/>
      <c r="H124" s="103"/>
      <c r="I124" s="103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</row>
    <row r="125" spans="1:23" s="6" customFormat="1" ht="15" customHeight="1" x14ac:dyDescent="0.25">
      <c r="A125" s="165">
        <v>1.7</v>
      </c>
      <c r="B125" s="107" t="s">
        <v>23</v>
      </c>
      <c r="C125" s="107"/>
      <c r="D125" s="108" t="s">
        <v>67</v>
      </c>
      <c r="E125" s="91">
        <v>8.82</v>
      </c>
      <c r="F125" s="203"/>
      <c r="G125" s="198"/>
      <c r="H125" s="103"/>
      <c r="I125" s="103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</row>
    <row r="126" spans="1:23" s="6" customFormat="1" ht="15" customHeight="1" x14ac:dyDescent="0.25">
      <c r="A126" s="165">
        <v>1.8</v>
      </c>
      <c r="B126" s="107" t="s">
        <v>24</v>
      </c>
      <c r="C126" s="107" t="s">
        <v>43</v>
      </c>
      <c r="D126" s="108" t="s">
        <v>69</v>
      </c>
      <c r="E126" s="91">
        <v>0.44100000000000006</v>
      </c>
      <c r="F126" s="203"/>
      <c r="G126" s="198"/>
      <c r="H126" s="103"/>
      <c r="I126" s="103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</row>
    <row r="127" spans="1:23" s="6" customFormat="1" ht="15" customHeight="1" x14ac:dyDescent="0.25">
      <c r="A127" s="165">
        <v>1.9</v>
      </c>
      <c r="B127" s="107" t="s">
        <v>85</v>
      </c>
      <c r="C127" s="111" t="s">
        <v>26</v>
      </c>
      <c r="D127" s="108"/>
      <c r="E127" s="91"/>
      <c r="F127" s="203"/>
      <c r="G127" s="198"/>
      <c r="H127" s="103"/>
      <c r="I127" s="103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</row>
    <row r="128" spans="1:23" s="6" customFormat="1" ht="15" customHeight="1" x14ac:dyDescent="0.25">
      <c r="A128" s="165"/>
      <c r="B128" s="92" t="s">
        <v>74</v>
      </c>
      <c r="C128" s="111"/>
      <c r="D128" s="108" t="s">
        <v>69</v>
      </c>
      <c r="E128" s="91">
        <v>0.6048</v>
      </c>
      <c r="F128" s="203"/>
      <c r="G128" s="198"/>
      <c r="H128" s="103"/>
      <c r="I128" s="103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</row>
    <row r="129" spans="1:23" s="6" customFormat="1" ht="15" customHeight="1" x14ac:dyDescent="0.25">
      <c r="A129" s="166"/>
      <c r="B129" s="111" t="s">
        <v>27</v>
      </c>
      <c r="C129" s="112" t="s">
        <v>28</v>
      </c>
      <c r="D129" s="112" t="s">
        <v>70</v>
      </c>
      <c r="E129" s="89">
        <v>87.695999999999998</v>
      </c>
      <c r="F129" s="203"/>
      <c r="G129" s="198"/>
      <c r="H129" s="103"/>
      <c r="I129" s="103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</row>
    <row r="130" spans="1:23" s="6" customFormat="1" ht="15" customHeight="1" x14ac:dyDescent="0.25">
      <c r="A130" s="166"/>
      <c r="B130" s="111" t="s">
        <v>29</v>
      </c>
      <c r="C130" s="112" t="s">
        <v>15</v>
      </c>
      <c r="D130" s="112" t="s">
        <v>67</v>
      </c>
      <c r="E130" s="90">
        <v>4.0340160000000003</v>
      </c>
      <c r="F130" s="203"/>
      <c r="G130" s="198"/>
      <c r="H130" s="103"/>
      <c r="I130" s="103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</row>
    <row r="131" spans="1:23" s="6" customFormat="1" ht="15" customHeight="1" x14ac:dyDescent="0.25">
      <c r="A131" s="166">
        <v>1.1000000000000001</v>
      </c>
      <c r="B131" s="107" t="s">
        <v>30</v>
      </c>
      <c r="C131" s="111" t="s">
        <v>26</v>
      </c>
      <c r="D131" s="108"/>
      <c r="E131" s="91"/>
      <c r="F131" s="203"/>
      <c r="G131" s="198"/>
      <c r="H131" s="103"/>
      <c r="I131" s="103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</row>
    <row r="132" spans="1:23" s="6" customFormat="1" ht="15" customHeight="1" x14ac:dyDescent="0.25">
      <c r="A132" s="165"/>
      <c r="B132" s="92" t="s">
        <v>74</v>
      </c>
      <c r="C132" s="111"/>
      <c r="D132" s="108" t="s">
        <v>69</v>
      </c>
      <c r="E132" s="91">
        <v>1.0584</v>
      </c>
      <c r="F132" s="203"/>
      <c r="G132" s="198"/>
      <c r="H132" s="103"/>
      <c r="I132" s="103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</row>
    <row r="133" spans="1:23" s="6" customFormat="1" ht="15" customHeight="1" x14ac:dyDescent="0.25">
      <c r="A133" s="166"/>
      <c r="B133" s="111" t="s">
        <v>75</v>
      </c>
      <c r="C133" s="112" t="s">
        <v>28</v>
      </c>
      <c r="D133" s="112" t="s">
        <v>70</v>
      </c>
      <c r="E133" s="89">
        <v>153.46799999999999</v>
      </c>
      <c r="F133" s="203"/>
      <c r="G133" s="198"/>
      <c r="H133" s="103"/>
      <c r="I133" s="103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</row>
    <row r="134" spans="1:23" s="6" customFormat="1" ht="15" customHeight="1" x14ac:dyDescent="0.25">
      <c r="A134" s="166"/>
      <c r="B134" s="111" t="s">
        <v>29</v>
      </c>
      <c r="C134" s="112" t="s">
        <v>15</v>
      </c>
      <c r="D134" s="112" t="s">
        <v>67</v>
      </c>
      <c r="E134" s="90">
        <v>10.584</v>
      </c>
      <c r="F134" s="203"/>
      <c r="G134" s="198"/>
      <c r="H134" s="103"/>
      <c r="I134" s="103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</row>
    <row r="135" spans="1:23" s="6" customFormat="1" ht="15" customHeight="1" x14ac:dyDescent="0.25">
      <c r="A135" s="166">
        <v>1.1100000000000001</v>
      </c>
      <c r="B135" s="107" t="s">
        <v>173</v>
      </c>
      <c r="C135" s="111" t="s">
        <v>26</v>
      </c>
      <c r="D135" s="108"/>
      <c r="E135" s="91"/>
      <c r="F135" s="203"/>
      <c r="G135" s="198"/>
      <c r="H135" s="103"/>
      <c r="I135" s="103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</row>
    <row r="136" spans="1:23" s="6" customFormat="1" ht="15" customHeight="1" x14ac:dyDescent="0.25">
      <c r="A136" s="166"/>
      <c r="B136" s="92" t="s">
        <v>74</v>
      </c>
      <c r="C136" s="111"/>
      <c r="D136" s="108" t="s">
        <v>69</v>
      </c>
      <c r="E136" s="91">
        <v>1.3230000000000002</v>
      </c>
      <c r="F136" s="203"/>
      <c r="G136" s="198"/>
      <c r="H136" s="103"/>
      <c r="I136" s="103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</row>
    <row r="137" spans="1:23" s="6" customFormat="1" ht="15" customHeight="1" x14ac:dyDescent="0.25">
      <c r="A137" s="166"/>
      <c r="B137" s="111" t="s">
        <v>260</v>
      </c>
      <c r="C137" s="112" t="s">
        <v>28</v>
      </c>
      <c r="D137" s="112" t="s">
        <v>70</v>
      </c>
      <c r="E137" s="91">
        <v>166.69800000000004</v>
      </c>
      <c r="F137" s="203"/>
      <c r="G137" s="198"/>
      <c r="H137" s="103"/>
      <c r="I137" s="103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</row>
    <row r="138" spans="1:23" s="6" customFormat="1" ht="15" customHeight="1" x14ac:dyDescent="0.25">
      <c r="A138" s="166"/>
      <c r="B138" s="111" t="s">
        <v>29</v>
      </c>
      <c r="C138" s="112" t="s">
        <v>15</v>
      </c>
      <c r="D138" s="112" t="s">
        <v>67</v>
      </c>
      <c r="E138" s="91">
        <v>17.648820000000001</v>
      </c>
      <c r="F138" s="203"/>
      <c r="G138" s="198"/>
      <c r="H138" s="103"/>
      <c r="I138" s="103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</row>
    <row r="139" spans="1:23" s="6" customFormat="1" ht="15" customHeight="1" x14ac:dyDescent="0.25">
      <c r="A139" s="166">
        <v>1.1200000000000001</v>
      </c>
      <c r="B139" s="107" t="s">
        <v>174</v>
      </c>
      <c r="C139" s="111" t="s">
        <v>26</v>
      </c>
      <c r="D139" s="108"/>
      <c r="E139" s="91"/>
      <c r="F139" s="203"/>
      <c r="G139" s="198"/>
      <c r="H139" s="103"/>
      <c r="I139" s="103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</row>
    <row r="140" spans="1:23" s="6" customFormat="1" ht="15" customHeight="1" x14ac:dyDescent="0.25">
      <c r="A140" s="166"/>
      <c r="B140" s="92" t="s">
        <v>74</v>
      </c>
      <c r="C140" s="111"/>
      <c r="D140" s="108" t="s">
        <v>69</v>
      </c>
      <c r="E140" s="91">
        <v>4.9612499999999997</v>
      </c>
      <c r="F140" s="203"/>
      <c r="G140" s="198"/>
      <c r="H140" s="103"/>
      <c r="I140" s="103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</row>
    <row r="141" spans="1:23" s="6" customFormat="1" ht="15" customHeight="1" x14ac:dyDescent="0.25">
      <c r="A141" s="166"/>
      <c r="B141" s="111" t="s">
        <v>260</v>
      </c>
      <c r="C141" s="112" t="s">
        <v>28</v>
      </c>
      <c r="D141" s="112" t="s">
        <v>70</v>
      </c>
      <c r="E141" s="91">
        <v>625.11749999999995</v>
      </c>
      <c r="F141" s="203"/>
      <c r="G141" s="198"/>
      <c r="H141" s="103"/>
      <c r="I141" s="103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</row>
    <row r="142" spans="1:23" s="6" customFormat="1" ht="15" customHeight="1" x14ac:dyDescent="0.25">
      <c r="A142" s="166"/>
      <c r="B142" s="111" t="s">
        <v>29</v>
      </c>
      <c r="C142" s="112" t="s">
        <v>15</v>
      </c>
      <c r="D142" s="112" t="s">
        <v>67</v>
      </c>
      <c r="E142" s="91">
        <v>66.183075000000002</v>
      </c>
      <c r="F142" s="203"/>
      <c r="G142" s="198"/>
      <c r="H142" s="103"/>
      <c r="I142" s="103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</row>
    <row r="143" spans="1:23" s="6" customFormat="1" ht="15" customHeight="1" x14ac:dyDescent="0.25">
      <c r="A143" s="166">
        <v>1.1299999999999999</v>
      </c>
      <c r="B143" s="107" t="s">
        <v>46</v>
      </c>
      <c r="C143" s="111" t="s">
        <v>26</v>
      </c>
      <c r="D143" s="108"/>
      <c r="E143" s="91"/>
      <c r="F143" s="203"/>
      <c r="G143" s="198"/>
      <c r="H143" s="103"/>
      <c r="I143" s="103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</row>
    <row r="144" spans="1:23" s="6" customFormat="1" ht="15" customHeight="1" x14ac:dyDescent="0.25">
      <c r="A144" s="166"/>
      <c r="B144" s="92" t="s">
        <v>74</v>
      </c>
      <c r="C144" s="111"/>
      <c r="D144" s="108" t="s">
        <v>69</v>
      </c>
      <c r="E144" s="91">
        <v>0.4200000000000001</v>
      </c>
      <c r="F144" s="203"/>
      <c r="G144" s="198"/>
      <c r="H144" s="103"/>
      <c r="I144" s="103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</row>
    <row r="145" spans="1:23" s="6" customFormat="1" ht="15" customHeight="1" x14ac:dyDescent="0.25">
      <c r="A145" s="166"/>
      <c r="B145" s="111" t="s">
        <v>31</v>
      </c>
      <c r="C145" s="112" t="s">
        <v>28</v>
      </c>
      <c r="D145" s="112" t="s">
        <v>70</v>
      </c>
      <c r="E145" s="89">
        <v>88.200000000000017</v>
      </c>
      <c r="F145" s="203"/>
      <c r="G145" s="198"/>
      <c r="H145" s="103"/>
      <c r="I145" s="103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</row>
    <row r="146" spans="1:23" s="6" customFormat="1" ht="15" customHeight="1" x14ac:dyDescent="0.25">
      <c r="A146" s="166"/>
      <c r="B146" s="111" t="s">
        <v>29</v>
      </c>
      <c r="C146" s="112" t="s">
        <v>15</v>
      </c>
      <c r="D146" s="112" t="s">
        <v>67</v>
      </c>
      <c r="E146" s="91">
        <v>8.4000000000000021</v>
      </c>
      <c r="F146" s="203"/>
      <c r="G146" s="198"/>
      <c r="H146" s="103"/>
      <c r="I146" s="103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</row>
    <row r="147" spans="1:23" s="6" customFormat="1" ht="15" customHeight="1" x14ac:dyDescent="0.25">
      <c r="A147" s="166">
        <v>1.1399999999999999</v>
      </c>
      <c r="B147" s="107" t="s">
        <v>93</v>
      </c>
      <c r="C147" s="111" t="s">
        <v>32</v>
      </c>
      <c r="D147" s="108"/>
      <c r="E147" s="91"/>
      <c r="F147" s="203"/>
      <c r="G147" s="198"/>
      <c r="H147" s="103"/>
      <c r="I147" s="103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</row>
    <row r="148" spans="1:23" s="6" customFormat="1" ht="15" customHeight="1" x14ac:dyDescent="0.25">
      <c r="A148" s="166"/>
      <c r="B148" s="92" t="s">
        <v>74</v>
      </c>
      <c r="C148" s="111"/>
      <c r="D148" s="108" t="s">
        <v>69</v>
      </c>
      <c r="E148" s="91">
        <v>0.79380000000000006</v>
      </c>
      <c r="F148" s="203"/>
      <c r="G148" s="198"/>
      <c r="H148" s="103"/>
      <c r="I148" s="103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</row>
    <row r="149" spans="1:23" s="6" customFormat="1" ht="15" customHeight="1" x14ac:dyDescent="0.25">
      <c r="A149" s="166"/>
      <c r="B149" s="111" t="s">
        <v>75</v>
      </c>
      <c r="C149" s="112" t="s">
        <v>28</v>
      </c>
      <c r="D149" s="112" t="s">
        <v>70</v>
      </c>
      <c r="E149" s="89">
        <v>106.36920000000001</v>
      </c>
      <c r="F149" s="203"/>
      <c r="G149" s="198"/>
      <c r="H149" s="103"/>
      <c r="I149" s="103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</row>
    <row r="150" spans="1:23" s="6" customFormat="1" ht="15" customHeight="1" x14ac:dyDescent="0.25">
      <c r="A150" s="166"/>
      <c r="B150" s="111" t="s">
        <v>29</v>
      </c>
      <c r="C150" s="112" t="s">
        <v>15</v>
      </c>
      <c r="D150" s="112" t="s">
        <v>67</v>
      </c>
      <c r="E150" s="90">
        <v>10.636920000000002</v>
      </c>
      <c r="F150" s="203"/>
      <c r="G150" s="198"/>
      <c r="H150" s="103"/>
      <c r="I150" s="103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</row>
    <row r="151" spans="1:23" s="6" customFormat="1" ht="15" customHeight="1" x14ac:dyDescent="0.25">
      <c r="A151" s="166">
        <v>1.1499999999999999</v>
      </c>
      <c r="B151" s="107" t="s">
        <v>86</v>
      </c>
      <c r="C151" s="111" t="s">
        <v>32</v>
      </c>
      <c r="D151" s="108"/>
      <c r="E151" s="91"/>
      <c r="F151" s="203"/>
      <c r="G151" s="198"/>
      <c r="H151" s="103"/>
      <c r="I151" s="103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</row>
    <row r="152" spans="1:23" s="6" customFormat="1" ht="15" customHeight="1" x14ac:dyDescent="0.25">
      <c r="A152" s="166"/>
      <c r="B152" s="92" t="s">
        <v>74</v>
      </c>
      <c r="C152" s="111"/>
      <c r="D152" s="108" t="s">
        <v>69</v>
      </c>
      <c r="E152" s="91">
        <v>1.0584</v>
      </c>
      <c r="F152" s="203"/>
      <c r="G152" s="198"/>
      <c r="H152" s="103"/>
      <c r="I152" s="103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</row>
    <row r="153" spans="1:23" s="6" customFormat="1" ht="15" customHeight="1" x14ac:dyDescent="0.25">
      <c r="A153" s="166"/>
      <c r="B153" s="111" t="s">
        <v>77</v>
      </c>
      <c r="C153" s="112" t="s">
        <v>28</v>
      </c>
      <c r="D153" s="112" t="s">
        <v>70</v>
      </c>
      <c r="E153" s="91">
        <v>106.8984</v>
      </c>
      <c r="F153" s="203"/>
      <c r="G153" s="198"/>
      <c r="H153" s="103"/>
      <c r="I153" s="103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</row>
    <row r="154" spans="1:23" s="6" customFormat="1" ht="15" customHeight="1" x14ac:dyDescent="0.25">
      <c r="A154" s="166"/>
      <c r="B154" s="111" t="s">
        <v>29</v>
      </c>
      <c r="C154" s="112" t="s">
        <v>15</v>
      </c>
      <c r="D154" s="112" t="s">
        <v>67</v>
      </c>
      <c r="E154" s="91">
        <v>8.8270560000000007</v>
      </c>
      <c r="F154" s="203"/>
      <c r="G154" s="198"/>
      <c r="H154" s="103"/>
      <c r="I154" s="103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</row>
    <row r="155" spans="1:23" s="6" customFormat="1" ht="15" customHeight="1" x14ac:dyDescent="0.25">
      <c r="A155" s="166"/>
      <c r="B155" s="107"/>
      <c r="C155" s="107"/>
      <c r="D155" s="112"/>
      <c r="E155" s="91"/>
      <c r="F155" s="203"/>
      <c r="G155" s="198"/>
      <c r="H155" s="103"/>
      <c r="I155" s="103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</row>
    <row r="156" spans="1:23" s="6" customFormat="1" ht="15" customHeight="1" x14ac:dyDescent="0.25">
      <c r="A156" s="164">
        <v>2</v>
      </c>
      <c r="B156" s="113" t="s">
        <v>47</v>
      </c>
      <c r="C156" s="113"/>
      <c r="D156" s="108"/>
      <c r="E156" s="91"/>
      <c r="F156" s="203"/>
      <c r="G156" s="198"/>
      <c r="H156" s="103"/>
      <c r="I156" s="103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</row>
    <row r="157" spans="1:23" s="6" customFormat="1" ht="15" customHeight="1" x14ac:dyDescent="0.25">
      <c r="A157" s="165">
        <v>2.1</v>
      </c>
      <c r="B157" s="107" t="s">
        <v>48</v>
      </c>
      <c r="C157" s="107"/>
      <c r="D157" s="112" t="s">
        <v>67</v>
      </c>
      <c r="E157" s="91">
        <v>59.535000000000004</v>
      </c>
      <c r="F157" s="203"/>
      <c r="G157" s="198"/>
      <c r="H157" s="103"/>
      <c r="I157" s="103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</row>
    <row r="158" spans="1:23" s="6" customFormat="1" ht="15" customHeight="1" x14ac:dyDescent="0.25">
      <c r="A158" s="165">
        <v>2.2000000000000002</v>
      </c>
      <c r="B158" s="107" t="s">
        <v>95</v>
      </c>
      <c r="C158" s="97" t="s">
        <v>49</v>
      </c>
      <c r="D158" s="112" t="s">
        <v>60</v>
      </c>
      <c r="E158" s="91">
        <v>1</v>
      </c>
      <c r="F158" s="203"/>
      <c r="G158" s="198"/>
      <c r="H158" s="103"/>
      <c r="I158" s="103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</row>
    <row r="159" spans="1:23" s="6" customFormat="1" ht="15" customHeight="1" x14ac:dyDescent="0.25">
      <c r="A159" s="165">
        <v>2.2999999999999998</v>
      </c>
      <c r="B159" s="107" t="s">
        <v>50</v>
      </c>
      <c r="C159" s="107" t="s">
        <v>51</v>
      </c>
      <c r="D159" s="112" t="s">
        <v>67</v>
      </c>
      <c r="E159" s="91">
        <v>59.535000000000004</v>
      </c>
      <c r="F159" s="203"/>
      <c r="G159" s="198"/>
      <c r="H159" s="103"/>
      <c r="I159" s="103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</row>
    <row r="160" spans="1:23" s="6" customFormat="1" ht="15" customHeight="1" x14ac:dyDescent="0.25">
      <c r="A160" s="165">
        <v>2.4</v>
      </c>
      <c r="B160" s="107" t="s">
        <v>52</v>
      </c>
      <c r="C160" s="107"/>
      <c r="D160" s="112" t="s">
        <v>67</v>
      </c>
      <c r="E160" s="91">
        <v>4</v>
      </c>
      <c r="F160" s="203"/>
      <c r="G160" s="198"/>
      <c r="H160" s="103"/>
      <c r="I160" s="103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</row>
    <row r="161" spans="1:23" s="6" customFormat="1" ht="15" customHeight="1" x14ac:dyDescent="0.25">
      <c r="A161" s="167">
        <v>2.5</v>
      </c>
      <c r="B161" s="114" t="s">
        <v>53</v>
      </c>
      <c r="C161" s="114"/>
      <c r="D161" s="115" t="s">
        <v>60</v>
      </c>
      <c r="E161" s="116">
        <v>1</v>
      </c>
      <c r="F161" s="203"/>
      <c r="G161" s="198"/>
      <c r="H161" s="103"/>
      <c r="I161" s="103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</row>
    <row r="162" spans="1:23" s="6" customFormat="1" ht="15" customHeight="1" x14ac:dyDescent="0.25">
      <c r="A162" s="165">
        <v>2.6</v>
      </c>
      <c r="B162" s="107" t="s">
        <v>38</v>
      </c>
      <c r="C162" s="97" t="s">
        <v>39</v>
      </c>
      <c r="D162" s="108" t="s">
        <v>68</v>
      </c>
      <c r="E162" s="91">
        <v>13.23</v>
      </c>
      <c r="F162" s="203"/>
      <c r="G162" s="198"/>
      <c r="H162" s="103"/>
      <c r="I162" s="103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</row>
    <row r="163" spans="1:23" s="6" customFormat="1" ht="15" customHeight="1" x14ac:dyDescent="0.25">
      <c r="A163" s="165">
        <v>2.7</v>
      </c>
      <c r="B163" s="107" t="s">
        <v>40</v>
      </c>
      <c r="C163" s="97" t="s">
        <v>41</v>
      </c>
      <c r="D163" s="112" t="s">
        <v>67</v>
      </c>
      <c r="E163" s="91">
        <v>59.535000000000004</v>
      </c>
      <c r="F163" s="203"/>
      <c r="G163" s="198"/>
      <c r="H163" s="103"/>
      <c r="I163" s="103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</row>
    <row r="164" spans="1:23" s="6" customFormat="1" ht="15" customHeight="1" x14ac:dyDescent="0.25">
      <c r="A164" s="380" t="s">
        <v>171</v>
      </c>
      <c r="B164" s="381"/>
      <c r="C164" s="381"/>
      <c r="D164" s="381"/>
      <c r="E164" s="381"/>
      <c r="F164" s="382"/>
      <c r="G164" s="206">
        <f>SUM(G116:G163)</f>
        <v>0</v>
      </c>
      <c r="H164" s="103"/>
      <c r="I164" s="103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</row>
    <row r="165" spans="1:23" x14ac:dyDescent="0.25">
      <c r="A165" s="169" t="s">
        <v>61</v>
      </c>
      <c r="B165" s="120" t="s">
        <v>172</v>
      </c>
      <c r="C165" s="120"/>
      <c r="D165" s="121"/>
      <c r="E165" s="122"/>
      <c r="F165" s="210"/>
      <c r="G165" s="211"/>
    </row>
    <row r="166" spans="1:23" s="6" customFormat="1" x14ac:dyDescent="0.25">
      <c r="A166" s="164">
        <v>1</v>
      </c>
      <c r="B166" s="105" t="s">
        <v>42</v>
      </c>
      <c r="C166" s="105"/>
      <c r="D166" s="106"/>
      <c r="E166" s="89"/>
      <c r="F166" s="203"/>
      <c r="G166" s="198"/>
      <c r="H166" s="103"/>
      <c r="I166" s="103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</row>
    <row r="167" spans="1:23" x14ac:dyDescent="0.25">
      <c r="A167" s="170">
        <v>1.1000000000000001</v>
      </c>
      <c r="B167" s="123" t="s">
        <v>180</v>
      </c>
      <c r="C167" s="117"/>
      <c r="D167" s="108" t="s">
        <v>68</v>
      </c>
      <c r="E167" s="124">
        <v>41.6</v>
      </c>
      <c r="F167" s="205"/>
      <c r="G167" s="198"/>
    </row>
    <row r="168" spans="1:23" x14ac:dyDescent="0.25">
      <c r="A168" s="170">
        <v>1.2</v>
      </c>
      <c r="B168" s="123" t="s">
        <v>181</v>
      </c>
      <c r="C168" s="117"/>
      <c r="D168" s="108" t="s">
        <v>69</v>
      </c>
      <c r="E168" s="124">
        <v>15.239999999999998</v>
      </c>
      <c r="F168" s="205"/>
      <c r="G168" s="198"/>
    </row>
    <row r="169" spans="1:23" x14ac:dyDescent="0.25">
      <c r="A169" s="170">
        <v>1.3</v>
      </c>
      <c r="B169" s="123" t="s">
        <v>182</v>
      </c>
      <c r="C169" s="117"/>
      <c r="D169" s="108" t="s">
        <v>69</v>
      </c>
      <c r="E169" s="124">
        <v>10.667999999999997</v>
      </c>
      <c r="F169" s="205"/>
      <c r="G169" s="198"/>
    </row>
    <row r="170" spans="1:23" x14ac:dyDescent="0.25">
      <c r="A170" s="170">
        <v>1.4</v>
      </c>
      <c r="B170" s="123" t="s">
        <v>21</v>
      </c>
      <c r="C170" s="117"/>
      <c r="D170" s="108" t="s">
        <v>69</v>
      </c>
      <c r="E170" s="124">
        <v>4.5719999999999992</v>
      </c>
      <c r="F170" s="205"/>
      <c r="G170" s="198"/>
    </row>
    <row r="171" spans="1:23" x14ac:dyDescent="0.25">
      <c r="A171" s="170">
        <v>1.5</v>
      </c>
      <c r="B171" s="123" t="s">
        <v>183</v>
      </c>
      <c r="C171" s="117"/>
      <c r="D171" s="108" t="s">
        <v>69</v>
      </c>
      <c r="E171" s="124">
        <v>1.27</v>
      </c>
      <c r="F171" s="205"/>
      <c r="G171" s="198"/>
    </row>
    <row r="172" spans="1:23" x14ac:dyDescent="0.25">
      <c r="A172" s="170">
        <v>1.6</v>
      </c>
      <c r="B172" s="123" t="s">
        <v>184</v>
      </c>
      <c r="C172" s="117"/>
      <c r="D172" s="112" t="s">
        <v>67</v>
      </c>
      <c r="E172" s="124">
        <v>25.4</v>
      </c>
      <c r="F172" s="205"/>
      <c r="G172" s="198"/>
    </row>
    <row r="173" spans="1:23" x14ac:dyDescent="0.25">
      <c r="A173" s="170">
        <v>1.7</v>
      </c>
      <c r="B173" s="123" t="s">
        <v>185</v>
      </c>
      <c r="C173" s="117"/>
      <c r="D173" s="125" t="s">
        <v>19</v>
      </c>
      <c r="E173" s="124">
        <v>1.27</v>
      </c>
      <c r="F173" s="205"/>
      <c r="G173" s="198"/>
    </row>
    <row r="174" spans="1:23" x14ac:dyDescent="0.25">
      <c r="A174" s="171">
        <v>1.1000000000000001</v>
      </c>
      <c r="B174" s="123" t="s">
        <v>192</v>
      </c>
      <c r="C174" s="117"/>
      <c r="D174" s="126"/>
      <c r="E174" s="102"/>
      <c r="F174" s="205"/>
      <c r="G174" s="198"/>
    </row>
    <row r="175" spans="1:23" x14ac:dyDescent="0.25">
      <c r="A175" s="170"/>
      <c r="B175" s="127" t="s">
        <v>198</v>
      </c>
      <c r="C175" s="117"/>
      <c r="D175" s="108" t="s">
        <v>69</v>
      </c>
      <c r="E175" s="124">
        <v>1.7400000000000002</v>
      </c>
      <c r="F175" s="205"/>
      <c r="G175" s="198"/>
    </row>
    <row r="176" spans="1:23" x14ac:dyDescent="0.25">
      <c r="A176" s="170"/>
      <c r="B176" s="127" t="s">
        <v>196</v>
      </c>
      <c r="C176" s="117"/>
      <c r="D176" s="112" t="s">
        <v>70</v>
      </c>
      <c r="E176" s="124">
        <v>231.42000000000002</v>
      </c>
      <c r="F176" s="205"/>
      <c r="G176" s="198"/>
    </row>
    <row r="177" spans="1:23" x14ac:dyDescent="0.25">
      <c r="A177" s="170"/>
      <c r="B177" s="127" t="s">
        <v>197</v>
      </c>
      <c r="C177" s="117"/>
      <c r="D177" s="112" t="s">
        <v>67</v>
      </c>
      <c r="E177" s="124">
        <v>23.194200000000002</v>
      </c>
      <c r="F177" s="205"/>
      <c r="G177" s="198"/>
    </row>
    <row r="178" spans="1:23" x14ac:dyDescent="0.25">
      <c r="A178" s="171">
        <v>1.1100000000000001</v>
      </c>
      <c r="B178" s="123" t="s">
        <v>191</v>
      </c>
      <c r="C178" s="117"/>
      <c r="D178" s="126"/>
      <c r="E178" s="102"/>
      <c r="F178" s="205"/>
      <c r="G178" s="198"/>
    </row>
    <row r="179" spans="1:23" x14ac:dyDescent="0.25">
      <c r="A179" s="170"/>
      <c r="B179" s="127" t="s">
        <v>195</v>
      </c>
      <c r="C179" s="117"/>
      <c r="D179" s="108" t="s">
        <v>69</v>
      </c>
      <c r="E179" s="124">
        <v>0.80000000000000016</v>
      </c>
      <c r="F179" s="205"/>
      <c r="G179" s="198"/>
    </row>
    <row r="180" spans="1:23" x14ac:dyDescent="0.25">
      <c r="A180" s="170"/>
      <c r="B180" s="127" t="s">
        <v>196</v>
      </c>
      <c r="C180" s="117"/>
      <c r="D180" s="112" t="s">
        <v>70</v>
      </c>
      <c r="E180" s="124">
        <v>148.80000000000004</v>
      </c>
      <c r="F180" s="205"/>
      <c r="G180" s="198"/>
    </row>
    <row r="181" spans="1:23" x14ac:dyDescent="0.25">
      <c r="A181" s="170"/>
      <c r="B181" s="127" t="s">
        <v>201</v>
      </c>
      <c r="C181" s="117"/>
      <c r="D181" s="112" t="s">
        <v>67</v>
      </c>
      <c r="E181" s="124">
        <v>16.000000000000004</v>
      </c>
      <c r="F181" s="205"/>
      <c r="G181" s="198"/>
    </row>
    <row r="182" spans="1:23" x14ac:dyDescent="0.25">
      <c r="A182" s="171">
        <v>1.1200000000000001</v>
      </c>
      <c r="B182" s="123" t="s">
        <v>194</v>
      </c>
      <c r="C182" s="117"/>
      <c r="D182" s="126"/>
      <c r="E182" s="102"/>
      <c r="F182" s="205"/>
      <c r="G182" s="198"/>
    </row>
    <row r="183" spans="1:23" x14ac:dyDescent="0.25">
      <c r="A183" s="170"/>
      <c r="B183" s="127" t="s">
        <v>195</v>
      </c>
      <c r="C183" s="117"/>
      <c r="D183" s="108" t="s">
        <v>69</v>
      </c>
      <c r="E183" s="124">
        <v>1.5</v>
      </c>
      <c r="F183" s="205"/>
      <c r="G183" s="198"/>
    </row>
    <row r="184" spans="1:23" x14ac:dyDescent="0.25">
      <c r="A184" s="170"/>
      <c r="B184" s="127" t="s">
        <v>196</v>
      </c>
      <c r="C184" s="117"/>
      <c r="D184" s="112" t="s">
        <v>70</v>
      </c>
      <c r="E184" s="124">
        <v>199.5</v>
      </c>
      <c r="F184" s="205"/>
      <c r="G184" s="198"/>
    </row>
    <row r="185" spans="1:23" x14ac:dyDescent="0.25">
      <c r="A185" s="170"/>
      <c r="B185" s="127" t="s">
        <v>200</v>
      </c>
      <c r="C185" s="117"/>
      <c r="D185" s="112" t="s">
        <v>67</v>
      </c>
      <c r="E185" s="124">
        <v>19.995000000000001</v>
      </c>
      <c r="F185" s="205"/>
      <c r="G185" s="198"/>
    </row>
    <row r="186" spans="1:23" x14ac:dyDescent="0.25">
      <c r="A186" s="171">
        <v>1.1299999999999999</v>
      </c>
      <c r="B186" s="123" t="s">
        <v>193</v>
      </c>
      <c r="C186" s="117"/>
      <c r="D186" s="126"/>
      <c r="E186" s="102"/>
      <c r="F186" s="205"/>
      <c r="G186" s="198"/>
    </row>
    <row r="187" spans="1:23" x14ac:dyDescent="0.25">
      <c r="A187" s="170"/>
      <c r="B187" s="127" t="s">
        <v>195</v>
      </c>
      <c r="C187" s="117"/>
      <c r="D187" s="108" t="s">
        <v>69</v>
      </c>
      <c r="E187" s="124">
        <v>5.4250000000000007</v>
      </c>
      <c r="F187" s="205"/>
      <c r="G187" s="198"/>
    </row>
    <row r="188" spans="1:23" x14ac:dyDescent="0.25">
      <c r="A188" s="170"/>
      <c r="B188" s="127" t="s">
        <v>196</v>
      </c>
      <c r="C188" s="117"/>
      <c r="D188" s="112" t="s">
        <v>70</v>
      </c>
      <c r="E188" s="124">
        <v>542.50000000000011</v>
      </c>
      <c r="F188" s="205"/>
      <c r="G188" s="198"/>
    </row>
    <row r="189" spans="1:23" x14ac:dyDescent="0.25">
      <c r="A189" s="170"/>
      <c r="B189" s="127" t="s">
        <v>199</v>
      </c>
      <c r="C189" s="117"/>
      <c r="D189" s="112" t="s">
        <v>67</v>
      </c>
      <c r="E189" s="124">
        <v>45.190250000000006</v>
      </c>
      <c r="F189" s="205"/>
      <c r="G189" s="198"/>
    </row>
    <row r="190" spans="1:23" x14ac:dyDescent="0.25">
      <c r="A190" s="172"/>
      <c r="B190" s="123"/>
      <c r="C190" s="117"/>
      <c r="D190" s="126"/>
      <c r="E190" s="102"/>
      <c r="F190" s="205"/>
      <c r="G190" s="198"/>
    </row>
    <row r="191" spans="1:23" s="6" customFormat="1" ht="15" customHeight="1" x14ac:dyDescent="0.25">
      <c r="A191" s="173">
        <v>2</v>
      </c>
      <c r="B191" s="113" t="s">
        <v>47</v>
      </c>
      <c r="C191" s="113"/>
      <c r="D191" s="108"/>
      <c r="E191" s="91"/>
      <c r="F191" s="203"/>
      <c r="G191" s="198"/>
      <c r="H191" s="103"/>
      <c r="I191" s="103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</row>
    <row r="192" spans="1:23" x14ac:dyDescent="0.25">
      <c r="A192" s="170">
        <v>2.1</v>
      </c>
      <c r="B192" s="128" t="s">
        <v>186</v>
      </c>
      <c r="C192" s="117"/>
      <c r="D192" s="112" t="s">
        <v>67</v>
      </c>
      <c r="E192" s="124">
        <v>74.5</v>
      </c>
      <c r="F192" s="212"/>
      <c r="G192" s="198"/>
    </row>
    <row r="193" spans="1:23" x14ac:dyDescent="0.25">
      <c r="A193" s="170">
        <v>2.2000000000000002</v>
      </c>
      <c r="B193" s="128" t="s">
        <v>187</v>
      </c>
      <c r="C193" s="117"/>
      <c r="D193" s="112" t="s">
        <v>67</v>
      </c>
      <c r="E193" s="124">
        <v>74.5</v>
      </c>
      <c r="F193" s="212"/>
      <c r="G193" s="198"/>
    </row>
    <row r="194" spans="1:23" x14ac:dyDescent="0.25">
      <c r="A194" s="170">
        <v>2.2999999999999998</v>
      </c>
      <c r="B194" s="128" t="s">
        <v>188</v>
      </c>
      <c r="C194" s="117"/>
      <c r="D194" s="108" t="s">
        <v>68</v>
      </c>
      <c r="E194" s="124">
        <v>19</v>
      </c>
      <c r="F194" s="212"/>
      <c r="G194" s="198"/>
    </row>
    <row r="195" spans="1:23" x14ac:dyDescent="0.25">
      <c r="A195" s="170">
        <v>2.4</v>
      </c>
      <c r="B195" s="128" t="s">
        <v>189</v>
      </c>
      <c r="C195" s="117"/>
      <c r="D195" s="112" t="s">
        <v>67</v>
      </c>
      <c r="E195" s="124">
        <v>13.5</v>
      </c>
      <c r="F195" s="212"/>
      <c r="G195" s="198"/>
    </row>
    <row r="196" spans="1:23" x14ac:dyDescent="0.25">
      <c r="A196" s="170">
        <v>2.5</v>
      </c>
      <c r="B196" s="128" t="s">
        <v>190</v>
      </c>
      <c r="C196" s="117"/>
      <c r="D196" s="108" t="s">
        <v>68</v>
      </c>
      <c r="E196" s="124">
        <v>100</v>
      </c>
      <c r="F196" s="212"/>
      <c r="G196" s="198"/>
    </row>
    <row r="197" spans="1:23" s="6" customFormat="1" ht="15" customHeight="1" x14ac:dyDescent="0.25">
      <c r="A197" s="380" t="s">
        <v>202</v>
      </c>
      <c r="B197" s="381"/>
      <c r="C197" s="381"/>
      <c r="D197" s="381"/>
      <c r="E197" s="381"/>
      <c r="F197" s="382"/>
      <c r="G197" s="206">
        <f>SUM(G167:G196)</f>
        <v>0</v>
      </c>
      <c r="H197" s="103"/>
      <c r="I197" s="103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</row>
    <row r="198" spans="1:23" s="6" customFormat="1" ht="15" customHeight="1" x14ac:dyDescent="0.25">
      <c r="A198" s="380"/>
      <c r="B198" s="381"/>
      <c r="C198" s="381"/>
      <c r="D198" s="381"/>
      <c r="E198" s="381"/>
      <c r="F198" s="382"/>
      <c r="G198" s="206"/>
      <c r="H198" s="103"/>
      <c r="I198" s="103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</row>
    <row r="199" spans="1:23" x14ac:dyDescent="0.25">
      <c r="A199" s="174" t="s">
        <v>62</v>
      </c>
      <c r="B199" s="117" t="s">
        <v>244</v>
      </c>
      <c r="C199" s="117"/>
      <c r="D199" s="126"/>
      <c r="E199" s="102"/>
      <c r="F199" s="205"/>
      <c r="G199" s="207"/>
    </row>
    <row r="200" spans="1:23" x14ac:dyDescent="0.25">
      <c r="A200" s="175">
        <v>1</v>
      </c>
      <c r="B200" s="93" t="s">
        <v>42</v>
      </c>
      <c r="C200" s="93"/>
      <c r="D200" s="88"/>
      <c r="E200" s="89"/>
      <c r="F200" s="197"/>
      <c r="G200" s="198"/>
    </row>
    <row r="201" spans="1:23" s="2" customFormat="1" x14ac:dyDescent="0.25">
      <c r="A201" s="157">
        <v>1.1000000000000001</v>
      </c>
      <c r="B201" s="69" t="s">
        <v>78</v>
      </c>
      <c r="C201" s="69"/>
      <c r="D201" s="73" t="s">
        <v>67</v>
      </c>
      <c r="E201" s="70"/>
      <c r="F201" s="199"/>
      <c r="G201" s="198"/>
      <c r="H201" s="72"/>
      <c r="I201" s="72"/>
      <c r="J201" s="129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 spans="1:23" x14ac:dyDescent="0.25">
      <c r="A202" s="176">
        <v>1.2</v>
      </c>
      <c r="B202" s="83" t="s">
        <v>18</v>
      </c>
      <c r="C202" s="83"/>
      <c r="D202" s="88" t="s">
        <v>19</v>
      </c>
      <c r="E202" s="89">
        <v>137.4</v>
      </c>
      <c r="F202" s="199"/>
      <c r="G202" s="198"/>
    </row>
    <row r="203" spans="1:23" x14ac:dyDescent="0.25">
      <c r="A203" s="176">
        <v>1.3</v>
      </c>
      <c r="B203" s="83" t="s">
        <v>54</v>
      </c>
      <c r="C203" s="83"/>
      <c r="D203" s="88" t="s">
        <v>15</v>
      </c>
      <c r="E203" s="89">
        <v>687</v>
      </c>
      <c r="F203" s="208"/>
      <c r="G203" s="198"/>
    </row>
    <row r="204" spans="1:23" x14ac:dyDescent="0.25">
      <c r="A204" s="176"/>
      <c r="B204" s="83" t="s">
        <v>22</v>
      </c>
      <c r="C204" s="83"/>
      <c r="D204" s="81" t="s">
        <v>69</v>
      </c>
      <c r="E204" s="70">
        <v>34.35</v>
      </c>
      <c r="F204" s="195"/>
      <c r="G204" s="198"/>
    </row>
    <row r="205" spans="1:23" s="2" customFormat="1" x14ac:dyDescent="0.25">
      <c r="A205" s="176">
        <v>1.4</v>
      </c>
      <c r="B205" s="83" t="s">
        <v>80</v>
      </c>
      <c r="C205" s="83" t="s">
        <v>43</v>
      </c>
      <c r="D205" s="88" t="s">
        <v>15</v>
      </c>
      <c r="E205" s="89">
        <v>687</v>
      </c>
      <c r="F205" s="195"/>
      <c r="G205" s="198"/>
      <c r="H205" s="383"/>
      <c r="I205" s="383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 spans="1:23" x14ac:dyDescent="0.25">
      <c r="A206" s="176">
        <v>1.5</v>
      </c>
      <c r="B206" s="83" t="s">
        <v>55</v>
      </c>
      <c r="C206" s="87" t="s">
        <v>32</v>
      </c>
      <c r="D206" s="88"/>
      <c r="E206" s="89"/>
      <c r="F206" s="203"/>
      <c r="G206" s="198"/>
    </row>
    <row r="207" spans="1:23" x14ac:dyDescent="0.25">
      <c r="A207" s="176"/>
      <c r="B207" s="87" t="s">
        <v>74</v>
      </c>
      <c r="C207" s="87"/>
      <c r="D207" s="81" t="s">
        <v>69</v>
      </c>
      <c r="E207" s="89">
        <v>54.96</v>
      </c>
      <c r="F207" s="195"/>
      <c r="G207" s="198"/>
    </row>
    <row r="208" spans="1:23" x14ac:dyDescent="0.25">
      <c r="A208" s="176"/>
      <c r="B208" s="87" t="s">
        <v>87</v>
      </c>
      <c r="C208" s="87"/>
      <c r="D208" s="88" t="s">
        <v>70</v>
      </c>
      <c r="E208" s="89">
        <v>2308.3200000000002</v>
      </c>
      <c r="F208" s="195"/>
      <c r="G208" s="198"/>
    </row>
    <row r="209" spans="1:23" x14ac:dyDescent="0.25">
      <c r="A209" s="176"/>
      <c r="B209" s="83"/>
      <c r="C209" s="88"/>
      <c r="D209" s="88"/>
      <c r="E209" s="82"/>
      <c r="F209" s="195"/>
      <c r="G209" s="198"/>
    </row>
    <row r="210" spans="1:23" x14ac:dyDescent="0.25">
      <c r="A210" s="159">
        <v>2</v>
      </c>
      <c r="B210" s="93" t="s">
        <v>33</v>
      </c>
      <c r="C210" s="93"/>
      <c r="D210" s="130"/>
      <c r="E210" s="89"/>
      <c r="F210" s="197"/>
      <c r="G210" s="198"/>
    </row>
    <row r="211" spans="1:23" x14ac:dyDescent="0.25">
      <c r="A211" s="177">
        <v>2.1</v>
      </c>
      <c r="B211" s="83" t="s">
        <v>81</v>
      </c>
      <c r="C211" s="87"/>
      <c r="D211" s="88" t="s">
        <v>15</v>
      </c>
      <c r="E211" s="89">
        <v>687</v>
      </c>
      <c r="F211" s="203"/>
      <c r="G211" s="198"/>
    </row>
    <row r="212" spans="1:23" x14ac:dyDescent="0.25">
      <c r="A212" s="178">
        <v>2.2000000000000002</v>
      </c>
      <c r="B212" s="83" t="s">
        <v>82</v>
      </c>
      <c r="C212" s="87"/>
      <c r="D212" s="88" t="str">
        <f>D211</f>
        <v>m2</v>
      </c>
      <c r="E212" s="89">
        <v>687</v>
      </c>
      <c r="F212" s="203"/>
      <c r="G212" s="198"/>
    </row>
    <row r="213" spans="1:23" x14ac:dyDescent="0.25">
      <c r="A213" s="377" t="s">
        <v>89</v>
      </c>
      <c r="B213" s="378"/>
      <c r="C213" s="378"/>
      <c r="D213" s="378"/>
      <c r="E213" s="378"/>
      <c r="F213" s="379"/>
      <c r="G213" s="206">
        <f>SUM(G201:G212)</f>
        <v>0</v>
      </c>
    </row>
    <row r="214" spans="1:23" ht="12.75" customHeight="1" x14ac:dyDescent="0.25">
      <c r="A214" s="158" t="s">
        <v>255</v>
      </c>
      <c r="B214" s="78" t="s">
        <v>63</v>
      </c>
      <c r="C214" s="132"/>
      <c r="D214" s="132"/>
      <c r="E214" s="132"/>
      <c r="F214" s="197"/>
      <c r="G214" s="198"/>
    </row>
    <row r="215" spans="1:23" ht="12.75" customHeight="1" x14ac:dyDescent="0.25">
      <c r="A215" s="158"/>
      <c r="B215" s="78"/>
      <c r="C215" s="132"/>
      <c r="D215" s="132"/>
      <c r="E215" s="132"/>
      <c r="F215" s="197"/>
      <c r="G215" s="198"/>
    </row>
    <row r="216" spans="1:23" s="2" customFormat="1" x14ac:dyDescent="0.25">
      <c r="A216" s="157">
        <v>1</v>
      </c>
      <c r="B216" s="69" t="s">
        <v>176</v>
      </c>
      <c r="C216" s="63"/>
      <c r="D216" s="73" t="s">
        <v>16</v>
      </c>
      <c r="E216" s="70">
        <v>1</v>
      </c>
      <c r="F216" s="199"/>
      <c r="G216" s="198">
        <f t="shared" ref="G216:G218" si="0">E216*F216</f>
        <v>0</v>
      </c>
      <c r="H216" s="72"/>
      <c r="I216" s="72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 spans="1:23" s="2" customFormat="1" x14ac:dyDescent="0.25">
      <c r="A217" s="157">
        <v>2</v>
      </c>
      <c r="B217" s="69" t="s">
        <v>177</v>
      </c>
      <c r="C217" s="63"/>
      <c r="D217" s="73" t="s">
        <v>16</v>
      </c>
      <c r="E217" s="70">
        <v>1</v>
      </c>
      <c r="F217" s="199"/>
      <c r="G217" s="198">
        <f t="shared" si="0"/>
        <v>0</v>
      </c>
      <c r="H217" s="72"/>
      <c r="I217" s="72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spans="1:23" s="2" customFormat="1" x14ac:dyDescent="0.25">
      <c r="A218" s="157">
        <v>3</v>
      </c>
      <c r="B218" s="69" t="s">
        <v>88</v>
      </c>
      <c r="C218" s="63"/>
      <c r="D218" s="73" t="s">
        <v>179</v>
      </c>
      <c r="E218" s="70">
        <v>6</v>
      </c>
      <c r="F218" s="199"/>
      <c r="G218" s="198">
        <f t="shared" si="0"/>
        <v>0</v>
      </c>
      <c r="H218" s="72"/>
      <c r="I218" s="72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spans="1:23" s="2" customFormat="1" x14ac:dyDescent="0.25">
      <c r="A219" s="157">
        <v>4</v>
      </c>
      <c r="B219" s="69" t="s">
        <v>178</v>
      </c>
      <c r="C219" s="63"/>
      <c r="D219" s="73" t="s">
        <v>179</v>
      </c>
      <c r="E219" s="70">
        <v>8</v>
      </c>
      <c r="F219" s="213" t="s">
        <v>207</v>
      </c>
      <c r="G219" s="198"/>
      <c r="H219" s="72"/>
      <c r="I219" s="72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 spans="1:23" ht="16.5" thickBot="1" x14ac:dyDescent="0.3">
      <c r="A220" s="364" t="s">
        <v>90</v>
      </c>
      <c r="B220" s="365"/>
      <c r="C220" s="365"/>
      <c r="D220" s="365"/>
      <c r="E220" s="365"/>
      <c r="F220" s="366"/>
      <c r="G220" s="214">
        <f>SUM(G216:G219)</f>
        <v>0</v>
      </c>
      <c r="I220" s="15"/>
    </row>
    <row r="221" spans="1:23" ht="21" customHeight="1" thickTop="1" x14ac:dyDescent="0.25">
      <c r="A221" s="153"/>
      <c r="B221" s="153"/>
      <c r="C221" s="153"/>
      <c r="D221" s="153"/>
      <c r="E221" s="153"/>
      <c r="F221" s="244" t="s">
        <v>91</v>
      </c>
      <c r="G221" s="245">
        <f>G213+G197+G164+G113+G62+G19</f>
        <v>0</v>
      </c>
      <c r="H221" s="133"/>
      <c r="I221" s="15"/>
    </row>
    <row r="222" spans="1:23" ht="21" customHeight="1" thickBot="1" x14ac:dyDescent="0.3">
      <c r="A222" s="134"/>
      <c r="B222" s="134"/>
      <c r="C222" s="134"/>
      <c r="D222" s="134"/>
      <c r="E222" s="134"/>
      <c r="F222" s="246" t="s">
        <v>92</v>
      </c>
      <c r="G222" s="247">
        <f>+INT(G221/1000)*1000</f>
        <v>0</v>
      </c>
      <c r="H222" s="135"/>
      <c r="I222" s="15"/>
    </row>
    <row r="223" spans="1:23" ht="15" customHeight="1" thickTop="1" x14ac:dyDescent="0.25">
      <c r="A223" s="134"/>
      <c r="B223" s="134"/>
      <c r="C223" s="134"/>
      <c r="D223" s="134"/>
      <c r="E223" s="134"/>
      <c r="F223" s="215"/>
      <c r="G223" s="216"/>
      <c r="H223" s="135"/>
      <c r="I223" s="15"/>
    </row>
    <row r="224" spans="1:23" x14ac:dyDescent="0.25">
      <c r="A224" s="134"/>
      <c r="B224" s="134"/>
      <c r="C224" s="134"/>
      <c r="D224" s="134"/>
      <c r="E224" s="134"/>
      <c r="F224" s="215"/>
      <c r="G224" s="216"/>
      <c r="H224" s="136"/>
      <c r="I224" s="15"/>
    </row>
    <row r="225" spans="1:9" ht="15" customHeight="1" x14ac:dyDescent="0.25">
      <c r="A225" s="134"/>
      <c r="B225" s="134"/>
      <c r="C225" s="134"/>
      <c r="D225" s="134"/>
      <c r="E225" s="134"/>
      <c r="F225" s="217"/>
      <c r="G225" s="218"/>
      <c r="H225" s="135"/>
      <c r="I225" s="15"/>
    </row>
    <row r="226" spans="1:9" ht="15" customHeight="1" x14ac:dyDescent="0.25">
      <c r="A226" s="134"/>
      <c r="B226" s="134"/>
      <c r="C226" s="134"/>
      <c r="D226" s="134"/>
      <c r="E226" s="134"/>
      <c r="F226" s="217"/>
      <c r="G226" s="218"/>
      <c r="H226" s="135"/>
      <c r="I226" s="15"/>
    </row>
    <row r="227" spans="1:9" x14ac:dyDescent="0.25">
      <c r="A227" s="134"/>
      <c r="B227" s="134"/>
      <c r="C227" s="134"/>
      <c r="D227" s="134"/>
      <c r="E227" s="134"/>
      <c r="F227" s="217"/>
      <c r="G227" s="218"/>
      <c r="H227" s="136"/>
      <c r="I227" s="15"/>
    </row>
    <row r="228" spans="1:9" ht="15" customHeight="1" x14ac:dyDescent="0.25">
      <c r="A228" s="134"/>
      <c r="B228" s="134"/>
      <c r="C228" s="134"/>
      <c r="D228" s="134"/>
      <c r="E228" s="134"/>
      <c r="F228" s="217"/>
      <c r="G228" s="218"/>
      <c r="I228" s="15"/>
    </row>
    <row r="229" spans="1:9" x14ac:dyDescent="0.25">
      <c r="A229" s="134"/>
      <c r="B229" s="134"/>
      <c r="C229" s="134"/>
      <c r="D229" s="134"/>
      <c r="E229" s="134"/>
      <c r="F229" s="217"/>
      <c r="G229" s="218"/>
      <c r="I229" s="15"/>
    </row>
  </sheetData>
  <mergeCells count="16">
    <mergeCell ref="H205:I205"/>
    <mergeCell ref="A19:F19"/>
    <mergeCell ref="A62:F62"/>
    <mergeCell ref="A113:F113"/>
    <mergeCell ref="A164:F164"/>
    <mergeCell ref="A198:F198"/>
    <mergeCell ref="A220:F220"/>
    <mergeCell ref="A1:G1"/>
    <mergeCell ref="A2:G2"/>
    <mergeCell ref="A4:A5"/>
    <mergeCell ref="B4:B5"/>
    <mergeCell ref="C4:C5"/>
    <mergeCell ref="D4:D5"/>
    <mergeCell ref="E4:E5"/>
    <mergeCell ref="A213:F213"/>
    <mergeCell ref="A197:F197"/>
  </mergeCells>
  <printOptions horizontalCentered="1"/>
  <pageMargins left="0" right="0" top="0.25" bottom="0" header="0.3" footer="0.3"/>
  <pageSetup paperSize="9" scale="35" fitToHeight="10" orientation="landscape" r:id="rId1"/>
  <rowBreaks count="1" manualBreakCount="1">
    <brk id="62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34" workbookViewId="0">
      <selection activeCell="E54" activeCellId="1" sqref="E9:F49 E54:F67"/>
    </sheetView>
  </sheetViews>
  <sheetFormatPr defaultColWidth="9.140625" defaultRowHeight="15.75" x14ac:dyDescent="0.25"/>
  <cols>
    <col min="1" max="1" width="4.28515625" style="137" customWidth="1"/>
    <col min="2" max="2" width="70.5703125" style="137" customWidth="1"/>
    <col min="3" max="3" width="11" style="137" customWidth="1"/>
    <col min="4" max="4" width="11.7109375" style="142" customWidth="1"/>
    <col min="5" max="5" width="18.5703125" style="222" customWidth="1"/>
    <col min="6" max="6" width="19" style="222" customWidth="1"/>
    <col min="7" max="9" width="9.140625" style="137"/>
    <col min="10" max="10" width="11.5703125" style="137" bestFit="1" customWidth="1"/>
    <col min="11" max="14" width="9.140625" style="137"/>
    <col min="15" max="16384" width="9.140625" style="13"/>
  </cols>
  <sheetData>
    <row r="1" spans="1:7" ht="15.75" customHeight="1" x14ac:dyDescent="0.25">
      <c r="A1" s="367" t="s">
        <v>210</v>
      </c>
      <c r="B1" s="367"/>
      <c r="C1" s="367"/>
      <c r="D1" s="367"/>
      <c r="E1" s="367"/>
      <c r="F1" s="367"/>
      <c r="G1" s="248"/>
    </row>
    <row r="2" spans="1:7" x14ac:dyDescent="0.25">
      <c r="A2" s="368" t="s">
        <v>211</v>
      </c>
      <c r="B2" s="368"/>
      <c r="C2" s="368"/>
      <c r="D2" s="368"/>
      <c r="E2" s="368"/>
      <c r="F2" s="368"/>
      <c r="G2" s="249"/>
    </row>
    <row r="3" spans="1:7" ht="16.5" thickBot="1" x14ac:dyDescent="0.3">
      <c r="A3" s="140"/>
      <c r="B3" s="138"/>
      <c r="C3" s="141"/>
      <c r="D3" s="139"/>
      <c r="E3" s="221"/>
      <c r="F3" s="221"/>
    </row>
    <row r="4" spans="1:7" ht="16.5" thickTop="1" x14ac:dyDescent="0.25">
      <c r="A4" s="369" t="s">
        <v>0</v>
      </c>
      <c r="B4" s="371" t="s">
        <v>1</v>
      </c>
      <c r="C4" s="373" t="s">
        <v>65</v>
      </c>
      <c r="D4" s="375" t="s">
        <v>3</v>
      </c>
      <c r="E4" s="223" t="s">
        <v>162</v>
      </c>
      <c r="F4" s="224" t="s">
        <v>164</v>
      </c>
    </row>
    <row r="5" spans="1:7" x14ac:dyDescent="0.25">
      <c r="A5" s="370"/>
      <c r="B5" s="372"/>
      <c r="C5" s="374"/>
      <c r="D5" s="376"/>
      <c r="E5" s="225" t="s">
        <v>163</v>
      </c>
      <c r="F5" s="226" t="s">
        <v>163</v>
      </c>
    </row>
    <row r="6" spans="1:7" x14ac:dyDescent="0.25">
      <c r="A6" s="150" t="s">
        <v>58</v>
      </c>
      <c r="B6" s="57" t="s">
        <v>59</v>
      </c>
      <c r="C6" s="58" t="s">
        <v>56</v>
      </c>
      <c r="D6" s="57" t="s">
        <v>57</v>
      </c>
      <c r="E6" s="227" t="s">
        <v>61</v>
      </c>
      <c r="F6" s="228" t="s">
        <v>62</v>
      </c>
    </row>
    <row r="7" spans="1:7" x14ac:dyDescent="0.25">
      <c r="A7" s="150"/>
      <c r="B7" s="57"/>
      <c r="C7" s="58"/>
      <c r="D7" s="344"/>
      <c r="E7" s="239"/>
      <c r="F7" s="240"/>
    </row>
    <row r="8" spans="1:7" x14ac:dyDescent="0.25">
      <c r="A8" s="152"/>
      <c r="B8" s="148" t="s">
        <v>212</v>
      </c>
      <c r="C8" s="148"/>
      <c r="D8" s="342"/>
      <c r="E8" s="236"/>
      <c r="F8" s="237"/>
    </row>
    <row r="9" spans="1:7" x14ac:dyDescent="0.25">
      <c r="A9" s="151">
        <f>1</f>
        <v>1</v>
      </c>
      <c r="B9" s="144" t="s">
        <v>213</v>
      </c>
      <c r="C9" s="145" t="s">
        <v>101</v>
      </c>
      <c r="D9" s="343">
        <v>2</v>
      </c>
      <c r="E9" s="229"/>
      <c r="F9" s="230"/>
    </row>
    <row r="10" spans="1:7" x14ac:dyDescent="0.25">
      <c r="A10" s="151">
        <f>A9+1</f>
        <v>2</v>
      </c>
      <c r="B10" s="144" t="s">
        <v>214</v>
      </c>
      <c r="C10" s="145" t="s">
        <v>101</v>
      </c>
      <c r="D10" s="343">
        <v>1</v>
      </c>
      <c r="E10" s="229"/>
      <c r="F10" s="230"/>
    </row>
    <row r="11" spans="1:7" x14ac:dyDescent="0.25">
      <c r="A11" s="151">
        <f t="shared" ref="A11:A47" si="0">A10+1</f>
        <v>3</v>
      </c>
      <c r="B11" s="144" t="s">
        <v>215</v>
      </c>
      <c r="C11" s="145" t="s">
        <v>101</v>
      </c>
      <c r="D11" s="343">
        <v>2</v>
      </c>
      <c r="E11" s="229"/>
      <c r="F11" s="230"/>
    </row>
    <row r="12" spans="1:7" x14ac:dyDescent="0.25">
      <c r="A12" s="151">
        <f t="shared" si="0"/>
        <v>4</v>
      </c>
      <c r="B12" s="144" t="s">
        <v>216</v>
      </c>
      <c r="C12" s="145" t="s">
        <v>101</v>
      </c>
      <c r="D12" s="343">
        <v>2</v>
      </c>
      <c r="E12" s="229"/>
      <c r="F12" s="230"/>
    </row>
    <row r="13" spans="1:7" x14ac:dyDescent="0.25">
      <c r="A13" s="151">
        <f t="shared" si="0"/>
        <v>5</v>
      </c>
      <c r="B13" s="144" t="s">
        <v>217</v>
      </c>
      <c r="C13" s="145" t="s">
        <v>101</v>
      </c>
      <c r="D13" s="343">
        <v>2</v>
      </c>
      <c r="E13" s="229"/>
      <c r="F13" s="230"/>
    </row>
    <row r="14" spans="1:7" x14ac:dyDescent="0.25">
      <c r="A14" s="151">
        <f t="shared" si="0"/>
        <v>6</v>
      </c>
      <c r="B14" s="144" t="s">
        <v>240</v>
      </c>
      <c r="C14" s="145" t="s">
        <v>101</v>
      </c>
      <c r="D14" s="343">
        <v>2</v>
      </c>
      <c r="E14" s="229"/>
      <c r="F14" s="230"/>
    </row>
    <row r="15" spans="1:7" x14ac:dyDescent="0.25">
      <c r="A15" s="151">
        <f t="shared" si="0"/>
        <v>7</v>
      </c>
      <c r="B15" s="144" t="s">
        <v>103</v>
      </c>
      <c r="C15" s="145" t="s">
        <v>101</v>
      </c>
      <c r="D15" s="343">
        <v>10</v>
      </c>
      <c r="E15" s="229"/>
      <c r="F15" s="230"/>
    </row>
    <row r="16" spans="1:7" x14ac:dyDescent="0.25">
      <c r="A16" s="151">
        <f t="shared" si="0"/>
        <v>8</v>
      </c>
      <c r="B16" s="144" t="s">
        <v>218</v>
      </c>
      <c r="C16" s="145" t="s">
        <v>101</v>
      </c>
      <c r="D16" s="343">
        <v>2</v>
      </c>
      <c r="E16" s="229"/>
      <c r="F16" s="230"/>
    </row>
    <row r="17" spans="1:6" x14ac:dyDescent="0.25">
      <c r="A17" s="151">
        <f t="shared" si="0"/>
        <v>9</v>
      </c>
      <c r="B17" s="144" t="s">
        <v>114</v>
      </c>
      <c r="C17" s="145" t="s">
        <v>101</v>
      </c>
      <c r="D17" s="343">
        <v>2</v>
      </c>
      <c r="E17" s="229"/>
      <c r="F17" s="230"/>
    </row>
    <row r="18" spans="1:6" x14ac:dyDescent="0.25">
      <c r="A18" s="151">
        <f t="shared" si="0"/>
        <v>10</v>
      </c>
      <c r="B18" s="144" t="s">
        <v>219</v>
      </c>
      <c r="C18" s="145" t="s">
        <v>101</v>
      </c>
      <c r="D18" s="343">
        <v>2</v>
      </c>
      <c r="E18" s="229"/>
      <c r="F18" s="230"/>
    </row>
    <row r="19" spans="1:6" x14ac:dyDescent="0.25">
      <c r="A19" s="151">
        <f t="shared" si="0"/>
        <v>11</v>
      </c>
      <c r="B19" s="144" t="s">
        <v>220</v>
      </c>
      <c r="C19" s="145" t="s">
        <v>101</v>
      </c>
      <c r="D19" s="343">
        <v>1</v>
      </c>
      <c r="E19" s="229"/>
      <c r="F19" s="230"/>
    </row>
    <row r="20" spans="1:6" x14ac:dyDescent="0.25">
      <c r="A20" s="151">
        <f t="shared" si="0"/>
        <v>12</v>
      </c>
      <c r="B20" s="144" t="s">
        <v>221</v>
      </c>
      <c r="C20" s="145" t="s">
        <v>101</v>
      </c>
      <c r="D20" s="343">
        <v>2</v>
      </c>
      <c r="E20" s="229"/>
      <c r="F20" s="230"/>
    </row>
    <row r="21" spans="1:6" x14ac:dyDescent="0.25">
      <c r="A21" s="151">
        <f t="shared" si="0"/>
        <v>13</v>
      </c>
      <c r="B21" s="144" t="s">
        <v>104</v>
      </c>
      <c r="C21" s="145" t="s">
        <v>101</v>
      </c>
      <c r="D21" s="343">
        <v>4</v>
      </c>
      <c r="E21" s="229"/>
      <c r="F21" s="230"/>
    </row>
    <row r="22" spans="1:6" x14ac:dyDescent="0.25">
      <c r="A22" s="151">
        <f t="shared" si="0"/>
        <v>14</v>
      </c>
      <c r="B22" s="144" t="s">
        <v>222</v>
      </c>
      <c r="C22" s="145" t="s">
        <v>101</v>
      </c>
      <c r="D22" s="343">
        <v>6</v>
      </c>
      <c r="E22" s="229"/>
      <c r="F22" s="230"/>
    </row>
    <row r="23" spans="1:6" x14ac:dyDescent="0.25">
      <c r="A23" s="151">
        <f t="shared" si="0"/>
        <v>15</v>
      </c>
      <c r="B23" s="144" t="s">
        <v>115</v>
      </c>
      <c r="C23" s="145" t="s">
        <v>101</v>
      </c>
      <c r="D23" s="343">
        <v>6</v>
      </c>
      <c r="E23" s="229"/>
      <c r="F23" s="230"/>
    </row>
    <row r="24" spans="1:6" x14ac:dyDescent="0.25">
      <c r="A24" s="151">
        <f t="shared" si="0"/>
        <v>16</v>
      </c>
      <c r="B24" s="144" t="s">
        <v>223</v>
      </c>
      <c r="C24" s="145" t="s">
        <v>101</v>
      </c>
      <c r="D24" s="343">
        <v>6</v>
      </c>
      <c r="E24" s="229"/>
      <c r="F24" s="230"/>
    </row>
    <row r="25" spans="1:6" x14ac:dyDescent="0.25">
      <c r="A25" s="151">
        <f t="shared" si="0"/>
        <v>17</v>
      </c>
      <c r="B25" s="144" t="s">
        <v>224</v>
      </c>
      <c r="C25" s="146" t="s">
        <v>108</v>
      </c>
      <c r="D25" s="343">
        <v>1</v>
      </c>
      <c r="E25" s="229"/>
      <c r="F25" s="230"/>
    </row>
    <row r="26" spans="1:6" x14ac:dyDescent="0.25">
      <c r="A26" s="151">
        <f t="shared" si="0"/>
        <v>18</v>
      </c>
      <c r="B26" s="144" t="s">
        <v>225</v>
      </c>
      <c r="C26" s="146" t="s">
        <v>108</v>
      </c>
      <c r="D26" s="343">
        <v>2</v>
      </c>
      <c r="E26" s="229"/>
      <c r="F26" s="230"/>
    </row>
    <row r="27" spans="1:6" x14ac:dyDescent="0.25">
      <c r="A27" s="151">
        <f t="shared" si="0"/>
        <v>19</v>
      </c>
      <c r="B27" s="144" t="s">
        <v>152</v>
      </c>
      <c r="C27" s="145" t="s">
        <v>101</v>
      </c>
      <c r="D27" s="343">
        <v>26</v>
      </c>
      <c r="E27" s="229"/>
      <c r="F27" s="230"/>
    </row>
    <row r="28" spans="1:6" x14ac:dyDescent="0.25">
      <c r="A28" s="151">
        <f t="shared" si="0"/>
        <v>20</v>
      </c>
      <c r="B28" s="144" t="s">
        <v>105</v>
      </c>
      <c r="C28" s="145" t="s">
        <v>101</v>
      </c>
      <c r="D28" s="343">
        <v>117</v>
      </c>
      <c r="E28" s="229"/>
      <c r="F28" s="230"/>
    </row>
    <row r="29" spans="1:6" x14ac:dyDescent="0.25">
      <c r="A29" s="151">
        <f t="shared" si="0"/>
        <v>21</v>
      </c>
      <c r="B29" s="144" t="s">
        <v>106</v>
      </c>
      <c r="C29" s="145" t="s">
        <v>101</v>
      </c>
      <c r="D29" s="343">
        <v>7</v>
      </c>
      <c r="E29" s="229"/>
      <c r="F29" s="230"/>
    </row>
    <row r="30" spans="1:6" x14ac:dyDescent="0.25">
      <c r="A30" s="151">
        <f t="shared" si="0"/>
        <v>22</v>
      </c>
      <c r="B30" s="144" t="s">
        <v>107</v>
      </c>
      <c r="C30" s="145" t="s">
        <v>101</v>
      </c>
      <c r="D30" s="343">
        <v>8</v>
      </c>
      <c r="E30" s="229"/>
      <c r="F30" s="230"/>
    </row>
    <row r="31" spans="1:6" x14ac:dyDescent="0.25">
      <c r="A31" s="151">
        <f t="shared" si="0"/>
        <v>23</v>
      </c>
      <c r="B31" s="144" t="s">
        <v>226</v>
      </c>
      <c r="C31" s="145" t="s">
        <v>101</v>
      </c>
      <c r="D31" s="343">
        <v>3</v>
      </c>
      <c r="E31" s="229"/>
      <c r="F31" s="230"/>
    </row>
    <row r="32" spans="1:6" x14ac:dyDescent="0.25">
      <c r="A32" s="151">
        <f t="shared" si="0"/>
        <v>24</v>
      </c>
      <c r="B32" s="144" t="s">
        <v>227</v>
      </c>
      <c r="C32" s="145" t="s">
        <v>101</v>
      </c>
      <c r="D32" s="343">
        <v>29</v>
      </c>
      <c r="E32" s="229"/>
      <c r="F32" s="230"/>
    </row>
    <row r="33" spans="1:6" x14ac:dyDescent="0.25">
      <c r="A33" s="151">
        <f t="shared" si="0"/>
        <v>25</v>
      </c>
      <c r="B33" s="144" t="s">
        <v>228</v>
      </c>
      <c r="C33" s="145" t="s">
        <v>101</v>
      </c>
      <c r="D33" s="343">
        <v>4</v>
      </c>
      <c r="E33" s="229"/>
      <c r="F33" s="230"/>
    </row>
    <row r="34" spans="1:6" x14ac:dyDescent="0.25">
      <c r="A34" s="151">
        <f t="shared" si="0"/>
        <v>26</v>
      </c>
      <c r="B34" s="144" t="s">
        <v>229</v>
      </c>
      <c r="C34" s="145" t="s">
        <v>101</v>
      </c>
      <c r="D34" s="343">
        <v>6</v>
      </c>
      <c r="E34" s="229"/>
      <c r="F34" s="230"/>
    </row>
    <row r="35" spans="1:6" x14ac:dyDescent="0.25">
      <c r="A35" s="151">
        <f t="shared" si="0"/>
        <v>27</v>
      </c>
      <c r="B35" s="144" t="s">
        <v>230</v>
      </c>
      <c r="C35" s="145" t="s">
        <v>101</v>
      </c>
      <c r="D35" s="343">
        <v>3</v>
      </c>
      <c r="E35" s="229"/>
      <c r="F35" s="230"/>
    </row>
    <row r="36" spans="1:6" x14ac:dyDescent="0.25">
      <c r="A36" s="151">
        <f t="shared" si="0"/>
        <v>28</v>
      </c>
      <c r="B36" s="144" t="s">
        <v>231</v>
      </c>
      <c r="C36" s="145" t="s">
        <v>101</v>
      </c>
      <c r="D36" s="343">
        <v>7</v>
      </c>
      <c r="E36" s="229"/>
      <c r="F36" s="230"/>
    </row>
    <row r="37" spans="1:6" x14ac:dyDescent="0.25">
      <c r="A37" s="151">
        <f t="shared" si="0"/>
        <v>29</v>
      </c>
      <c r="B37" s="144" t="s">
        <v>153</v>
      </c>
      <c r="C37" s="146" t="s">
        <v>108</v>
      </c>
      <c r="D37" s="343">
        <v>52</v>
      </c>
      <c r="E37" s="229"/>
      <c r="F37" s="230"/>
    </row>
    <row r="38" spans="1:6" x14ac:dyDescent="0.25">
      <c r="A38" s="151">
        <f t="shared" si="0"/>
        <v>30</v>
      </c>
      <c r="B38" s="144" t="s">
        <v>109</v>
      </c>
      <c r="C38" s="146" t="s">
        <v>108</v>
      </c>
      <c r="D38" s="343">
        <v>453</v>
      </c>
      <c r="E38" s="229"/>
      <c r="F38" s="230"/>
    </row>
    <row r="39" spans="1:6" x14ac:dyDescent="0.25">
      <c r="A39" s="151">
        <f t="shared" si="0"/>
        <v>31</v>
      </c>
      <c r="B39" s="144" t="s">
        <v>232</v>
      </c>
      <c r="C39" s="146" t="s">
        <v>108</v>
      </c>
      <c r="D39" s="343">
        <v>12</v>
      </c>
      <c r="E39" s="229"/>
      <c r="F39" s="230"/>
    </row>
    <row r="40" spans="1:6" x14ac:dyDescent="0.25">
      <c r="A40" s="151">
        <f t="shared" si="0"/>
        <v>32</v>
      </c>
      <c r="B40" s="144" t="s">
        <v>116</v>
      </c>
      <c r="C40" s="146" t="s">
        <v>108</v>
      </c>
      <c r="D40" s="343">
        <v>6</v>
      </c>
      <c r="E40" s="229"/>
      <c r="F40" s="230"/>
    </row>
    <row r="41" spans="1:6" x14ac:dyDescent="0.25">
      <c r="A41" s="151">
        <f t="shared" si="0"/>
        <v>33</v>
      </c>
      <c r="B41" s="144" t="s">
        <v>110</v>
      </c>
      <c r="C41" s="146" t="s">
        <v>108</v>
      </c>
      <c r="D41" s="343">
        <v>21</v>
      </c>
      <c r="E41" s="229"/>
      <c r="F41" s="230"/>
    </row>
    <row r="42" spans="1:6" x14ac:dyDescent="0.25">
      <c r="A42" s="151">
        <f t="shared" si="0"/>
        <v>34</v>
      </c>
      <c r="B42" s="144" t="s">
        <v>111</v>
      </c>
      <c r="C42" s="146" t="s">
        <v>108</v>
      </c>
      <c r="D42" s="343">
        <v>42</v>
      </c>
      <c r="E42" s="229"/>
      <c r="F42" s="230"/>
    </row>
    <row r="43" spans="1:6" x14ac:dyDescent="0.25">
      <c r="A43" s="151">
        <f t="shared" si="0"/>
        <v>35</v>
      </c>
      <c r="B43" s="144" t="s">
        <v>233</v>
      </c>
      <c r="C43" s="146" t="s">
        <v>108</v>
      </c>
      <c r="D43" s="343">
        <v>15</v>
      </c>
      <c r="E43" s="229"/>
      <c r="F43" s="230"/>
    </row>
    <row r="44" spans="1:6" x14ac:dyDescent="0.25">
      <c r="A44" s="151">
        <f t="shared" si="0"/>
        <v>36</v>
      </c>
      <c r="B44" s="144" t="s">
        <v>112</v>
      </c>
      <c r="C44" s="145" t="s">
        <v>101</v>
      </c>
      <c r="D44" s="343">
        <v>99</v>
      </c>
      <c r="E44" s="229"/>
      <c r="F44" s="230"/>
    </row>
    <row r="45" spans="1:6" x14ac:dyDescent="0.25">
      <c r="A45" s="151">
        <f t="shared" si="0"/>
        <v>37</v>
      </c>
      <c r="B45" s="144" t="s">
        <v>113</v>
      </c>
      <c r="C45" s="145" t="s">
        <v>101</v>
      </c>
      <c r="D45" s="343">
        <v>5</v>
      </c>
      <c r="E45" s="229"/>
      <c r="F45" s="230"/>
    </row>
    <row r="46" spans="1:6" x14ac:dyDescent="0.25">
      <c r="A46" s="151">
        <f t="shared" si="0"/>
        <v>38</v>
      </c>
      <c r="B46" s="144" t="s">
        <v>234</v>
      </c>
      <c r="C46" s="145" t="s">
        <v>101</v>
      </c>
      <c r="D46" s="343">
        <v>3</v>
      </c>
      <c r="E46" s="229"/>
      <c r="F46" s="230"/>
    </row>
    <row r="47" spans="1:6" x14ac:dyDescent="0.25">
      <c r="A47" s="151">
        <f t="shared" si="0"/>
        <v>39</v>
      </c>
      <c r="B47" s="144" t="s">
        <v>235</v>
      </c>
      <c r="C47" s="145" t="s">
        <v>101</v>
      </c>
      <c r="D47" s="343">
        <v>20</v>
      </c>
      <c r="E47" s="229"/>
      <c r="F47" s="230"/>
    </row>
    <row r="48" spans="1:6" x14ac:dyDescent="0.25">
      <c r="A48" s="151">
        <v>40</v>
      </c>
      <c r="B48" s="144" t="s">
        <v>236</v>
      </c>
      <c r="C48" s="145" t="s">
        <v>16</v>
      </c>
      <c r="D48" s="343">
        <v>1</v>
      </c>
      <c r="E48" s="229"/>
      <c r="F48" s="230"/>
    </row>
    <row r="49" spans="1:10" x14ac:dyDescent="0.25">
      <c r="A49" s="179">
        <v>41</v>
      </c>
      <c r="B49" s="180" t="s">
        <v>237</v>
      </c>
      <c r="C49" s="181" t="s">
        <v>101</v>
      </c>
      <c r="D49" s="345">
        <v>1</v>
      </c>
      <c r="E49" s="231"/>
      <c r="F49" s="232"/>
    </row>
    <row r="50" spans="1:10" x14ac:dyDescent="0.25">
      <c r="A50" s="387" t="s">
        <v>261</v>
      </c>
      <c r="B50" s="388"/>
      <c r="C50" s="388"/>
      <c r="D50" s="388"/>
      <c r="E50" s="389"/>
      <c r="F50" s="233">
        <f>SUM(F9:F49)</f>
        <v>0</v>
      </c>
    </row>
    <row r="51" spans="1:10" x14ac:dyDescent="0.25">
      <c r="A51" s="182"/>
      <c r="B51" s="183"/>
      <c r="C51" s="183"/>
      <c r="D51" s="184"/>
      <c r="E51" s="234"/>
      <c r="F51" s="235"/>
    </row>
    <row r="52" spans="1:10" x14ac:dyDescent="0.25">
      <c r="A52" s="152"/>
      <c r="B52" s="148"/>
      <c r="C52" s="148"/>
      <c r="D52" s="149"/>
      <c r="E52" s="236"/>
      <c r="F52" s="237"/>
    </row>
    <row r="53" spans="1:10" x14ac:dyDescent="0.25">
      <c r="A53" s="152"/>
      <c r="B53" s="148" t="s">
        <v>239</v>
      </c>
      <c r="C53" s="148"/>
      <c r="D53" s="149"/>
      <c r="E53" s="236"/>
      <c r="F53" s="237"/>
    </row>
    <row r="54" spans="1:10" x14ac:dyDescent="0.25">
      <c r="A54" s="151">
        <f>1</f>
        <v>1</v>
      </c>
      <c r="B54" s="147" t="s">
        <v>265</v>
      </c>
      <c r="C54" s="145" t="s">
        <v>101</v>
      </c>
      <c r="D54" s="341">
        <v>2</v>
      </c>
      <c r="E54" s="346"/>
      <c r="F54" s="230"/>
    </row>
    <row r="55" spans="1:10" x14ac:dyDescent="0.25">
      <c r="A55" s="151">
        <f>A54+1</f>
        <v>2</v>
      </c>
      <c r="B55" s="144" t="s">
        <v>266</v>
      </c>
      <c r="C55" s="145" t="s">
        <v>101</v>
      </c>
      <c r="D55" s="341">
        <v>2</v>
      </c>
      <c r="E55" s="346"/>
      <c r="F55" s="230"/>
    </row>
    <row r="56" spans="1:10" x14ac:dyDescent="0.25">
      <c r="A56" s="151">
        <v>3</v>
      </c>
      <c r="B56" s="147" t="s">
        <v>238</v>
      </c>
      <c r="C56" s="145" t="s">
        <v>101</v>
      </c>
      <c r="D56" s="341">
        <v>2</v>
      </c>
      <c r="E56" s="346"/>
      <c r="F56" s="230"/>
    </row>
    <row r="57" spans="1:10" x14ac:dyDescent="0.25">
      <c r="A57" s="151">
        <v>4</v>
      </c>
      <c r="B57" s="144" t="s">
        <v>267</v>
      </c>
      <c r="C57" s="145" t="s">
        <v>101</v>
      </c>
      <c r="D57" s="341">
        <v>2</v>
      </c>
      <c r="E57" s="346"/>
      <c r="F57" s="230"/>
    </row>
    <row r="58" spans="1:10" x14ac:dyDescent="0.25">
      <c r="A58" s="151">
        <v>5</v>
      </c>
      <c r="B58" s="144" t="s">
        <v>268</v>
      </c>
      <c r="C58" s="145" t="s">
        <v>101</v>
      </c>
      <c r="D58" s="341">
        <v>2</v>
      </c>
      <c r="E58" s="346"/>
      <c r="F58" s="230"/>
    </row>
    <row r="59" spans="1:10" x14ac:dyDescent="0.25">
      <c r="A59" s="151">
        <v>6</v>
      </c>
      <c r="B59" s="144" t="s">
        <v>102</v>
      </c>
      <c r="C59" s="145" t="s">
        <v>101</v>
      </c>
      <c r="D59" s="341">
        <v>2</v>
      </c>
      <c r="E59" s="346"/>
      <c r="F59" s="230"/>
    </row>
    <row r="60" spans="1:10" s="349" customFormat="1" x14ac:dyDescent="0.25">
      <c r="A60" s="151">
        <v>7</v>
      </c>
      <c r="B60" s="147" t="s">
        <v>269</v>
      </c>
      <c r="C60" s="146" t="s">
        <v>101</v>
      </c>
      <c r="D60" s="341">
        <v>2</v>
      </c>
      <c r="E60" s="346"/>
      <c r="F60" s="347"/>
      <c r="G60" s="348"/>
      <c r="H60" s="348"/>
      <c r="I60" s="348"/>
      <c r="J60" s="348"/>
    </row>
    <row r="61" spans="1:10" x14ac:dyDescent="0.25">
      <c r="A61" s="151">
        <v>8</v>
      </c>
      <c r="B61" s="144" t="s">
        <v>270</v>
      </c>
      <c r="C61" s="145" t="s">
        <v>101</v>
      </c>
      <c r="D61" s="341">
        <v>6</v>
      </c>
      <c r="E61" s="346"/>
      <c r="F61" s="230"/>
    </row>
    <row r="62" spans="1:10" x14ac:dyDescent="0.25">
      <c r="A62" s="151">
        <v>9</v>
      </c>
      <c r="B62" s="144" t="s">
        <v>154</v>
      </c>
      <c r="C62" s="145" t="s">
        <v>101</v>
      </c>
      <c r="D62" s="341">
        <v>6</v>
      </c>
      <c r="E62" s="346"/>
      <c r="F62" s="230"/>
    </row>
    <row r="63" spans="1:10" x14ac:dyDescent="0.25">
      <c r="A63" s="151">
        <f t="shared" ref="A63" si="1">A62+1</f>
        <v>10</v>
      </c>
      <c r="B63" s="144" t="s">
        <v>271</v>
      </c>
      <c r="C63" s="145" t="s">
        <v>101</v>
      </c>
      <c r="D63" s="341">
        <v>10</v>
      </c>
      <c r="E63" s="346"/>
      <c r="F63" s="230"/>
    </row>
    <row r="64" spans="1:10" x14ac:dyDescent="0.25">
      <c r="A64" s="151">
        <v>11</v>
      </c>
      <c r="B64" s="144" t="s">
        <v>272</v>
      </c>
      <c r="C64" s="146" t="s">
        <v>108</v>
      </c>
      <c r="D64" s="341">
        <v>110</v>
      </c>
      <c r="E64" s="350"/>
      <c r="F64" s="230"/>
    </row>
    <row r="65" spans="1:6" x14ac:dyDescent="0.25">
      <c r="A65" s="151">
        <v>12</v>
      </c>
      <c r="B65" s="144" t="s">
        <v>273</v>
      </c>
      <c r="C65" s="145" t="s">
        <v>101</v>
      </c>
      <c r="D65" s="341">
        <v>19</v>
      </c>
      <c r="E65" s="350"/>
      <c r="F65" s="230"/>
    </row>
    <row r="66" spans="1:6" x14ac:dyDescent="0.25">
      <c r="A66" s="151">
        <v>13</v>
      </c>
      <c r="B66" s="147" t="s">
        <v>237</v>
      </c>
      <c r="C66" s="146" t="s">
        <v>101</v>
      </c>
      <c r="D66" s="341">
        <v>2</v>
      </c>
      <c r="E66" s="350"/>
      <c r="F66" s="230"/>
    </row>
    <row r="67" spans="1:6" x14ac:dyDescent="0.25">
      <c r="A67" s="151">
        <v>14</v>
      </c>
      <c r="B67" s="147" t="s">
        <v>236</v>
      </c>
      <c r="C67" s="146" t="s">
        <v>16</v>
      </c>
      <c r="D67" s="341">
        <v>1</v>
      </c>
      <c r="E67" s="238"/>
      <c r="F67" s="230"/>
    </row>
    <row r="68" spans="1:6" ht="16.5" thickBot="1" x14ac:dyDescent="0.3">
      <c r="A68" s="384" t="s">
        <v>262</v>
      </c>
      <c r="B68" s="385"/>
      <c r="C68" s="385"/>
      <c r="D68" s="385"/>
      <c r="E68" s="386"/>
      <c r="F68" s="243">
        <f>SUM(F54:F67)</f>
        <v>0</v>
      </c>
    </row>
    <row r="69" spans="1:6" ht="16.5" thickTop="1" x14ac:dyDescent="0.25">
      <c r="A69" s="241"/>
      <c r="B69" s="241"/>
      <c r="C69" s="241"/>
      <c r="D69" s="242"/>
      <c r="E69" s="244" t="s">
        <v>91</v>
      </c>
      <c r="F69" s="245">
        <f>+F50+F68</f>
        <v>0</v>
      </c>
    </row>
    <row r="70" spans="1:6" ht="16.5" thickBot="1" x14ac:dyDescent="0.3">
      <c r="E70" s="246" t="s">
        <v>92</v>
      </c>
      <c r="F70" s="247">
        <f>+INT(F69/1000)*1000</f>
        <v>0</v>
      </c>
    </row>
    <row r="71" spans="1:6" ht="16.5" thickTop="1" x14ac:dyDescent="0.25">
      <c r="D71" s="143"/>
    </row>
  </sheetData>
  <mergeCells count="8">
    <mergeCell ref="A68:E68"/>
    <mergeCell ref="A1:F1"/>
    <mergeCell ref="A2:F2"/>
    <mergeCell ref="D4:D5"/>
    <mergeCell ref="A50:E50"/>
    <mergeCell ref="A4:A5"/>
    <mergeCell ref="B4:B5"/>
    <mergeCell ref="C4:C5"/>
  </mergeCells>
  <pageMargins left="0.4" right="0.4" top="0.74803149606299202" bottom="0.74803149606299202" header="0.31496062992126" footer="0.31496062992126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view="pageBreakPreview" zoomScaleSheetLayoutView="100" workbookViewId="0">
      <selection sqref="A1:XFD8"/>
    </sheetView>
  </sheetViews>
  <sheetFormatPr defaultColWidth="9.140625" defaultRowHeight="15.75" x14ac:dyDescent="0.25"/>
  <cols>
    <col min="1" max="1" width="5" style="252" customWidth="1"/>
    <col min="2" max="2" width="71.85546875" style="252" customWidth="1"/>
    <col min="3" max="3" width="8.85546875" style="252" customWidth="1"/>
    <col min="4" max="4" width="8.7109375" style="253" customWidth="1"/>
    <col min="5" max="5" width="14.7109375" style="251" hidden="1" customWidth="1"/>
    <col min="6" max="6" width="15.5703125" style="251" hidden="1" customWidth="1"/>
    <col min="7" max="8" width="18.42578125" style="250" customWidth="1"/>
    <col min="9" max="9" width="14.42578125" style="251" customWidth="1"/>
    <col min="10" max="10" width="14.140625" style="8" customWidth="1"/>
    <col min="11" max="16384" width="9.140625" style="8"/>
  </cols>
  <sheetData>
    <row r="1" spans="1:10" ht="15.75" customHeight="1" x14ac:dyDescent="0.25">
      <c r="A1" s="367" t="s">
        <v>210</v>
      </c>
      <c r="B1" s="367"/>
      <c r="C1" s="367"/>
      <c r="D1" s="367"/>
      <c r="E1" s="367"/>
      <c r="F1" s="367"/>
      <c r="G1" s="367"/>
      <c r="H1" s="367"/>
    </row>
    <row r="2" spans="1:10" x14ac:dyDescent="0.25">
      <c r="A2" s="368" t="s">
        <v>211</v>
      </c>
      <c r="B2" s="368"/>
      <c r="C2" s="368"/>
      <c r="D2" s="368"/>
      <c r="E2" s="368"/>
      <c r="F2" s="368"/>
      <c r="G2" s="368"/>
      <c r="H2" s="368"/>
    </row>
    <row r="3" spans="1:10" ht="19.5" customHeight="1" thickBot="1" x14ac:dyDescent="0.3"/>
    <row r="4" spans="1:10" s="12" customFormat="1" ht="15" customHeight="1" thickTop="1" x14ac:dyDescent="0.2">
      <c r="A4" s="402" t="s">
        <v>148</v>
      </c>
      <c r="B4" s="404" t="s">
        <v>131</v>
      </c>
      <c r="C4" s="404" t="s">
        <v>149</v>
      </c>
      <c r="D4" s="406" t="s">
        <v>150</v>
      </c>
      <c r="E4" s="396" t="s">
        <v>155</v>
      </c>
      <c r="F4" s="396" t="s">
        <v>156</v>
      </c>
      <c r="G4" s="398" t="s">
        <v>151</v>
      </c>
      <c r="H4" s="400" t="s">
        <v>165</v>
      </c>
      <c r="I4" s="254"/>
    </row>
    <row r="5" spans="1:10" s="12" customFormat="1" ht="23.25" customHeight="1" thickBot="1" x14ac:dyDescent="0.25">
      <c r="A5" s="403"/>
      <c r="B5" s="405"/>
      <c r="C5" s="405"/>
      <c r="D5" s="407"/>
      <c r="E5" s="397"/>
      <c r="F5" s="397"/>
      <c r="G5" s="399"/>
      <c r="H5" s="401"/>
      <c r="I5" s="254"/>
    </row>
    <row r="6" spans="1:10" s="12" customFormat="1" ht="18" customHeight="1" x14ac:dyDescent="0.2">
      <c r="A6" s="264" t="s">
        <v>58</v>
      </c>
      <c r="B6" s="265" t="s">
        <v>59</v>
      </c>
      <c r="C6" s="265" t="s">
        <v>56</v>
      </c>
      <c r="D6" s="269" t="s">
        <v>57</v>
      </c>
      <c r="E6" s="266"/>
      <c r="F6" s="266"/>
      <c r="G6" s="267" t="s">
        <v>61</v>
      </c>
      <c r="H6" s="268" t="s">
        <v>62</v>
      </c>
      <c r="I6" s="254"/>
    </row>
    <row r="7" spans="1:10" x14ac:dyDescent="0.25">
      <c r="A7" s="270"/>
      <c r="B7" s="271" t="s">
        <v>254</v>
      </c>
      <c r="C7" s="272"/>
      <c r="D7" s="273"/>
      <c r="E7" s="274"/>
      <c r="F7" s="274"/>
      <c r="G7" s="275"/>
      <c r="H7" s="276"/>
      <c r="I7" s="255"/>
    </row>
    <row r="8" spans="1:10" x14ac:dyDescent="0.25">
      <c r="A8" s="284" t="s">
        <v>58</v>
      </c>
      <c r="B8" s="285" t="s">
        <v>117</v>
      </c>
      <c r="C8" s="286"/>
      <c r="D8" s="287"/>
      <c r="E8" s="288"/>
      <c r="F8" s="288"/>
      <c r="G8" s="289"/>
      <c r="H8" s="290"/>
      <c r="I8" s="255"/>
    </row>
    <row r="9" spans="1:10" x14ac:dyDescent="0.25">
      <c r="A9" s="291">
        <v>1</v>
      </c>
      <c r="B9" s="292" t="s">
        <v>205</v>
      </c>
      <c r="C9" s="131" t="s">
        <v>60</v>
      </c>
      <c r="D9" s="293">
        <v>1</v>
      </c>
      <c r="E9" s="294">
        <v>176900000</v>
      </c>
      <c r="F9" s="294">
        <v>176900000</v>
      </c>
      <c r="G9" s="295"/>
      <c r="H9" s="296"/>
      <c r="I9" s="255"/>
    </row>
    <row r="10" spans="1:10" x14ac:dyDescent="0.25">
      <c r="A10" s="291">
        <v>2</v>
      </c>
      <c r="B10" s="292" t="s">
        <v>203</v>
      </c>
      <c r="C10" s="131" t="s">
        <v>60</v>
      </c>
      <c r="D10" s="293">
        <v>1</v>
      </c>
      <c r="E10" s="294">
        <v>48945000</v>
      </c>
      <c r="F10" s="294">
        <v>48945000</v>
      </c>
      <c r="G10" s="295"/>
      <c r="H10" s="296"/>
      <c r="I10" s="255"/>
    </row>
    <row r="11" spans="1:10" x14ac:dyDescent="0.25">
      <c r="A11" s="291">
        <v>3</v>
      </c>
      <c r="B11" s="292" t="s">
        <v>251</v>
      </c>
      <c r="C11" s="131" t="s">
        <v>60</v>
      </c>
      <c r="D11" s="293">
        <v>0</v>
      </c>
      <c r="E11" s="294"/>
      <c r="F11" s="294"/>
      <c r="G11" s="295"/>
      <c r="H11" s="296"/>
      <c r="I11" s="255"/>
    </row>
    <row r="12" spans="1:10" s="10" customFormat="1" x14ac:dyDescent="0.25">
      <c r="A12" s="277"/>
      <c r="B12" s="278"/>
      <c r="C12" s="279"/>
      <c r="D12" s="280"/>
      <c r="E12" s="281"/>
      <c r="F12" s="281"/>
      <c r="G12" s="282"/>
      <c r="H12" s="283"/>
      <c r="I12" s="256"/>
    </row>
    <row r="13" spans="1:10" x14ac:dyDescent="0.25">
      <c r="A13" s="390" t="s">
        <v>157</v>
      </c>
      <c r="B13" s="391"/>
      <c r="C13" s="391"/>
      <c r="D13" s="391"/>
      <c r="E13" s="391"/>
      <c r="F13" s="391"/>
      <c r="G13" s="392"/>
      <c r="H13" s="257">
        <f>SUM(H9:H12)</f>
        <v>0</v>
      </c>
      <c r="I13" s="258"/>
    </row>
    <row r="14" spans="1:10" x14ac:dyDescent="0.25">
      <c r="A14" s="297" t="s">
        <v>59</v>
      </c>
      <c r="B14" s="298" t="s">
        <v>118</v>
      </c>
      <c r="C14" s="299"/>
      <c r="D14" s="300"/>
      <c r="E14" s="301"/>
      <c r="F14" s="301"/>
      <c r="G14" s="302"/>
      <c r="H14" s="303"/>
      <c r="I14" s="255"/>
    </row>
    <row r="15" spans="1:10" x14ac:dyDescent="0.25">
      <c r="A15" s="304">
        <v>1</v>
      </c>
      <c r="B15" s="305" t="s">
        <v>253</v>
      </c>
      <c r="C15" s="306" t="s">
        <v>9</v>
      </c>
      <c r="D15" s="307">
        <v>20</v>
      </c>
      <c r="E15" s="308"/>
      <c r="F15" s="308"/>
      <c r="G15" s="309"/>
      <c r="H15" s="310"/>
      <c r="I15" s="255"/>
    </row>
    <row r="16" spans="1:10" x14ac:dyDescent="0.25">
      <c r="A16" s="390" t="s">
        <v>158</v>
      </c>
      <c r="B16" s="391"/>
      <c r="C16" s="391"/>
      <c r="D16" s="391"/>
      <c r="E16" s="391"/>
      <c r="F16" s="391"/>
      <c r="G16" s="392"/>
      <c r="H16" s="257">
        <f>SUM(H15:H15)</f>
        <v>0</v>
      </c>
      <c r="I16" s="258"/>
      <c r="J16" s="9"/>
    </row>
    <row r="17" spans="1:11" x14ac:dyDescent="0.25">
      <c r="A17" s="297" t="s">
        <v>56</v>
      </c>
      <c r="B17" s="298" t="s">
        <v>96</v>
      </c>
      <c r="C17" s="299"/>
      <c r="D17" s="300"/>
      <c r="E17" s="301"/>
      <c r="F17" s="301"/>
      <c r="G17" s="311"/>
      <c r="H17" s="312"/>
      <c r="I17" s="255"/>
      <c r="J17" s="9"/>
    </row>
    <row r="18" spans="1:11" ht="15.75" customHeight="1" x14ac:dyDescent="0.25">
      <c r="A18" s="291">
        <v>1</v>
      </c>
      <c r="B18" s="292" t="s">
        <v>245</v>
      </c>
      <c r="C18" s="131" t="s">
        <v>9</v>
      </c>
      <c r="D18" s="293">
        <v>20</v>
      </c>
      <c r="E18" s="294">
        <v>147000</v>
      </c>
      <c r="F18" s="294">
        <v>7056000</v>
      </c>
      <c r="G18" s="295"/>
      <c r="H18" s="296"/>
      <c r="I18" s="255"/>
      <c r="J18" s="9"/>
    </row>
    <row r="19" spans="1:11" x14ac:dyDescent="0.25">
      <c r="A19" s="291">
        <v>2</v>
      </c>
      <c r="B19" s="292" t="s">
        <v>246</v>
      </c>
      <c r="C19" s="131" t="s">
        <v>9</v>
      </c>
      <c r="D19" s="293">
        <v>20</v>
      </c>
      <c r="E19" s="294">
        <v>147000</v>
      </c>
      <c r="F19" s="294">
        <v>6835500</v>
      </c>
      <c r="G19" s="295"/>
      <c r="H19" s="296"/>
      <c r="I19" s="255"/>
      <c r="J19" s="9"/>
    </row>
    <row r="20" spans="1:11" x14ac:dyDescent="0.25">
      <c r="A20" s="291">
        <v>2</v>
      </c>
      <c r="B20" s="292" t="s">
        <v>247</v>
      </c>
      <c r="C20" s="131" t="s">
        <v>9</v>
      </c>
      <c r="D20" s="293">
        <v>20</v>
      </c>
      <c r="E20" s="294">
        <v>147000</v>
      </c>
      <c r="F20" s="294">
        <v>6835500</v>
      </c>
      <c r="G20" s="295"/>
      <c r="H20" s="296"/>
      <c r="I20" s="255"/>
      <c r="J20" s="9"/>
    </row>
    <row r="21" spans="1:11" x14ac:dyDescent="0.25">
      <c r="A21" s="291">
        <v>2</v>
      </c>
      <c r="B21" s="292" t="s">
        <v>248</v>
      </c>
      <c r="C21" s="131" t="s">
        <v>9</v>
      </c>
      <c r="D21" s="293">
        <v>20</v>
      </c>
      <c r="E21" s="294">
        <v>147000</v>
      </c>
      <c r="F21" s="294">
        <v>6835500</v>
      </c>
      <c r="G21" s="295"/>
      <c r="H21" s="296"/>
      <c r="I21" s="255"/>
      <c r="J21" s="9"/>
    </row>
    <row r="22" spans="1:11" x14ac:dyDescent="0.25">
      <c r="A22" s="291">
        <v>2</v>
      </c>
      <c r="B22" s="292" t="s">
        <v>249</v>
      </c>
      <c r="C22" s="131" t="s">
        <v>9</v>
      </c>
      <c r="D22" s="293">
        <v>20</v>
      </c>
      <c r="E22" s="294">
        <v>147000</v>
      </c>
      <c r="F22" s="294">
        <v>6835500</v>
      </c>
      <c r="G22" s="295"/>
      <c r="H22" s="296"/>
      <c r="I22" s="255"/>
      <c r="J22" s="9"/>
    </row>
    <row r="23" spans="1:11" x14ac:dyDescent="0.25">
      <c r="A23" s="291"/>
      <c r="B23" s="292"/>
      <c r="C23" s="131"/>
      <c r="D23" s="293"/>
      <c r="E23" s="294"/>
      <c r="F23" s="294"/>
      <c r="G23" s="295"/>
      <c r="H23" s="296"/>
      <c r="I23" s="255"/>
      <c r="J23" s="9"/>
    </row>
    <row r="24" spans="1:11" x14ac:dyDescent="0.25">
      <c r="A24" s="291">
        <v>7</v>
      </c>
      <c r="B24" s="292" t="s">
        <v>250</v>
      </c>
      <c r="C24" s="131" t="s">
        <v>9</v>
      </c>
      <c r="D24" s="293">
        <v>20</v>
      </c>
      <c r="E24" s="294">
        <v>147000</v>
      </c>
      <c r="F24" s="294">
        <v>3880800</v>
      </c>
      <c r="G24" s="295"/>
      <c r="H24" s="296"/>
      <c r="I24" s="255"/>
      <c r="J24" s="9"/>
    </row>
    <row r="25" spans="1:11" x14ac:dyDescent="0.25">
      <c r="A25" s="291"/>
      <c r="B25" s="292"/>
      <c r="C25" s="131"/>
      <c r="D25" s="293"/>
      <c r="E25" s="294"/>
      <c r="F25" s="294"/>
      <c r="G25" s="295"/>
      <c r="H25" s="296"/>
      <c r="I25" s="255"/>
      <c r="J25" s="9"/>
    </row>
    <row r="26" spans="1:11" x14ac:dyDescent="0.25">
      <c r="A26" s="277">
        <v>9</v>
      </c>
      <c r="B26" s="278" t="s">
        <v>252</v>
      </c>
      <c r="C26" s="279" t="s">
        <v>9</v>
      </c>
      <c r="D26" s="280">
        <v>0</v>
      </c>
      <c r="E26" s="281">
        <v>147000</v>
      </c>
      <c r="F26" s="281">
        <v>2454900</v>
      </c>
      <c r="G26" s="282"/>
      <c r="H26" s="283"/>
      <c r="I26" s="255"/>
      <c r="K26" s="14"/>
    </row>
    <row r="27" spans="1:11" x14ac:dyDescent="0.25">
      <c r="A27" s="390" t="s">
        <v>159</v>
      </c>
      <c r="B27" s="391"/>
      <c r="C27" s="391"/>
      <c r="D27" s="391"/>
      <c r="E27" s="391"/>
      <c r="F27" s="391"/>
      <c r="G27" s="392"/>
      <c r="H27" s="257">
        <f>SUM(H18:H26)</f>
        <v>0</v>
      </c>
      <c r="I27" s="258"/>
    </row>
    <row r="28" spans="1:11" x14ac:dyDescent="0.25">
      <c r="A28" s="297" t="s">
        <v>57</v>
      </c>
      <c r="B28" s="298" t="s">
        <v>119</v>
      </c>
      <c r="C28" s="313"/>
      <c r="D28" s="300"/>
      <c r="E28" s="301"/>
      <c r="F28" s="301"/>
      <c r="G28" s="311"/>
      <c r="H28" s="312"/>
      <c r="I28" s="255"/>
      <c r="J28" s="14"/>
    </row>
    <row r="29" spans="1:11" x14ac:dyDescent="0.25">
      <c r="A29" s="319">
        <v>1</v>
      </c>
      <c r="B29" s="320" t="s">
        <v>97</v>
      </c>
      <c r="C29" s="321" t="s">
        <v>9</v>
      </c>
      <c r="D29" s="322">
        <v>15</v>
      </c>
      <c r="E29" s="323">
        <v>77500</v>
      </c>
      <c r="F29" s="323">
        <v>5812500</v>
      </c>
      <c r="G29" s="295"/>
      <c r="H29" s="296"/>
      <c r="I29" s="255"/>
    </row>
    <row r="30" spans="1:11" x14ac:dyDescent="0.25">
      <c r="A30" s="319">
        <v>2</v>
      </c>
      <c r="B30" s="320" t="s">
        <v>98</v>
      </c>
      <c r="C30" s="321" t="s">
        <v>9</v>
      </c>
      <c r="D30" s="322">
        <v>15</v>
      </c>
      <c r="E30" s="323">
        <v>77500</v>
      </c>
      <c r="F30" s="323">
        <v>3642500</v>
      </c>
      <c r="G30" s="295"/>
      <c r="H30" s="296"/>
      <c r="I30" s="255"/>
    </row>
    <row r="31" spans="1:11" x14ac:dyDescent="0.25">
      <c r="A31" s="314"/>
      <c r="B31" s="315"/>
      <c r="C31" s="316"/>
      <c r="D31" s="317"/>
      <c r="E31" s="318"/>
      <c r="F31" s="318"/>
      <c r="G31" s="282"/>
      <c r="H31" s="283"/>
      <c r="I31" s="255"/>
    </row>
    <row r="32" spans="1:11" x14ac:dyDescent="0.25">
      <c r="A32" s="390" t="s">
        <v>160</v>
      </c>
      <c r="B32" s="391"/>
      <c r="C32" s="391"/>
      <c r="D32" s="391"/>
      <c r="E32" s="391"/>
      <c r="F32" s="391"/>
      <c r="G32" s="392"/>
      <c r="H32" s="257">
        <f>SUM(H29:H31)</f>
        <v>0</v>
      </c>
      <c r="I32" s="258"/>
    </row>
    <row r="33" spans="1:9" x14ac:dyDescent="0.25">
      <c r="A33" s="324" t="s">
        <v>61</v>
      </c>
      <c r="B33" s="325" t="s">
        <v>99</v>
      </c>
      <c r="C33" s="325"/>
      <c r="D33" s="326"/>
      <c r="E33" s="327"/>
      <c r="F33" s="327"/>
      <c r="G33" s="328"/>
      <c r="H33" s="329"/>
      <c r="I33" s="258"/>
    </row>
    <row r="34" spans="1:9" ht="15.75" customHeight="1" x14ac:dyDescent="0.25">
      <c r="A34" s="291"/>
      <c r="B34" s="330" t="s">
        <v>204</v>
      </c>
      <c r="C34" s="131"/>
      <c r="D34" s="293"/>
      <c r="E34" s="294"/>
      <c r="F34" s="294"/>
      <c r="G34" s="331"/>
      <c r="H34" s="332"/>
      <c r="I34" s="255"/>
    </row>
    <row r="35" spans="1:9" x14ac:dyDescent="0.25">
      <c r="A35" s="291">
        <v>1</v>
      </c>
      <c r="B35" s="333" t="s">
        <v>120</v>
      </c>
      <c r="C35" s="131" t="s">
        <v>121</v>
      </c>
      <c r="D35" s="293">
        <v>2</v>
      </c>
      <c r="E35" s="294">
        <v>675000</v>
      </c>
      <c r="F35" s="294">
        <v>10125000</v>
      </c>
      <c r="G35" s="295"/>
      <c r="H35" s="296"/>
      <c r="I35" s="255"/>
    </row>
    <row r="36" spans="1:9" x14ac:dyDescent="0.25">
      <c r="A36" s="291">
        <v>2</v>
      </c>
      <c r="B36" s="333" t="s">
        <v>122</v>
      </c>
      <c r="C36" s="131" t="s">
        <v>121</v>
      </c>
      <c r="D36" s="293">
        <v>4</v>
      </c>
      <c r="E36" s="294">
        <v>430000</v>
      </c>
      <c r="F36" s="294">
        <v>3440000</v>
      </c>
      <c r="G36" s="295"/>
      <c r="H36" s="296"/>
      <c r="I36" s="255"/>
    </row>
    <row r="37" spans="1:9" ht="15" customHeight="1" x14ac:dyDescent="0.25">
      <c r="A37" s="291">
        <v>3</v>
      </c>
      <c r="B37" s="333" t="s">
        <v>123</v>
      </c>
      <c r="C37" s="131" t="s">
        <v>121</v>
      </c>
      <c r="D37" s="293">
        <v>1</v>
      </c>
      <c r="E37" s="294"/>
      <c r="F37" s="294"/>
      <c r="G37" s="295"/>
      <c r="H37" s="296"/>
      <c r="I37" s="255"/>
    </row>
    <row r="38" spans="1:9" ht="15" customHeight="1" x14ac:dyDescent="0.25">
      <c r="A38" s="291"/>
      <c r="B38" s="333"/>
      <c r="C38" s="131"/>
      <c r="D38" s="293"/>
      <c r="E38" s="294"/>
      <c r="F38" s="294"/>
      <c r="G38" s="331"/>
      <c r="H38" s="332"/>
      <c r="I38" s="255"/>
    </row>
    <row r="39" spans="1:9" ht="15" customHeight="1" x14ac:dyDescent="0.25">
      <c r="A39" s="291"/>
      <c r="B39" s="330" t="s">
        <v>206</v>
      </c>
      <c r="C39" s="131"/>
      <c r="D39" s="293"/>
      <c r="E39" s="294"/>
      <c r="F39" s="294"/>
      <c r="G39" s="331"/>
      <c r="H39" s="332"/>
      <c r="I39" s="255"/>
    </row>
    <row r="40" spans="1:9" ht="15" customHeight="1" x14ac:dyDescent="0.25">
      <c r="A40" s="291">
        <v>1</v>
      </c>
      <c r="B40" s="333" t="s">
        <v>120</v>
      </c>
      <c r="C40" s="131" t="s">
        <v>121</v>
      </c>
      <c r="D40" s="293">
        <v>1</v>
      </c>
      <c r="E40" s="294">
        <v>675000</v>
      </c>
      <c r="F40" s="294">
        <v>10125000</v>
      </c>
      <c r="G40" s="295"/>
      <c r="H40" s="296"/>
      <c r="I40" s="255"/>
    </row>
    <row r="41" spans="1:9" x14ac:dyDescent="0.25">
      <c r="A41" s="291">
        <v>2</v>
      </c>
      <c r="B41" s="333" t="s">
        <v>122</v>
      </c>
      <c r="C41" s="131" t="s">
        <v>121</v>
      </c>
      <c r="D41" s="293">
        <v>1</v>
      </c>
      <c r="E41" s="294">
        <v>430000</v>
      </c>
      <c r="F41" s="294">
        <v>3440000</v>
      </c>
      <c r="G41" s="295"/>
      <c r="H41" s="296"/>
      <c r="I41" s="258"/>
    </row>
    <row r="42" spans="1:9" x14ac:dyDescent="0.25">
      <c r="A42" s="291">
        <v>3</v>
      </c>
      <c r="B42" s="333" t="s">
        <v>123</v>
      </c>
      <c r="C42" s="131" t="s">
        <v>121</v>
      </c>
      <c r="D42" s="293">
        <v>1</v>
      </c>
      <c r="E42" s="294"/>
      <c r="F42" s="294"/>
      <c r="G42" s="295"/>
      <c r="H42" s="296"/>
      <c r="I42" s="258"/>
    </row>
    <row r="43" spans="1:9" x14ac:dyDescent="0.25">
      <c r="A43" s="291"/>
      <c r="B43" s="333"/>
      <c r="C43" s="131"/>
      <c r="D43" s="293"/>
      <c r="E43" s="294"/>
      <c r="F43" s="294"/>
      <c r="G43" s="331"/>
      <c r="H43" s="332"/>
    </row>
    <row r="44" spans="1:9" x14ac:dyDescent="0.25">
      <c r="A44" s="334"/>
      <c r="B44" s="335" t="s">
        <v>124</v>
      </c>
      <c r="C44" s="336"/>
      <c r="D44" s="337"/>
      <c r="E44" s="338"/>
      <c r="F44" s="339"/>
      <c r="G44" s="340"/>
      <c r="H44" s="332"/>
    </row>
    <row r="45" spans="1:9" x14ac:dyDescent="0.25">
      <c r="A45" s="277">
        <v>1</v>
      </c>
      <c r="B45" s="278" t="s">
        <v>100</v>
      </c>
      <c r="C45" s="279" t="s">
        <v>121</v>
      </c>
      <c r="D45" s="280">
        <v>0</v>
      </c>
      <c r="E45" s="281">
        <v>3500000</v>
      </c>
      <c r="F45" s="281">
        <v>21000000</v>
      </c>
      <c r="G45" s="282"/>
      <c r="H45" s="283"/>
    </row>
    <row r="46" spans="1:9" ht="16.5" thickBot="1" x14ac:dyDescent="0.3">
      <c r="A46" s="393" t="s">
        <v>161</v>
      </c>
      <c r="B46" s="394"/>
      <c r="C46" s="394"/>
      <c r="D46" s="394"/>
      <c r="E46" s="394"/>
      <c r="F46" s="394"/>
      <c r="G46" s="395"/>
      <c r="H46" s="259">
        <f>SUM(H35:H45)</f>
        <v>0</v>
      </c>
    </row>
    <row r="47" spans="1:9" ht="16.5" thickTop="1" x14ac:dyDescent="0.25">
      <c r="G47" s="260" t="s">
        <v>91</v>
      </c>
      <c r="H47" s="261">
        <f>H13+H16+H27+H32+H46</f>
        <v>0</v>
      </c>
    </row>
    <row r="48" spans="1:9" ht="16.5" thickBot="1" x14ac:dyDescent="0.3">
      <c r="G48" s="262" t="s">
        <v>92</v>
      </c>
      <c r="H48" s="263">
        <f>+INT(H47/1000)*1000</f>
        <v>0</v>
      </c>
    </row>
    <row r="49" ht="16.5" thickTop="1" x14ac:dyDescent="0.25"/>
  </sheetData>
  <mergeCells count="15">
    <mergeCell ref="F4:F5"/>
    <mergeCell ref="G4:G5"/>
    <mergeCell ref="H4:H5"/>
    <mergeCell ref="A4:A5"/>
    <mergeCell ref="B4:B5"/>
    <mergeCell ref="C4:C5"/>
    <mergeCell ref="D4:D5"/>
    <mergeCell ref="E4:E5"/>
    <mergeCell ref="A13:G13"/>
    <mergeCell ref="A16:G16"/>
    <mergeCell ref="A27:G27"/>
    <mergeCell ref="A32:G32"/>
    <mergeCell ref="A46:G46"/>
    <mergeCell ref="A1:H1"/>
    <mergeCell ref="A2:H2"/>
  </mergeCells>
  <pageMargins left="0.7" right="0.7" top="0.75" bottom="0.75" header="0.3" footer="0.3"/>
  <pageSetup scale="6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</vt:lpstr>
      <vt:lpstr>BoQ Jonggol</vt:lpstr>
      <vt:lpstr>Mechanical (2)</vt:lpstr>
      <vt:lpstr>ELECTRICAL</vt:lpstr>
      <vt:lpstr>'BoQ Jonggol'!Print_Area</vt:lpstr>
      <vt:lpstr>ELECTRICAL!Print_Area</vt:lpstr>
      <vt:lpstr>Rekap!Print_Area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PMSS-i5-KIT</dc:creator>
  <cp:lastModifiedBy>Dudih</cp:lastModifiedBy>
  <cp:lastPrinted>2020-01-02T05:16:30Z</cp:lastPrinted>
  <dcterms:created xsi:type="dcterms:W3CDTF">2016-12-27T03:55:16Z</dcterms:created>
  <dcterms:modified xsi:type="dcterms:W3CDTF">2020-01-31T06:21:31Z</dcterms:modified>
</cp:coreProperties>
</file>