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Taman\Boulevard\Lereng Boulevard\"/>
    </mc:Choice>
  </mc:AlternateContent>
  <bookViews>
    <workbookView xWindow="0" yWindow="0" windowWidth="10215" windowHeight="9060"/>
  </bookViews>
  <sheets>
    <sheet name="BoQ (Embun)" sheetId="4" r:id="rId1"/>
    <sheet name="Detai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D11" i="4"/>
  <c r="D14" i="4" s="1"/>
  <c r="G14" i="4" l="1"/>
  <c r="G11" i="4"/>
  <c r="G23" i="4" s="1"/>
  <c r="G24" i="4" s="1"/>
  <c r="G27" i="4" l="1"/>
  <c r="G25" i="4"/>
  <c r="G26" i="4" s="1"/>
  <c r="D67" i="2" l="1"/>
  <c r="D69" i="2" s="1"/>
  <c r="D64" i="2"/>
  <c r="D66" i="2" s="1"/>
  <c r="F66" i="2" s="1"/>
  <c r="F63" i="2"/>
  <c r="D63" i="2"/>
  <c r="D60" i="2"/>
  <c r="F60" i="2" s="1"/>
  <c r="F57" i="2"/>
  <c r="D57" i="2"/>
  <c r="F54" i="2"/>
  <c r="F69" i="2" s="1"/>
  <c r="D42" i="2"/>
  <c r="D71" i="2" s="1"/>
  <c r="D39" i="2"/>
  <c r="D40" i="2" s="1"/>
  <c r="F36" i="2"/>
  <c r="D36" i="2"/>
  <c r="E34" i="2"/>
  <c r="F34" i="2" s="1"/>
  <c r="F32" i="2"/>
  <c r="E32" i="2"/>
  <c r="D32" i="2"/>
  <c r="D29" i="2"/>
  <c r="F29" i="2" s="1"/>
  <c r="E25" i="2"/>
  <c r="E27" i="2" s="1"/>
  <c r="F27" i="2" s="1"/>
  <c r="F46" i="2" s="1"/>
  <c r="D25" i="2"/>
  <c r="D22" i="2"/>
  <c r="F22" i="2" s="1"/>
  <c r="F19" i="2"/>
  <c r="D19" i="2"/>
  <c r="D16" i="2"/>
  <c r="F16" i="2" s="1"/>
  <c r="F13" i="2"/>
  <c r="D13" i="2"/>
  <c r="E11" i="2"/>
  <c r="E42" i="2" s="1"/>
  <c r="F9" i="2"/>
  <c r="E9" i="2"/>
  <c r="D9" i="2"/>
  <c r="F6" i="2"/>
  <c r="F11" i="2" l="1"/>
  <c r="F25" i="2"/>
  <c r="F39" i="2"/>
  <c r="F45" i="2" s="1"/>
  <c r="F44" i="2" l="1"/>
  <c r="F42" i="2"/>
</calcChain>
</file>

<file path=xl/sharedStrings.xml><?xml version="1.0" encoding="utf-8"?>
<sst xmlns="http://schemas.openxmlformats.org/spreadsheetml/2006/main" count="110" uniqueCount="43">
  <si>
    <t>PT. CIPUTRA NUGRAHA INTERNASIONAL</t>
  </si>
  <si>
    <t>PERUMAHAN CITRAGRAND CIBUBUR CBD</t>
  </si>
  <si>
    <t>NO</t>
  </si>
  <si>
    <t>URAIAN</t>
  </si>
  <si>
    <t>SPESIFIKASI</t>
  </si>
  <si>
    <t>VOLUME</t>
  </si>
  <si>
    <t>SATUAN</t>
  </si>
  <si>
    <t>HARSAT</t>
  </si>
  <si>
    <t>TOTAL</t>
  </si>
  <si>
    <t>A</t>
  </si>
  <si>
    <t>Pekerjaan Persiapan</t>
  </si>
  <si>
    <t>Pengolahan Tanah</t>
  </si>
  <si>
    <t>m2</t>
  </si>
  <si>
    <t>B</t>
  </si>
  <si>
    <t>Pekerjaan Penanaman</t>
  </si>
  <si>
    <t>Perawatan</t>
  </si>
  <si>
    <t>bln</t>
  </si>
  <si>
    <t>penyiraman setiap hari</t>
  </si>
  <si>
    <t>Pendangiran cabut gulma/bln/1x</t>
  </si>
  <si>
    <t>pangkas bentuk tanaman/bln/1x</t>
  </si>
  <si>
    <t>pemupukan npk mutiara 50kg/bln/1x</t>
  </si>
  <si>
    <t>penyulaman</t>
  </si>
  <si>
    <t>PEMBULATAN</t>
  </si>
  <si>
    <t>PPN 10%</t>
  </si>
  <si>
    <t>GRAND TOTAL</t>
  </si>
  <si>
    <t>Harga /m2</t>
  </si>
  <si>
    <t>Mendu</t>
  </si>
  <si>
    <t>STA</t>
  </si>
  <si>
    <t xml:space="preserve">Panjang Lereng </t>
  </si>
  <si>
    <t>Panjang Section</t>
  </si>
  <si>
    <t>Luas</t>
  </si>
  <si>
    <t>Produk</t>
  </si>
  <si>
    <t>(m)</t>
  </si>
  <si>
    <t>(m2)</t>
  </si>
  <si>
    <t>Macmat EM</t>
  </si>
  <si>
    <t>Rumput Vetiver</t>
  </si>
  <si>
    <t>Macmat HS + Nailing</t>
  </si>
  <si>
    <t>M2</t>
  </si>
  <si>
    <t>FR01</t>
  </si>
  <si>
    <t>Kerapatan 80%</t>
  </si>
  <si>
    <t>Rumput Peking</t>
  </si>
  <si>
    <t xml:space="preserve">REKAP RAB PENANAMAN RUMPUT EMBUN LERENG BOULEVARD </t>
  </si>
  <si>
    <t>Rumput Embun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</si>
</sst>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-* #,##0.00_-;\-* #,##0.00_-;_-* &quot;-&quot;_-;_-@_-"/>
    <numFmt numFmtId="166" formatCode="_(* #,##0.0_);_(* \(#,##0.0\);_(* &quot;-&quot;_);_(@_)"/>
    <numFmt numFmtId="167" formatCode="_(* #,##0_);_(* \(#,##0\);_(* &quot;-&quot;??_);_(@_)"/>
    <numFmt numFmtId="168" formatCode="_-* #,##0.0_-;\-* #,##0.0_-;_-* &quot;-&quot;??_-;_-@_-"/>
    <numFmt numFmtId="169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/>
    <xf numFmtId="164" fontId="4" fillId="0" borderId="0" xfId="2" applyNumberFormat="1" applyFont="1" applyAlignment="1">
      <alignment horizontal="center"/>
    </xf>
    <xf numFmtId="165" fontId="4" fillId="0" borderId="0" xfId="2" applyNumberFormat="1" applyFont="1"/>
    <xf numFmtId="41" fontId="4" fillId="0" borderId="0" xfId="2" applyFont="1"/>
    <xf numFmtId="166" fontId="4" fillId="0" borderId="0" xfId="2" applyNumberFormat="1" applyFont="1"/>
    <xf numFmtId="41" fontId="0" fillId="0" borderId="0" xfId="2" applyFont="1"/>
    <xf numFmtId="0" fontId="2" fillId="0" borderId="0" xfId="0" applyFont="1" applyAlignment="1">
      <alignment horizontal="center"/>
    </xf>
    <xf numFmtId="167" fontId="3" fillId="0" borderId="9" xfId="1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/>
    <xf numFmtId="0" fontId="0" fillId="0" borderId="11" xfId="0" applyBorder="1"/>
    <xf numFmtId="165" fontId="0" fillId="0" borderId="11" xfId="2" applyNumberFormat="1" applyFont="1" applyBorder="1"/>
    <xf numFmtId="0" fontId="0" fillId="0" borderId="12" xfId="0" applyBorder="1"/>
    <xf numFmtId="41" fontId="0" fillId="0" borderId="11" xfId="2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41" fontId="0" fillId="0" borderId="11" xfId="2" applyFont="1" applyBorder="1" applyAlignment="1">
      <alignment horizontal="center"/>
    </xf>
    <xf numFmtId="41" fontId="0" fillId="0" borderId="11" xfId="0" applyNumberFormat="1" applyBorder="1"/>
    <xf numFmtId="41" fontId="0" fillId="0" borderId="11" xfId="2" applyNumberFormat="1" applyFont="1" applyBorder="1"/>
    <xf numFmtId="0" fontId="0" fillId="0" borderId="11" xfId="0" applyFill="1" applyBorder="1"/>
    <xf numFmtId="41" fontId="0" fillId="0" borderId="11" xfId="2" applyNumberFormat="1" applyFont="1" applyFill="1" applyBorder="1" applyAlignment="1">
      <alignment horizontal="center"/>
    </xf>
    <xf numFmtId="41" fontId="0" fillId="0" borderId="11" xfId="2" applyFont="1" applyFill="1" applyBorder="1" applyAlignment="1">
      <alignment horizontal="center"/>
    </xf>
    <xf numFmtId="165" fontId="0" fillId="0" borderId="11" xfId="2" applyNumberFormat="1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165" fontId="0" fillId="0" borderId="11" xfId="2" applyNumberFormat="1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/>
    <xf numFmtId="165" fontId="0" fillId="0" borderId="14" xfId="2" applyNumberFormat="1" applyFont="1" applyBorder="1"/>
    <xf numFmtId="0" fontId="0" fillId="0" borderId="15" xfId="0" applyBorder="1" applyAlignment="1">
      <alignment horizontal="center"/>
    </xf>
    <xf numFmtId="0" fontId="0" fillId="0" borderId="16" xfId="0" applyBorder="1"/>
    <xf numFmtId="165" fontId="0" fillId="0" borderId="16" xfId="2" applyNumberFormat="1" applyFont="1" applyBorder="1"/>
    <xf numFmtId="0" fontId="0" fillId="0" borderId="17" xfId="0" applyBorder="1" applyAlignment="1">
      <alignment horizontal="center"/>
    </xf>
    <xf numFmtId="41" fontId="4" fillId="0" borderId="18" xfId="2" applyFont="1" applyBorder="1" applyAlignment="1">
      <alignment horizontal="right"/>
    </xf>
    <xf numFmtId="0" fontId="0" fillId="0" borderId="18" xfId="0" applyBorder="1"/>
    <xf numFmtId="165" fontId="4" fillId="0" borderId="18" xfId="2" applyNumberFormat="1" applyFont="1" applyBorder="1"/>
    <xf numFmtId="41" fontId="4" fillId="0" borderId="18" xfId="2" applyFont="1" applyBorder="1"/>
    <xf numFmtId="41" fontId="4" fillId="0" borderId="19" xfId="2" applyFont="1" applyFill="1" applyBorder="1"/>
    <xf numFmtId="41" fontId="4" fillId="0" borderId="11" xfId="2" applyFont="1" applyBorder="1" applyAlignment="1">
      <alignment horizontal="right"/>
    </xf>
    <xf numFmtId="165" fontId="4" fillId="0" borderId="11" xfId="2" applyNumberFormat="1" applyFont="1" applyBorder="1"/>
    <xf numFmtId="41" fontId="4" fillId="0" borderId="11" xfId="2" applyFont="1" applyBorder="1"/>
    <xf numFmtId="41" fontId="4" fillId="0" borderId="20" xfId="2" applyFont="1" applyFill="1" applyBorder="1"/>
    <xf numFmtId="41" fontId="4" fillId="0" borderId="16" xfId="2" applyFont="1" applyBorder="1" applyAlignment="1">
      <alignment horizontal="right"/>
    </xf>
    <xf numFmtId="165" fontId="4" fillId="0" borderId="16" xfId="2" applyNumberFormat="1" applyFont="1" applyBorder="1"/>
    <xf numFmtId="41" fontId="4" fillId="0" borderId="16" xfId="2" applyFont="1" applyBorder="1"/>
    <xf numFmtId="41" fontId="4" fillId="0" borderId="21" xfId="2" applyFont="1" applyFill="1" applyBorder="1"/>
    <xf numFmtId="0" fontId="0" fillId="0" borderId="0" xfId="0" applyAlignment="1">
      <alignment horizontal="center"/>
    </xf>
    <xf numFmtId="165" fontId="0" fillId="0" borderId="0" xfId="2" applyNumberFormat="1" applyFont="1"/>
    <xf numFmtId="0" fontId="5" fillId="0" borderId="0" xfId="0" applyFont="1" applyAlignment="1">
      <alignment horizontal="center" vertic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169" fontId="0" fillId="0" borderId="0" xfId="1" applyNumberFormat="1" applyFont="1"/>
    <xf numFmtId="168" fontId="0" fillId="2" borderId="0" xfId="1" applyNumberFormat="1" applyFont="1" applyFill="1"/>
    <xf numFmtId="0" fontId="0" fillId="2" borderId="0" xfId="0" applyFill="1" applyAlignment="1">
      <alignment horizontal="center"/>
    </xf>
    <xf numFmtId="41" fontId="0" fillId="0" borderId="19" xfId="2" applyFont="1" applyBorder="1"/>
    <xf numFmtId="41" fontId="0" fillId="0" borderId="20" xfId="2" applyFont="1" applyBorder="1" applyAlignment="1">
      <alignment horizontal="center"/>
    </xf>
    <xf numFmtId="0" fontId="0" fillId="0" borderId="20" xfId="0" applyBorder="1"/>
    <xf numFmtId="41" fontId="0" fillId="0" borderId="20" xfId="2" applyFont="1" applyFill="1" applyBorder="1"/>
    <xf numFmtId="41" fontId="0" fillId="0" borderId="20" xfId="2" applyFont="1" applyBorder="1"/>
    <xf numFmtId="41" fontId="0" fillId="0" borderId="23" xfId="2" applyFont="1" applyBorder="1"/>
    <xf numFmtId="41" fontId="0" fillId="0" borderId="21" xfId="2" applyFont="1" applyBorder="1"/>
    <xf numFmtId="41" fontId="3" fillId="0" borderId="22" xfId="2" applyFont="1" applyFill="1" applyBorder="1" applyAlignment="1">
      <alignment horizontal="center"/>
    </xf>
    <xf numFmtId="167" fontId="4" fillId="0" borderId="7" xfId="1" applyNumberFormat="1" applyFont="1" applyFill="1" applyBorder="1" applyAlignment="1">
      <alignment horizontal="center" vertical="center" wrapText="1"/>
    </xf>
    <xf numFmtId="167" fontId="1" fillId="0" borderId="2" xfId="1" applyNumberFormat="1" applyFont="1" applyFill="1" applyBorder="1" applyAlignment="1">
      <alignment horizontal="center" vertical="center" wrapText="1"/>
    </xf>
    <xf numFmtId="167" fontId="4" fillId="0" borderId="3" xfId="1" applyNumberFormat="1" applyFont="1" applyFill="1" applyBorder="1" applyAlignment="1">
      <alignment horizontal="center" vertical="center" wrapText="1"/>
    </xf>
    <xf numFmtId="167" fontId="4" fillId="0" borderId="0" xfId="1" applyNumberFormat="1" applyFont="1" applyFill="1" applyBorder="1" applyAlignment="1">
      <alignment horizontal="center" vertical="center" wrapText="1"/>
    </xf>
    <xf numFmtId="167" fontId="4" fillId="0" borderId="5" xfId="1" applyNumberFormat="1" applyFont="1" applyFill="1" applyBorder="1" applyAlignment="1">
      <alignment horizontal="center" vertical="center" wrapText="1"/>
    </xf>
    <xf numFmtId="167" fontId="4" fillId="0" borderId="6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/>
    </xf>
    <xf numFmtId="165" fontId="3" fillId="0" borderId="4" xfId="2" applyNumberFormat="1" applyFont="1" applyBorder="1" applyAlignment="1">
      <alignment horizontal="center" vertical="center"/>
    </xf>
    <xf numFmtId="165" fontId="3" fillId="0" borderId="8" xfId="2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view="pageBreakPreview" zoomScaleNormal="100" zoomScaleSheetLayoutView="100" workbookViewId="0">
      <selection activeCell="F6" sqref="F6:G8"/>
    </sheetView>
  </sheetViews>
  <sheetFormatPr defaultRowHeight="15" x14ac:dyDescent="0.25"/>
  <cols>
    <col min="1" max="1" width="3.7109375" style="48" customWidth="1"/>
    <col min="2" max="2" width="36.85546875" customWidth="1"/>
    <col min="3" max="3" width="14.42578125" customWidth="1"/>
    <col min="4" max="4" width="9.5703125" style="49" bestFit="1" customWidth="1"/>
    <col min="5" max="5" width="8.42578125" bestFit="1" customWidth="1"/>
    <col min="6" max="6" width="10.7109375" customWidth="1"/>
    <col min="7" max="7" width="12.7109375" style="7" customWidth="1"/>
  </cols>
  <sheetData>
    <row r="2" spans="1:7" x14ac:dyDescent="0.25">
      <c r="A2" s="1" t="s">
        <v>41</v>
      </c>
      <c r="B2" s="2"/>
      <c r="C2" s="3"/>
      <c r="D2" s="4"/>
      <c r="E2" s="5"/>
      <c r="F2" s="6"/>
      <c r="G2" s="5"/>
    </row>
    <row r="3" spans="1:7" x14ac:dyDescent="0.25">
      <c r="A3" s="1" t="s">
        <v>0</v>
      </c>
      <c r="C3" s="3"/>
      <c r="D3" s="4"/>
      <c r="E3" s="5"/>
      <c r="F3" s="6"/>
      <c r="G3" s="5"/>
    </row>
    <row r="4" spans="1:7" x14ac:dyDescent="0.25">
      <c r="A4" s="1" t="s">
        <v>1</v>
      </c>
      <c r="C4" s="3"/>
      <c r="D4" s="4"/>
      <c r="E4" s="5"/>
      <c r="F4" s="6"/>
      <c r="G4" s="5"/>
    </row>
    <row r="5" spans="1:7" ht="15.75" thickBot="1" x14ac:dyDescent="0.3">
      <c r="A5" s="8"/>
      <c r="C5" s="3"/>
      <c r="D5" s="4"/>
      <c r="E5" s="5"/>
      <c r="F5" s="6"/>
      <c r="G5" s="5"/>
    </row>
    <row r="6" spans="1:7" ht="27" customHeight="1" x14ac:dyDescent="0.25">
      <c r="A6" s="73" t="s">
        <v>2</v>
      </c>
      <c r="B6" s="76" t="s">
        <v>3</v>
      </c>
      <c r="C6" s="73" t="s">
        <v>4</v>
      </c>
      <c r="D6" s="79" t="s">
        <v>5</v>
      </c>
      <c r="E6" s="82" t="s">
        <v>6</v>
      </c>
      <c r="F6" s="68"/>
      <c r="G6" s="69"/>
    </row>
    <row r="7" spans="1:7" ht="46.5" customHeight="1" x14ac:dyDescent="0.25">
      <c r="A7" s="74"/>
      <c r="B7" s="77"/>
      <c r="C7" s="74"/>
      <c r="D7" s="80"/>
      <c r="E7" s="83"/>
      <c r="F7" s="70"/>
      <c r="G7" s="71"/>
    </row>
    <row r="8" spans="1:7" ht="15.75" customHeight="1" thickBot="1" x14ac:dyDescent="0.3">
      <c r="A8" s="74"/>
      <c r="B8" s="77"/>
      <c r="C8" s="74"/>
      <c r="D8" s="80"/>
      <c r="E8" s="83"/>
      <c r="F8" s="72"/>
      <c r="G8" s="67"/>
    </row>
    <row r="9" spans="1:7" ht="15.75" thickBot="1" x14ac:dyDescent="0.3">
      <c r="A9" s="75"/>
      <c r="B9" s="78"/>
      <c r="C9" s="75"/>
      <c r="D9" s="81"/>
      <c r="E9" s="84"/>
      <c r="F9" s="9" t="s">
        <v>7</v>
      </c>
      <c r="G9" s="66" t="s">
        <v>8</v>
      </c>
    </row>
    <row r="10" spans="1:7" x14ac:dyDescent="0.25">
      <c r="A10" s="10" t="s">
        <v>9</v>
      </c>
      <c r="B10" s="11" t="s">
        <v>10</v>
      </c>
      <c r="C10" s="12"/>
      <c r="D10" s="13"/>
      <c r="E10" s="14"/>
      <c r="F10" s="12"/>
      <c r="G10" s="59"/>
    </row>
    <row r="11" spans="1:7" x14ac:dyDescent="0.25">
      <c r="A11" s="10">
        <v>1</v>
      </c>
      <c r="B11" s="12" t="s">
        <v>11</v>
      </c>
      <c r="C11" s="12"/>
      <c r="D11" s="15">
        <f>Detail!F44</f>
        <v>2703.6005500000001</v>
      </c>
      <c r="E11" s="16" t="s">
        <v>12</v>
      </c>
      <c r="F11" s="17"/>
      <c r="G11" s="60">
        <f>D11*F11</f>
        <v>0</v>
      </c>
    </row>
    <row r="12" spans="1:7" x14ac:dyDescent="0.25">
      <c r="A12" s="10"/>
      <c r="B12" s="12"/>
      <c r="C12" s="12"/>
      <c r="D12" s="18"/>
      <c r="E12" s="12"/>
      <c r="F12" s="12"/>
      <c r="G12" s="61"/>
    </row>
    <row r="13" spans="1:7" x14ac:dyDescent="0.25">
      <c r="A13" s="10" t="s">
        <v>13</v>
      </c>
      <c r="B13" s="11" t="s">
        <v>14</v>
      </c>
      <c r="C13" s="12"/>
      <c r="D13" s="19"/>
      <c r="E13" s="14"/>
      <c r="F13" s="12"/>
      <c r="G13" s="61"/>
    </row>
    <row r="14" spans="1:7" x14ac:dyDescent="0.25">
      <c r="A14" s="10">
        <v>2</v>
      </c>
      <c r="B14" s="20" t="s">
        <v>42</v>
      </c>
      <c r="C14" s="12" t="s">
        <v>39</v>
      </c>
      <c r="D14" s="21">
        <f>D11</f>
        <v>2703.6005500000001</v>
      </c>
      <c r="E14" s="16" t="s">
        <v>12</v>
      </c>
      <c r="F14" s="22"/>
      <c r="G14" s="60">
        <f>D14*F14</f>
        <v>0</v>
      </c>
    </row>
    <row r="15" spans="1:7" s="25" customFormat="1" x14ac:dyDescent="0.25">
      <c r="A15" s="10"/>
      <c r="B15" s="20"/>
      <c r="C15" s="20"/>
      <c r="D15" s="23"/>
      <c r="E15" s="24"/>
      <c r="F15" s="22"/>
      <c r="G15" s="60"/>
    </row>
    <row r="16" spans="1:7" s="25" customFormat="1" x14ac:dyDescent="0.25">
      <c r="A16" s="10">
        <v>3</v>
      </c>
      <c r="B16" s="20" t="s">
        <v>15</v>
      </c>
      <c r="C16" s="20"/>
      <c r="D16" s="23">
        <v>6</v>
      </c>
      <c r="E16" s="24" t="s">
        <v>16</v>
      </c>
      <c r="F16" s="22"/>
      <c r="G16" s="60">
        <f>D16*F16</f>
        <v>0</v>
      </c>
    </row>
    <row r="17" spans="1:7" s="25" customFormat="1" x14ac:dyDescent="0.25">
      <c r="A17" s="26"/>
      <c r="B17" s="20" t="s">
        <v>17</v>
      </c>
      <c r="C17" s="20"/>
      <c r="D17" s="27"/>
      <c r="E17" s="20"/>
      <c r="F17" s="20"/>
      <c r="G17" s="62"/>
    </row>
    <row r="18" spans="1:7" x14ac:dyDescent="0.25">
      <c r="A18" s="10"/>
      <c r="B18" s="12" t="s">
        <v>18</v>
      </c>
      <c r="C18" s="12"/>
      <c r="D18" s="13"/>
      <c r="E18" s="12"/>
      <c r="F18" s="12"/>
      <c r="G18" s="63"/>
    </row>
    <row r="19" spans="1:7" x14ac:dyDescent="0.25">
      <c r="A19" s="10"/>
      <c r="B19" s="12" t="s">
        <v>19</v>
      </c>
      <c r="C19" s="12"/>
      <c r="D19" s="13"/>
      <c r="E19" s="12"/>
      <c r="F19" s="12"/>
      <c r="G19" s="63"/>
    </row>
    <row r="20" spans="1:7" x14ac:dyDescent="0.25">
      <c r="A20" s="10"/>
      <c r="B20" s="12" t="s">
        <v>20</v>
      </c>
      <c r="C20" s="12"/>
      <c r="D20" s="13"/>
      <c r="E20" s="12"/>
      <c r="F20" s="12"/>
      <c r="G20" s="63"/>
    </row>
    <row r="21" spans="1:7" x14ac:dyDescent="0.25">
      <c r="A21" s="28"/>
      <c r="B21" s="29" t="s">
        <v>21</v>
      </c>
      <c r="C21" s="29"/>
      <c r="D21" s="30"/>
      <c r="E21" s="29"/>
      <c r="F21" s="29"/>
      <c r="G21" s="64"/>
    </row>
    <row r="22" spans="1:7" ht="15.75" thickBot="1" x14ac:dyDescent="0.3">
      <c r="A22" s="31"/>
      <c r="B22" s="32"/>
      <c r="C22" s="32"/>
      <c r="D22" s="33"/>
      <c r="E22" s="32"/>
      <c r="F22" s="32"/>
      <c r="G22" s="65"/>
    </row>
    <row r="23" spans="1:7" x14ac:dyDescent="0.25">
      <c r="A23" s="34"/>
      <c r="B23" s="35" t="s">
        <v>8</v>
      </c>
      <c r="C23" s="36"/>
      <c r="D23" s="37"/>
      <c r="E23" s="36"/>
      <c r="F23" s="38"/>
      <c r="G23" s="39">
        <f>SUM(G11:G22)</f>
        <v>0</v>
      </c>
    </row>
    <row r="24" spans="1:7" x14ac:dyDescent="0.25">
      <c r="A24" s="10"/>
      <c r="B24" s="40" t="s">
        <v>22</v>
      </c>
      <c r="C24" s="12"/>
      <c r="D24" s="41"/>
      <c r="E24" s="12"/>
      <c r="F24" s="42"/>
      <c r="G24" s="43">
        <f>ROUNDDOWN(G23,-5)</f>
        <v>0</v>
      </c>
    </row>
    <row r="25" spans="1:7" x14ac:dyDescent="0.25">
      <c r="A25" s="10"/>
      <c r="B25" s="40" t="s">
        <v>23</v>
      </c>
      <c r="C25" s="12"/>
      <c r="D25" s="41"/>
      <c r="E25" s="12"/>
      <c r="F25" s="42"/>
      <c r="G25" s="43">
        <f>+G24*0.1</f>
        <v>0</v>
      </c>
    </row>
    <row r="26" spans="1:7" ht="15.75" thickBot="1" x14ac:dyDescent="0.3">
      <c r="A26" s="31"/>
      <c r="B26" s="44" t="s">
        <v>24</v>
      </c>
      <c r="C26" s="32"/>
      <c r="D26" s="45"/>
      <c r="E26" s="32"/>
      <c r="F26" s="46"/>
      <c r="G26" s="47">
        <f>+G24+G25</f>
        <v>0</v>
      </c>
    </row>
    <row r="27" spans="1:7" ht="15.75" thickBot="1" x14ac:dyDescent="0.3">
      <c r="A27" s="31"/>
      <c r="B27" s="44" t="s">
        <v>25</v>
      </c>
      <c r="C27" s="32"/>
      <c r="D27" s="45"/>
      <c r="E27" s="32"/>
      <c r="F27" s="46"/>
      <c r="G27" s="47">
        <f>G24/$D$11</f>
        <v>0</v>
      </c>
    </row>
  </sheetData>
  <mergeCells count="6">
    <mergeCell ref="F6:G8"/>
    <mergeCell ref="A6:A9"/>
    <mergeCell ref="B6:B9"/>
    <mergeCell ref="C6:C9"/>
    <mergeCell ref="D6:D9"/>
    <mergeCell ref="E6:E9"/>
  </mergeCells>
  <pageMargins left="0.7" right="0.7" top="0.75" bottom="0.75" header="0.3" footer="0.3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1"/>
  <sheetViews>
    <sheetView topLeftCell="A28" workbookViewId="0">
      <selection activeCell="M45" sqref="M45"/>
    </sheetView>
  </sheetViews>
  <sheetFormatPr defaultRowHeight="15" x14ac:dyDescent="0.25"/>
  <cols>
    <col min="1" max="1" width="9.140625" style="53"/>
    <col min="2" max="3" width="9.140625" style="48"/>
    <col min="4" max="4" width="16.42578125" style="51" bestFit="1" customWidth="1"/>
    <col min="5" max="5" width="20.5703125" style="51" bestFit="1" customWidth="1"/>
    <col min="6" max="6" width="9.5703125" style="51" bestFit="1" customWidth="1"/>
    <col min="7" max="7" width="19.140625" style="48" bestFit="1" customWidth="1"/>
  </cols>
  <sheetData>
    <row r="2" spans="1:7" x14ac:dyDescent="0.25">
      <c r="A2" s="50" t="s">
        <v>26</v>
      </c>
    </row>
    <row r="3" spans="1:7" x14ac:dyDescent="0.25">
      <c r="A3" s="85" t="s">
        <v>2</v>
      </c>
      <c r="B3" s="85" t="s">
        <v>27</v>
      </c>
      <c r="C3" s="85"/>
      <c r="D3" s="52" t="s">
        <v>28</v>
      </c>
      <c r="E3" s="52" t="s">
        <v>29</v>
      </c>
      <c r="F3" s="52" t="s">
        <v>30</v>
      </c>
      <c r="G3" s="85" t="s">
        <v>31</v>
      </c>
    </row>
    <row r="4" spans="1:7" x14ac:dyDescent="0.25">
      <c r="A4" s="85"/>
      <c r="B4" s="85"/>
      <c r="C4" s="85"/>
      <c r="D4" s="52" t="s">
        <v>32</v>
      </c>
      <c r="E4" s="52" t="s">
        <v>32</v>
      </c>
      <c r="F4" s="52" t="s">
        <v>33</v>
      </c>
      <c r="G4" s="85"/>
    </row>
    <row r="6" spans="1:7" x14ac:dyDescent="0.25">
      <c r="A6" s="86">
        <v>1</v>
      </c>
      <c r="B6" s="48" t="s">
        <v>27</v>
      </c>
      <c r="C6" s="48">
        <v>1</v>
      </c>
      <c r="D6" s="51">
        <v>8.5</v>
      </c>
      <c r="E6" s="87">
        <v>13.47</v>
      </c>
      <c r="F6" s="87">
        <f>AVERAGE(D6:D7)*E6</f>
        <v>137.39400000000001</v>
      </c>
      <c r="G6" s="86" t="s">
        <v>34</v>
      </c>
    </row>
    <row r="7" spans="1:7" x14ac:dyDescent="0.25">
      <c r="A7" s="86"/>
      <c r="B7" s="48" t="s">
        <v>27</v>
      </c>
      <c r="C7" s="48">
        <v>2</v>
      </c>
      <c r="D7" s="51">
        <v>11.9</v>
      </c>
      <c r="E7" s="87"/>
      <c r="F7" s="87"/>
      <c r="G7" s="86"/>
    </row>
    <row r="9" spans="1:7" x14ac:dyDescent="0.25">
      <c r="A9" s="53">
        <v>2</v>
      </c>
      <c r="B9" s="48" t="s">
        <v>27</v>
      </c>
      <c r="C9" s="48">
        <v>2</v>
      </c>
      <c r="D9" s="51">
        <f>D7</f>
        <v>11.9</v>
      </c>
      <c r="E9" s="54">
        <f>24.99/2</f>
        <v>12.494999999999999</v>
      </c>
      <c r="F9" s="51">
        <f>D9*E9</f>
        <v>148.69049999999999</v>
      </c>
      <c r="G9" s="48" t="s">
        <v>34</v>
      </c>
    </row>
    <row r="10" spans="1:7" x14ac:dyDescent="0.25">
      <c r="E10" s="55"/>
    </row>
    <row r="11" spans="1:7" x14ac:dyDescent="0.25">
      <c r="A11" s="53">
        <v>3</v>
      </c>
      <c r="B11" s="48" t="s">
        <v>27</v>
      </c>
      <c r="C11" s="48">
        <v>3</v>
      </c>
      <c r="D11" s="51">
        <v>25.32</v>
      </c>
      <c r="E11" s="55">
        <f>E9</f>
        <v>12.494999999999999</v>
      </c>
      <c r="F11" s="51">
        <f>D11*E11</f>
        <v>316.3734</v>
      </c>
      <c r="G11" s="48" t="s">
        <v>35</v>
      </c>
    </row>
    <row r="13" spans="1:7" x14ac:dyDescent="0.25">
      <c r="A13" s="86">
        <v>4</v>
      </c>
      <c r="B13" s="48" t="s">
        <v>27</v>
      </c>
      <c r="C13" s="48">
        <v>3</v>
      </c>
      <c r="D13" s="51">
        <f>D11</f>
        <v>25.32</v>
      </c>
      <c r="E13" s="87">
        <v>14.9</v>
      </c>
      <c r="F13" s="51">
        <f>AVERAGE(D13:D14)*E13</f>
        <v>386.80400000000003</v>
      </c>
      <c r="G13" s="48" t="s">
        <v>35</v>
      </c>
    </row>
    <row r="14" spans="1:7" x14ac:dyDescent="0.25">
      <c r="A14" s="86"/>
      <c r="B14" s="48" t="s">
        <v>27</v>
      </c>
      <c r="C14" s="48">
        <v>4</v>
      </c>
      <c r="D14" s="51">
        <v>26.6</v>
      </c>
      <c r="E14" s="87"/>
    </row>
    <row r="16" spans="1:7" x14ac:dyDescent="0.25">
      <c r="A16" s="86">
        <v>5</v>
      </c>
      <c r="B16" s="48" t="s">
        <v>27</v>
      </c>
      <c r="C16" s="48">
        <v>4</v>
      </c>
      <c r="D16" s="51">
        <f>D14</f>
        <v>26.6</v>
      </c>
      <c r="E16" s="87">
        <v>12.68</v>
      </c>
      <c r="F16" s="51">
        <f>AVERAGE(D16:D17)*E16</f>
        <v>359.161</v>
      </c>
      <c r="G16" s="48" t="s">
        <v>35</v>
      </c>
    </row>
    <row r="17" spans="1:7" x14ac:dyDescent="0.25">
      <c r="A17" s="86"/>
      <c r="B17" s="48" t="s">
        <v>27</v>
      </c>
      <c r="C17" s="48">
        <v>5</v>
      </c>
      <c r="D17" s="51">
        <v>30.05</v>
      </c>
      <c r="E17" s="87"/>
    </row>
    <row r="19" spans="1:7" x14ac:dyDescent="0.25">
      <c r="A19" s="86">
        <v>6</v>
      </c>
      <c r="B19" s="48" t="s">
        <v>27</v>
      </c>
      <c r="C19" s="48">
        <v>5</v>
      </c>
      <c r="D19" s="51">
        <f>D17</f>
        <v>30.05</v>
      </c>
      <c r="E19" s="87">
        <v>8.8699999999999992</v>
      </c>
      <c r="F19" s="51">
        <f>AVERAGE(D19:D20)*E19</f>
        <v>270.93414999999999</v>
      </c>
      <c r="G19" s="48" t="s">
        <v>35</v>
      </c>
    </row>
    <row r="20" spans="1:7" x14ac:dyDescent="0.25">
      <c r="A20" s="86"/>
      <c r="B20" s="48" t="s">
        <v>27</v>
      </c>
      <c r="C20" s="48">
        <v>6</v>
      </c>
      <c r="D20" s="51">
        <v>31.04</v>
      </c>
      <c r="E20" s="87"/>
    </row>
    <row r="22" spans="1:7" x14ac:dyDescent="0.25">
      <c r="A22" s="86">
        <v>7</v>
      </c>
      <c r="B22" s="48" t="s">
        <v>27</v>
      </c>
      <c r="C22" s="48">
        <v>6</v>
      </c>
      <c r="D22" s="51">
        <f>D20</f>
        <v>31.04</v>
      </c>
      <c r="E22" s="87">
        <v>20.67</v>
      </c>
      <c r="F22" s="51">
        <f>AVERAGE(D22:D23)*E22</f>
        <v>650.69160000000011</v>
      </c>
      <c r="G22" s="48" t="s">
        <v>35</v>
      </c>
    </row>
    <row r="23" spans="1:7" x14ac:dyDescent="0.25">
      <c r="A23" s="86"/>
      <c r="B23" s="48" t="s">
        <v>27</v>
      </c>
      <c r="C23" s="48">
        <v>7</v>
      </c>
      <c r="D23" s="51">
        <v>31.92</v>
      </c>
      <c r="E23" s="87"/>
    </row>
    <row r="25" spans="1:7" x14ac:dyDescent="0.25">
      <c r="A25" s="53">
        <v>8</v>
      </c>
      <c r="B25" s="48" t="s">
        <v>27</v>
      </c>
      <c r="C25" s="48">
        <v>7</v>
      </c>
      <c r="D25" s="51">
        <f>D23</f>
        <v>31.92</v>
      </c>
      <c r="E25" s="55">
        <f>45.09/2</f>
        <v>22.545000000000002</v>
      </c>
      <c r="F25" s="51">
        <f>D25*E25</f>
        <v>719.63640000000009</v>
      </c>
      <c r="G25" s="48" t="s">
        <v>35</v>
      </c>
    </row>
    <row r="26" spans="1:7" x14ac:dyDescent="0.25">
      <c r="E26" s="55"/>
    </row>
    <row r="27" spans="1:7" x14ac:dyDescent="0.25">
      <c r="A27" s="53">
        <v>9</v>
      </c>
      <c r="B27" s="48" t="s">
        <v>27</v>
      </c>
      <c r="C27" s="48">
        <v>8</v>
      </c>
      <c r="D27" s="51">
        <v>17.78</v>
      </c>
      <c r="E27" s="55">
        <f>E25</f>
        <v>22.545000000000002</v>
      </c>
      <c r="F27" s="51">
        <f>D27*E27</f>
        <v>400.85010000000005</v>
      </c>
      <c r="G27" s="48" t="s">
        <v>36</v>
      </c>
    </row>
    <row r="29" spans="1:7" x14ac:dyDescent="0.25">
      <c r="A29" s="86">
        <v>10</v>
      </c>
      <c r="B29" s="48" t="s">
        <v>27</v>
      </c>
      <c r="C29" s="48">
        <v>8</v>
      </c>
      <c r="D29" s="51">
        <f>D27</f>
        <v>17.78</v>
      </c>
      <c r="E29" s="87">
        <v>19.420000000000002</v>
      </c>
      <c r="F29" s="51">
        <f>AVERAGE(D29:D30)*E29</f>
        <v>335.67470000000003</v>
      </c>
      <c r="G29" s="48" t="s">
        <v>36</v>
      </c>
    </row>
    <row r="30" spans="1:7" x14ac:dyDescent="0.25">
      <c r="A30" s="86"/>
      <c r="B30" s="48" t="s">
        <v>27</v>
      </c>
      <c r="C30" s="48">
        <v>9</v>
      </c>
      <c r="D30" s="51">
        <v>16.79</v>
      </c>
      <c r="E30" s="87"/>
    </row>
    <row r="32" spans="1:7" x14ac:dyDescent="0.25">
      <c r="A32" s="53">
        <v>11</v>
      </c>
      <c r="B32" s="48" t="s">
        <v>27</v>
      </c>
      <c r="C32" s="48">
        <v>9</v>
      </c>
      <c r="D32" s="51">
        <f>D30</f>
        <v>16.79</v>
      </c>
      <c r="E32" s="55">
        <f>24.38/2</f>
        <v>12.19</v>
      </c>
      <c r="F32" s="51">
        <f>D32*E32</f>
        <v>204.67009999999999</v>
      </c>
      <c r="G32" s="48" t="s">
        <v>36</v>
      </c>
    </row>
    <row r="33" spans="1:7" x14ac:dyDescent="0.25">
      <c r="E33" s="55"/>
    </row>
    <row r="34" spans="1:7" x14ac:dyDescent="0.25">
      <c r="A34" s="53">
        <v>12</v>
      </c>
      <c r="B34" s="48" t="s">
        <v>27</v>
      </c>
      <c r="C34" s="48">
        <v>10</v>
      </c>
      <c r="D34" s="51">
        <v>17.670000000000002</v>
      </c>
      <c r="E34" s="55">
        <f>E32</f>
        <v>12.19</v>
      </c>
      <c r="F34" s="51">
        <f>D34*E34</f>
        <v>215.3973</v>
      </c>
      <c r="G34" s="48" t="s">
        <v>34</v>
      </c>
    </row>
    <row r="36" spans="1:7" x14ac:dyDescent="0.25">
      <c r="A36" s="86">
        <v>13</v>
      </c>
      <c r="B36" s="48" t="s">
        <v>27</v>
      </c>
      <c r="C36" s="48">
        <v>10</v>
      </c>
      <c r="D36" s="51">
        <f>D34</f>
        <v>17.670000000000002</v>
      </c>
      <c r="E36" s="87">
        <v>10.26</v>
      </c>
      <c r="F36" s="51">
        <f>AVERAGE(D36:D37)*E36</f>
        <v>198.12060000000002</v>
      </c>
      <c r="G36" s="48" t="s">
        <v>34</v>
      </c>
    </row>
    <row r="37" spans="1:7" x14ac:dyDescent="0.25">
      <c r="A37" s="86"/>
      <c r="B37" s="48" t="s">
        <v>27</v>
      </c>
      <c r="C37" s="48">
        <v>11</v>
      </c>
      <c r="D37" s="51">
        <v>20.95</v>
      </c>
      <c r="E37" s="87"/>
    </row>
    <row r="39" spans="1:7" x14ac:dyDescent="0.25">
      <c r="A39" s="86">
        <v>14</v>
      </c>
      <c r="B39" s="48" t="s">
        <v>27</v>
      </c>
      <c r="C39" s="48">
        <v>11</v>
      </c>
      <c r="D39" s="51">
        <f>D37</f>
        <v>20.95</v>
      </c>
      <c r="E39" s="87">
        <v>20.61</v>
      </c>
      <c r="F39" s="51">
        <f>AVERAGE(D39:D40)*E39</f>
        <v>431.77949999999998</v>
      </c>
      <c r="G39" s="48" t="s">
        <v>34</v>
      </c>
    </row>
    <row r="40" spans="1:7" x14ac:dyDescent="0.25">
      <c r="A40" s="86"/>
      <c r="B40" s="48" t="s">
        <v>27</v>
      </c>
      <c r="C40" s="48">
        <v>11</v>
      </c>
      <c r="D40" s="51">
        <f>D39</f>
        <v>20.95</v>
      </c>
      <c r="E40" s="87"/>
    </row>
    <row r="42" spans="1:7" x14ac:dyDescent="0.25">
      <c r="D42" s="51">
        <f>SUM(D6:D7,D11,D14,D17,D20,D23,D27,D30,D34,D39)</f>
        <v>238.51999999999998</v>
      </c>
      <c r="E42" s="56">
        <f>SUM(E6:E40)</f>
        <v>215.34000000000003</v>
      </c>
      <c r="F42" s="56">
        <f>SUM(F6:F40)</f>
        <v>4776.1773499999999</v>
      </c>
    </row>
    <row r="44" spans="1:7" x14ac:dyDescent="0.25">
      <c r="E44" s="57" t="s">
        <v>40</v>
      </c>
      <c r="F44" s="57">
        <f>SUM(F11,F13,F16,F19,F22,F25)</f>
        <v>2703.6005500000001</v>
      </c>
      <c r="G44" s="58" t="s">
        <v>37</v>
      </c>
    </row>
    <row r="45" spans="1:7" x14ac:dyDescent="0.25">
      <c r="E45" s="51" t="s">
        <v>34</v>
      </c>
      <c r="F45" s="51">
        <f>SUM(F6,F9,F34,F36,F39)</f>
        <v>1131.3818999999999</v>
      </c>
      <c r="G45" s="48" t="s">
        <v>37</v>
      </c>
    </row>
    <row r="46" spans="1:7" x14ac:dyDescent="0.25">
      <c r="E46" s="51" t="s">
        <v>36</v>
      </c>
      <c r="F46" s="51">
        <f>SUM(F27,F29,F32)</f>
        <v>941.19490000000019</v>
      </c>
      <c r="G46" s="48" t="s">
        <v>37</v>
      </c>
    </row>
    <row r="49" spans="1:7" x14ac:dyDescent="0.25">
      <c r="A49" s="50" t="s">
        <v>38</v>
      </c>
    </row>
    <row r="51" spans="1:7" x14ac:dyDescent="0.25">
      <c r="A51" s="85" t="s">
        <v>2</v>
      </c>
      <c r="B51" s="85" t="s">
        <v>27</v>
      </c>
      <c r="C51" s="85"/>
      <c r="D51" s="52" t="s">
        <v>28</v>
      </c>
      <c r="E51" s="52" t="s">
        <v>29</v>
      </c>
      <c r="F51" s="52" t="s">
        <v>30</v>
      </c>
      <c r="G51" s="85" t="s">
        <v>31</v>
      </c>
    </row>
    <row r="52" spans="1:7" x14ac:dyDescent="0.25">
      <c r="A52" s="85"/>
      <c r="B52" s="85"/>
      <c r="C52" s="85"/>
      <c r="D52" s="52" t="s">
        <v>32</v>
      </c>
      <c r="E52" s="52" t="s">
        <v>32</v>
      </c>
      <c r="F52" s="52" t="s">
        <v>33</v>
      </c>
      <c r="G52" s="85"/>
    </row>
    <row r="54" spans="1:7" x14ac:dyDescent="0.25">
      <c r="A54" s="86">
        <v>1</v>
      </c>
      <c r="B54" s="48" t="s">
        <v>27</v>
      </c>
      <c r="C54" s="48">
        <v>1</v>
      </c>
      <c r="D54" s="51">
        <v>6.4287000000000001</v>
      </c>
      <c r="E54" s="87">
        <v>12.4969</v>
      </c>
      <c r="F54" s="87">
        <f>AVERAGE(D54:D55)*E54</f>
        <v>83.952924510000003</v>
      </c>
      <c r="G54" s="86" t="s">
        <v>36</v>
      </c>
    </row>
    <row r="55" spans="1:7" x14ac:dyDescent="0.25">
      <c r="A55" s="86"/>
      <c r="B55" s="48" t="s">
        <v>27</v>
      </c>
      <c r="C55" s="48">
        <v>2</v>
      </c>
      <c r="D55" s="51">
        <v>7.0071000000000003</v>
      </c>
      <c r="E55" s="87"/>
      <c r="F55" s="87"/>
      <c r="G55" s="86"/>
    </row>
    <row r="57" spans="1:7" x14ac:dyDescent="0.25">
      <c r="A57" s="86">
        <v>2</v>
      </c>
      <c r="B57" s="48" t="s">
        <v>27</v>
      </c>
      <c r="C57" s="48">
        <v>2</v>
      </c>
      <c r="D57" s="51">
        <f>D55</f>
        <v>7.0071000000000003</v>
      </c>
      <c r="E57" s="87">
        <v>30.427299999999999</v>
      </c>
      <c r="F57" s="87">
        <f>AVERAGE(D57:D58)*E57</f>
        <v>221.500094445</v>
      </c>
      <c r="G57" s="86" t="s">
        <v>36</v>
      </c>
    </row>
    <row r="58" spans="1:7" x14ac:dyDescent="0.25">
      <c r="A58" s="86"/>
      <c r="B58" s="48" t="s">
        <v>27</v>
      </c>
      <c r="C58" s="48">
        <v>3</v>
      </c>
      <c r="D58" s="51">
        <v>7.5522</v>
      </c>
      <c r="E58" s="87"/>
      <c r="F58" s="87"/>
      <c r="G58" s="86"/>
    </row>
    <row r="60" spans="1:7" x14ac:dyDescent="0.25">
      <c r="A60" s="86">
        <v>3</v>
      </c>
      <c r="B60" s="48" t="s">
        <v>27</v>
      </c>
      <c r="C60" s="48">
        <v>3</v>
      </c>
      <c r="D60" s="51">
        <f>D58</f>
        <v>7.5522</v>
      </c>
      <c r="E60" s="87">
        <v>14.8276</v>
      </c>
      <c r="F60" s="87">
        <f>AVERAGE(D60:D61)*E60</f>
        <v>86.550183959999998</v>
      </c>
      <c r="G60" s="86" t="s">
        <v>36</v>
      </c>
    </row>
    <row r="61" spans="1:7" x14ac:dyDescent="0.25">
      <c r="A61" s="86"/>
      <c r="B61" s="48" t="s">
        <v>27</v>
      </c>
      <c r="C61" s="48">
        <v>4</v>
      </c>
      <c r="D61" s="51">
        <v>4.1219999999999999</v>
      </c>
      <c r="E61" s="87"/>
      <c r="F61" s="87"/>
      <c r="G61" s="86"/>
    </row>
    <row r="63" spans="1:7" x14ac:dyDescent="0.25">
      <c r="A63" s="86">
        <v>4</v>
      </c>
      <c r="B63" s="48" t="s">
        <v>27</v>
      </c>
      <c r="C63" s="48">
        <v>4</v>
      </c>
      <c r="D63" s="51">
        <f>D61</f>
        <v>4.1219999999999999</v>
      </c>
      <c r="E63" s="87">
        <v>9.7018000000000004</v>
      </c>
      <c r="F63" s="87">
        <f>AVERAGE(D63:D64)*E63</f>
        <v>41.862296819999997</v>
      </c>
      <c r="G63" s="86" t="s">
        <v>36</v>
      </c>
    </row>
    <row r="64" spans="1:7" x14ac:dyDescent="0.25">
      <c r="A64" s="86"/>
      <c r="B64" s="48" t="s">
        <v>27</v>
      </c>
      <c r="C64" s="48">
        <v>5</v>
      </c>
      <c r="D64" s="51">
        <f>4.5078</f>
        <v>4.5077999999999996</v>
      </c>
      <c r="E64" s="87"/>
      <c r="F64" s="87"/>
      <c r="G64" s="86"/>
    </row>
    <row r="66" spans="1:7" x14ac:dyDescent="0.25">
      <c r="A66" s="86">
        <v>5</v>
      </c>
      <c r="B66" s="48" t="s">
        <v>27</v>
      </c>
      <c r="C66" s="48">
        <v>5</v>
      </c>
      <c r="D66" s="51">
        <f>D64</f>
        <v>4.5077999999999996</v>
      </c>
      <c r="E66" s="87">
        <v>13.753500000000001</v>
      </c>
      <c r="F66" s="87">
        <f>AVERAGE(D66:D67)*E66</f>
        <v>59.744516324999999</v>
      </c>
      <c r="G66" s="86" t="s">
        <v>36</v>
      </c>
    </row>
    <row r="67" spans="1:7" x14ac:dyDescent="0.25">
      <c r="A67" s="86"/>
      <c r="B67" s="48" t="s">
        <v>27</v>
      </c>
      <c r="C67" s="48">
        <v>6</v>
      </c>
      <c r="D67" s="51">
        <f>4.1801</f>
        <v>4.1801000000000004</v>
      </c>
      <c r="E67" s="87"/>
      <c r="F67" s="87"/>
      <c r="G67" s="86"/>
    </row>
    <row r="69" spans="1:7" x14ac:dyDescent="0.25">
      <c r="D69" s="51">
        <f>SUM(D54,D55,D58,D61,D64,D67)</f>
        <v>33.797899999999998</v>
      </c>
      <c r="E69" s="51" t="s">
        <v>36</v>
      </c>
      <c r="F69" s="51">
        <f>SUM(F54:F67)</f>
        <v>493.61001605999996</v>
      </c>
      <c r="G69" s="48" t="s">
        <v>37</v>
      </c>
    </row>
    <row r="71" spans="1:7" x14ac:dyDescent="0.25">
      <c r="D71" s="51">
        <f>D42+D69</f>
        <v>272.31790000000001</v>
      </c>
    </row>
  </sheetData>
  <mergeCells count="44">
    <mergeCell ref="A63:A64"/>
    <mergeCell ref="E63:E64"/>
    <mergeCell ref="F63:F64"/>
    <mergeCell ref="G63:G64"/>
    <mergeCell ref="A66:A67"/>
    <mergeCell ref="E66:E67"/>
    <mergeCell ref="F66:F67"/>
    <mergeCell ref="G66:G67"/>
    <mergeCell ref="A57:A58"/>
    <mergeCell ref="E57:E58"/>
    <mergeCell ref="F57:F58"/>
    <mergeCell ref="G57:G58"/>
    <mergeCell ref="A60:A61"/>
    <mergeCell ref="E60:E61"/>
    <mergeCell ref="F60:F61"/>
    <mergeCell ref="G60:G61"/>
    <mergeCell ref="A54:A55"/>
    <mergeCell ref="E54:E55"/>
    <mergeCell ref="F54:F55"/>
    <mergeCell ref="G54:G55"/>
    <mergeCell ref="A22:A23"/>
    <mergeCell ref="E22:E23"/>
    <mergeCell ref="A29:A30"/>
    <mergeCell ref="E29:E30"/>
    <mergeCell ref="A36:A37"/>
    <mergeCell ref="E36:E37"/>
    <mergeCell ref="A39:A40"/>
    <mergeCell ref="E39:E40"/>
    <mergeCell ref="A51:A52"/>
    <mergeCell ref="B51:C52"/>
    <mergeCell ref="G51:G52"/>
    <mergeCell ref="A13:A14"/>
    <mergeCell ref="E13:E14"/>
    <mergeCell ref="A16:A17"/>
    <mergeCell ref="E16:E17"/>
    <mergeCell ref="A19:A20"/>
    <mergeCell ref="E19:E20"/>
    <mergeCell ref="A3:A4"/>
    <mergeCell ref="B3:C4"/>
    <mergeCell ref="G3:G4"/>
    <mergeCell ref="A6:A7"/>
    <mergeCell ref="E6:E7"/>
    <mergeCell ref="F6:F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 (Embun)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cp:lastPrinted>2020-02-18T06:32:12Z</cp:lastPrinted>
  <dcterms:created xsi:type="dcterms:W3CDTF">2020-02-04T03:59:50Z</dcterms:created>
  <dcterms:modified xsi:type="dcterms:W3CDTF">2020-02-18T10:16:26Z</dcterms:modified>
</cp:coreProperties>
</file>